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19\3. 2019. 05. 16\3. napirend mellékletei - 2018. évi zárszámadás\"/>
    </mc:Choice>
  </mc:AlternateContent>
  <xr:revisionPtr revIDLastSave="0" documentId="13_ncr:1_{5531D34F-0178-4056-9B4F-8BDCA928D61E}" xr6:coauthVersionLast="43" xr6:coauthVersionMax="43" xr10:uidLastSave="{00000000-0000-0000-0000-000000000000}"/>
  <bookViews>
    <workbookView xWindow="-120" yWindow="-120" windowWidth="29040" windowHeight="15840" firstSheet="3" activeTab="3" xr2:uid="{4AA91E7E-6650-411A-A047-7289A23CC3F0}"/>
  </bookViews>
  <sheets>
    <sheet name="1.sz.mell. Műk.mérleg" sheetId="1" r:id="rId1"/>
    <sheet name="2.sz.mell. Felhalm. mérleg" sheetId="2" r:id="rId2"/>
    <sheet name="3.sz.mell. Kiemelt.előir." sheetId="3" r:id="rId3"/>
    <sheet name="4.sz.mell. Beruházások" sheetId="4" r:id="rId4"/>
    <sheet name="5.sz.mell. Vagyonkimutatás" sheetId="5" r:id="rId5"/>
    <sheet name="6.sz.mell. Pénzeszközök vált." sheetId="6" r:id="rId6"/>
    <sheet name="7.sz.mell. Maradványkimutatás" sheetId="7" r:id="rId7"/>
    <sheet name="8.sz.mell. Eredménykimutatás" sheetId="8" r:id="rId8"/>
    <sheet name="9.sz.mell. Felújítás" sheetId="9" r:id="rId9"/>
  </sheets>
  <definedNames>
    <definedName name="_xlnm.Print_Area" localSheetId="0">'1.sz.mell. Műk.mérleg'!$A$1:$I$26</definedName>
    <definedName name="_xlnm.Print_Area" localSheetId="2">'3.sz.mell. Kiemelt.előir.'!$A$1:$E$152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9" l="1"/>
  <c r="D25" i="9"/>
  <c r="B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25" i="9" s="1"/>
  <c r="F10" i="9"/>
  <c r="F8" i="9"/>
  <c r="E39" i="8"/>
  <c r="C39" i="8"/>
  <c r="E34" i="8"/>
  <c r="E40" i="8" s="1"/>
  <c r="C34" i="8"/>
  <c r="C40" i="8" s="1"/>
  <c r="C29" i="8"/>
  <c r="C41" i="8" s="1"/>
  <c r="E26" i="8"/>
  <c r="D26" i="8"/>
  <c r="C26" i="8"/>
  <c r="E22" i="8"/>
  <c r="C22" i="8"/>
  <c r="D18" i="8"/>
  <c r="D22" i="8" s="1"/>
  <c r="E17" i="8"/>
  <c r="D17" i="8"/>
  <c r="C17" i="8"/>
  <c r="E10" i="8"/>
  <c r="E29" i="8" s="1"/>
  <c r="E41" i="8" s="1"/>
  <c r="D10" i="8"/>
  <c r="C10" i="8"/>
  <c r="C12" i="7" l="1"/>
  <c r="C9" i="7"/>
  <c r="C13" i="7" s="1"/>
  <c r="C21" i="7" s="1"/>
  <c r="C23" i="7" s="1"/>
  <c r="N30" i="6" l="1"/>
  <c r="M30" i="6"/>
  <c r="L30" i="6"/>
  <c r="K30" i="6"/>
  <c r="J30" i="6"/>
  <c r="I30" i="6"/>
  <c r="H30" i="6"/>
  <c r="G30" i="6"/>
  <c r="F30" i="6"/>
  <c r="E30" i="6"/>
  <c r="D30" i="6"/>
  <c r="C30" i="6"/>
  <c r="O29" i="6"/>
  <c r="O28" i="6"/>
  <c r="O27" i="6"/>
  <c r="O26" i="6"/>
  <c r="O25" i="6"/>
  <c r="O24" i="6"/>
  <c r="O23" i="6"/>
  <c r="O22" i="6"/>
  <c r="O21" i="6"/>
  <c r="O20" i="6"/>
  <c r="O19" i="6"/>
  <c r="O18" i="6"/>
  <c r="O30" i="6" s="1"/>
  <c r="N16" i="6"/>
  <c r="M16" i="6"/>
  <c r="L16" i="6"/>
  <c r="K16" i="6"/>
  <c r="J16" i="6"/>
  <c r="I16" i="6"/>
  <c r="H16" i="6"/>
  <c r="G16" i="6"/>
  <c r="F16" i="6"/>
  <c r="E16" i="6"/>
  <c r="D16" i="6"/>
  <c r="C16" i="6"/>
  <c r="O16" i="6" s="1"/>
  <c r="O15" i="6"/>
  <c r="O14" i="6"/>
  <c r="O13" i="6"/>
  <c r="O12" i="6"/>
  <c r="O11" i="6"/>
  <c r="O10" i="6"/>
  <c r="O9" i="6"/>
  <c r="O8" i="6"/>
  <c r="O7" i="6"/>
  <c r="D107" i="5"/>
  <c r="C107" i="5"/>
  <c r="D83" i="5"/>
  <c r="D108" i="5" s="1"/>
  <c r="C83" i="5"/>
  <c r="C108" i="5" s="1"/>
  <c r="E64" i="5" l="1"/>
  <c r="D62" i="5"/>
  <c r="E62" i="5" s="1"/>
  <c r="C62" i="5"/>
  <c r="C65" i="5" s="1"/>
  <c r="E56" i="5"/>
  <c r="E55" i="5"/>
  <c r="D53" i="5"/>
  <c r="E53" i="5" s="1"/>
  <c r="C53" i="5"/>
  <c r="E50" i="5"/>
  <c r="E49" i="5"/>
  <c r="D47" i="5"/>
  <c r="D44" i="5"/>
  <c r="E44" i="5" s="1"/>
  <c r="C44" i="5"/>
  <c r="C68" i="5" s="1"/>
  <c r="E35" i="5"/>
  <c r="D34" i="5"/>
  <c r="E34" i="5" s="1"/>
  <c r="C34" i="5"/>
  <c r="E33" i="5"/>
  <c r="E32" i="5"/>
  <c r="E31" i="5"/>
  <c r="D30" i="5"/>
  <c r="E30" i="5" s="1"/>
  <c r="C30" i="5"/>
  <c r="E22" i="5"/>
  <c r="E21" i="5"/>
  <c r="E19" i="5"/>
  <c r="D18" i="5"/>
  <c r="E18" i="5" s="1"/>
  <c r="C18" i="5"/>
  <c r="E15" i="5"/>
  <c r="E12" i="5"/>
  <c r="D11" i="5"/>
  <c r="E11" i="5" s="1"/>
  <c r="C11" i="5"/>
  <c r="C10" i="5" s="1"/>
  <c r="E9" i="5"/>
  <c r="E25" i="4"/>
  <c r="D25" i="4"/>
  <c r="B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5" i="4" s="1"/>
  <c r="E133" i="3"/>
  <c r="E143" i="3" s="1"/>
  <c r="D133" i="3"/>
  <c r="D143" i="3" s="1"/>
  <c r="C133" i="3"/>
  <c r="C143" i="3" s="1"/>
  <c r="E120" i="3"/>
  <c r="D120" i="3"/>
  <c r="C120" i="3"/>
  <c r="E106" i="3"/>
  <c r="D106" i="3"/>
  <c r="C106" i="3"/>
  <c r="E90" i="3"/>
  <c r="D90" i="3"/>
  <c r="C90" i="3"/>
  <c r="E73" i="3"/>
  <c r="E70" i="3"/>
  <c r="D70" i="3"/>
  <c r="D83" i="3" s="1"/>
  <c r="C70" i="3"/>
  <c r="C83" i="3" s="1"/>
  <c r="E44" i="3"/>
  <c r="E33" i="3"/>
  <c r="D33" i="3"/>
  <c r="C33" i="3"/>
  <c r="E27" i="3"/>
  <c r="E26" i="3" s="1"/>
  <c r="C27" i="3"/>
  <c r="C26" i="3" s="1"/>
  <c r="D26" i="3"/>
  <c r="E19" i="3"/>
  <c r="E12" i="3"/>
  <c r="D12" i="3"/>
  <c r="C12" i="3"/>
  <c r="E5" i="3"/>
  <c r="D5" i="3"/>
  <c r="C5" i="3"/>
  <c r="I27" i="2"/>
  <c r="G26" i="2"/>
  <c r="E26" i="2"/>
  <c r="E27" i="2" s="1"/>
  <c r="I28" i="2" s="1"/>
  <c r="D26" i="2"/>
  <c r="D27" i="2" s="1"/>
  <c r="C26" i="2"/>
  <c r="I13" i="2"/>
  <c r="H13" i="2"/>
  <c r="H27" i="2" s="1"/>
  <c r="G13" i="2"/>
  <c r="G27" i="2" s="1"/>
  <c r="E13" i="2"/>
  <c r="C13" i="2"/>
  <c r="C27" i="2" s="1"/>
  <c r="I23" i="1"/>
  <c r="H23" i="1"/>
  <c r="G23" i="1"/>
  <c r="E23" i="1"/>
  <c r="D23" i="1"/>
  <c r="E20" i="1"/>
  <c r="C20" i="1"/>
  <c r="E15" i="1"/>
  <c r="C15" i="1"/>
  <c r="C23" i="1" s="1"/>
  <c r="I14" i="1"/>
  <c r="I24" i="1" s="1"/>
  <c r="H14" i="1"/>
  <c r="H24" i="1" s="1"/>
  <c r="G14" i="1"/>
  <c r="G24" i="1" s="1"/>
  <c r="E14" i="1"/>
  <c r="E24" i="1" s="1"/>
  <c r="D14" i="1"/>
  <c r="D24" i="1" s="1"/>
  <c r="C14" i="1"/>
  <c r="C24" i="1" s="1"/>
  <c r="D65" i="5" l="1"/>
  <c r="E65" i="5" s="1"/>
  <c r="D10" i="5"/>
  <c r="E10" i="5" s="1"/>
  <c r="C123" i="3"/>
  <c r="C144" i="3"/>
  <c r="D152" i="3"/>
  <c r="D123" i="3"/>
  <c r="D144" i="3" s="1"/>
  <c r="E83" i="3"/>
  <c r="E152" i="3" s="1"/>
  <c r="C60" i="3"/>
  <c r="C84" i="3" s="1"/>
  <c r="E123" i="3"/>
  <c r="E144" i="3" s="1"/>
  <c r="D60" i="3"/>
  <c r="D151" i="3" s="1"/>
  <c r="C152" i="3"/>
  <c r="C151" i="3"/>
  <c r="D84" i="3"/>
  <c r="E60" i="3"/>
  <c r="I25" i="1"/>
  <c r="D68" i="5" l="1"/>
  <c r="E68" i="5" s="1"/>
  <c r="E151" i="3"/>
  <c r="E84" i="3"/>
</calcChain>
</file>

<file path=xl/sharedStrings.xml><?xml version="1.0" encoding="utf-8"?>
<sst xmlns="http://schemas.openxmlformats.org/spreadsheetml/2006/main" count="868" uniqueCount="641">
  <si>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</si>
  <si>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</si>
  <si>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</si>
  <si>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</si>
  <si>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</si>
  <si>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</si>
  <si>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</si>
  <si>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2018. évi előirányzat</t>
  </si>
  <si>
    <t>2018.évi módosított ei. 12.31.</t>
  </si>
  <si>
    <t>2018.évi teljesítés</t>
  </si>
  <si>
    <t>3.</t>
  </si>
  <si>
    <t>4.</t>
  </si>
  <si>
    <t>5.</t>
  </si>
  <si>
    <t>6.</t>
  </si>
  <si>
    <t>7.</t>
  </si>
  <si>
    <t>8.</t>
  </si>
  <si>
    <t>9.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</si>
  <si>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</si>
  <si>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</si>
  <si>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</si>
  <si>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</si>
  <si>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</si>
  <si>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</si>
  <si>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</si>
  <si>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</si>
  <si>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</si>
  <si>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</si>
  <si>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</si>
  <si>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</si>
  <si>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</si>
  <si>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Tartalékok+ pályázati önrész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</si>
  <si>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</si>
  <si>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</si>
  <si>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</si>
  <si>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</si>
  <si>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</si>
  <si>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</si>
  <si>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</si>
  <si>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</si>
  <si>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</si>
  <si>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</si>
  <si>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</si>
  <si>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</si>
  <si>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</si>
  <si>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</si>
  <si>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</si>
  <si>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</si>
  <si>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</si>
  <si>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</si>
  <si>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</si>
  <si>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</si>
  <si>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</si>
  <si>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</si>
  <si>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</si>
  <si>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>Áh.belüli megelőlegezések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</si>
  <si>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</si>
  <si>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</si>
  <si>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</si>
  <si>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</si>
  <si>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</si>
  <si>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</si>
  <si>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</si>
  <si>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</si>
  <si>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</si>
  <si>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</si>
  <si>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</si>
  <si>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</si>
  <si>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</si>
  <si>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</si>
  <si>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>Forintban!</t>
  </si>
  <si>
    <t>2018.évi módosított ei.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</si>
  <si>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</si>
  <si>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</si>
  <si>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</si>
  <si>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</si>
  <si>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</si>
  <si>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</si>
  <si>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</si>
  <si>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</si>
  <si>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</si>
  <si>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</si>
  <si>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</si>
  <si>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</si>
  <si>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</si>
  <si>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</si>
  <si>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</si>
  <si>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</si>
  <si>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</si>
  <si>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</si>
  <si>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</si>
  <si>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</si>
  <si>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</si>
  <si>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</si>
  <si>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</si>
  <si>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</si>
  <si>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</si>
  <si>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</si>
  <si>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</si>
  <si>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</si>
  <si>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</si>
  <si>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</si>
  <si>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</si>
  <si>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</si>
  <si>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</si>
  <si>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</si>
  <si>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</si>
  <si>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</si>
  <si>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</si>
  <si>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II. Felhalmozási célú bevételek és kiadások mérlege</t>
  </si>
  <si>
    <t>2. sz. melléklet</t>
  </si>
  <si>
    <t>B E V É T E L E K</t>
  </si>
  <si>
    <t>Bevételi jogcím</t>
  </si>
  <si>
    <t>2018.12.31.  módosított ei.</t>
  </si>
  <si>
    <t>2018. évi teljesítés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</si>
  <si>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</si>
  <si>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</si>
  <si>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</si>
  <si>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</si>
  <si>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</si>
  <si>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</si>
  <si>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</si>
  <si>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</si>
  <si>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</si>
  <si>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</si>
  <si>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</si>
  <si>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</si>
  <si>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</si>
  <si>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</si>
  <si>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</si>
  <si>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</si>
  <si>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</si>
  <si>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</si>
  <si>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</si>
  <si>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</si>
  <si>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</si>
  <si>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</si>
  <si>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</si>
  <si>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</si>
  <si>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</si>
  <si>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</si>
  <si>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</si>
  <si>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</si>
  <si>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</si>
  <si>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</si>
  <si>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</si>
  <si>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</si>
  <si>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</si>
  <si>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</si>
  <si>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</si>
  <si>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</si>
  <si>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</si>
  <si>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</si>
  <si>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</si>
  <si>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</si>
  <si>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</si>
  <si>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</si>
  <si>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</si>
  <si>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</si>
  <si>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</si>
  <si>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</si>
  <si>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</si>
  <si>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</si>
  <si>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</si>
  <si>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</si>
  <si>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</si>
  <si>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</si>
  <si>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</si>
  <si>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</si>
  <si>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</si>
  <si>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</si>
  <si>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</si>
  <si>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</si>
  <si>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</si>
  <si>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</si>
  <si>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</si>
  <si>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</si>
  <si>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</si>
  <si>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</si>
  <si>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</si>
  <si>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</si>
  <si>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</si>
  <si>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</si>
  <si>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</si>
  <si>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</si>
  <si>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</si>
  <si>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</si>
  <si>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</si>
  <si>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</si>
  <si>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</si>
  <si>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</si>
  <si>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</si>
  <si>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</si>
  <si>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</si>
  <si>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</si>
  <si>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</si>
  <si>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</si>
  <si>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</si>
  <si>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</si>
  <si>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</si>
  <si>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</si>
  <si>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</si>
  <si>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</si>
  <si>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</si>
  <si>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</si>
  <si>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</si>
  <si>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</si>
  <si>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</si>
  <si>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</si>
  <si>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</si>
  <si>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</si>
  <si>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</si>
  <si>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</si>
  <si>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</si>
  <si>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</si>
  <si>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</si>
  <si>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</si>
  <si>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</si>
  <si>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</si>
  <si>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</si>
  <si>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</si>
  <si>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</si>
  <si>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</si>
  <si>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</si>
  <si>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</si>
  <si>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</si>
  <si>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</si>
  <si>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</si>
  <si>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</si>
  <si>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</si>
  <si>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</si>
  <si>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</si>
  <si>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</si>
  <si>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</si>
  <si>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</si>
  <si>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</si>
  <si>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</si>
  <si>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</si>
  <si>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</si>
  <si>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</si>
  <si>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</si>
  <si>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</si>
  <si>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</si>
  <si>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</si>
  <si>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</si>
  <si>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</si>
  <si>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</si>
  <si>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</si>
  <si>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</si>
  <si>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</si>
  <si>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</si>
  <si>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</si>
  <si>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</si>
  <si>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</si>
  <si>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</si>
  <si>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</si>
  <si>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</si>
  <si>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</si>
  <si>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</si>
  <si>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</si>
  <si>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</si>
  <si>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</si>
  <si>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</si>
  <si>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</si>
  <si>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</si>
  <si>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</si>
  <si>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</si>
  <si>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</si>
  <si>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</si>
  <si>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</si>
  <si>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</si>
  <si>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</si>
  <si>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</si>
  <si>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</si>
  <si>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</si>
  <si>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</si>
  <si>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</si>
  <si>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</si>
  <si>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</si>
  <si>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</si>
  <si>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</si>
  <si>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</si>
  <si>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</si>
  <si>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</si>
  <si>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</si>
  <si>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</si>
  <si>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</si>
  <si>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</si>
  <si>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</si>
  <si>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</si>
  <si>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</si>
  <si>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</si>
  <si>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</si>
  <si>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</si>
  <si>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</si>
  <si>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</si>
  <si>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</si>
  <si>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</si>
  <si>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</si>
  <si>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</si>
  <si>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</si>
  <si>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</si>
  <si>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</si>
  <si>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</si>
  <si>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</si>
  <si>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</si>
  <si>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</si>
  <si>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</si>
  <si>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</si>
  <si>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</si>
  <si>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</si>
  <si>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</si>
  <si>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</si>
  <si>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</si>
  <si>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</si>
  <si>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</si>
  <si>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</si>
  <si>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</si>
  <si>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</si>
  <si>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</si>
  <si>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</si>
  <si>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</si>
  <si>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</si>
  <si>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</si>
  <si>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</si>
  <si>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</si>
  <si>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</si>
  <si>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</si>
  <si>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</si>
  <si>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</si>
  <si>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</si>
  <si>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Beruházási  kiadások előirányzata beruházásonként</t>
  </si>
  <si>
    <t>Beruházás  megnevezése</t>
  </si>
  <si>
    <t>Teljes költség</t>
  </si>
  <si>
    <t>Kivitelezés kezdési és befejezési éve</t>
  </si>
  <si>
    <t>Felhasználás
2018. XII.31-ig</t>
  </si>
  <si>
    <t xml:space="preserve">
2018. év utáni szükséglet
</t>
  </si>
  <si>
    <t>6=(2-4-5)</t>
  </si>
  <si>
    <t>Hulladékgyűjtők vásárlása</t>
  </si>
  <si>
    <t>2018.02.27</t>
  </si>
  <si>
    <t>Könyvtárba bútorok vásárlása</t>
  </si>
  <si>
    <t>2018.04.06.</t>
  </si>
  <si>
    <t xml:space="preserve">Hegesztő </t>
  </si>
  <si>
    <t>2018.07.11.</t>
  </si>
  <si>
    <t xml:space="preserve">Benzinmotors fűkasza </t>
  </si>
  <si>
    <t>2018.08.07.</t>
  </si>
  <si>
    <t>Aztalosműhelybe szerszám</t>
  </si>
  <si>
    <t>2018.12.07.</t>
  </si>
  <si>
    <t xml:space="preserve">Művelődési házba díszek </t>
  </si>
  <si>
    <t>2018.12.10.</t>
  </si>
  <si>
    <t>Közösségi házba tárgyi eszlöz</t>
  </si>
  <si>
    <t>2018.12.13.</t>
  </si>
  <si>
    <t>ÖSSZESEN:</t>
  </si>
  <si>
    <t>4. sz. melléklet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</si>
  <si>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</si>
  <si>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</si>
  <si>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</si>
  <si>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</si>
  <si>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</si>
  <si>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</si>
  <si>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</si>
  <si>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</si>
  <si>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</si>
  <si>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</si>
  <si>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</si>
  <si>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</si>
  <si>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</si>
  <si>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</si>
  <si>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</si>
  <si>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Törzsvagyon (4+11)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</si>
  <si>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</si>
  <si>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</si>
  <si>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</si>
  <si>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</si>
  <si>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</si>
  <si>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</si>
  <si>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</si>
  <si>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</si>
  <si>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</si>
  <si>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</si>
  <si>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</si>
  <si>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</si>
  <si>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</si>
  <si>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</si>
  <si>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 xml:space="preserve">    b/Korlátozottan forgalomképes ingatlanok (12-tól 22-ig)</t>
  </si>
  <si>
    <t xml:space="preserve">      7.</t>
  </si>
  <si>
    <t xml:space="preserve">      8.</t>
  </si>
  <si>
    <t xml:space="preserve">      9. </t>
  </si>
  <si>
    <t xml:space="preserve">      10.</t>
  </si>
  <si>
    <t xml:space="preserve">      11.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</si>
  <si>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</si>
  <si>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</si>
  <si>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</si>
  <si>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</si>
  <si>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</si>
  <si>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felszerlések,járművek</t>
  </si>
  <si>
    <t xml:space="preserve">      2. Járművek</t>
  </si>
  <si>
    <t>24.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</si>
  <si>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</si>
  <si>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</si>
  <si>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</si>
  <si>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</si>
  <si>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</si>
  <si>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</si>
  <si>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</si>
  <si>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</si>
  <si>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</si>
  <si>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</si>
  <si>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</si>
  <si>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</si>
  <si>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</si>
  <si>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</si>
  <si>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</si>
  <si>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</si>
  <si>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</si>
  <si>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</si>
  <si>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</si>
  <si>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</si>
  <si>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</si>
  <si>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</si>
  <si>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</si>
  <si>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</si>
  <si>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t>37.</t>
  </si>
  <si>
    <t>III.Forint pénztárak (331,332,339)</t>
  </si>
  <si>
    <t>38.</t>
  </si>
  <si>
    <t>IV.Devizaszámlák (333)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</si>
  <si>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</si>
  <si>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</si>
  <si>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</si>
  <si>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</si>
  <si>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</si>
  <si>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</si>
  <si>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</si>
  <si>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</si>
  <si>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</si>
  <si>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</si>
  <si>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</si>
  <si>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</si>
  <si>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</si>
  <si>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</si>
  <si>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</si>
  <si>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</si>
  <si>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</si>
  <si>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</si>
  <si>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</si>
  <si>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</si>
  <si>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</si>
  <si>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</si>
  <si>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</si>
  <si>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</si>
  <si>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</si>
  <si>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</si>
  <si>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</si>
  <si>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</si>
  <si>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</si>
  <si>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</si>
  <si>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</si>
  <si>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</si>
  <si>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</si>
  <si>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</si>
  <si>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</si>
  <si>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VAGYONKIMUTATÁS
2018. XII. 31.</t>
  </si>
  <si>
    <t>5. sz. melléklet</t>
  </si>
  <si>
    <t>Kezőhidegkút Község Önkormányzata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</si>
  <si>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</si>
  <si>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</si>
  <si>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</si>
  <si>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</si>
  <si>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</si>
  <si>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</si>
  <si>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</si>
  <si>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</si>
  <si>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</si>
  <si>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</si>
  <si>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</si>
  <si>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</si>
  <si>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</si>
  <si>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</si>
  <si>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</si>
  <si>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</si>
  <si>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t>63.</t>
  </si>
  <si>
    <t>a/ Következő évben felhasználható pénzmaradvány (57+58+)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</si>
  <si>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</si>
  <si>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</si>
  <si>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</si>
  <si>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</si>
  <si>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</si>
  <si>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(59+60)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</si>
  <si>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</si>
  <si>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</si>
  <si>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</si>
  <si>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</si>
  <si>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</si>
  <si>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(55+58)</t>
  </si>
  <si>
    <t>80.</t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</si>
  <si>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</si>
  <si>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</si>
  <si>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</si>
  <si>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</si>
  <si>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</si>
  <si>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</si>
  <si>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</si>
  <si>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</si>
  <si>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t>86.</t>
  </si>
  <si>
    <t>1. Kötelezettség személyi juttatásokra</t>
  </si>
  <si>
    <t>87.</t>
  </si>
  <si>
    <t>2. Kötelezettség dologi kiadásokra</t>
  </si>
  <si>
    <t>88.</t>
  </si>
  <si>
    <t>3. Más szervezete megillető elszámolás</t>
  </si>
  <si>
    <t>89.</t>
  </si>
  <si>
    <t>4. Egyéb rövid lejáratú kötelezettségek</t>
  </si>
  <si>
    <t>90.</t>
  </si>
  <si>
    <t xml:space="preserve">          Ebből:               - helyi adóból származó túlfizetés</t>
  </si>
  <si>
    <t>91.</t>
  </si>
  <si>
    <t xml:space="preserve">                                    - lakbér túlfizetés</t>
  </si>
  <si>
    <t>92.</t>
  </si>
  <si>
    <t xml:space="preserve">                                    - beruházási hitel következő évi törlesztése</t>
  </si>
  <si>
    <t>93.</t>
  </si>
  <si>
    <t xml:space="preserve">                                    - egyéb hosszú lejáratú köt.köv. évi törlesztése</t>
  </si>
  <si>
    <t>94.</t>
  </si>
  <si>
    <t xml:space="preserve">                                    - egyéb </t>
  </si>
  <si>
    <t>95.</t>
  </si>
  <si>
    <t xml:space="preserve">III. Egyéb passzív pénzügyi elszámolások </t>
  </si>
  <si>
    <t>96.</t>
  </si>
  <si>
    <t>F) KÖTELEZETTSÉGEK ÖSSZESEN (62+67+78)</t>
  </si>
  <si>
    <t>97.</t>
  </si>
  <si>
    <t>FORRÁSOK ÖSSZESEN  (54+61+79)</t>
  </si>
  <si>
    <t>98.</t>
  </si>
  <si>
    <r>
      <t>I</t>
    </r>
    <r>
      <rPr>
        <sz val="10"/>
        <rFont val="Times New Roman"/>
        <family val="1"/>
        <charset val="238"/>
      </rPr>
      <t>I.Pénztárak, csekkek és betétkönyvek (32)</t>
    </r>
  </si>
  <si>
    <r>
      <t xml:space="preserve"> G) SAJÁT TŐKE ÖSSZESEN </t>
    </r>
    <r>
      <rPr>
        <b/>
        <sz val="9"/>
        <rFont val="Times New Roman"/>
        <family val="1"/>
        <charset val="238"/>
      </rPr>
      <t>(57++…62)</t>
    </r>
  </si>
  <si>
    <r>
      <t xml:space="preserve"> I. Hosszú lejáratú kötelezettségek összesen</t>
    </r>
    <r>
      <rPr>
        <b/>
        <i/>
        <sz val="9"/>
        <rFont val="Times New Roman"/>
        <family val="1"/>
        <charset val="238"/>
      </rPr>
      <t xml:space="preserve"> (63+64+65+66)</t>
    </r>
  </si>
  <si>
    <r>
      <t xml:space="preserve"> II. Rövid lejáratú kötelezettségek összesen</t>
    </r>
    <r>
      <rPr>
        <b/>
        <i/>
        <sz val="9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>(68+69+70+71)</t>
    </r>
  </si>
  <si>
    <t>Pénzeszközök változása 2018. évre 
Községi Önkormányzat Keszőhidegkút</t>
  </si>
  <si>
    <t>6. sz melléklet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</si>
  <si>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</si>
  <si>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</si>
  <si>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</si>
  <si>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</si>
  <si>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</si>
  <si>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</si>
  <si>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</si>
  <si>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</si>
  <si>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</si>
  <si>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</si>
  <si>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</si>
  <si>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</si>
  <si>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</si>
  <si>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</si>
  <si>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Bevételi előirányzatok</t>
  </si>
  <si>
    <t xml:space="preserve">Közhatalmi bevételek </t>
  </si>
  <si>
    <t>Intézményi működési bevételek</t>
  </si>
  <si>
    <t>Támogatások állami</t>
  </si>
  <si>
    <t>Működési célú tám..államh.belül</t>
  </si>
  <si>
    <t>Működési célú átvét.államh.kívül</t>
  </si>
  <si>
    <t>Felhalmozási célú tám.államh.belül</t>
  </si>
  <si>
    <t>Felhalm. célú átv. pe. államh.kív.</t>
  </si>
  <si>
    <t>Finanszírozási bevételek</t>
  </si>
  <si>
    <t>Bevételi előirányzat összesen:</t>
  </si>
  <si>
    <t>Kiadási előirányzaotk</t>
  </si>
  <si>
    <t>Járulékok</t>
  </si>
  <si>
    <t>Dologi és egyéb folyó kiadások</t>
  </si>
  <si>
    <t>Egyéb folyó kiadás</t>
  </si>
  <si>
    <t>Támogatásértékű működési kiad.</t>
  </si>
  <si>
    <t>Műk. c.pénzeszk.áta.államh.kiv.</t>
  </si>
  <si>
    <t>Ellátottak pénzbeli juttatása</t>
  </si>
  <si>
    <t>Felhalm. és tőkejell. kiadások</t>
  </si>
  <si>
    <t>Kölcsönök nyújtása és törlesztése</t>
  </si>
  <si>
    <t>Hitelek kamatai</t>
  </si>
  <si>
    <t>Finanszírozási kiadások</t>
  </si>
  <si>
    <t>Kiadási előirányzat összesen: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</si>
  <si>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</si>
  <si>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</si>
  <si>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</si>
  <si>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</si>
  <si>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</si>
  <si>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</si>
  <si>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</si>
  <si>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</si>
  <si>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</si>
  <si>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</si>
  <si>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</si>
  <si>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</si>
  <si>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</si>
  <si>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</si>
  <si>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</si>
  <si>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</si>
  <si>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</si>
  <si>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</si>
  <si>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</si>
  <si>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</si>
  <si>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</si>
  <si>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</si>
  <si>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</si>
  <si>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</si>
  <si>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7. sz. melléklet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</si>
  <si>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</si>
  <si>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</si>
  <si>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</si>
  <si>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</si>
  <si>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</si>
  <si>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</si>
  <si>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</si>
  <si>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</si>
  <si>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</si>
  <si>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</si>
  <si>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</si>
  <si>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</si>
  <si>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</si>
  <si>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</si>
  <si>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</si>
  <si>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</si>
  <si>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</si>
  <si>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</si>
  <si>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</si>
  <si>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</si>
  <si>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</si>
  <si>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</si>
  <si>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</si>
  <si>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</si>
  <si>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</si>
  <si>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</si>
  <si>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</si>
  <si>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</si>
  <si>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</si>
  <si>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</si>
  <si>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</si>
  <si>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</si>
  <si>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</si>
  <si>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</si>
  <si>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</si>
  <si>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</si>
  <si>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</si>
  <si>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</si>
  <si>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</si>
  <si>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</si>
  <si>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MÉRLEGSZERINTI  EREDMÉNY (=+/-A+/-B)</t>
  </si>
  <si>
    <t>Felújítási kiadások előirányzata beruházásonként</t>
  </si>
  <si>
    <t>Hivatal felújítás ablak</t>
  </si>
  <si>
    <t>2018-2018</t>
  </si>
  <si>
    <t>Hivatal felújítás csatorna</t>
  </si>
  <si>
    <t>9.sz. melléklet</t>
  </si>
  <si>
    <t>8.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</si>
</sst>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#"/>
    <numFmt numFmtId="165" formatCode="00"/>
    <numFmt numFmtId="166" formatCode="#,###\ _F_t;\-#,###\ _F_t"/>
    <numFmt numFmtId="167" formatCode="0.000"/>
    <numFmt numFmtId="168" formatCode="#,##0.00\ _F_t;\-\ #,##0.00\ _F_t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color theme="1"/>
      <name val="Times New Roman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70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7" xfId="0" applyNumberFormat="1" applyFont="1" applyFill="1" applyBorder="1" applyAlignment="1" applyProtection="1">
      <alignment horizontal="righ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left" vertical="center" wrapText="1" indent="1"/>
    </xf>
    <xf numFmtId="164" fontId="3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left" vertical="center" wrapText="1" indent="1"/>
    </xf>
    <xf numFmtId="164" fontId="0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left" vertical="center" wrapText="1" indent="1"/>
    </xf>
    <xf numFmtId="164" fontId="3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textRotation="180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3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13" xfId="0" applyNumberFormat="1" applyFont="1" applyFill="1" applyBorder="1" applyAlignment="1" applyProtection="1">
      <alignment horizontal="left" vertical="center" wrapText="1" indent="2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 indent="2"/>
    </xf>
    <xf numFmtId="164" fontId="6" fillId="0" borderId="28" xfId="0" applyNumberFormat="1" applyFont="1" applyFill="1" applyBorder="1" applyAlignment="1" applyProtection="1">
      <alignment horizontal="left" vertical="center" wrapText="1" indent="2"/>
    </xf>
    <xf numFmtId="164" fontId="3" fillId="0" borderId="11" xfId="0" applyNumberFormat="1" applyFont="1" applyFill="1" applyBorder="1" applyAlignment="1" applyProtection="1">
      <alignment horizontal="right" vertical="center" wrapText="1" indent="1"/>
    </xf>
    <xf numFmtId="164" fontId="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0" applyNumberFormat="1" applyFont="1" applyFill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3" fillId="0" borderId="8" xfId="0" applyNumberFormat="1" applyFont="1" applyFill="1" applyBorder="1" applyAlignment="1" applyProtection="1">
      <alignment horizontal="center" vertical="center" wrapText="1"/>
    </xf>
    <xf numFmtId="164" fontId="13" fillId="0" borderId="23" xfId="0" applyNumberFormat="1" applyFont="1" applyFill="1" applyBorder="1" applyAlignment="1" applyProtection="1">
      <alignment horizontal="center" vertical="center" wrapText="1"/>
    </xf>
    <xf numFmtId="0" fontId="15" fillId="0" borderId="0" xfId="3" applyFill="1" applyProtection="1"/>
    <xf numFmtId="0" fontId="15" fillId="0" borderId="0" xfId="3" applyFont="1" applyFill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5" xfId="3" applyFont="1" applyFill="1" applyBorder="1" applyAlignment="1" applyProtection="1">
      <alignment horizontal="center" vertical="center" wrapText="1"/>
    </xf>
    <xf numFmtId="0" fontId="17" fillId="0" borderId="0" xfId="3" applyFont="1" applyFill="1" applyProtection="1"/>
    <xf numFmtId="164" fontId="2" fillId="0" borderId="5" xfId="3" applyNumberFormat="1" applyFont="1" applyFill="1" applyBorder="1" applyAlignment="1" applyProtection="1">
      <alignment horizontal="right" vertical="center" wrapText="1"/>
    </xf>
    <xf numFmtId="164" fontId="18" fillId="0" borderId="5" xfId="3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3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3" applyNumberFormat="1" applyFont="1" applyFill="1" applyBorder="1" applyAlignment="1" applyProtection="1">
      <alignment horizontal="right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0" fontId="15" fillId="0" borderId="0" xfId="3" applyFill="1" applyAlignment="1" applyProtection="1"/>
    <xf numFmtId="0" fontId="3" fillId="0" borderId="0" xfId="0" applyFont="1" applyFill="1" applyBorder="1" applyAlignment="1" applyProtection="1">
      <alignment horizontal="right"/>
    </xf>
    <xf numFmtId="0" fontId="21" fillId="0" borderId="0" xfId="3" applyFont="1" applyFill="1" applyProtection="1"/>
    <xf numFmtId="164" fontId="2" fillId="0" borderId="5" xfId="3" applyNumberFormat="1" applyFont="1" applyFill="1" applyBorder="1" applyAlignment="1" applyProtection="1">
      <alignment horizontal="right" vertical="center" wrapText="1" indent="1"/>
    </xf>
    <xf numFmtId="164" fontId="20" fillId="0" borderId="5" xfId="0" applyNumberFormat="1" applyFont="1" applyBorder="1" applyAlignment="1" applyProtection="1">
      <alignment horizontal="right" vertical="center" wrapText="1" indent="1"/>
    </xf>
    <xf numFmtId="0" fontId="22" fillId="0" borderId="0" xfId="3" applyFont="1" applyFill="1" applyProtection="1"/>
    <xf numFmtId="0" fontId="4" fillId="0" borderId="0" xfId="3" applyFont="1" applyFill="1" applyProtection="1"/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49" fontId="15" fillId="0" borderId="0" xfId="3" applyNumberFormat="1" applyFont="1" applyFill="1" applyAlignment="1" applyProtection="1">
      <alignment horizontal="center" vertical="center"/>
    </xf>
    <xf numFmtId="0" fontId="15" fillId="0" borderId="0" xfId="3" applyFont="1" applyFill="1" applyProtection="1"/>
    <xf numFmtId="0" fontId="4" fillId="0" borderId="5" xfId="3" applyFont="1" applyFill="1" applyBorder="1" applyAlignment="1" applyProtection="1">
      <alignment horizontal="center"/>
    </xf>
    <xf numFmtId="49" fontId="4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vertical="center" wrapText="1"/>
    </xf>
    <xf numFmtId="164" fontId="7" fillId="0" borderId="7" xfId="3" applyNumberFormat="1" applyFont="1" applyFill="1" applyBorder="1" applyAlignment="1" applyProtection="1">
      <alignment horizontal="right" vertical="center" wrapText="1" indent="1"/>
    </xf>
    <xf numFmtId="49" fontId="2" fillId="0" borderId="5" xfId="3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" fillId="0" borderId="5" xfId="3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 indent="1"/>
    </xf>
    <xf numFmtId="164" fontId="18" fillId="0" borderId="8" xfId="3" applyNumberFormat="1" applyFont="1" applyFill="1" applyBorder="1" applyAlignment="1" applyProtection="1">
      <alignment horizontal="right" vertical="center" wrapText="1"/>
      <protection locked="0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left" vertical="center" wrapText="1" indent="1"/>
    </xf>
    <xf numFmtId="164" fontId="18" fillId="0" borderId="12" xfId="3" applyNumberFormat="1" applyFont="1" applyFill="1" applyBorder="1" applyAlignment="1" applyProtection="1">
      <alignment horizontal="right" vertical="center" wrapText="1"/>
      <protection locked="0"/>
    </xf>
    <xf numFmtId="49" fontId="18" fillId="0" borderId="37" xfId="3" applyNumberFormat="1" applyFont="1" applyFill="1" applyBorder="1" applyAlignment="1" applyProtection="1">
      <alignment horizontal="center" vertical="center" wrapText="1"/>
    </xf>
    <xf numFmtId="0" fontId="19" fillId="0" borderId="37" xfId="0" applyFont="1" applyBorder="1" applyAlignment="1" applyProtection="1">
      <alignment horizontal="left" vertical="center" wrapText="1" indent="1"/>
    </xf>
    <xf numFmtId="164" fontId="18" fillId="0" borderId="37" xfId="3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0" applyFont="1" applyBorder="1" applyAlignment="1" applyProtection="1">
      <alignment horizontal="left" vertical="center" wrapText="1" indent="1"/>
    </xf>
    <xf numFmtId="164" fontId="4" fillId="0" borderId="5" xfId="3" applyNumberFormat="1" applyFont="1" applyFill="1" applyBorder="1" applyAlignment="1" applyProtection="1">
      <alignment horizontal="right" vertical="center" wrapText="1"/>
    </xf>
    <xf numFmtId="164" fontId="18" fillId="0" borderId="8" xfId="3" applyNumberFormat="1" applyFont="1" applyFill="1" applyBorder="1" applyAlignment="1" applyProtection="1">
      <alignment horizontal="right" vertical="center" wrapText="1"/>
    </xf>
    <xf numFmtId="164" fontId="15" fillId="0" borderId="12" xfId="3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3" applyNumberFormat="1" applyFont="1" applyFill="1" applyBorder="1" applyAlignment="1" applyProtection="1">
      <alignment horizontal="right" vertical="center" wrapText="1"/>
    </xf>
    <xf numFmtId="164" fontId="15" fillId="0" borderId="8" xfId="3" applyNumberFormat="1" applyFont="1" applyFill="1" applyBorder="1" applyAlignment="1" applyProtection="1">
      <alignment horizontal="right" vertical="center" wrapText="1"/>
      <protection locked="0"/>
    </xf>
    <xf numFmtId="164" fontId="2" fillId="0" borderId="37" xfId="3" applyNumberFormat="1" applyFont="1" applyFill="1" applyBorder="1" applyAlignment="1" applyProtection="1">
      <alignment horizontal="right" vertical="center" wrapText="1"/>
    </xf>
    <xf numFmtId="164" fontId="4" fillId="0" borderId="37" xfId="3" applyNumberFormat="1" applyFont="1" applyFill="1" applyBorder="1" applyAlignment="1" applyProtection="1">
      <alignment horizontal="right" vertical="center" wrapText="1"/>
    </xf>
    <xf numFmtId="49" fontId="20" fillId="0" borderId="5" xfId="0" applyNumberFormat="1" applyFont="1" applyBorder="1" applyAlignment="1" applyProtection="1">
      <alignment horizontal="center" vertical="center" wrapText="1"/>
    </xf>
    <xf numFmtId="49" fontId="19" fillId="0" borderId="8" xfId="0" applyNumberFormat="1" applyFont="1" applyBorder="1" applyAlignment="1" applyProtection="1">
      <alignment horizontal="center" vertical="center" wrapText="1"/>
    </xf>
    <xf numFmtId="49" fontId="19" fillId="0" borderId="12" xfId="0" applyNumberFormat="1" applyFont="1" applyBorder="1" applyAlignment="1" applyProtection="1">
      <alignment horizontal="center" vertical="center" wrapText="1"/>
    </xf>
    <xf numFmtId="49" fontId="19" fillId="0" borderId="37" xfId="0" applyNumberFormat="1" applyFont="1" applyBorder="1" applyAlignment="1" applyProtection="1">
      <alignment horizontal="center" vertical="center" wrapText="1"/>
    </xf>
    <xf numFmtId="49" fontId="20" fillId="0" borderId="6" xfId="0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left" vertical="center" wrapText="1" indent="1"/>
    </xf>
    <xf numFmtId="0" fontId="12" fillId="0" borderId="26" xfId="0" applyFont="1" applyFill="1" applyBorder="1" applyAlignment="1" applyProtection="1">
      <alignment horizontal="right" vertical="center"/>
    </xf>
    <xf numFmtId="0" fontId="2" fillId="0" borderId="1" xfId="3" applyFont="1" applyFill="1" applyBorder="1" applyAlignment="1" applyProtection="1">
      <alignment vertical="center" wrapText="1"/>
    </xf>
    <xf numFmtId="164" fontId="2" fillId="0" borderId="1" xfId="3" applyNumberFormat="1" applyFont="1" applyFill="1" applyBorder="1" applyAlignment="1" applyProtection="1">
      <alignment horizontal="right" vertical="center" wrapText="1" indent="1"/>
    </xf>
    <xf numFmtId="49" fontId="18" fillId="0" borderId="22" xfId="3" applyNumberFormat="1" applyFont="1" applyFill="1" applyBorder="1" applyAlignment="1" applyProtection="1">
      <alignment horizontal="center" vertical="center" wrapText="1"/>
    </xf>
    <xf numFmtId="0" fontId="18" fillId="0" borderId="22" xfId="3" applyFont="1" applyFill="1" applyBorder="1" applyAlignment="1" applyProtection="1">
      <alignment horizontal="left" vertical="center" wrapText="1" indent="1"/>
    </xf>
    <xf numFmtId="164" fontId="18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3" applyFont="1" applyFill="1" applyBorder="1" applyAlignment="1" applyProtection="1">
      <alignment horizontal="left" vertical="center" wrapText="1" indent="1"/>
    </xf>
    <xf numFmtId="164" fontId="18" fillId="0" borderId="12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3" applyFont="1" applyFill="1" applyBorder="1" applyAlignment="1" applyProtection="1">
      <alignment horizontal="left" vertical="center" wrapText="1" indent="1"/>
    </xf>
    <xf numFmtId="0" fontId="18" fillId="0" borderId="12" xfId="3" applyFont="1" applyFill="1" applyBorder="1" applyAlignment="1" applyProtection="1">
      <alignment horizontal="left" indent="6"/>
    </xf>
    <xf numFmtId="0" fontId="18" fillId="0" borderId="12" xfId="3" applyFont="1" applyFill="1" applyBorder="1" applyAlignment="1" applyProtection="1">
      <alignment horizontal="left" vertical="center" wrapText="1" indent="6"/>
    </xf>
    <xf numFmtId="49" fontId="18" fillId="0" borderId="16" xfId="3" applyNumberFormat="1" applyFont="1" applyFill="1" applyBorder="1" applyAlignment="1" applyProtection="1">
      <alignment horizontal="center" vertical="center" wrapText="1"/>
    </xf>
    <xf numFmtId="0" fontId="18" fillId="0" borderId="37" xfId="3" applyFont="1" applyFill="1" applyBorder="1" applyAlignment="1" applyProtection="1">
      <alignment horizontal="left" vertical="center" wrapText="1" indent="6"/>
    </xf>
    <xf numFmtId="49" fontId="18" fillId="0" borderId="38" xfId="3" applyNumberFormat="1" applyFont="1" applyFill="1" applyBorder="1" applyAlignment="1" applyProtection="1">
      <alignment horizontal="center" vertical="center" wrapText="1"/>
    </xf>
    <xf numFmtId="0" fontId="18" fillId="0" borderId="38" xfId="3" applyFont="1" applyFill="1" applyBorder="1" applyAlignment="1" applyProtection="1">
      <alignment horizontal="left" vertical="center" wrapText="1" indent="6"/>
    </xf>
    <xf numFmtId="164" fontId="18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5" xfId="3" applyFont="1" applyFill="1" applyBorder="1" applyAlignment="1" applyProtection="1">
      <alignment vertical="center" wrapText="1"/>
    </xf>
    <xf numFmtId="0" fontId="18" fillId="0" borderId="37" xfId="3" applyFont="1" applyFill="1" applyBorder="1" applyAlignment="1" applyProtection="1">
      <alignment horizontal="left" vertical="center" wrapText="1" indent="1"/>
    </xf>
    <xf numFmtId="0" fontId="18" fillId="0" borderId="8" xfId="3" applyFont="1" applyFill="1" applyBorder="1" applyAlignment="1" applyProtection="1">
      <alignment horizontal="left" vertical="center" wrapText="1" indent="6"/>
    </xf>
    <xf numFmtId="0" fontId="4" fillId="0" borderId="5" xfId="3" applyFont="1" applyFill="1" applyBorder="1" applyAlignment="1" applyProtection="1">
      <alignment horizontal="left" vertical="center" wrapText="1" indent="1"/>
    </xf>
    <xf numFmtId="0" fontId="18" fillId="0" borderId="8" xfId="3" applyFont="1" applyFill="1" applyBorder="1" applyAlignment="1" applyProtection="1">
      <alignment horizontal="left" vertical="center" wrapText="1" indent="1"/>
    </xf>
    <xf numFmtId="164" fontId="4" fillId="0" borderId="5" xfId="3" applyNumberFormat="1" applyFont="1" applyFill="1" applyBorder="1" applyAlignment="1" applyProtection="1">
      <alignment horizontal="right" vertical="center" wrapText="1" indent="1"/>
    </xf>
    <xf numFmtId="164" fontId="20" fillId="0" borderId="5" xfId="0" quotePrefix="1" applyNumberFormat="1" applyFont="1" applyBorder="1" applyAlignment="1" applyProtection="1">
      <alignment horizontal="right" vertical="center" wrapText="1" indent="1"/>
    </xf>
    <xf numFmtId="0" fontId="12" fillId="0" borderId="26" xfId="0" applyFont="1" applyFill="1" applyBorder="1" applyAlignment="1" applyProtection="1">
      <alignment horizontal="right"/>
    </xf>
    <xf numFmtId="164" fontId="4" fillId="0" borderId="0" xfId="3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centerContinuous" vertical="center" wrapText="1"/>
    </xf>
    <xf numFmtId="0" fontId="28" fillId="0" borderId="5" xfId="0" applyFont="1" applyBorder="1" applyAlignment="1" applyProtection="1">
      <alignment horizontal="center" textRotation="90"/>
    </xf>
    <xf numFmtId="0" fontId="29" fillId="0" borderId="5" xfId="0" applyFont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Continuous" vertical="center" wrapText="1"/>
    </xf>
    <xf numFmtId="0" fontId="30" fillId="0" borderId="0" xfId="0" applyFont="1" applyAlignment="1" applyProtection="1">
      <alignment horizontal="center" vertical="center"/>
    </xf>
    <xf numFmtId="0" fontId="23" fillId="0" borderId="6" xfId="0" applyFont="1" applyBorder="1" applyAlignment="1">
      <alignment horizontal="centerContinuous" vertical="center" wrapText="1"/>
    </xf>
    <xf numFmtId="0" fontId="31" fillId="0" borderId="5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Continuous" vertical="center"/>
    </xf>
    <xf numFmtId="0" fontId="26" fillId="0" borderId="5" xfId="0" applyFont="1" applyBorder="1" applyAlignment="1" applyProtection="1">
      <alignment horizontal="centerContinuous" vertical="center"/>
    </xf>
    <xf numFmtId="0" fontId="23" fillId="0" borderId="6" xfId="0" applyFont="1" applyBorder="1" applyAlignment="1">
      <alignment horizontal="centerContinuous" vertical="center"/>
    </xf>
    <xf numFmtId="0" fontId="26" fillId="0" borderId="0" xfId="0" applyFont="1" applyAlignment="1" applyProtection="1">
      <alignment horizontal="center" vertical="center"/>
    </xf>
    <xf numFmtId="49" fontId="26" fillId="0" borderId="5" xfId="0" applyNumberFormat="1" applyFont="1" applyBorder="1" applyAlignment="1" applyProtection="1">
      <alignment horizontal="center" vertical="center" wrapText="1"/>
    </xf>
    <xf numFmtId="49" fontId="26" fillId="0" borderId="5" xfId="0" applyNumberFormat="1" applyFont="1" applyBorder="1" applyAlignment="1" applyProtection="1">
      <alignment horizontal="center" vertical="center"/>
    </xf>
    <xf numFmtId="49" fontId="26" fillId="0" borderId="0" xfId="0" applyNumberFormat="1" applyFont="1" applyAlignment="1" applyProtection="1">
      <alignment horizontal="center" vertical="center"/>
    </xf>
    <xf numFmtId="0" fontId="32" fillId="0" borderId="5" xfId="0" applyFont="1" applyBorder="1" applyAlignment="1" applyProtection="1">
      <alignment horizontal="left" vertical="center" wrapText="1"/>
    </xf>
    <xf numFmtId="165" fontId="25" fillId="0" borderId="5" xfId="0" applyNumberFormat="1" applyFont="1" applyBorder="1" applyAlignment="1" applyProtection="1">
      <alignment horizontal="center" vertical="center"/>
    </xf>
    <xf numFmtId="166" fontId="33" fillId="0" borderId="5" xfId="0" applyNumberFormat="1" applyFont="1" applyFill="1" applyBorder="1" applyAlignment="1" applyProtection="1">
      <alignment horizontal="right" vertical="center"/>
      <protection locked="0"/>
    </xf>
    <xf numFmtId="2" fontId="33" fillId="0" borderId="5" xfId="0" applyNumberFormat="1" applyFont="1" applyFill="1" applyBorder="1" applyAlignment="1" applyProtection="1">
      <alignment horizontal="center" vertical="center"/>
    </xf>
    <xf numFmtId="166" fontId="33" fillId="0" borderId="5" xfId="0" applyNumberFormat="1" applyFont="1" applyBorder="1" applyAlignment="1" applyProtection="1">
      <alignment horizontal="right" vertical="center"/>
    </xf>
    <xf numFmtId="0" fontId="26" fillId="0" borderId="5" xfId="0" applyFont="1" applyBorder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</xf>
    <xf numFmtId="166" fontId="23" fillId="0" borderId="5" xfId="0" applyNumberFormat="1" applyFont="1" applyBorder="1" applyAlignment="1" applyProtection="1">
      <alignment horizontal="right" vertical="center"/>
      <protection locked="0"/>
    </xf>
    <xf numFmtId="9" fontId="23" fillId="0" borderId="0" xfId="2" applyFont="1" applyAlignment="1" applyProtection="1">
      <alignment vertical="center"/>
      <protection locked="0"/>
    </xf>
    <xf numFmtId="2" fontId="23" fillId="0" borderId="5" xfId="0" applyNumberFormat="1" applyFont="1" applyFill="1" applyBorder="1" applyAlignment="1" applyProtection="1">
      <alignment horizontal="center" vertical="center"/>
    </xf>
    <xf numFmtId="0" fontId="33" fillId="0" borderId="5" xfId="0" applyFont="1" applyBorder="1" applyAlignment="1" applyProtection="1">
      <alignment horizontal="left" vertical="center" wrapText="1"/>
    </xf>
    <xf numFmtId="166" fontId="23" fillId="0" borderId="5" xfId="0" applyNumberFormat="1" applyFont="1" applyFill="1" applyBorder="1" applyAlignment="1" applyProtection="1">
      <alignment horizontal="right" vertical="center"/>
      <protection locked="0"/>
    </xf>
    <xf numFmtId="166" fontId="23" fillId="0" borderId="5" xfId="0" applyNumberFormat="1" applyFont="1" applyBorder="1" applyAlignment="1" applyProtection="1">
      <alignment horizontal="right"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166" fontId="33" fillId="0" borderId="5" xfId="0" applyNumberFormat="1" applyFont="1" applyBorder="1" applyAlignment="1" applyProtection="1">
      <alignment horizontal="right" vertical="center"/>
      <protection locked="0"/>
    </xf>
    <xf numFmtId="0" fontId="33" fillId="0" borderId="5" xfId="0" applyFont="1" applyBorder="1" applyAlignment="1" applyProtection="1">
      <alignment vertical="center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166" fontId="23" fillId="0" borderId="5" xfId="0" applyNumberFormat="1" applyFont="1" applyFill="1" applyBorder="1" applyAlignment="1" applyProtection="1">
      <alignment horizontal="right" vertical="center"/>
    </xf>
    <xf numFmtId="43" fontId="23" fillId="0" borderId="5" xfId="1" applyFont="1" applyFill="1" applyBorder="1" applyAlignment="1" applyProtection="1">
      <alignment horizontal="center" vertical="center"/>
    </xf>
    <xf numFmtId="167" fontId="23" fillId="0" borderId="5" xfId="0" applyNumberFormat="1" applyFont="1" applyFill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/>
    </xf>
    <xf numFmtId="166" fontId="23" fillId="0" borderId="5" xfId="0" applyNumberFormat="1" applyFont="1" applyBorder="1" applyAlignment="1" applyProtection="1">
      <alignment vertical="center"/>
      <protection locked="0"/>
    </xf>
    <xf numFmtId="168" fontId="23" fillId="0" borderId="5" xfId="0" applyNumberFormat="1" applyFont="1" applyBorder="1" applyAlignment="1" applyProtection="1">
      <alignment horizontal="right" vertical="center"/>
    </xf>
    <xf numFmtId="166" fontId="23" fillId="0" borderId="5" xfId="0" applyNumberFormat="1" applyFont="1" applyFill="1" applyBorder="1" applyAlignment="1" applyProtection="1">
      <alignment vertical="center"/>
    </xf>
    <xf numFmtId="0" fontId="25" fillId="0" borderId="5" xfId="0" applyFont="1" applyBorder="1" applyAlignment="1" applyProtection="1">
      <alignment horizontal="left" vertical="center" wrapText="1"/>
    </xf>
    <xf numFmtId="166" fontId="23" fillId="0" borderId="5" xfId="0" applyNumberFormat="1" applyFont="1" applyFill="1" applyBorder="1" applyAlignment="1" applyProtection="1">
      <alignment vertical="center"/>
      <protection locked="0"/>
    </xf>
    <xf numFmtId="0" fontId="34" fillId="0" borderId="5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5" fillId="0" borderId="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vertical="center"/>
      <protection locked="0"/>
    </xf>
    <xf numFmtId="0" fontId="32" fillId="0" borderId="5" xfId="0" applyFont="1" applyBorder="1" applyAlignment="1" applyProtection="1">
      <alignment vertical="center" wrapText="1"/>
    </xf>
    <xf numFmtId="164" fontId="0" fillId="0" borderId="0" xfId="0" applyNumberFormat="1"/>
    <xf numFmtId="0" fontId="32" fillId="0" borderId="30" xfId="4" applyFont="1" applyFill="1" applyBorder="1" applyAlignment="1" applyProtection="1">
      <alignment horizontal="center" vertical="center" wrapText="1"/>
    </xf>
    <xf numFmtId="0" fontId="32" fillId="0" borderId="31" xfId="4" applyFont="1" applyFill="1" applyBorder="1" applyAlignment="1" applyProtection="1">
      <alignment horizontal="center" vertical="center"/>
    </xf>
    <xf numFmtId="0" fontId="32" fillId="0" borderId="32" xfId="4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NumberFormat="1" applyBorder="1"/>
    <xf numFmtId="0" fontId="37" fillId="0" borderId="0" xfId="0" applyFont="1" applyBorder="1"/>
    <xf numFmtId="3" fontId="0" fillId="0" borderId="0" xfId="0" applyNumberFormat="1" applyBorder="1"/>
    <xf numFmtId="164" fontId="25" fillId="0" borderId="4" xfId="4" applyNumberFormat="1" applyFont="1" applyFill="1" applyBorder="1" applyAlignment="1" applyProtection="1">
      <alignment vertical="center"/>
    </xf>
    <xf numFmtId="164" fontId="25" fillId="0" borderId="20" xfId="4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33" fillId="0" borderId="9" xfId="4" applyFont="1" applyFill="1" applyBorder="1" applyAlignment="1" applyProtection="1">
      <alignment horizontal="left" vertical="center" indent="1"/>
    </xf>
    <xf numFmtId="0" fontId="25" fillId="0" borderId="10" xfId="4" applyFont="1" applyFill="1" applyBorder="1" applyAlignment="1" applyProtection="1">
      <alignment vertical="center"/>
    </xf>
    <xf numFmtId="164" fontId="25" fillId="0" borderId="10" xfId="4" applyNumberFormat="1" applyFont="1" applyFill="1" applyBorder="1" applyAlignment="1" applyProtection="1">
      <alignment vertical="center"/>
    </xf>
    <xf numFmtId="164" fontId="25" fillId="0" borderId="11" xfId="4" applyNumberFormat="1" applyFont="1" applyFill="1" applyBorder="1" applyAlignment="1" applyProtection="1">
      <alignment vertical="center"/>
    </xf>
    <xf numFmtId="0" fontId="38" fillId="0" borderId="0" xfId="0" applyFont="1"/>
    <xf numFmtId="0" fontId="38" fillId="0" borderId="0" xfId="0" applyFont="1" applyBorder="1"/>
    <xf numFmtId="0" fontId="38" fillId="0" borderId="0" xfId="0" applyNumberFormat="1" applyFont="1" applyBorder="1"/>
    <xf numFmtId="0" fontId="38" fillId="0" borderId="0" xfId="0" applyFont="1" applyFill="1" applyBorder="1"/>
    <xf numFmtId="3" fontId="38" fillId="0" borderId="0" xfId="0" applyNumberFormat="1" applyFont="1" applyBorder="1"/>
    <xf numFmtId="0" fontId="25" fillId="0" borderId="10" xfId="4" applyFont="1" applyFill="1" applyBorder="1" applyAlignment="1" applyProtection="1">
      <alignment vertical="center"/>
      <protection locked="0"/>
    </xf>
    <xf numFmtId="164" fontId="25" fillId="0" borderId="10" xfId="4" applyNumberFormat="1" applyFont="1" applyFill="1" applyBorder="1" applyAlignment="1" applyProtection="1">
      <alignment vertical="center"/>
      <protection locked="0"/>
    </xf>
    <xf numFmtId="1" fontId="0" fillId="0" borderId="0" xfId="0" applyNumberFormat="1" applyBorder="1"/>
    <xf numFmtId="0" fontId="33" fillId="0" borderId="13" xfId="4" applyFont="1" applyFill="1" applyBorder="1" applyAlignment="1" applyProtection="1">
      <alignment horizontal="left" vertical="center" indent="1"/>
    </xf>
    <xf numFmtId="0" fontId="25" fillId="0" borderId="14" xfId="4" applyFont="1" applyFill="1" applyBorder="1" applyAlignment="1" applyProtection="1">
      <alignment vertical="center"/>
      <protection locked="0"/>
    </xf>
    <xf numFmtId="164" fontId="25" fillId="0" borderId="14" xfId="4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Border="1"/>
    <xf numFmtId="164" fontId="25" fillId="0" borderId="24" xfId="4" applyNumberFormat="1" applyFont="1" applyFill="1" applyBorder="1" applyAlignment="1" applyProtection="1">
      <alignment vertical="center"/>
      <protection locked="0"/>
    </xf>
    <xf numFmtId="0" fontId="33" fillId="0" borderId="28" xfId="4" applyFont="1" applyFill="1" applyBorder="1" applyAlignment="1" applyProtection="1">
      <alignment horizontal="left" vertical="center" indent="1"/>
    </xf>
    <xf numFmtId="0" fontId="25" fillId="0" borderId="24" xfId="4" applyFont="1" applyFill="1" applyBorder="1" applyAlignment="1" applyProtection="1">
      <alignment vertical="center"/>
      <protection locked="0"/>
    </xf>
    <xf numFmtId="164" fontId="33" fillId="0" borderId="27" xfId="0" applyNumberFormat="1" applyFont="1" applyFill="1" applyBorder="1"/>
    <xf numFmtId="0" fontId="33" fillId="0" borderId="24" xfId="0" applyFont="1" applyFill="1" applyBorder="1"/>
    <xf numFmtId="3" fontId="33" fillId="0" borderId="24" xfId="0" applyNumberFormat="1" applyFont="1" applyFill="1" applyBorder="1"/>
    <xf numFmtId="164" fontId="25" fillId="0" borderId="19" xfId="4" applyNumberFormat="1" applyFont="1" applyFill="1" applyBorder="1" applyAlignment="1" applyProtection="1">
      <alignment vertical="center"/>
    </xf>
    <xf numFmtId="0" fontId="32" fillId="0" borderId="2" xfId="4" applyFont="1" applyFill="1" applyBorder="1" applyAlignment="1" applyProtection="1">
      <alignment horizontal="left" vertical="center" indent="1"/>
    </xf>
    <xf numFmtId="0" fontId="34" fillId="0" borderId="3" xfId="4" applyFont="1" applyFill="1" applyBorder="1" applyAlignment="1" applyProtection="1">
      <alignment vertical="center"/>
    </xf>
    <xf numFmtId="164" fontId="34" fillId="0" borderId="3" xfId="4" applyNumberFormat="1" applyFont="1" applyFill="1" applyBorder="1" applyAlignment="1" applyProtection="1">
      <alignment vertical="center"/>
    </xf>
    <xf numFmtId="164" fontId="34" fillId="0" borderId="7" xfId="4" applyNumberFormat="1" applyFont="1" applyFill="1" applyBorder="1" applyAlignment="1" applyProtection="1">
      <alignment vertical="center"/>
    </xf>
    <xf numFmtId="0" fontId="17" fillId="0" borderId="0" xfId="4" applyFont="1" applyProtection="1"/>
    <xf numFmtId="0" fontId="17" fillId="0" borderId="0" xfId="4" applyFont="1" applyProtection="1">
      <protection locked="0"/>
    </xf>
    <xf numFmtId="0" fontId="15" fillId="0" borderId="0" xfId="4" applyProtection="1">
      <protection locked="0"/>
    </xf>
    <xf numFmtId="0" fontId="15" fillId="0" borderId="0" xfId="4" applyProtection="1"/>
    <xf numFmtId="0" fontId="33" fillId="0" borderId="36" xfId="4" applyFont="1" applyFill="1" applyBorder="1" applyAlignment="1" applyProtection="1">
      <alignment horizontal="left" vertical="center" indent="1"/>
    </xf>
    <xf numFmtId="0" fontId="31" fillId="0" borderId="4" xfId="4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39" fillId="0" borderId="8" xfId="0" applyFont="1" applyBorder="1"/>
    <xf numFmtId="3" fontId="39" fillId="0" borderId="8" xfId="0" applyNumberFormat="1" applyFont="1" applyBorder="1"/>
    <xf numFmtId="0" fontId="39" fillId="0" borderId="12" xfId="0" applyFont="1" applyBorder="1" applyAlignment="1">
      <alignment horizontal="center"/>
    </xf>
    <xf numFmtId="0" fontId="39" fillId="0" borderId="12" xfId="0" applyFont="1" applyBorder="1"/>
    <xf numFmtId="3" fontId="39" fillId="0" borderId="12" xfId="0" applyNumberFormat="1" applyFont="1" applyBorder="1"/>
    <xf numFmtId="0" fontId="40" fillId="0" borderId="12" xfId="0" applyFont="1" applyBorder="1"/>
    <xf numFmtId="3" fontId="40" fillId="0" borderId="12" xfId="0" applyNumberFormat="1" applyFont="1" applyBorder="1"/>
    <xf numFmtId="0" fontId="5" fillId="0" borderId="0" xfId="0" applyFont="1"/>
    <xf numFmtId="0" fontId="39" fillId="0" borderId="38" xfId="0" applyFont="1" applyBorder="1" applyAlignment="1">
      <alignment horizontal="center"/>
    </xf>
    <xf numFmtId="0" fontId="40" fillId="0" borderId="38" xfId="0" applyFont="1" applyBorder="1"/>
    <xf numFmtId="3" fontId="40" fillId="0" borderId="38" xfId="0" applyNumberFormat="1" applyFont="1" applyBorder="1"/>
    <xf numFmtId="0" fontId="12" fillId="0" borderId="0" xfId="0" applyFont="1" applyBorder="1" applyAlignment="1">
      <alignment horizontal="right"/>
    </xf>
    <xf numFmtId="0" fontId="40" fillId="0" borderId="40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0" fillId="0" borderId="43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39" fillId="0" borderId="46" xfId="0" applyFont="1" applyBorder="1" applyAlignment="1">
      <alignment horizontal="center"/>
    </xf>
    <xf numFmtId="0" fontId="39" fillId="0" borderId="41" xfId="0" applyFont="1" applyBorder="1"/>
    <xf numFmtId="3" fontId="39" fillId="0" borderId="41" xfId="0" applyNumberFormat="1" applyFont="1" applyBorder="1"/>
    <xf numFmtId="3" fontId="39" fillId="0" borderId="47" xfId="0" applyNumberFormat="1" applyFont="1" applyBorder="1"/>
    <xf numFmtId="0" fontId="39" fillId="0" borderId="13" xfId="0" applyFont="1" applyBorder="1" applyAlignment="1">
      <alignment horizontal="center"/>
    </xf>
    <xf numFmtId="0" fontId="39" fillId="0" borderId="14" xfId="0" applyFont="1" applyBorder="1"/>
    <xf numFmtId="3" fontId="39" fillId="0" borderId="14" xfId="0" applyNumberFormat="1" applyFont="1" applyBorder="1"/>
    <xf numFmtId="3" fontId="39" fillId="0" borderId="15" xfId="0" applyNumberFormat="1" applyFont="1" applyBorder="1"/>
    <xf numFmtId="0" fontId="40" fillId="0" borderId="13" xfId="0" applyFont="1" applyBorder="1" applyAlignment="1">
      <alignment horizontal="center"/>
    </xf>
    <xf numFmtId="0" fontId="40" fillId="0" borderId="14" xfId="0" applyFont="1" applyBorder="1"/>
    <xf numFmtId="3" fontId="40" fillId="0" borderId="14" xfId="0" applyNumberFormat="1" applyFont="1" applyBorder="1"/>
    <xf numFmtId="3" fontId="40" fillId="0" borderId="15" xfId="0" applyNumberFormat="1" applyFont="1" applyBorder="1"/>
    <xf numFmtId="0" fontId="40" fillId="0" borderId="0" xfId="0" applyFont="1" applyBorder="1"/>
    <xf numFmtId="0" fontId="6" fillId="0" borderId="0" xfId="0" applyFont="1"/>
    <xf numFmtId="3" fontId="40" fillId="0" borderId="0" xfId="0" applyNumberFormat="1" applyFont="1" applyBorder="1"/>
    <xf numFmtId="0" fontId="39" fillId="0" borderId="35" xfId="0" applyFont="1" applyBorder="1" applyAlignment="1">
      <alignment horizontal="center"/>
    </xf>
    <xf numFmtId="0" fontId="40" fillId="0" borderId="27" xfId="0" applyFont="1" applyBorder="1"/>
    <xf numFmtId="3" fontId="40" fillId="0" borderId="29" xfId="0" applyNumberFormat="1" applyFont="1" applyBorder="1"/>
    <xf numFmtId="0" fontId="13" fillId="0" borderId="0" xfId="0" applyFont="1"/>
    <xf numFmtId="164" fontId="23" fillId="0" borderId="0" xfId="0" applyNumberFormat="1" applyFont="1" applyFill="1" applyAlignment="1">
      <alignment horizontal="center" vertical="center" wrapText="1"/>
    </xf>
    <xf numFmtId="164" fontId="23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vertical="center" wrapText="1"/>
    </xf>
    <xf numFmtId="164" fontId="26" fillId="0" borderId="0" xfId="0" applyNumberFormat="1" applyFont="1" applyFill="1" applyAlignment="1" applyProtection="1">
      <alignment horizontal="right" wrapText="1"/>
    </xf>
    <xf numFmtId="164" fontId="32" fillId="0" borderId="2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164" fontId="32" fillId="0" borderId="7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>
      <alignment horizontal="center" vertical="center" wrapText="1"/>
    </xf>
    <xf numFmtId="164" fontId="32" fillId="0" borderId="33" xfId="0" applyNumberFormat="1" applyFont="1" applyFill="1" applyBorder="1" applyAlignment="1" applyProtection="1">
      <alignment horizontal="center" vertical="center" wrapText="1"/>
    </xf>
    <xf numFmtId="164" fontId="32" fillId="0" borderId="34" xfId="0" applyNumberFormat="1" applyFont="1" applyFill="1" applyBorder="1" applyAlignment="1" applyProtection="1">
      <alignment horizontal="center" vertical="center" wrapText="1"/>
    </xf>
    <xf numFmtId="164" fontId="32" fillId="0" borderId="39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14" xfId="0" applyNumberFormat="1" applyFont="1" applyFill="1" applyBorder="1" applyAlignment="1" applyProtection="1">
      <alignment vertical="center" wrapText="1"/>
      <protection locked="0"/>
    </xf>
    <xf numFmtId="49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5" xfId="0" applyNumberFormat="1" applyFont="1" applyFill="1" applyBorder="1" applyAlignment="1" applyProtection="1">
      <alignment vertical="center" wrapText="1"/>
    </xf>
    <xf numFmtId="164" fontId="23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vertical="center" wrapText="1"/>
      <protection locked="0"/>
    </xf>
    <xf numFmtId="49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</xf>
    <xf numFmtId="164" fontId="32" fillId="0" borderId="2" xfId="0" applyNumberFormat="1" applyFont="1" applyFill="1" applyBorder="1" applyAlignment="1" applyProtection="1">
      <alignment horizontal="left"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164" fontId="32" fillId="2" borderId="3" xfId="0" applyNumberFormat="1" applyFont="1" applyFill="1" applyBorder="1" applyAlignment="1" applyProtection="1">
      <alignment vertical="center" wrapText="1"/>
    </xf>
    <xf numFmtId="164" fontId="32" fillId="0" borderId="7" xfId="0" applyNumberFormat="1" applyFont="1" applyFill="1" applyBorder="1" applyAlignment="1" applyProtection="1">
      <alignment vertical="center" wrapText="1"/>
    </xf>
    <xf numFmtId="164" fontId="32" fillId="0" borderId="0" xfId="0" applyNumberFormat="1" applyFont="1" applyFill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 wrapText="1"/>
    </xf>
    <xf numFmtId="0" fontId="4" fillId="0" borderId="0" xfId="3" applyFont="1" applyFill="1" applyAlignment="1" applyProtection="1">
      <alignment horizontal="center"/>
    </xf>
    <xf numFmtId="164" fontId="16" fillId="0" borderId="26" xfId="3" applyNumberFormat="1" applyFont="1" applyFill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164" fontId="16" fillId="0" borderId="26" xfId="3" applyNumberFormat="1" applyFont="1" applyFill="1" applyBorder="1" applyAlignment="1" applyProtection="1">
      <alignment horizontal="left"/>
    </xf>
    <xf numFmtId="0" fontId="4" fillId="0" borderId="36" xfId="3" applyFont="1" applyFill="1" applyBorder="1" applyAlignment="1" applyProtection="1">
      <alignment horizontal="left"/>
    </xf>
    <xf numFmtId="0" fontId="4" fillId="0" borderId="4" xfId="3" applyFont="1" applyFill="1" applyBorder="1" applyAlignment="1" applyProtection="1">
      <alignment horizontal="left"/>
    </xf>
    <xf numFmtId="164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6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42" fillId="0" borderId="0" xfId="0" applyFont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right" wrapText="1"/>
    </xf>
    <xf numFmtId="164" fontId="24" fillId="0" borderId="2" xfId="0" applyNumberFormat="1" applyFont="1" applyFill="1" applyBorder="1" applyAlignment="1" applyProtection="1">
      <alignment horizontal="center" vertical="center" wrapText="1"/>
    </xf>
    <xf numFmtId="164" fontId="24" fillId="0" borderId="3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33" xfId="0" applyNumberFormat="1" applyFont="1" applyFill="1" applyBorder="1" applyAlignment="1" applyProtection="1">
      <alignment horizontal="center" vertical="center" wrapText="1"/>
    </xf>
    <xf numFmtId="164" fontId="24" fillId="0" borderId="34" xfId="0" applyNumberFormat="1" applyFont="1" applyFill="1" applyBorder="1" applyAlignment="1" applyProtection="1">
      <alignment horizontal="center" vertical="center" wrapText="1"/>
    </xf>
    <xf numFmtId="164" fontId="24" fillId="0" borderId="39" xfId="0" applyNumberFormat="1" applyFont="1" applyFill="1" applyBorder="1" applyAlignment="1" applyProtection="1">
      <alignment horizontal="center" vertical="center" wrapText="1"/>
    </xf>
    <xf numFmtId="164" fontId="44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44" fillId="0" borderId="14" xfId="0" applyNumberFormat="1" applyFont="1" applyFill="1" applyBorder="1" applyAlignment="1" applyProtection="1">
      <alignment vertical="center" wrapText="1"/>
      <protection locked="0"/>
    </xf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15" xfId="0" applyNumberFormat="1" applyFont="1" applyFill="1" applyBorder="1" applyAlignment="1" applyProtection="1">
      <alignment vertical="center" wrapText="1"/>
    </xf>
    <xf numFmtId="164" fontId="4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44" fillId="0" borderId="24" xfId="0" applyNumberFormat="1" applyFont="1" applyFill="1" applyBorder="1" applyAlignment="1" applyProtection="1">
      <alignment vertical="center" wrapText="1"/>
      <protection locked="0"/>
    </xf>
    <xf numFmtId="49" fontId="44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25" xfId="0" applyNumberFormat="1" applyFont="1" applyFill="1" applyBorder="1" applyAlignment="1" applyProtection="1">
      <alignment vertical="center" wrapText="1"/>
    </xf>
    <xf numFmtId="164" fontId="24" fillId="0" borderId="2" xfId="0" applyNumberFormat="1" applyFont="1" applyFill="1" applyBorder="1" applyAlignment="1" applyProtection="1">
      <alignment horizontal="left" vertical="center" wrapText="1"/>
    </xf>
    <xf numFmtId="164" fontId="24" fillId="0" borderId="3" xfId="0" applyNumberFormat="1" applyFont="1" applyFill="1" applyBorder="1" applyAlignment="1" applyProtection="1">
      <alignment vertical="center" wrapText="1"/>
    </xf>
    <xf numFmtId="164" fontId="24" fillId="2" borderId="3" xfId="0" applyNumberFormat="1" applyFont="1" applyFill="1" applyBorder="1" applyAlignment="1" applyProtection="1">
      <alignment vertical="center" wrapText="1"/>
    </xf>
    <xf numFmtId="164" fontId="24" fillId="0" borderId="7" xfId="0" applyNumberFormat="1" applyFont="1" applyFill="1" applyBorder="1" applyAlignment="1" applyProtection="1">
      <alignment vertical="center" wrapText="1"/>
    </xf>
  </cellXfs>
  <cellStyles count="5">
    <cellStyle name="Ezres" xfId="1" builtinId="3"/>
    <cellStyle name="Normál" xfId="0" builtinId="0"/>
    <cellStyle name="Normál_KVRENMUNKA" xfId="3" xr:uid="{B76CE2A2-91E1-4CE7-BF95-B42FC57A7B8D}"/>
    <cellStyle name="Normál_SEGEDLETEK" xfId="4" xr:uid="{463ED67E-ED8A-405D-B337-95D44E5BD91D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1FDF-69A1-47F8-8CC9-FC3B6BA621EE}">
  <dimension ref="A1:K27"/>
  <sheetViews>
    <sheetView view="pageBreakPreview" zoomScale="60" zoomScaleNormal="100" workbookViewId="0">
      <selection activeCell="B5" sqref="B5"/>
    </sheetView>
  </sheetViews>
  <sheetFormatPr defaultRowHeight="15" x14ac:dyDescent="0.25"/>
  <cols>
    <col min="1" max="1" width="5.85546875" style="1" customWidth="1"/>
    <col min="2" max="2" width="47.28515625" style="1" customWidth="1"/>
    <col min="3" max="5" width="14" style="3" customWidth="1"/>
    <col min="6" max="6" width="47.28515625" style="3" customWidth="1"/>
    <col min="7" max="7" width="15.42578125" style="3" customWidth="1"/>
    <col min="8" max="10" width="14" style="3" customWidth="1"/>
    <col min="11" max="11" width="4.140625" style="3" customWidth="1"/>
    <col min="12" max="256" width="9.140625" style="3"/>
    <col min="257" max="257" width="5.85546875" style="3" customWidth="1"/>
    <col min="258" max="258" width="47.28515625" style="3" customWidth="1"/>
    <col min="259" max="261" width="14" style="3" customWidth="1"/>
    <col min="262" max="262" width="47.28515625" style="3" customWidth="1"/>
    <col min="263" max="263" width="15.42578125" style="3" customWidth="1"/>
    <col min="264" max="266" width="14" style="3" customWidth="1"/>
    <col min="267" max="267" width="4.140625" style="3" customWidth="1"/>
    <col min="268" max="512" width="9.140625" style="3"/>
    <col min="513" max="513" width="5.85546875" style="3" customWidth="1"/>
    <col min="514" max="514" width="47.28515625" style="3" customWidth="1"/>
    <col min="515" max="517" width="14" style="3" customWidth="1"/>
    <col min="518" max="518" width="47.28515625" style="3" customWidth="1"/>
    <col min="519" max="519" width="15.42578125" style="3" customWidth="1"/>
    <col min="520" max="522" width="14" style="3" customWidth="1"/>
    <col min="523" max="523" width="4.140625" style="3" customWidth="1"/>
    <col min="524" max="768" width="9.140625" style="3"/>
    <col min="769" max="769" width="5.85546875" style="3" customWidth="1"/>
    <col min="770" max="770" width="47.28515625" style="3" customWidth="1"/>
    <col min="771" max="773" width="14" style="3" customWidth="1"/>
    <col min="774" max="774" width="47.28515625" style="3" customWidth="1"/>
    <col min="775" max="775" width="15.42578125" style="3" customWidth="1"/>
    <col min="776" max="778" width="14" style="3" customWidth="1"/>
    <col min="779" max="779" width="4.140625" style="3" customWidth="1"/>
    <col min="780" max="1024" width="9.140625" style="3"/>
    <col min="1025" max="1025" width="5.85546875" style="3" customWidth="1"/>
    <col min="1026" max="1026" width="47.28515625" style="3" customWidth="1"/>
    <col min="1027" max="1029" width="14" style="3" customWidth="1"/>
    <col min="1030" max="1030" width="47.28515625" style="3" customWidth="1"/>
    <col min="1031" max="1031" width="15.42578125" style="3" customWidth="1"/>
    <col min="1032" max="1034" width="14" style="3" customWidth="1"/>
    <col min="1035" max="1035" width="4.140625" style="3" customWidth="1"/>
    <col min="1036" max="1280" width="9.140625" style="3"/>
    <col min="1281" max="1281" width="5.85546875" style="3" customWidth="1"/>
    <col min="1282" max="1282" width="47.28515625" style="3" customWidth="1"/>
    <col min="1283" max="1285" width="14" style="3" customWidth="1"/>
    <col min="1286" max="1286" width="47.28515625" style="3" customWidth="1"/>
    <col min="1287" max="1287" width="15.42578125" style="3" customWidth="1"/>
    <col min="1288" max="1290" width="14" style="3" customWidth="1"/>
    <col min="1291" max="1291" width="4.140625" style="3" customWidth="1"/>
    <col min="1292" max="1536" width="9.140625" style="3"/>
    <col min="1537" max="1537" width="5.85546875" style="3" customWidth="1"/>
    <col min="1538" max="1538" width="47.28515625" style="3" customWidth="1"/>
    <col min="1539" max="1541" width="14" style="3" customWidth="1"/>
    <col min="1542" max="1542" width="47.28515625" style="3" customWidth="1"/>
    <col min="1543" max="1543" width="15.42578125" style="3" customWidth="1"/>
    <col min="1544" max="1546" width="14" style="3" customWidth="1"/>
    <col min="1547" max="1547" width="4.140625" style="3" customWidth="1"/>
    <col min="1548" max="1792" width="9.140625" style="3"/>
    <col min="1793" max="1793" width="5.85546875" style="3" customWidth="1"/>
    <col min="1794" max="1794" width="47.28515625" style="3" customWidth="1"/>
    <col min="1795" max="1797" width="14" style="3" customWidth="1"/>
    <col min="1798" max="1798" width="47.28515625" style="3" customWidth="1"/>
    <col min="1799" max="1799" width="15.42578125" style="3" customWidth="1"/>
    <col min="1800" max="1802" width="14" style="3" customWidth="1"/>
    <col min="1803" max="1803" width="4.140625" style="3" customWidth="1"/>
    <col min="1804" max="2048" width="9.140625" style="3"/>
    <col min="2049" max="2049" width="5.85546875" style="3" customWidth="1"/>
    <col min="2050" max="2050" width="47.28515625" style="3" customWidth="1"/>
    <col min="2051" max="2053" width="14" style="3" customWidth="1"/>
    <col min="2054" max="2054" width="47.28515625" style="3" customWidth="1"/>
    <col min="2055" max="2055" width="15.42578125" style="3" customWidth="1"/>
    <col min="2056" max="2058" width="14" style="3" customWidth="1"/>
    <col min="2059" max="2059" width="4.140625" style="3" customWidth="1"/>
    <col min="2060" max="2304" width="9.140625" style="3"/>
    <col min="2305" max="2305" width="5.85546875" style="3" customWidth="1"/>
    <col min="2306" max="2306" width="47.28515625" style="3" customWidth="1"/>
    <col min="2307" max="2309" width="14" style="3" customWidth="1"/>
    <col min="2310" max="2310" width="47.28515625" style="3" customWidth="1"/>
    <col min="2311" max="2311" width="15.42578125" style="3" customWidth="1"/>
    <col min="2312" max="2314" width="14" style="3" customWidth="1"/>
    <col min="2315" max="2315" width="4.140625" style="3" customWidth="1"/>
    <col min="2316" max="2560" width="9.140625" style="3"/>
    <col min="2561" max="2561" width="5.85546875" style="3" customWidth="1"/>
    <col min="2562" max="2562" width="47.28515625" style="3" customWidth="1"/>
    <col min="2563" max="2565" width="14" style="3" customWidth="1"/>
    <col min="2566" max="2566" width="47.28515625" style="3" customWidth="1"/>
    <col min="2567" max="2567" width="15.42578125" style="3" customWidth="1"/>
    <col min="2568" max="2570" width="14" style="3" customWidth="1"/>
    <col min="2571" max="2571" width="4.140625" style="3" customWidth="1"/>
    <col min="2572" max="2816" width="9.140625" style="3"/>
    <col min="2817" max="2817" width="5.85546875" style="3" customWidth="1"/>
    <col min="2818" max="2818" width="47.28515625" style="3" customWidth="1"/>
    <col min="2819" max="2821" width="14" style="3" customWidth="1"/>
    <col min="2822" max="2822" width="47.28515625" style="3" customWidth="1"/>
    <col min="2823" max="2823" width="15.42578125" style="3" customWidth="1"/>
    <col min="2824" max="2826" width="14" style="3" customWidth="1"/>
    <col min="2827" max="2827" width="4.140625" style="3" customWidth="1"/>
    <col min="2828" max="3072" width="9.140625" style="3"/>
    <col min="3073" max="3073" width="5.85546875" style="3" customWidth="1"/>
    <col min="3074" max="3074" width="47.28515625" style="3" customWidth="1"/>
    <col min="3075" max="3077" width="14" style="3" customWidth="1"/>
    <col min="3078" max="3078" width="47.28515625" style="3" customWidth="1"/>
    <col min="3079" max="3079" width="15.42578125" style="3" customWidth="1"/>
    <col min="3080" max="3082" width="14" style="3" customWidth="1"/>
    <col min="3083" max="3083" width="4.140625" style="3" customWidth="1"/>
    <col min="3084" max="3328" width="9.140625" style="3"/>
    <col min="3329" max="3329" width="5.85546875" style="3" customWidth="1"/>
    <col min="3330" max="3330" width="47.28515625" style="3" customWidth="1"/>
    <col min="3331" max="3333" width="14" style="3" customWidth="1"/>
    <col min="3334" max="3334" width="47.28515625" style="3" customWidth="1"/>
    <col min="3335" max="3335" width="15.42578125" style="3" customWidth="1"/>
    <col min="3336" max="3338" width="14" style="3" customWidth="1"/>
    <col min="3339" max="3339" width="4.140625" style="3" customWidth="1"/>
    <col min="3340" max="3584" width="9.140625" style="3"/>
    <col min="3585" max="3585" width="5.85546875" style="3" customWidth="1"/>
    <col min="3586" max="3586" width="47.28515625" style="3" customWidth="1"/>
    <col min="3587" max="3589" width="14" style="3" customWidth="1"/>
    <col min="3590" max="3590" width="47.28515625" style="3" customWidth="1"/>
    <col min="3591" max="3591" width="15.42578125" style="3" customWidth="1"/>
    <col min="3592" max="3594" width="14" style="3" customWidth="1"/>
    <col min="3595" max="3595" width="4.140625" style="3" customWidth="1"/>
    <col min="3596" max="3840" width="9.140625" style="3"/>
    <col min="3841" max="3841" width="5.85546875" style="3" customWidth="1"/>
    <col min="3842" max="3842" width="47.28515625" style="3" customWidth="1"/>
    <col min="3843" max="3845" width="14" style="3" customWidth="1"/>
    <col min="3846" max="3846" width="47.28515625" style="3" customWidth="1"/>
    <col min="3847" max="3847" width="15.42578125" style="3" customWidth="1"/>
    <col min="3848" max="3850" width="14" style="3" customWidth="1"/>
    <col min="3851" max="3851" width="4.140625" style="3" customWidth="1"/>
    <col min="3852" max="4096" width="9.140625" style="3"/>
    <col min="4097" max="4097" width="5.85546875" style="3" customWidth="1"/>
    <col min="4098" max="4098" width="47.28515625" style="3" customWidth="1"/>
    <col min="4099" max="4101" width="14" style="3" customWidth="1"/>
    <col min="4102" max="4102" width="47.28515625" style="3" customWidth="1"/>
    <col min="4103" max="4103" width="15.42578125" style="3" customWidth="1"/>
    <col min="4104" max="4106" width="14" style="3" customWidth="1"/>
    <col min="4107" max="4107" width="4.140625" style="3" customWidth="1"/>
    <col min="4108" max="4352" width="9.140625" style="3"/>
    <col min="4353" max="4353" width="5.85546875" style="3" customWidth="1"/>
    <col min="4354" max="4354" width="47.28515625" style="3" customWidth="1"/>
    <col min="4355" max="4357" width="14" style="3" customWidth="1"/>
    <col min="4358" max="4358" width="47.28515625" style="3" customWidth="1"/>
    <col min="4359" max="4359" width="15.42578125" style="3" customWidth="1"/>
    <col min="4360" max="4362" width="14" style="3" customWidth="1"/>
    <col min="4363" max="4363" width="4.140625" style="3" customWidth="1"/>
    <col min="4364" max="4608" width="9.140625" style="3"/>
    <col min="4609" max="4609" width="5.85546875" style="3" customWidth="1"/>
    <col min="4610" max="4610" width="47.28515625" style="3" customWidth="1"/>
    <col min="4611" max="4613" width="14" style="3" customWidth="1"/>
    <col min="4614" max="4614" width="47.28515625" style="3" customWidth="1"/>
    <col min="4615" max="4615" width="15.42578125" style="3" customWidth="1"/>
    <col min="4616" max="4618" width="14" style="3" customWidth="1"/>
    <col min="4619" max="4619" width="4.140625" style="3" customWidth="1"/>
    <col min="4620" max="4864" width="9.140625" style="3"/>
    <col min="4865" max="4865" width="5.85546875" style="3" customWidth="1"/>
    <col min="4866" max="4866" width="47.28515625" style="3" customWidth="1"/>
    <col min="4867" max="4869" width="14" style="3" customWidth="1"/>
    <col min="4870" max="4870" width="47.28515625" style="3" customWidth="1"/>
    <col min="4871" max="4871" width="15.42578125" style="3" customWidth="1"/>
    <col min="4872" max="4874" width="14" style="3" customWidth="1"/>
    <col min="4875" max="4875" width="4.140625" style="3" customWidth="1"/>
    <col min="4876" max="5120" width="9.140625" style="3"/>
    <col min="5121" max="5121" width="5.85546875" style="3" customWidth="1"/>
    <col min="5122" max="5122" width="47.28515625" style="3" customWidth="1"/>
    <col min="5123" max="5125" width="14" style="3" customWidth="1"/>
    <col min="5126" max="5126" width="47.28515625" style="3" customWidth="1"/>
    <col min="5127" max="5127" width="15.42578125" style="3" customWidth="1"/>
    <col min="5128" max="5130" width="14" style="3" customWidth="1"/>
    <col min="5131" max="5131" width="4.140625" style="3" customWidth="1"/>
    <col min="5132" max="5376" width="9.140625" style="3"/>
    <col min="5377" max="5377" width="5.85546875" style="3" customWidth="1"/>
    <col min="5378" max="5378" width="47.28515625" style="3" customWidth="1"/>
    <col min="5379" max="5381" width="14" style="3" customWidth="1"/>
    <col min="5382" max="5382" width="47.28515625" style="3" customWidth="1"/>
    <col min="5383" max="5383" width="15.42578125" style="3" customWidth="1"/>
    <col min="5384" max="5386" width="14" style="3" customWidth="1"/>
    <col min="5387" max="5387" width="4.140625" style="3" customWidth="1"/>
    <col min="5388" max="5632" width="9.140625" style="3"/>
    <col min="5633" max="5633" width="5.85546875" style="3" customWidth="1"/>
    <col min="5634" max="5634" width="47.28515625" style="3" customWidth="1"/>
    <col min="5635" max="5637" width="14" style="3" customWidth="1"/>
    <col min="5638" max="5638" width="47.28515625" style="3" customWidth="1"/>
    <col min="5639" max="5639" width="15.42578125" style="3" customWidth="1"/>
    <col min="5640" max="5642" width="14" style="3" customWidth="1"/>
    <col min="5643" max="5643" width="4.140625" style="3" customWidth="1"/>
    <col min="5644" max="5888" width="9.140625" style="3"/>
    <col min="5889" max="5889" width="5.85546875" style="3" customWidth="1"/>
    <col min="5890" max="5890" width="47.28515625" style="3" customWidth="1"/>
    <col min="5891" max="5893" width="14" style="3" customWidth="1"/>
    <col min="5894" max="5894" width="47.28515625" style="3" customWidth="1"/>
    <col min="5895" max="5895" width="15.42578125" style="3" customWidth="1"/>
    <col min="5896" max="5898" width="14" style="3" customWidth="1"/>
    <col min="5899" max="5899" width="4.140625" style="3" customWidth="1"/>
    <col min="5900" max="6144" width="9.140625" style="3"/>
    <col min="6145" max="6145" width="5.85546875" style="3" customWidth="1"/>
    <col min="6146" max="6146" width="47.28515625" style="3" customWidth="1"/>
    <col min="6147" max="6149" width="14" style="3" customWidth="1"/>
    <col min="6150" max="6150" width="47.28515625" style="3" customWidth="1"/>
    <col min="6151" max="6151" width="15.42578125" style="3" customWidth="1"/>
    <col min="6152" max="6154" width="14" style="3" customWidth="1"/>
    <col min="6155" max="6155" width="4.140625" style="3" customWidth="1"/>
    <col min="6156" max="6400" width="9.140625" style="3"/>
    <col min="6401" max="6401" width="5.85546875" style="3" customWidth="1"/>
    <col min="6402" max="6402" width="47.28515625" style="3" customWidth="1"/>
    <col min="6403" max="6405" width="14" style="3" customWidth="1"/>
    <col min="6406" max="6406" width="47.28515625" style="3" customWidth="1"/>
    <col min="6407" max="6407" width="15.42578125" style="3" customWidth="1"/>
    <col min="6408" max="6410" width="14" style="3" customWidth="1"/>
    <col min="6411" max="6411" width="4.140625" style="3" customWidth="1"/>
    <col min="6412" max="6656" width="9.140625" style="3"/>
    <col min="6657" max="6657" width="5.85546875" style="3" customWidth="1"/>
    <col min="6658" max="6658" width="47.28515625" style="3" customWidth="1"/>
    <col min="6659" max="6661" width="14" style="3" customWidth="1"/>
    <col min="6662" max="6662" width="47.28515625" style="3" customWidth="1"/>
    <col min="6663" max="6663" width="15.42578125" style="3" customWidth="1"/>
    <col min="6664" max="6666" width="14" style="3" customWidth="1"/>
    <col min="6667" max="6667" width="4.140625" style="3" customWidth="1"/>
    <col min="6668" max="6912" width="9.140625" style="3"/>
    <col min="6913" max="6913" width="5.85546875" style="3" customWidth="1"/>
    <col min="6914" max="6914" width="47.28515625" style="3" customWidth="1"/>
    <col min="6915" max="6917" width="14" style="3" customWidth="1"/>
    <col min="6918" max="6918" width="47.28515625" style="3" customWidth="1"/>
    <col min="6919" max="6919" width="15.42578125" style="3" customWidth="1"/>
    <col min="6920" max="6922" width="14" style="3" customWidth="1"/>
    <col min="6923" max="6923" width="4.140625" style="3" customWidth="1"/>
    <col min="6924" max="7168" width="9.140625" style="3"/>
    <col min="7169" max="7169" width="5.85546875" style="3" customWidth="1"/>
    <col min="7170" max="7170" width="47.28515625" style="3" customWidth="1"/>
    <col min="7171" max="7173" width="14" style="3" customWidth="1"/>
    <col min="7174" max="7174" width="47.28515625" style="3" customWidth="1"/>
    <col min="7175" max="7175" width="15.42578125" style="3" customWidth="1"/>
    <col min="7176" max="7178" width="14" style="3" customWidth="1"/>
    <col min="7179" max="7179" width="4.140625" style="3" customWidth="1"/>
    <col min="7180" max="7424" width="9.140625" style="3"/>
    <col min="7425" max="7425" width="5.85546875" style="3" customWidth="1"/>
    <col min="7426" max="7426" width="47.28515625" style="3" customWidth="1"/>
    <col min="7427" max="7429" width="14" style="3" customWidth="1"/>
    <col min="7430" max="7430" width="47.28515625" style="3" customWidth="1"/>
    <col min="7431" max="7431" width="15.42578125" style="3" customWidth="1"/>
    <col min="7432" max="7434" width="14" style="3" customWidth="1"/>
    <col min="7435" max="7435" width="4.140625" style="3" customWidth="1"/>
    <col min="7436" max="7680" width="9.140625" style="3"/>
    <col min="7681" max="7681" width="5.85546875" style="3" customWidth="1"/>
    <col min="7682" max="7682" width="47.28515625" style="3" customWidth="1"/>
    <col min="7683" max="7685" width="14" style="3" customWidth="1"/>
    <col min="7686" max="7686" width="47.28515625" style="3" customWidth="1"/>
    <col min="7687" max="7687" width="15.42578125" style="3" customWidth="1"/>
    <col min="7688" max="7690" width="14" style="3" customWidth="1"/>
    <col min="7691" max="7691" width="4.140625" style="3" customWidth="1"/>
    <col min="7692" max="7936" width="9.140625" style="3"/>
    <col min="7937" max="7937" width="5.85546875" style="3" customWidth="1"/>
    <col min="7938" max="7938" width="47.28515625" style="3" customWidth="1"/>
    <col min="7939" max="7941" width="14" style="3" customWidth="1"/>
    <col min="7942" max="7942" width="47.28515625" style="3" customWidth="1"/>
    <col min="7943" max="7943" width="15.42578125" style="3" customWidth="1"/>
    <col min="7944" max="7946" width="14" style="3" customWidth="1"/>
    <col min="7947" max="7947" width="4.140625" style="3" customWidth="1"/>
    <col min="7948" max="8192" width="9.140625" style="3"/>
    <col min="8193" max="8193" width="5.85546875" style="3" customWidth="1"/>
    <col min="8194" max="8194" width="47.28515625" style="3" customWidth="1"/>
    <col min="8195" max="8197" width="14" style="3" customWidth="1"/>
    <col min="8198" max="8198" width="47.28515625" style="3" customWidth="1"/>
    <col min="8199" max="8199" width="15.42578125" style="3" customWidth="1"/>
    <col min="8200" max="8202" width="14" style="3" customWidth="1"/>
    <col min="8203" max="8203" width="4.140625" style="3" customWidth="1"/>
    <col min="8204" max="8448" width="9.140625" style="3"/>
    <col min="8449" max="8449" width="5.85546875" style="3" customWidth="1"/>
    <col min="8450" max="8450" width="47.28515625" style="3" customWidth="1"/>
    <col min="8451" max="8453" width="14" style="3" customWidth="1"/>
    <col min="8454" max="8454" width="47.28515625" style="3" customWidth="1"/>
    <col min="8455" max="8455" width="15.42578125" style="3" customWidth="1"/>
    <col min="8456" max="8458" width="14" style="3" customWidth="1"/>
    <col min="8459" max="8459" width="4.140625" style="3" customWidth="1"/>
    <col min="8460" max="8704" width="9.140625" style="3"/>
    <col min="8705" max="8705" width="5.85546875" style="3" customWidth="1"/>
    <col min="8706" max="8706" width="47.28515625" style="3" customWidth="1"/>
    <col min="8707" max="8709" width="14" style="3" customWidth="1"/>
    <col min="8710" max="8710" width="47.28515625" style="3" customWidth="1"/>
    <col min="8711" max="8711" width="15.42578125" style="3" customWidth="1"/>
    <col min="8712" max="8714" width="14" style="3" customWidth="1"/>
    <col min="8715" max="8715" width="4.140625" style="3" customWidth="1"/>
    <col min="8716" max="8960" width="9.140625" style="3"/>
    <col min="8961" max="8961" width="5.85546875" style="3" customWidth="1"/>
    <col min="8962" max="8962" width="47.28515625" style="3" customWidth="1"/>
    <col min="8963" max="8965" width="14" style="3" customWidth="1"/>
    <col min="8966" max="8966" width="47.28515625" style="3" customWidth="1"/>
    <col min="8967" max="8967" width="15.42578125" style="3" customWidth="1"/>
    <col min="8968" max="8970" width="14" style="3" customWidth="1"/>
    <col min="8971" max="8971" width="4.140625" style="3" customWidth="1"/>
    <col min="8972" max="9216" width="9.140625" style="3"/>
    <col min="9217" max="9217" width="5.85546875" style="3" customWidth="1"/>
    <col min="9218" max="9218" width="47.28515625" style="3" customWidth="1"/>
    <col min="9219" max="9221" width="14" style="3" customWidth="1"/>
    <col min="9222" max="9222" width="47.28515625" style="3" customWidth="1"/>
    <col min="9223" max="9223" width="15.42578125" style="3" customWidth="1"/>
    <col min="9224" max="9226" width="14" style="3" customWidth="1"/>
    <col min="9227" max="9227" width="4.140625" style="3" customWidth="1"/>
    <col min="9228" max="9472" width="9.140625" style="3"/>
    <col min="9473" max="9473" width="5.85546875" style="3" customWidth="1"/>
    <col min="9474" max="9474" width="47.28515625" style="3" customWidth="1"/>
    <col min="9475" max="9477" width="14" style="3" customWidth="1"/>
    <col min="9478" max="9478" width="47.28515625" style="3" customWidth="1"/>
    <col min="9479" max="9479" width="15.42578125" style="3" customWidth="1"/>
    <col min="9480" max="9482" width="14" style="3" customWidth="1"/>
    <col min="9483" max="9483" width="4.140625" style="3" customWidth="1"/>
    <col min="9484" max="9728" width="9.140625" style="3"/>
    <col min="9729" max="9729" width="5.85546875" style="3" customWidth="1"/>
    <col min="9730" max="9730" width="47.28515625" style="3" customWidth="1"/>
    <col min="9731" max="9733" width="14" style="3" customWidth="1"/>
    <col min="9734" max="9734" width="47.28515625" style="3" customWidth="1"/>
    <col min="9735" max="9735" width="15.42578125" style="3" customWidth="1"/>
    <col min="9736" max="9738" width="14" style="3" customWidth="1"/>
    <col min="9739" max="9739" width="4.140625" style="3" customWidth="1"/>
    <col min="9740" max="9984" width="9.140625" style="3"/>
    <col min="9985" max="9985" width="5.85546875" style="3" customWidth="1"/>
    <col min="9986" max="9986" width="47.28515625" style="3" customWidth="1"/>
    <col min="9987" max="9989" width="14" style="3" customWidth="1"/>
    <col min="9990" max="9990" width="47.28515625" style="3" customWidth="1"/>
    <col min="9991" max="9991" width="15.42578125" style="3" customWidth="1"/>
    <col min="9992" max="9994" width="14" style="3" customWidth="1"/>
    <col min="9995" max="9995" width="4.140625" style="3" customWidth="1"/>
    <col min="9996" max="10240" width="9.140625" style="3"/>
    <col min="10241" max="10241" width="5.85546875" style="3" customWidth="1"/>
    <col min="10242" max="10242" width="47.28515625" style="3" customWidth="1"/>
    <col min="10243" max="10245" width="14" style="3" customWidth="1"/>
    <col min="10246" max="10246" width="47.28515625" style="3" customWidth="1"/>
    <col min="10247" max="10247" width="15.42578125" style="3" customWidth="1"/>
    <col min="10248" max="10250" width="14" style="3" customWidth="1"/>
    <col min="10251" max="10251" width="4.140625" style="3" customWidth="1"/>
    <col min="10252" max="10496" width="9.140625" style="3"/>
    <col min="10497" max="10497" width="5.85546875" style="3" customWidth="1"/>
    <col min="10498" max="10498" width="47.28515625" style="3" customWidth="1"/>
    <col min="10499" max="10501" width="14" style="3" customWidth="1"/>
    <col min="10502" max="10502" width="47.28515625" style="3" customWidth="1"/>
    <col min="10503" max="10503" width="15.42578125" style="3" customWidth="1"/>
    <col min="10504" max="10506" width="14" style="3" customWidth="1"/>
    <col min="10507" max="10507" width="4.140625" style="3" customWidth="1"/>
    <col min="10508" max="10752" width="9.140625" style="3"/>
    <col min="10753" max="10753" width="5.85546875" style="3" customWidth="1"/>
    <col min="10754" max="10754" width="47.28515625" style="3" customWidth="1"/>
    <col min="10755" max="10757" width="14" style="3" customWidth="1"/>
    <col min="10758" max="10758" width="47.28515625" style="3" customWidth="1"/>
    <col min="10759" max="10759" width="15.42578125" style="3" customWidth="1"/>
    <col min="10760" max="10762" width="14" style="3" customWidth="1"/>
    <col min="10763" max="10763" width="4.140625" style="3" customWidth="1"/>
    <col min="10764" max="11008" width="9.140625" style="3"/>
    <col min="11009" max="11009" width="5.85546875" style="3" customWidth="1"/>
    <col min="11010" max="11010" width="47.28515625" style="3" customWidth="1"/>
    <col min="11011" max="11013" width="14" style="3" customWidth="1"/>
    <col min="11014" max="11014" width="47.28515625" style="3" customWidth="1"/>
    <col min="11015" max="11015" width="15.42578125" style="3" customWidth="1"/>
    <col min="11016" max="11018" width="14" style="3" customWidth="1"/>
    <col min="11019" max="11019" width="4.140625" style="3" customWidth="1"/>
    <col min="11020" max="11264" width="9.140625" style="3"/>
    <col min="11265" max="11265" width="5.85546875" style="3" customWidth="1"/>
    <col min="11266" max="11266" width="47.28515625" style="3" customWidth="1"/>
    <col min="11267" max="11269" width="14" style="3" customWidth="1"/>
    <col min="11270" max="11270" width="47.28515625" style="3" customWidth="1"/>
    <col min="11271" max="11271" width="15.42578125" style="3" customWidth="1"/>
    <col min="11272" max="11274" width="14" style="3" customWidth="1"/>
    <col min="11275" max="11275" width="4.140625" style="3" customWidth="1"/>
    <col min="11276" max="11520" width="9.140625" style="3"/>
    <col min="11521" max="11521" width="5.85546875" style="3" customWidth="1"/>
    <col min="11522" max="11522" width="47.28515625" style="3" customWidth="1"/>
    <col min="11523" max="11525" width="14" style="3" customWidth="1"/>
    <col min="11526" max="11526" width="47.28515625" style="3" customWidth="1"/>
    <col min="11527" max="11527" width="15.42578125" style="3" customWidth="1"/>
    <col min="11528" max="11530" width="14" style="3" customWidth="1"/>
    <col min="11531" max="11531" width="4.140625" style="3" customWidth="1"/>
    <col min="11532" max="11776" width="9.140625" style="3"/>
    <col min="11777" max="11777" width="5.85546875" style="3" customWidth="1"/>
    <col min="11778" max="11778" width="47.28515625" style="3" customWidth="1"/>
    <col min="11779" max="11781" width="14" style="3" customWidth="1"/>
    <col min="11782" max="11782" width="47.28515625" style="3" customWidth="1"/>
    <col min="11783" max="11783" width="15.42578125" style="3" customWidth="1"/>
    <col min="11784" max="11786" width="14" style="3" customWidth="1"/>
    <col min="11787" max="11787" width="4.140625" style="3" customWidth="1"/>
    <col min="11788" max="12032" width="9.140625" style="3"/>
    <col min="12033" max="12033" width="5.85546875" style="3" customWidth="1"/>
    <col min="12034" max="12034" width="47.28515625" style="3" customWidth="1"/>
    <col min="12035" max="12037" width="14" style="3" customWidth="1"/>
    <col min="12038" max="12038" width="47.28515625" style="3" customWidth="1"/>
    <col min="12039" max="12039" width="15.42578125" style="3" customWidth="1"/>
    <col min="12040" max="12042" width="14" style="3" customWidth="1"/>
    <col min="12043" max="12043" width="4.140625" style="3" customWidth="1"/>
    <col min="12044" max="12288" width="9.140625" style="3"/>
    <col min="12289" max="12289" width="5.85546875" style="3" customWidth="1"/>
    <col min="12290" max="12290" width="47.28515625" style="3" customWidth="1"/>
    <col min="12291" max="12293" width="14" style="3" customWidth="1"/>
    <col min="12294" max="12294" width="47.28515625" style="3" customWidth="1"/>
    <col min="12295" max="12295" width="15.42578125" style="3" customWidth="1"/>
    <col min="12296" max="12298" width="14" style="3" customWidth="1"/>
    <col min="12299" max="12299" width="4.140625" style="3" customWidth="1"/>
    <col min="12300" max="12544" width="9.140625" style="3"/>
    <col min="12545" max="12545" width="5.85546875" style="3" customWidth="1"/>
    <col min="12546" max="12546" width="47.28515625" style="3" customWidth="1"/>
    <col min="12547" max="12549" width="14" style="3" customWidth="1"/>
    <col min="12550" max="12550" width="47.28515625" style="3" customWidth="1"/>
    <col min="12551" max="12551" width="15.42578125" style="3" customWidth="1"/>
    <col min="12552" max="12554" width="14" style="3" customWidth="1"/>
    <col min="12555" max="12555" width="4.140625" style="3" customWidth="1"/>
    <col min="12556" max="12800" width="9.140625" style="3"/>
    <col min="12801" max="12801" width="5.85546875" style="3" customWidth="1"/>
    <col min="12802" max="12802" width="47.28515625" style="3" customWidth="1"/>
    <col min="12803" max="12805" width="14" style="3" customWidth="1"/>
    <col min="12806" max="12806" width="47.28515625" style="3" customWidth="1"/>
    <col min="12807" max="12807" width="15.42578125" style="3" customWidth="1"/>
    <col min="12808" max="12810" width="14" style="3" customWidth="1"/>
    <col min="12811" max="12811" width="4.140625" style="3" customWidth="1"/>
    <col min="12812" max="13056" width="9.140625" style="3"/>
    <col min="13057" max="13057" width="5.85546875" style="3" customWidth="1"/>
    <col min="13058" max="13058" width="47.28515625" style="3" customWidth="1"/>
    <col min="13059" max="13061" width="14" style="3" customWidth="1"/>
    <col min="13062" max="13062" width="47.28515625" style="3" customWidth="1"/>
    <col min="13063" max="13063" width="15.42578125" style="3" customWidth="1"/>
    <col min="13064" max="13066" width="14" style="3" customWidth="1"/>
    <col min="13067" max="13067" width="4.140625" style="3" customWidth="1"/>
    <col min="13068" max="13312" width="9.140625" style="3"/>
    <col min="13313" max="13313" width="5.85546875" style="3" customWidth="1"/>
    <col min="13314" max="13314" width="47.28515625" style="3" customWidth="1"/>
    <col min="13315" max="13317" width="14" style="3" customWidth="1"/>
    <col min="13318" max="13318" width="47.28515625" style="3" customWidth="1"/>
    <col min="13319" max="13319" width="15.42578125" style="3" customWidth="1"/>
    <col min="13320" max="13322" width="14" style="3" customWidth="1"/>
    <col min="13323" max="13323" width="4.140625" style="3" customWidth="1"/>
    <col min="13324" max="13568" width="9.140625" style="3"/>
    <col min="13569" max="13569" width="5.85546875" style="3" customWidth="1"/>
    <col min="13570" max="13570" width="47.28515625" style="3" customWidth="1"/>
    <col min="13571" max="13573" width="14" style="3" customWidth="1"/>
    <col min="13574" max="13574" width="47.28515625" style="3" customWidth="1"/>
    <col min="13575" max="13575" width="15.42578125" style="3" customWidth="1"/>
    <col min="13576" max="13578" width="14" style="3" customWidth="1"/>
    <col min="13579" max="13579" width="4.140625" style="3" customWidth="1"/>
    <col min="13580" max="13824" width="9.140625" style="3"/>
    <col min="13825" max="13825" width="5.85546875" style="3" customWidth="1"/>
    <col min="13826" max="13826" width="47.28515625" style="3" customWidth="1"/>
    <col min="13827" max="13829" width="14" style="3" customWidth="1"/>
    <col min="13830" max="13830" width="47.28515625" style="3" customWidth="1"/>
    <col min="13831" max="13831" width="15.42578125" style="3" customWidth="1"/>
    <col min="13832" max="13834" width="14" style="3" customWidth="1"/>
    <col min="13835" max="13835" width="4.140625" style="3" customWidth="1"/>
    <col min="13836" max="14080" width="9.140625" style="3"/>
    <col min="14081" max="14081" width="5.85546875" style="3" customWidth="1"/>
    <col min="14082" max="14082" width="47.28515625" style="3" customWidth="1"/>
    <col min="14083" max="14085" width="14" style="3" customWidth="1"/>
    <col min="14086" max="14086" width="47.28515625" style="3" customWidth="1"/>
    <col min="14087" max="14087" width="15.42578125" style="3" customWidth="1"/>
    <col min="14088" max="14090" width="14" style="3" customWidth="1"/>
    <col min="14091" max="14091" width="4.140625" style="3" customWidth="1"/>
    <col min="14092" max="14336" width="9.140625" style="3"/>
    <col min="14337" max="14337" width="5.85546875" style="3" customWidth="1"/>
    <col min="14338" max="14338" width="47.28515625" style="3" customWidth="1"/>
    <col min="14339" max="14341" width="14" style="3" customWidth="1"/>
    <col min="14342" max="14342" width="47.28515625" style="3" customWidth="1"/>
    <col min="14343" max="14343" width="15.42578125" style="3" customWidth="1"/>
    <col min="14344" max="14346" width="14" style="3" customWidth="1"/>
    <col min="14347" max="14347" width="4.140625" style="3" customWidth="1"/>
    <col min="14348" max="14592" width="9.140625" style="3"/>
    <col min="14593" max="14593" width="5.85546875" style="3" customWidth="1"/>
    <col min="14594" max="14594" width="47.28515625" style="3" customWidth="1"/>
    <col min="14595" max="14597" width="14" style="3" customWidth="1"/>
    <col min="14598" max="14598" width="47.28515625" style="3" customWidth="1"/>
    <col min="14599" max="14599" width="15.42578125" style="3" customWidth="1"/>
    <col min="14600" max="14602" width="14" style="3" customWidth="1"/>
    <col min="14603" max="14603" width="4.140625" style="3" customWidth="1"/>
    <col min="14604" max="14848" width="9.140625" style="3"/>
    <col min="14849" max="14849" width="5.85546875" style="3" customWidth="1"/>
    <col min="14850" max="14850" width="47.28515625" style="3" customWidth="1"/>
    <col min="14851" max="14853" width="14" style="3" customWidth="1"/>
    <col min="14854" max="14854" width="47.28515625" style="3" customWidth="1"/>
    <col min="14855" max="14855" width="15.42578125" style="3" customWidth="1"/>
    <col min="14856" max="14858" width="14" style="3" customWidth="1"/>
    <col min="14859" max="14859" width="4.140625" style="3" customWidth="1"/>
    <col min="14860" max="15104" width="9.140625" style="3"/>
    <col min="15105" max="15105" width="5.85546875" style="3" customWidth="1"/>
    <col min="15106" max="15106" width="47.28515625" style="3" customWidth="1"/>
    <col min="15107" max="15109" width="14" style="3" customWidth="1"/>
    <col min="15110" max="15110" width="47.28515625" style="3" customWidth="1"/>
    <col min="15111" max="15111" width="15.42578125" style="3" customWidth="1"/>
    <col min="15112" max="15114" width="14" style="3" customWidth="1"/>
    <col min="15115" max="15115" width="4.140625" style="3" customWidth="1"/>
    <col min="15116" max="15360" width="9.140625" style="3"/>
    <col min="15361" max="15361" width="5.85546875" style="3" customWidth="1"/>
    <col min="15362" max="15362" width="47.28515625" style="3" customWidth="1"/>
    <col min="15363" max="15365" width="14" style="3" customWidth="1"/>
    <col min="15366" max="15366" width="47.28515625" style="3" customWidth="1"/>
    <col min="15367" max="15367" width="15.42578125" style="3" customWidth="1"/>
    <col min="15368" max="15370" width="14" style="3" customWidth="1"/>
    <col min="15371" max="15371" width="4.140625" style="3" customWidth="1"/>
    <col min="15372" max="15616" width="9.140625" style="3"/>
    <col min="15617" max="15617" width="5.85546875" style="3" customWidth="1"/>
    <col min="15618" max="15618" width="47.28515625" style="3" customWidth="1"/>
    <col min="15619" max="15621" width="14" style="3" customWidth="1"/>
    <col min="15622" max="15622" width="47.28515625" style="3" customWidth="1"/>
    <col min="15623" max="15623" width="15.42578125" style="3" customWidth="1"/>
    <col min="15624" max="15626" width="14" style="3" customWidth="1"/>
    <col min="15627" max="15627" width="4.140625" style="3" customWidth="1"/>
    <col min="15628" max="15872" width="9.140625" style="3"/>
    <col min="15873" max="15873" width="5.85546875" style="3" customWidth="1"/>
    <col min="15874" max="15874" width="47.28515625" style="3" customWidth="1"/>
    <col min="15875" max="15877" width="14" style="3" customWidth="1"/>
    <col min="15878" max="15878" width="47.28515625" style="3" customWidth="1"/>
    <col min="15879" max="15879" width="15.42578125" style="3" customWidth="1"/>
    <col min="15880" max="15882" width="14" style="3" customWidth="1"/>
    <col min="15883" max="15883" width="4.140625" style="3" customWidth="1"/>
    <col min="15884" max="16128" width="9.140625" style="3"/>
    <col min="16129" max="16129" width="5.85546875" style="3" customWidth="1"/>
    <col min="16130" max="16130" width="47.28515625" style="3" customWidth="1"/>
    <col min="16131" max="16133" width="14" style="3" customWidth="1"/>
    <col min="16134" max="16134" width="47.28515625" style="3" customWidth="1"/>
    <col min="16135" max="16135" width="15.42578125" style="3" customWidth="1"/>
    <col min="16136" max="16138" width="14" style="3" customWidth="1"/>
    <col min="16139" max="16139" width="4.140625" style="3" customWidth="1"/>
    <col min="16140" max="16384" width="9.140625" style="3"/>
  </cols>
  <sheetData>
    <row r="1" spans="1:11" x14ac:dyDescent="0.25">
      <c r="H1" s="322" t="s">
        <v>68</v>
      </c>
      <c r="I1" s="322"/>
    </row>
    <row r="2" spans="1:11" ht="15" customHeight="1" x14ac:dyDescent="0.25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2"/>
      <c r="K2" s="41"/>
    </row>
    <row r="3" spans="1:11" ht="15.75" customHeight="1" thickBot="1" x14ac:dyDescent="0.3">
      <c r="A3" s="324" t="s">
        <v>1</v>
      </c>
      <c r="B3" s="324"/>
      <c r="E3" s="4"/>
      <c r="H3" s="4"/>
      <c r="I3" s="42" t="s">
        <v>2</v>
      </c>
      <c r="J3" s="4"/>
      <c r="K3" s="41"/>
    </row>
    <row r="4" spans="1:11" ht="15.75" thickBot="1" x14ac:dyDescent="0.3">
      <c r="A4" s="318" t="s">
        <v>3</v>
      </c>
      <c r="B4" s="5" t="s">
        <v>4</v>
      </c>
      <c r="C4" s="6"/>
      <c r="D4" s="6"/>
      <c r="E4" s="44"/>
      <c r="F4" s="5" t="s">
        <v>5</v>
      </c>
      <c r="G4" s="6"/>
      <c r="H4" s="6"/>
      <c r="I4" s="46"/>
      <c r="J4" s="7"/>
      <c r="K4" s="41"/>
    </row>
    <row r="5" spans="1:11" s="13" customFormat="1" ht="39" thickBot="1" x14ac:dyDescent="0.3">
      <c r="A5" s="319"/>
      <c r="B5" s="8" t="s">
        <v>6</v>
      </c>
      <c r="C5" s="9" t="s">
        <v>7</v>
      </c>
      <c r="D5" s="9" t="s">
        <v>8</v>
      </c>
      <c r="E5" s="10" t="s">
        <v>9</v>
      </c>
      <c r="F5" s="8" t="s">
        <v>6</v>
      </c>
      <c r="G5" s="9" t="s">
        <v>7</v>
      </c>
      <c r="H5" s="9" t="s">
        <v>8</v>
      </c>
      <c r="I5" s="10" t="s">
        <v>9</v>
      </c>
      <c r="J5" s="12"/>
      <c r="K5" s="41"/>
    </row>
    <row r="6" spans="1:11" s="14" customFormat="1" ht="13.5" thickBot="1" x14ac:dyDescent="0.3">
      <c r="A6" s="11">
        <v>1</v>
      </c>
      <c r="B6" s="8">
        <v>2</v>
      </c>
      <c r="C6" s="9">
        <v>3</v>
      </c>
      <c r="D6" s="9">
        <v>4</v>
      </c>
      <c r="E6" s="10">
        <v>5</v>
      </c>
      <c r="F6" s="8">
        <v>6</v>
      </c>
      <c r="G6" s="9">
        <v>7</v>
      </c>
      <c r="H6" s="47">
        <v>8</v>
      </c>
      <c r="I6" s="48">
        <v>9</v>
      </c>
      <c r="J6" s="12"/>
      <c r="K6" s="41"/>
    </row>
    <row r="7" spans="1:11" x14ac:dyDescent="0.25">
      <c r="A7" s="15" t="s">
        <v>17</v>
      </c>
      <c r="B7" s="16" t="s">
        <v>18</v>
      </c>
      <c r="C7" s="17">
        <v>20603266</v>
      </c>
      <c r="D7" s="17">
        <v>21532338</v>
      </c>
      <c r="E7" s="18">
        <v>21532338</v>
      </c>
      <c r="F7" s="16" t="s">
        <v>19</v>
      </c>
      <c r="G7" s="17">
        <v>12167614</v>
      </c>
      <c r="H7" s="17">
        <v>26422622</v>
      </c>
      <c r="I7" s="18">
        <v>21637610</v>
      </c>
      <c r="J7" s="19"/>
      <c r="K7" s="41"/>
    </row>
    <row r="8" spans="1:11" ht="25.5" x14ac:dyDescent="0.25">
      <c r="A8" s="20" t="s">
        <v>20</v>
      </c>
      <c r="B8" s="21" t="s">
        <v>21</v>
      </c>
      <c r="C8" s="22">
        <v>5395667</v>
      </c>
      <c r="D8" s="22">
        <v>21058769</v>
      </c>
      <c r="E8" s="23">
        <v>15736902</v>
      </c>
      <c r="F8" s="21" t="s">
        <v>22</v>
      </c>
      <c r="G8" s="22">
        <v>1889512</v>
      </c>
      <c r="H8" s="22">
        <v>3285872</v>
      </c>
      <c r="I8" s="23">
        <v>3011338</v>
      </c>
      <c r="J8" s="19"/>
      <c r="K8" s="41"/>
    </row>
    <row r="9" spans="1:11" x14ac:dyDescent="0.25">
      <c r="A9" s="20" t="s">
        <v>10</v>
      </c>
      <c r="B9" s="21" t="s">
        <v>23</v>
      </c>
      <c r="C9" s="22"/>
      <c r="D9" s="22"/>
      <c r="E9" s="23"/>
      <c r="F9" s="21" t="s">
        <v>24</v>
      </c>
      <c r="G9" s="22">
        <v>11778720</v>
      </c>
      <c r="H9" s="22">
        <v>15541681</v>
      </c>
      <c r="I9" s="23">
        <v>14505601</v>
      </c>
      <c r="J9" s="19"/>
      <c r="K9" s="41"/>
    </row>
    <row r="10" spans="1:11" x14ac:dyDescent="0.25">
      <c r="A10" s="20" t="s">
        <v>11</v>
      </c>
      <c r="B10" s="21" t="s">
        <v>25</v>
      </c>
      <c r="C10" s="22">
        <v>2810418</v>
      </c>
      <c r="D10" s="22">
        <v>5351302</v>
      </c>
      <c r="E10" s="23">
        <v>2453644</v>
      </c>
      <c r="F10" s="21" t="s">
        <v>26</v>
      </c>
      <c r="G10" s="22">
        <v>3641000</v>
      </c>
      <c r="H10" s="22">
        <v>5963282</v>
      </c>
      <c r="I10" s="23">
        <v>3882656</v>
      </c>
      <c r="J10" s="19"/>
      <c r="K10" s="41"/>
    </row>
    <row r="11" spans="1:11" x14ac:dyDescent="0.25">
      <c r="A11" s="20" t="s">
        <v>12</v>
      </c>
      <c r="B11" s="34" t="s">
        <v>27</v>
      </c>
      <c r="C11" s="22"/>
      <c r="D11" s="22"/>
      <c r="E11" s="23"/>
      <c r="F11" s="21" t="s">
        <v>28</v>
      </c>
      <c r="G11" s="22">
        <v>1969063</v>
      </c>
      <c r="H11" s="22">
        <v>2518986</v>
      </c>
      <c r="I11" s="23">
        <v>1348986</v>
      </c>
      <c r="J11" s="19"/>
      <c r="K11" s="41"/>
    </row>
    <row r="12" spans="1:11" x14ac:dyDescent="0.25">
      <c r="A12" s="20" t="s">
        <v>13</v>
      </c>
      <c r="B12" s="21" t="s">
        <v>29</v>
      </c>
      <c r="C12" s="22"/>
      <c r="D12" s="22"/>
      <c r="E12" s="23"/>
      <c r="F12" s="24" t="s">
        <v>30</v>
      </c>
      <c r="G12" s="22">
        <v>7096726</v>
      </c>
      <c r="H12" s="22">
        <v>6567854</v>
      </c>
      <c r="I12" s="23">
        <v>0</v>
      </c>
      <c r="J12" s="19"/>
      <c r="K12" s="41"/>
    </row>
    <row r="13" spans="1:11" ht="15.75" thickBot="1" x14ac:dyDescent="0.3">
      <c r="A13" s="20" t="s">
        <v>14</v>
      </c>
      <c r="B13" s="21" t="s">
        <v>31</v>
      </c>
      <c r="C13" s="22">
        <v>161600</v>
      </c>
      <c r="D13" s="22">
        <v>1705760</v>
      </c>
      <c r="E13" s="23">
        <v>2075270</v>
      </c>
      <c r="F13" s="25"/>
      <c r="G13" s="22"/>
      <c r="H13" s="49"/>
      <c r="I13" s="50"/>
      <c r="J13" s="19"/>
      <c r="K13" s="41"/>
    </row>
    <row r="14" spans="1:11" ht="15.75" thickBot="1" x14ac:dyDescent="0.3">
      <c r="A14" s="11" t="s">
        <v>15</v>
      </c>
      <c r="B14" s="26" t="s">
        <v>32</v>
      </c>
      <c r="C14" s="27">
        <f>SUM(C7+C8+C10+C11+C13)</f>
        <v>28970951</v>
      </c>
      <c r="D14" s="27">
        <f>SUM(D7+D8+D10+D11+D13)</f>
        <v>49648169</v>
      </c>
      <c r="E14" s="28">
        <f>SUM(E7+E8+E10+E11+E13)</f>
        <v>41798154</v>
      </c>
      <c r="F14" s="26" t="s">
        <v>33</v>
      </c>
      <c r="G14" s="27">
        <f>SUM(G7:G13)</f>
        <v>38542635</v>
      </c>
      <c r="H14" s="27">
        <f>SUM(H7:H13)</f>
        <v>60300297</v>
      </c>
      <c r="I14" s="28">
        <f>SUM(I7:I13)</f>
        <v>44386191</v>
      </c>
      <c r="J14" s="29"/>
      <c r="K14" s="41"/>
    </row>
    <row r="15" spans="1:11" x14ac:dyDescent="0.25">
      <c r="A15" s="30" t="s">
        <v>16</v>
      </c>
      <c r="B15" s="31" t="s">
        <v>34</v>
      </c>
      <c r="C15" s="32">
        <f>SUM(C16:C19)</f>
        <v>10395814</v>
      </c>
      <c r="D15" s="32">
        <v>11476258</v>
      </c>
      <c r="E15" s="43">
        <f>SUM(E16:E19)</f>
        <v>14014654</v>
      </c>
      <c r="F15" s="21" t="s">
        <v>35</v>
      </c>
      <c r="G15" s="38"/>
      <c r="H15" s="17"/>
      <c r="I15" s="18"/>
      <c r="J15" s="19"/>
      <c r="K15" s="41"/>
    </row>
    <row r="16" spans="1:11" x14ac:dyDescent="0.25">
      <c r="A16" s="30" t="s">
        <v>36</v>
      </c>
      <c r="B16" s="21" t="s">
        <v>37</v>
      </c>
      <c r="C16" s="22">
        <v>10395814</v>
      </c>
      <c r="D16" s="22">
        <v>11476258</v>
      </c>
      <c r="E16" s="23">
        <v>14014654</v>
      </c>
      <c r="F16" s="21" t="s">
        <v>38</v>
      </c>
      <c r="G16" s="22"/>
      <c r="H16" s="22"/>
      <c r="I16" s="23"/>
      <c r="J16" s="19"/>
      <c r="K16" s="41"/>
    </row>
    <row r="17" spans="1:11" x14ac:dyDescent="0.25">
      <c r="A17" s="30" t="s">
        <v>39</v>
      </c>
      <c r="B17" s="21" t="s">
        <v>40</v>
      </c>
      <c r="C17" s="22"/>
      <c r="D17" s="22"/>
      <c r="E17" s="23"/>
      <c r="F17" s="21" t="s">
        <v>41</v>
      </c>
      <c r="G17" s="22"/>
      <c r="H17" s="22"/>
      <c r="I17" s="23"/>
      <c r="J17" s="19"/>
      <c r="K17" s="41"/>
    </row>
    <row r="18" spans="1:11" x14ac:dyDescent="0.25">
      <c r="A18" s="30" t="s">
        <v>42</v>
      </c>
      <c r="B18" s="21" t="s">
        <v>43</v>
      </c>
      <c r="C18" s="22"/>
      <c r="D18" s="22"/>
      <c r="E18" s="23"/>
      <c r="F18" s="21" t="s">
        <v>44</v>
      </c>
      <c r="G18" s="22"/>
      <c r="H18" s="22"/>
      <c r="I18" s="23"/>
      <c r="J18" s="19"/>
      <c r="K18" s="41"/>
    </row>
    <row r="19" spans="1:11" x14ac:dyDescent="0.25">
      <c r="A19" s="30" t="s">
        <v>45</v>
      </c>
      <c r="B19" s="21" t="s">
        <v>46</v>
      </c>
      <c r="C19" s="22"/>
      <c r="D19" s="38"/>
      <c r="E19" s="33"/>
      <c r="F19" s="34"/>
      <c r="G19" s="22"/>
      <c r="H19" s="22"/>
      <c r="I19" s="23"/>
      <c r="J19" s="19"/>
      <c r="K19" s="41"/>
    </row>
    <row r="20" spans="1:11" x14ac:dyDescent="0.25">
      <c r="A20" s="35" t="s">
        <v>47</v>
      </c>
      <c r="B20" s="36" t="s">
        <v>48</v>
      </c>
      <c r="C20" s="37">
        <f>SUM(C21:C22)</f>
        <v>0</v>
      </c>
      <c r="D20" s="37"/>
      <c r="E20" s="45">
        <f>E21+E22</f>
        <v>742534</v>
      </c>
      <c r="F20" s="21" t="s">
        <v>49</v>
      </c>
      <c r="G20" s="22"/>
      <c r="H20" s="22"/>
      <c r="I20" s="23"/>
      <c r="J20" s="19"/>
      <c r="K20" s="41"/>
    </row>
    <row r="21" spans="1:11" x14ac:dyDescent="0.25">
      <c r="A21" s="35" t="s">
        <v>50</v>
      </c>
      <c r="B21" s="34" t="s">
        <v>51</v>
      </c>
      <c r="C21" s="38"/>
      <c r="D21" s="38"/>
      <c r="E21" s="33"/>
      <c r="F21" s="16" t="s">
        <v>52</v>
      </c>
      <c r="G21" s="38">
        <v>824130</v>
      </c>
      <c r="H21" s="22">
        <v>824130</v>
      </c>
      <c r="I21" s="23">
        <v>824130</v>
      </c>
      <c r="J21" s="19"/>
      <c r="K21" s="41"/>
    </row>
    <row r="22" spans="1:11" ht="15.75" thickBot="1" x14ac:dyDescent="0.3">
      <c r="A22" s="35" t="s">
        <v>53</v>
      </c>
      <c r="B22" s="24" t="s">
        <v>54</v>
      </c>
      <c r="C22" s="22"/>
      <c r="D22" s="22"/>
      <c r="E22" s="23">
        <v>742534</v>
      </c>
      <c r="F22" s="39" t="s">
        <v>55</v>
      </c>
      <c r="G22" s="22"/>
      <c r="H22" s="49"/>
      <c r="I22" s="50"/>
      <c r="J22" s="19"/>
      <c r="K22" s="41"/>
    </row>
    <row r="23" spans="1:11" ht="26.25" thickBot="1" x14ac:dyDescent="0.3">
      <c r="A23" s="11" t="s">
        <v>56</v>
      </c>
      <c r="B23" s="26" t="s">
        <v>57</v>
      </c>
      <c r="C23" s="27">
        <f>SUM(C15,C20)</f>
        <v>10395814</v>
      </c>
      <c r="D23" s="27">
        <f>SUM(D15,D20)</f>
        <v>11476258</v>
      </c>
      <c r="E23" s="28">
        <f>SUM(E15,E20)</f>
        <v>14757188</v>
      </c>
      <c r="F23" s="26" t="s">
        <v>58</v>
      </c>
      <c r="G23" s="27">
        <f>SUM(G15:G22)</f>
        <v>824130</v>
      </c>
      <c r="H23" s="27">
        <f>SUM(H15:H22)</f>
        <v>824130</v>
      </c>
      <c r="I23" s="28">
        <f>SUM(I15:I22)</f>
        <v>824130</v>
      </c>
      <c r="J23" s="29"/>
      <c r="K23" s="41"/>
    </row>
    <row r="24" spans="1:11" ht="15.75" thickBot="1" x14ac:dyDescent="0.3">
      <c r="A24" s="11" t="s">
        <v>59</v>
      </c>
      <c r="B24" s="26" t="s">
        <v>60</v>
      </c>
      <c r="C24" s="27">
        <f>SUM(C14,C23)</f>
        <v>39366765</v>
      </c>
      <c r="D24" s="27">
        <f>SUM(D14,D23)</f>
        <v>61124427</v>
      </c>
      <c r="E24" s="28">
        <f>SUM(E14,E23)</f>
        <v>56555342</v>
      </c>
      <c r="F24" s="26" t="s">
        <v>61</v>
      </c>
      <c r="G24" s="27">
        <f>SUM(G14,G23)</f>
        <v>39366765</v>
      </c>
      <c r="H24" s="27">
        <f>SUM(H14,H23)</f>
        <v>61124427</v>
      </c>
      <c r="I24" s="28">
        <f>SUM(I14,I23)</f>
        <v>45210321</v>
      </c>
      <c r="J24" s="29"/>
      <c r="K24" s="41"/>
    </row>
    <row r="25" spans="1:11" ht="15.75" thickBot="1" x14ac:dyDescent="0.3">
      <c r="A25" s="11" t="s">
        <v>62</v>
      </c>
      <c r="B25" s="26" t="s">
        <v>63</v>
      </c>
      <c r="C25" s="27"/>
      <c r="D25" s="27"/>
      <c r="E25" s="28"/>
      <c r="F25" s="26" t="s">
        <v>64</v>
      </c>
      <c r="G25" s="27"/>
      <c r="H25" s="51"/>
      <c r="I25" s="46">
        <f>E24-I24</f>
        <v>11345021</v>
      </c>
      <c r="J25" s="29"/>
      <c r="K25" s="41"/>
    </row>
    <row r="26" spans="1:11" ht="15.75" thickBot="1" x14ac:dyDescent="0.3">
      <c r="A26" s="11" t="s">
        <v>65</v>
      </c>
      <c r="B26" s="26" t="s">
        <v>66</v>
      </c>
      <c r="C26" s="27"/>
      <c r="D26" s="27"/>
      <c r="E26" s="28"/>
      <c r="F26" s="26" t="s">
        <v>67</v>
      </c>
      <c r="G26" s="27"/>
      <c r="H26" s="51"/>
      <c r="I26" s="46"/>
      <c r="J26" s="29"/>
      <c r="K26" s="41"/>
    </row>
    <row r="27" spans="1:11" ht="18.75" x14ac:dyDescent="0.25">
      <c r="B27" s="320"/>
      <c r="C27" s="320"/>
      <c r="D27" s="320"/>
      <c r="E27" s="320"/>
      <c r="F27" s="321"/>
      <c r="G27" s="40"/>
    </row>
  </sheetData>
  <mergeCells count="5">
    <mergeCell ref="A4:A5"/>
    <mergeCell ref="B27:F27"/>
    <mergeCell ref="H1:I1"/>
    <mergeCell ref="A2:I2"/>
    <mergeCell ref="A3:B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E430-9660-4F6A-8EA9-DCFF3E6A8B94}">
  <dimension ref="A1:I29"/>
  <sheetViews>
    <sheetView view="pageBreakPreview" zoomScale="60" zoomScaleNormal="100" workbookViewId="0">
      <selection activeCell="C9" sqref="C9"/>
    </sheetView>
  </sheetViews>
  <sheetFormatPr defaultRowHeight="15" x14ac:dyDescent="0.25"/>
  <cols>
    <col min="1" max="1" width="5.85546875" style="3" customWidth="1"/>
    <col min="2" max="2" width="50.42578125" style="1" customWidth="1"/>
    <col min="3" max="5" width="12.7109375" style="3" customWidth="1"/>
    <col min="6" max="6" width="51.85546875" style="3" customWidth="1"/>
    <col min="7" max="7" width="14" style="3" customWidth="1"/>
    <col min="8" max="8" width="12.28515625" style="3" customWidth="1"/>
    <col min="9" max="9" width="13" style="3" customWidth="1"/>
    <col min="10" max="256" width="9.140625" style="3"/>
    <col min="257" max="257" width="5.85546875" style="3" customWidth="1"/>
    <col min="258" max="258" width="50.42578125" style="3" customWidth="1"/>
    <col min="259" max="261" width="12.7109375" style="3" customWidth="1"/>
    <col min="262" max="262" width="51.85546875" style="3" customWidth="1"/>
    <col min="263" max="263" width="14" style="3" customWidth="1"/>
    <col min="264" max="264" width="12.28515625" style="3" customWidth="1"/>
    <col min="265" max="265" width="13" style="3" customWidth="1"/>
    <col min="266" max="512" width="9.140625" style="3"/>
    <col min="513" max="513" width="5.85546875" style="3" customWidth="1"/>
    <col min="514" max="514" width="50.42578125" style="3" customWidth="1"/>
    <col min="515" max="517" width="12.7109375" style="3" customWidth="1"/>
    <col min="518" max="518" width="51.85546875" style="3" customWidth="1"/>
    <col min="519" max="519" width="14" style="3" customWidth="1"/>
    <col min="520" max="520" width="12.28515625" style="3" customWidth="1"/>
    <col min="521" max="521" width="13" style="3" customWidth="1"/>
    <col min="522" max="768" width="9.140625" style="3"/>
    <col min="769" max="769" width="5.85546875" style="3" customWidth="1"/>
    <col min="770" max="770" width="50.42578125" style="3" customWidth="1"/>
    <col min="771" max="773" width="12.7109375" style="3" customWidth="1"/>
    <col min="774" max="774" width="51.85546875" style="3" customWidth="1"/>
    <col min="775" max="775" width="14" style="3" customWidth="1"/>
    <col min="776" max="776" width="12.28515625" style="3" customWidth="1"/>
    <col min="777" max="777" width="13" style="3" customWidth="1"/>
    <col min="778" max="1024" width="9.140625" style="3"/>
    <col min="1025" max="1025" width="5.85546875" style="3" customWidth="1"/>
    <col min="1026" max="1026" width="50.42578125" style="3" customWidth="1"/>
    <col min="1027" max="1029" width="12.7109375" style="3" customWidth="1"/>
    <col min="1030" max="1030" width="51.85546875" style="3" customWidth="1"/>
    <col min="1031" max="1031" width="14" style="3" customWidth="1"/>
    <col min="1032" max="1032" width="12.28515625" style="3" customWidth="1"/>
    <col min="1033" max="1033" width="13" style="3" customWidth="1"/>
    <col min="1034" max="1280" width="9.140625" style="3"/>
    <col min="1281" max="1281" width="5.85546875" style="3" customWidth="1"/>
    <col min="1282" max="1282" width="50.42578125" style="3" customWidth="1"/>
    <col min="1283" max="1285" width="12.7109375" style="3" customWidth="1"/>
    <col min="1286" max="1286" width="51.85546875" style="3" customWidth="1"/>
    <col min="1287" max="1287" width="14" style="3" customWidth="1"/>
    <col min="1288" max="1288" width="12.28515625" style="3" customWidth="1"/>
    <col min="1289" max="1289" width="13" style="3" customWidth="1"/>
    <col min="1290" max="1536" width="9.140625" style="3"/>
    <col min="1537" max="1537" width="5.85546875" style="3" customWidth="1"/>
    <col min="1538" max="1538" width="50.42578125" style="3" customWidth="1"/>
    <col min="1539" max="1541" width="12.7109375" style="3" customWidth="1"/>
    <col min="1542" max="1542" width="51.85546875" style="3" customWidth="1"/>
    <col min="1543" max="1543" width="14" style="3" customWidth="1"/>
    <col min="1544" max="1544" width="12.28515625" style="3" customWidth="1"/>
    <col min="1545" max="1545" width="13" style="3" customWidth="1"/>
    <col min="1546" max="1792" width="9.140625" style="3"/>
    <col min="1793" max="1793" width="5.85546875" style="3" customWidth="1"/>
    <col min="1794" max="1794" width="50.42578125" style="3" customWidth="1"/>
    <col min="1795" max="1797" width="12.7109375" style="3" customWidth="1"/>
    <col min="1798" max="1798" width="51.85546875" style="3" customWidth="1"/>
    <col min="1799" max="1799" width="14" style="3" customWidth="1"/>
    <col min="1800" max="1800" width="12.28515625" style="3" customWidth="1"/>
    <col min="1801" max="1801" width="13" style="3" customWidth="1"/>
    <col min="1802" max="2048" width="9.140625" style="3"/>
    <col min="2049" max="2049" width="5.85546875" style="3" customWidth="1"/>
    <col min="2050" max="2050" width="50.42578125" style="3" customWidth="1"/>
    <col min="2051" max="2053" width="12.7109375" style="3" customWidth="1"/>
    <col min="2054" max="2054" width="51.85546875" style="3" customWidth="1"/>
    <col min="2055" max="2055" width="14" style="3" customWidth="1"/>
    <col min="2056" max="2056" width="12.28515625" style="3" customWidth="1"/>
    <col min="2057" max="2057" width="13" style="3" customWidth="1"/>
    <col min="2058" max="2304" width="9.140625" style="3"/>
    <col min="2305" max="2305" width="5.85546875" style="3" customWidth="1"/>
    <col min="2306" max="2306" width="50.42578125" style="3" customWidth="1"/>
    <col min="2307" max="2309" width="12.7109375" style="3" customWidth="1"/>
    <col min="2310" max="2310" width="51.85546875" style="3" customWidth="1"/>
    <col min="2311" max="2311" width="14" style="3" customWidth="1"/>
    <col min="2312" max="2312" width="12.28515625" style="3" customWidth="1"/>
    <col min="2313" max="2313" width="13" style="3" customWidth="1"/>
    <col min="2314" max="2560" width="9.140625" style="3"/>
    <col min="2561" max="2561" width="5.85546875" style="3" customWidth="1"/>
    <col min="2562" max="2562" width="50.42578125" style="3" customWidth="1"/>
    <col min="2563" max="2565" width="12.7109375" style="3" customWidth="1"/>
    <col min="2566" max="2566" width="51.85546875" style="3" customWidth="1"/>
    <col min="2567" max="2567" width="14" style="3" customWidth="1"/>
    <col min="2568" max="2568" width="12.28515625" style="3" customWidth="1"/>
    <col min="2569" max="2569" width="13" style="3" customWidth="1"/>
    <col min="2570" max="2816" width="9.140625" style="3"/>
    <col min="2817" max="2817" width="5.85546875" style="3" customWidth="1"/>
    <col min="2818" max="2818" width="50.42578125" style="3" customWidth="1"/>
    <col min="2819" max="2821" width="12.7109375" style="3" customWidth="1"/>
    <col min="2822" max="2822" width="51.85546875" style="3" customWidth="1"/>
    <col min="2823" max="2823" width="14" style="3" customWidth="1"/>
    <col min="2824" max="2824" width="12.28515625" style="3" customWidth="1"/>
    <col min="2825" max="2825" width="13" style="3" customWidth="1"/>
    <col min="2826" max="3072" width="9.140625" style="3"/>
    <col min="3073" max="3073" width="5.85546875" style="3" customWidth="1"/>
    <col min="3074" max="3074" width="50.42578125" style="3" customWidth="1"/>
    <col min="3075" max="3077" width="12.7109375" style="3" customWidth="1"/>
    <col min="3078" max="3078" width="51.85546875" style="3" customWidth="1"/>
    <col min="3079" max="3079" width="14" style="3" customWidth="1"/>
    <col min="3080" max="3080" width="12.28515625" style="3" customWidth="1"/>
    <col min="3081" max="3081" width="13" style="3" customWidth="1"/>
    <col min="3082" max="3328" width="9.140625" style="3"/>
    <col min="3329" max="3329" width="5.85546875" style="3" customWidth="1"/>
    <col min="3330" max="3330" width="50.42578125" style="3" customWidth="1"/>
    <col min="3331" max="3333" width="12.7109375" style="3" customWidth="1"/>
    <col min="3334" max="3334" width="51.85546875" style="3" customWidth="1"/>
    <col min="3335" max="3335" width="14" style="3" customWidth="1"/>
    <col min="3336" max="3336" width="12.28515625" style="3" customWidth="1"/>
    <col min="3337" max="3337" width="13" style="3" customWidth="1"/>
    <col min="3338" max="3584" width="9.140625" style="3"/>
    <col min="3585" max="3585" width="5.85546875" style="3" customWidth="1"/>
    <col min="3586" max="3586" width="50.42578125" style="3" customWidth="1"/>
    <col min="3587" max="3589" width="12.7109375" style="3" customWidth="1"/>
    <col min="3590" max="3590" width="51.85546875" style="3" customWidth="1"/>
    <col min="3591" max="3591" width="14" style="3" customWidth="1"/>
    <col min="3592" max="3592" width="12.28515625" style="3" customWidth="1"/>
    <col min="3593" max="3593" width="13" style="3" customWidth="1"/>
    <col min="3594" max="3840" width="9.140625" style="3"/>
    <col min="3841" max="3841" width="5.85546875" style="3" customWidth="1"/>
    <col min="3842" max="3842" width="50.42578125" style="3" customWidth="1"/>
    <col min="3843" max="3845" width="12.7109375" style="3" customWidth="1"/>
    <col min="3846" max="3846" width="51.85546875" style="3" customWidth="1"/>
    <col min="3847" max="3847" width="14" style="3" customWidth="1"/>
    <col min="3848" max="3848" width="12.28515625" style="3" customWidth="1"/>
    <col min="3849" max="3849" width="13" style="3" customWidth="1"/>
    <col min="3850" max="4096" width="9.140625" style="3"/>
    <col min="4097" max="4097" width="5.85546875" style="3" customWidth="1"/>
    <col min="4098" max="4098" width="50.42578125" style="3" customWidth="1"/>
    <col min="4099" max="4101" width="12.7109375" style="3" customWidth="1"/>
    <col min="4102" max="4102" width="51.85546875" style="3" customWidth="1"/>
    <col min="4103" max="4103" width="14" style="3" customWidth="1"/>
    <col min="4104" max="4104" width="12.28515625" style="3" customWidth="1"/>
    <col min="4105" max="4105" width="13" style="3" customWidth="1"/>
    <col min="4106" max="4352" width="9.140625" style="3"/>
    <col min="4353" max="4353" width="5.85546875" style="3" customWidth="1"/>
    <col min="4354" max="4354" width="50.42578125" style="3" customWidth="1"/>
    <col min="4355" max="4357" width="12.7109375" style="3" customWidth="1"/>
    <col min="4358" max="4358" width="51.85546875" style="3" customWidth="1"/>
    <col min="4359" max="4359" width="14" style="3" customWidth="1"/>
    <col min="4360" max="4360" width="12.28515625" style="3" customWidth="1"/>
    <col min="4361" max="4361" width="13" style="3" customWidth="1"/>
    <col min="4362" max="4608" width="9.140625" style="3"/>
    <col min="4609" max="4609" width="5.85546875" style="3" customWidth="1"/>
    <col min="4610" max="4610" width="50.42578125" style="3" customWidth="1"/>
    <col min="4611" max="4613" width="12.7109375" style="3" customWidth="1"/>
    <col min="4614" max="4614" width="51.85546875" style="3" customWidth="1"/>
    <col min="4615" max="4615" width="14" style="3" customWidth="1"/>
    <col min="4616" max="4616" width="12.28515625" style="3" customWidth="1"/>
    <col min="4617" max="4617" width="13" style="3" customWidth="1"/>
    <col min="4618" max="4864" width="9.140625" style="3"/>
    <col min="4865" max="4865" width="5.85546875" style="3" customWidth="1"/>
    <col min="4866" max="4866" width="50.42578125" style="3" customWidth="1"/>
    <col min="4867" max="4869" width="12.7109375" style="3" customWidth="1"/>
    <col min="4870" max="4870" width="51.85546875" style="3" customWidth="1"/>
    <col min="4871" max="4871" width="14" style="3" customWidth="1"/>
    <col min="4872" max="4872" width="12.28515625" style="3" customWidth="1"/>
    <col min="4873" max="4873" width="13" style="3" customWidth="1"/>
    <col min="4874" max="5120" width="9.140625" style="3"/>
    <col min="5121" max="5121" width="5.85546875" style="3" customWidth="1"/>
    <col min="5122" max="5122" width="50.42578125" style="3" customWidth="1"/>
    <col min="5123" max="5125" width="12.7109375" style="3" customWidth="1"/>
    <col min="5126" max="5126" width="51.85546875" style="3" customWidth="1"/>
    <col min="5127" max="5127" width="14" style="3" customWidth="1"/>
    <col min="5128" max="5128" width="12.28515625" style="3" customWidth="1"/>
    <col min="5129" max="5129" width="13" style="3" customWidth="1"/>
    <col min="5130" max="5376" width="9.140625" style="3"/>
    <col min="5377" max="5377" width="5.85546875" style="3" customWidth="1"/>
    <col min="5378" max="5378" width="50.42578125" style="3" customWidth="1"/>
    <col min="5379" max="5381" width="12.7109375" style="3" customWidth="1"/>
    <col min="5382" max="5382" width="51.85546875" style="3" customWidth="1"/>
    <col min="5383" max="5383" width="14" style="3" customWidth="1"/>
    <col min="5384" max="5384" width="12.28515625" style="3" customWidth="1"/>
    <col min="5385" max="5385" width="13" style="3" customWidth="1"/>
    <col min="5386" max="5632" width="9.140625" style="3"/>
    <col min="5633" max="5633" width="5.85546875" style="3" customWidth="1"/>
    <col min="5634" max="5634" width="50.42578125" style="3" customWidth="1"/>
    <col min="5635" max="5637" width="12.7109375" style="3" customWidth="1"/>
    <col min="5638" max="5638" width="51.85546875" style="3" customWidth="1"/>
    <col min="5639" max="5639" width="14" style="3" customWidth="1"/>
    <col min="5640" max="5640" width="12.28515625" style="3" customWidth="1"/>
    <col min="5641" max="5641" width="13" style="3" customWidth="1"/>
    <col min="5642" max="5888" width="9.140625" style="3"/>
    <col min="5889" max="5889" width="5.85546875" style="3" customWidth="1"/>
    <col min="5890" max="5890" width="50.42578125" style="3" customWidth="1"/>
    <col min="5891" max="5893" width="12.7109375" style="3" customWidth="1"/>
    <col min="5894" max="5894" width="51.85546875" style="3" customWidth="1"/>
    <col min="5895" max="5895" width="14" style="3" customWidth="1"/>
    <col min="5896" max="5896" width="12.28515625" style="3" customWidth="1"/>
    <col min="5897" max="5897" width="13" style="3" customWidth="1"/>
    <col min="5898" max="6144" width="9.140625" style="3"/>
    <col min="6145" max="6145" width="5.85546875" style="3" customWidth="1"/>
    <col min="6146" max="6146" width="50.42578125" style="3" customWidth="1"/>
    <col min="6147" max="6149" width="12.7109375" style="3" customWidth="1"/>
    <col min="6150" max="6150" width="51.85546875" style="3" customWidth="1"/>
    <col min="6151" max="6151" width="14" style="3" customWidth="1"/>
    <col min="6152" max="6152" width="12.28515625" style="3" customWidth="1"/>
    <col min="6153" max="6153" width="13" style="3" customWidth="1"/>
    <col min="6154" max="6400" width="9.140625" style="3"/>
    <col min="6401" max="6401" width="5.85546875" style="3" customWidth="1"/>
    <col min="6402" max="6402" width="50.42578125" style="3" customWidth="1"/>
    <col min="6403" max="6405" width="12.7109375" style="3" customWidth="1"/>
    <col min="6406" max="6406" width="51.85546875" style="3" customWidth="1"/>
    <col min="6407" max="6407" width="14" style="3" customWidth="1"/>
    <col min="6408" max="6408" width="12.28515625" style="3" customWidth="1"/>
    <col min="6409" max="6409" width="13" style="3" customWidth="1"/>
    <col min="6410" max="6656" width="9.140625" style="3"/>
    <col min="6657" max="6657" width="5.85546875" style="3" customWidth="1"/>
    <col min="6658" max="6658" width="50.42578125" style="3" customWidth="1"/>
    <col min="6659" max="6661" width="12.7109375" style="3" customWidth="1"/>
    <col min="6662" max="6662" width="51.85546875" style="3" customWidth="1"/>
    <col min="6663" max="6663" width="14" style="3" customWidth="1"/>
    <col min="6664" max="6664" width="12.28515625" style="3" customWidth="1"/>
    <col min="6665" max="6665" width="13" style="3" customWidth="1"/>
    <col min="6666" max="6912" width="9.140625" style="3"/>
    <col min="6913" max="6913" width="5.85546875" style="3" customWidth="1"/>
    <col min="6914" max="6914" width="50.42578125" style="3" customWidth="1"/>
    <col min="6915" max="6917" width="12.7109375" style="3" customWidth="1"/>
    <col min="6918" max="6918" width="51.85546875" style="3" customWidth="1"/>
    <col min="6919" max="6919" width="14" style="3" customWidth="1"/>
    <col min="6920" max="6920" width="12.28515625" style="3" customWidth="1"/>
    <col min="6921" max="6921" width="13" style="3" customWidth="1"/>
    <col min="6922" max="7168" width="9.140625" style="3"/>
    <col min="7169" max="7169" width="5.85546875" style="3" customWidth="1"/>
    <col min="7170" max="7170" width="50.42578125" style="3" customWidth="1"/>
    <col min="7171" max="7173" width="12.7109375" style="3" customWidth="1"/>
    <col min="7174" max="7174" width="51.85546875" style="3" customWidth="1"/>
    <col min="7175" max="7175" width="14" style="3" customWidth="1"/>
    <col min="7176" max="7176" width="12.28515625" style="3" customWidth="1"/>
    <col min="7177" max="7177" width="13" style="3" customWidth="1"/>
    <col min="7178" max="7424" width="9.140625" style="3"/>
    <col min="7425" max="7425" width="5.85546875" style="3" customWidth="1"/>
    <col min="7426" max="7426" width="50.42578125" style="3" customWidth="1"/>
    <col min="7427" max="7429" width="12.7109375" style="3" customWidth="1"/>
    <col min="7430" max="7430" width="51.85546875" style="3" customWidth="1"/>
    <col min="7431" max="7431" width="14" style="3" customWidth="1"/>
    <col min="7432" max="7432" width="12.28515625" style="3" customWidth="1"/>
    <col min="7433" max="7433" width="13" style="3" customWidth="1"/>
    <col min="7434" max="7680" width="9.140625" style="3"/>
    <col min="7681" max="7681" width="5.85546875" style="3" customWidth="1"/>
    <col min="7682" max="7682" width="50.42578125" style="3" customWidth="1"/>
    <col min="7683" max="7685" width="12.7109375" style="3" customWidth="1"/>
    <col min="7686" max="7686" width="51.85546875" style="3" customWidth="1"/>
    <col min="7687" max="7687" width="14" style="3" customWidth="1"/>
    <col min="7688" max="7688" width="12.28515625" style="3" customWidth="1"/>
    <col min="7689" max="7689" width="13" style="3" customWidth="1"/>
    <col min="7690" max="7936" width="9.140625" style="3"/>
    <col min="7937" max="7937" width="5.85546875" style="3" customWidth="1"/>
    <col min="7938" max="7938" width="50.42578125" style="3" customWidth="1"/>
    <col min="7939" max="7941" width="12.7109375" style="3" customWidth="1"/>
    <col min="7942" max="7942" width="51.85546875" style="3" customWidth="1"/>
    <col min="7943" max="7943" width="14" style="3" customWidth="1"/>
    <col min="7944" max="7944" width="12.28515625" style="3" customWidth="1"/>
    <col min="7945" max="7945" width="13" style="3" customWidth="1"/>
    <col min="7946" max="8192" width="9.140625" style="3"/>
    <col min="8193" max="8193" width="5.85546875" style="3" customWidth="1"/>
    <col min="8194" max="8194" width="50.42578125" style="3" customWidth="1"/>
    <col min="8195" max="8197" width="12.7109375" style="3" customWidth="1"/>
    <col min="8198" max="8198" width="51.85546875" style="3" customWidth="1"/>
    <col min="8199" max="8199" width="14" style="3" customWidth="1"/>
    <col min="8200" max="8200" width="12.28515625" style="3" customWidth="1"/>
    <col min="8201" max="8201" width="13" style="3" customWidth="1"/>
    <col min="8202" max="8448" width="9.140625" style="3"/>
    <col min="8449" max="8449" width="5.85546875" style="3" customWidth="1"/>
    <col min="8450" max="8450" width="50.42578125" style="3" customWidth="1"/>
    <col min="8451" max="8453" width="12.7109375" style="3" customWidth="1"/>
    <col min="8454" max="8454" width="51.85546875" style="3" customWidth="1"/>
    <col min="8455" max="8455" width="14" style="3" customWidth="1"/>
    <col min="8456" max="8456" width="12.28515625" style="3" customWidth="1"/>
    <col min="8457" max="8457" width="13" style="3" customWidth="1"/>
    <col min="8458" max="8704" width="9.140625" style="3"/>
    <col min="8705" max="8705" width="5.85546875" style="3" customWidth="1"/>
    <col min="8706" max="8706" width="50.42578125" style="3" customWidth="1"/>
    <col min="8707" max="8709" width="12.7109375" style="3" customWidth="1"/>
    <col min="8710" max="8710" width="51.85546875" style="3" customWidth="1"/>
    <col min="8711" max="8711" width="14" style="3" customWidth="1"/>
    <col min="8712" max="8712" width="12.28515625" style="3" customWidth="1"/>
    <col min="8713" max="8713" width="13" style="3" customWidth="1"/>
    <col min="8714" max="8960" width="9.140625" style="3"/>
    <col min="8961" max="8961" width="5.85546875" style="3" customWidth="1"/>
    <col min="8962" max="8962" width="50.42578125" style="3" customWidth="1"/>
    <col min="8963" max="8965" width="12.7109375" style="3" customWidth="1"/>
    <col min="8966" max="8966" width="51.85546875" style="3" customWidth="1"/>
    <col min="8967" max="8967" width="14" style="3" customWidth="1"/>
    <col min="8968" max="8968" width="12.28515625" style="3" customWidth="1"/>
    <col min="8969" max="8969" width="13" style="3" customWidth="1"/>
    <col min="8970" max="9216" width="9.140625" style="3"/>
    <col min="9217" max="9217" width="5.85546875" style="3" customWidth="1"/>
    <col min="9218" max="9218" width="50.42578125" style="3" customWidth="1"/>
    <col min="9219" max="9221" width="12.7109375" style="3" customWidth="1"/>
    <col min="9222" max="9222" width="51.85546875" style="3" customWidth="1"/>
    <col min="9223" max="9223" width="14" style="3" customWidth="1"/>
    <col min="9224" max="9224" width="12.28515625" style="3" customWidth="1"/>
    <col min="9225" max="9225" width="13" style="3" customWidth="1"/>
    <col min="9226" max="9472" width="9.140625" style="3"/>
    <col min="9473" max="9473" width="5.85546875" style="3" customWidth="1"/>
    <col min="9474" max="9474" width="50.42578125" style="3" customWidth="1"/>
    <col min="9475" max="9477" width="12.7109375" style="3" customWidth="1"/>
    <col min="9478" max="9478" width="51.85546875" style="3" customWidth="1"/>
    <col min="9479" max="9479" width="14" style="3" customWidth="1"/>
    <col min="9480" max="9480" width="12.28515625" style="3" customWidth="1"/>
    <col min="9481" max="9481" width="13" style="3" customWidth="1"/>
    <col min="9482" max="9728" width="9.140625" style="3"/>
    <col min="9729" max="9729" width="5.85546875" style="3" customWidth="1"/>
    <col min="9730" max="9730" width="50.42578125" style="3" customWidth="1"/>
    <col min="9731" max="9733" width="12.7109375" style="3" customWidth="1"/>
    <col min="9734" max="9734" width="51.85546875" style="3" customWidth="1"/>
    <col min="9735" max="9735" width="14" style="3" customWidth="1"/>
    <col min="9736" max="9736" width="12.28515625" style="3" customWidth="1"/>
    <col min="9737" max="9737" width="13" style="3" customWidth="1"/>
    <col min="9738" max="9984" width="9.140625" style="3"/>
    <col min="9985" max="9985" width="5.85546875" style="3" customWidth="1"/>
    <col min="9986" max="9986" width="50.42578125" style="3" customWidth="1"/>
    <col min="9987" max="9989" width="12.7109375" style="3" customWidth="1"/>
    <col min="9990" max="9990" width="51.85546875" style="3" customWidth="1"/>
    <col min="9991" max="9991" width="14" style="3" customWidth="1"/>
    <col min="9992" max="9992" width="12.28515625" style="3" customWidth="1"/>
    <col min="9993" max="9993" width="13" style="3" customWidth="1"/>
    <col min="9994" max="10240" width="9.140625" style="3"/>
    <col min="10241" max="10241" width="5.85546875" style="3" customWidth="1"/>
    <col min="10242" max="10242" width="50.42578125" style="3" customWidth="1"/>
    <col min="10243" max="10245" width="12.7109375" style="3" customWidth="1"/>
    <col min="10246" max="10246" width="51.85546875" style="3" customWidth="1"/>
    <col min="10247" max="10247" width="14" style="3" customWidth="1"/>
    <col min="10248" max="10248" width="12.28515625" style="3" customWidth="1"/>
    <col min="10249" max="10249" width="13" style="3" customWidth="1"/>
    <col min="10250" max="10496" width="9.140625" style="3"/>
    <col min="10497" max="10497" width="5.85546875" style="3" customWidth="1"/>
    <col min="10498" max="10498" width="50.42578125" style="3" customWidth="1"/>
    <col min="10499" max="10501" width="12.7109375" style="3" customWidth="1"/>
    <col min="10502" max="10502" width="51.85546875" style="3" customWidth="1"/>
    <col min="10503" max="10503" width="14" style="3" customWidth="1"/>
    <col min="10504" max="10504" width="12.28515625" style="3" customWidth="1"/>
    <col min="10505" max="10505" width="13" style="3" customWidth="1"/>
    <col min="10506" max="10752" width="9.140625" style="3"/>
    <col min="10753" max="10753" width="5.85546875" style="3" customWidth="1"/>
    <col min="10754" max="10754" width="50.42578125" style="3" customWidth="1"/>
    <col min="10755" max="10757" width="12.7109375" style="3" customWidth="1"/>
    <col min="10758" max="10758" width="51.85546875" style="3" customWidth="1"/>
    <col min="10759" max="10759" width="14" style="3" customWidth="1"/>
    <col min="10760" max="10760" width="12.28515625" style="3" customWidth="1"/>
    <col min="10761" max="10761" width="13" style="3" customWidth="1"/>
    <col min="10762" max="11008" width="9.140625" style="3"/>
    <col min="11009" max="11009" width="5.85546875" style="3" customWidth="1"/>
    <col min="11010" max="11010" width="50.42578125" style="3" customWidth="1"/>
    <col min="11011" max="11013" width="12.7109375" style="3" customWidth="1"/>
    <col min="11014" max="11014" width="51.85546875" style="3" customWidth="1"/>
    <col min="11015" max="11015" width="14" style="3" customWidth="1"/>
    <col min="11016" max="11016" width="12.28515625" style="3" customWidth="1"/>
    <col min="11017" max="11017" width="13" style="3" customWidth="1"/>
    <col min="11018" max="11264" width="9.140625" style="3"/>
    <col min="11265" max="11265" width="5.85546875" style="3" customWidth="1"/>
    <col min="11266" max="11266" width="50.42578125" style="3" customWidth="1"/>
    <col min="11267" max="11269" width="12.7109375" style="3" customWidth="1"/>
    <col min="11270" max="11270" width="51.85546875" style="3" customWidth="1"/>
    <col min="11271" max="11271" width="14" style="3" customWidth="1"/>
    <col min="11272" max="11272" width="12.28515625" style="3" customWidth="1"/>
    <col min="11273" max="11273" width="13" style="3" customWidth="1"/>
    <col min="11274" max="11520" width="9.140625" style="3"/>
    <col min="11521" max="11521" width="5.85546875" style="3" customWidth="1"/>
    <col min="11522" max="11522" width="50.42578125" style="3" customWidth="1"/>
    <col min="11523" max="11525" width="12.7109375" style="3" customWidth="1"/>
    <col min="11526" max="11526" width="51.85546875" style="3" customWidth="1"/>
    <col min="11527" max="11527" width="14" style="3" customWidth="1"/>
    <col min="11528" max="11528" width="12.28515625" style="3" customWidth="1"/>
    <col min="11529" max="11529" width="13" style="3" customWidth="1"/>
    <col min="11530" max="11776" width="9.140625" style="3"/>
    <col min="11777" max="11777" width="5.85546875" style="3" customWidth="1"/>
    <col min="11778" max="11778" width="50.42578125" style="3" customWidth="1"/>
    <col min="11779" max="11781" width="12.7109375" style="3" customWidth="1"/>
    <col min="11782" max="11782" width="51.85546875" style="3" customWidth="1"/>
    <col min="11783" max="11783" width="14" style="3" customWidth="1"/>
    <col min="11784" max="11784" width="12.28515625" style="3" customWidth="1"/>
    <col min="11785" max="11785" width="13" style="3" customWidth="1"/>
    <col min="11786" max="12032" width="9.140625" style="3"/>
    <col min="12033" max="12033" width="5.85546875" style="3" customWidth="1"/>
    <col min="12034" max="12034" width="50.42578125" style="3" customWidth="1"/>
    <col min="12035" max="12037" width="12.7109375" style="3" customWidth="1"/>
    <col min="12038" max="12038" width="51.85546875" style="3" customWidth="1"/>
    <col min="12039" max="12039" width="14" style="3" customWidth="1"/>
    <col min="12040" max="12040" width="12.28515625" style="3" customWidth="1"/>
    <col min="12041" max="12041" width="13" style="3" customWidth="1"/>
    <col min="12042" max="12288" width="9.140625" style="3"/>
    <col min="12289" max="12289" width="5.85546875" style="3" customWidth="1"/>
    <col min="12290" max="12290" width="50.42578125" style="3" customWidth="1"/>
    <col min="12291" max="12293" width="12.7109375" style="3" customWidth="1"/>
    <col min="12294" max="12294" width="51.85546875" style="3" customWidth="1"/>
    <col min="12295" max="12295" width="14" style="3" customWidth="1"/>
    <col min="12296" max="12296" width="12.28515625" style="3" customWidth="1"/>
    <col min="12297" max="12297" width="13" style="3" customWidth="1"/>
    <col min="12298" max="12544" width="9.140625" style="3"/>
    <col min="12545" max="12545" width="5.85546875" style="3" customWidth="1"/>
    <col min="12546" max="12546" width="50.42578125" style="3" customWidth="1"/>
    <col min="12547" max="12549" width="12.7109375" style="3" customWidth="1"/>
    <col min="12550" max="12550" width="51.85546875" style="3" customWidth="1"/>
    <col min="12551" max="12551" width="14" style="3" customWidth="1"/>
    <col min="12552" max="12552" width="12.28515625" style="3" customWidth="1"/>
    <col min="12553" max="12553" width="13" style="3" customWidth="1"/>
    <col min="12554" max="12800" width="9.140625" style="3"/>
    <col min="12801" max="12801" width="5.85546875" style="3" customWidth="1"/>
    <col min="12802" max="12802" width="50.42578125" style="3" customWidth="1"/>
    <col min="12803" max="12805" width="12.7109375" style="3" customWidth="1"/>
    <col min="12806" max="12806" width="51.85546875" style="3" customWidth="1"/>
    <col min="12807" max="12807" width="14" style="3" customWidth="1"/>
    <col min="12808" max="12808" width="12.28515625" style="3" customWidth="1"/>
    <col min="12809" max="12809" width="13" style="3" customWidth="1"/>
    <col min="12810" max="13056" width="9.140625" style="3"/>
    <col min="13057" max="13057" width="5.85546875" style="3" customWidth="1"/>
    <col min="13058" max="13058" width="50.42578125" style="3" customWidth="1"/>
    <col min="13059" max="13061" width="12.7109375" style="3" customWidth="1"/>
    <col min="13062" max="13062" width="51.85546875" style="3" customWidth="1"/>
    <col min="13063" max="13063" width="14" style="3" customWidth="1"/>
    <col min="13064" max="13064" width="12.28515625" style="3" customWidth="1"/>
    <col min="13065" max="13065" width="13" style="3" customWidth="1"/>
    <col min="13066" max="13312" width="9.140625" style="3"/>
    <col min="13313" max="13313" width="5.85546875" style="3" customWidth="1"/>
    <col min="13314" max="13314" width="50.42578125" style="3" customWidth="1"/>
    <col min="13315" max="13317" width="12.7109375" style="3" customWidth="1"/>
    <col min="13318" max="13318" width="51.85546875" style="3" customWidth="1"/>
    <col min="13319" max="13319" width="14" style="3" customWidth="1"/>
    <col min="13320" max="13320" width="12.28515625" style="3" customWidth="1"/>
    <col min="13321" max="13321" width="13" style="3" customWidth="1"/>
    <col min="13322" max="13568" width="9.140625" style="3"/>
    <col min="13569" max="13569" width="5.85546875" style="3" customWidth="1"/>
    <col min="13570" max="13570" width="50.42578125" style="3" customWidth="1"/>
    <col min="13571" max="13573" width="12.7109375" style="3" customWidth="1"/>
    <col min="13574" max="13574" width="51.85546875" style="3" customWidth="1"/>
    <col min="13575" max="13575" width="14" style="3" customWidth="1"/>
    <col min="13576" max="13576" width="12.28515625" style="3" customWidth="1"/>
    <col min="13577" max="13577" width="13" style="3" customWidth="1"/>
    <col min="13578" max="13824" width="9.140625" style="3"/>
    <col min="13825" max="13825" width="5.85546875" style="3" customWidth="1"/>
    <col min="13826" max="13826" width="50.42578125" style="3" customWidth="1"/>
    <col min="13827" max="13829" width="12.7109375" style="3" customWidth="1"/>
    <col min="13830" max="13830" width="51.85546875" style="3" customWidth="1"/>
    <col min="13831" max="13831" width="14" style="3" customWidth="1"/>
    <col min="13832" max="13832" width="12.28515625" style="3" customWidth="1"/>
    <col min="13833" max="13833" width="13" style="3" customWidth="1"/>
    <col min="13834" max="14080" width="9.140625" style="3"/>
    <col min="14081" max="14081" width="5.85546875" style="3" customWidth="1"/>
    <col min="14082" max="14082" width="50.42578125" style="3" customWidth="1"/>
    <col min="14083" max="14085" width="12.7109375" style="3" customWidth="1"/>
    <col min="14086" max="14086" width="51.85546875" style="3" customWidth="1"/>
    <col min="14087" max="14087" width="14" style="3" customWidth="1"/>
    <col min="14088" max="14088" width="12.28515625" style="3" customWidth="1"/>
    <col min="14089" max="14089" width="13" style="3" customWidth="1"/>
    <col min="14090" max="14336" width="9.140625" style="3"/>
    <col min="14337" max="14337" width="5.85546875" style="3" customWidth="1"/>
    <col min="14338" max="14338" width="50.42578125" style="3" customWidth="1"/>
    <col min="14339" max="14341" width="12.7109375" style="3" customWidth="1"/>
    <col min="14342" max="14342" width="51.85546875" style="3" customWidth="1"/>
    <col min="14343" max="14343" width="14" style="3" customWidth="1"/>
    <col min="14344" max="14344" width="12.28515625" style="3" customWidth="1"/>
    <col min="14345" max="14345" width="13" style="3" customWidth="1"/>
    <col min="14346" max="14592" width="9.140625" style="3"/>
    <col min="14593" max="14593" width="5.85546875" style="3" customWidth="1"/>
    <col min="14594" max="14594" width="50.42578125" style="3" customWidth="1"/>
    <col min="14595" max="14597" width="12.7109375" style="3" customWidth="1"/>
    <col min="14598" max="14598" width="51.85546875" style="3" customWidth="1"/>
    <col min="14599" max="14599" width="14" style="3" customWidth="1"/>
    <col min="14600" max="14600" width="12.28515625" style="3" customWidth="1"/>
    <col min="14601" max="14601" width="13" style="3" customWidth="1"/>
    <col min="14602" max="14848" width="9.140625" style="3"/>
    <col min="14849" max="14849" width="5.85546875" style="3" customWidth="1"/>
    <col min="14850" max="14850" width="50.42578125" style="3" customWidth="1"/>
    <col min="14851" max="14853" width="12.7109375" style="3" customWidth="1"/>
    <col min="14854" max="14854" width="51.85546875" style="3" customWidth="1"/>
    <col min="14855" max="14855" width="14" style="3" customWidth="1"/>
    <col min="14856" max="14856" width="12.28515625" style="3" customWidth="1"/>
    <col min="14857" max="14857" width="13" style="3" customWidth="1"/>
    <col min="14858" max="15104" width="9.140625" style="3"/>
    <col min="15105" max="15105" width="5.85546875" style="3" customWidth="1"/>
    <col min="15106" max="15106" width="50.42578125" style="3" customWidth="1"/>
    <col min="15107" max="15109" width="12.7109375" style="3" customWidth="1"/>
    <col min="15110" max="15110" width="51.85546875" style="3" customWidth="1"/>
    <col min="15111" max="15111" width="14" style="3" customWidth="1"/>
    <col min="15112" max="15112" width="12.28515625" style="3" customWidth="1"/>
    <col min="15113" max="15113" width="13" style="3" customWidth="1"/>
    <col min="15114" max="15360" width="9.140625" style="3"/>
    <col min="15361" max="15361" width="5.85546875" style="3" customWidth="1"/>
    <col min="15362" max="15362" width="50.42578125" style="3" customWidth="1"/>
    <col min="15363" max="15365" width="12.7109375" style="3" customWidth="1"/>
    <col min="15366" max="15366" width="51.85546875" style="3" customWidth="1"/>
    <col min="15367" max="15367" width="14" style="3" customWidth="1"/>
    <col min="15368" max="15368" width="12.28515625" style="3" customWidth="1"/>
    <col min="15369" max="15369" width="13" style="3" customWidth="1"/>
    <col min="15370" max="15616" width="9.140625" style="3"/>
    <col min="15617" max="15617" width="5.85546875" style="3" customWidth="1"/>
    <col min="15618" max="15618" width="50.42578125" style="3" customWidth="1"/>
    <col min="15619" max="15621" width="12.7109375" style="3" customWidth="1"/>
    <col min="15622" max="15622" width="51.85546875" style="3" customWidth="1"/>
    <col min="15623" max="15623" width="14" style="3" customWidth="1"/>
    <col min="15624" max="15624" width="12.28515625" style="3" customWidth="1"/>
    <col min="15625" max="15625" width="13" style="3" customWidth="1"/>
    <col min="15626" max="15872" width="9.140625" style="3"/>
    <col min="15873" max="15873" width="5.85546875" style="3" customWidth="1"/>
    <col min="15874" max="15874" width="50.42578125" style="3" customWidth="1"/>
    <col min="15875" max="15877" width="12.7109375" style="3" customWidth="1"/>
    <col min="15878" max="15878" width="51.85546875" style="3" customWidth="1"/>
    <col min="15879" max="15879" width="14" style="3" customWidth="1"/>
    <col min="15880" max="15880" width="12.28515625" style="3" customWidth="1"/>
    <col min="15881" max="15881" width="13" style="3" customWidth="1"/>
    <col min="15882" max="16128" width="9.140625" style="3"/>
    <col min="16129" max="16129" width="5.85546875" style="3" customWidth="1"/>
    <col min="16130" max="16130" width="50.42578125" style="3" customWidth="1"/>
    <col min="16131" max="16133" width="12.7109375" style="3" customWidth="1"/>
    <col min="16134" max="16134" width="51.85546875" style="3" customWidth="1"/>
    <col min="16135" max="16135" width="14" style="3" customWidth="1"/>
    <col min="16136" max="16136" width="12.28515625" style="3" customWidth="1"/>
    <col min="16137" max="16137" width="13" style="3" customWidth="1"/>
    <col min="16138" max="16384" width="9.140625" style="3"/>
  </cols>
  <sheetData>
    <row r="1" spans="1:9" x14ac:dyDescent="0.25">
      <c r="A1" s="60"/>
      <c r="B1" s="61"/>
      <c r="C1" s="60"/>
      <c r="D1" s="60"/>
      <c r="E1" s="60"/>
      <c r="F1" s="60"/>
      <c r="G1" s="60"/>
      <c r="H1" s="326" t="s">
        <v>109</v>
      </c>
      <c r="I1" s="326"/>
    </row>
    <row r="2" spans="1:9" ht="28.5" customHeight="1" x14ac:dyDescent="0.25">
      <c r="A2" s="325" t="s">
        <v>108</v>
      </c>
      <c r="B2" s="325"/>
      <c r="C2" s="325"/>
      <c r="D2" s="325"/>
      <c r="E2" s="325"/>
      <c r="F2" s="325"/>
      <c r="G2" s="325"/>
      <c r="H2" s="325"/>
      <c r="I2" s="325"/>
    </row>
    <row r="3" spans="1:9" ht="15.75" customHeight="1" thickBot="1" x14ac:dyDescent="0.3">
      <c r="A3" s="324" t="s">
        <v>1</v>
      </c>
      <c r="B3" s="324"/>
      <c r="C3" s="60"/>
      <c r="D3" s="4"/>
      <c r="E3" s="4"/>
      <c r="F3" s="60"/>
      <c r="G3" s="60"/>
      <c r="H3" s="60"/>
      <c r="I3" s="42" t="s">
        <v>69</v>
      </c>
    </row>
    <row r="4" spans="1:9" ht="15.75" thickBot="1" x14ac:dyDescent="0.3">
      <c r="A4" s="318" t="s">
        <v>3</v>
      </c>
      <c r="B4" s="5" t="s">
        <v>4</v>
      </c>
      <c r="C4" s="6"/>
      <c r="D4" s="6"/>
      <c r="E4" s="44"/>
      <c r="F4" s="5" t="s">
        <v>5</v>
      </c>
      <c r="G4" s="6"/>
      <c r="H4" s="6"/>
      <c r="I4" s="44"/>
    </row>
    <row r="5" spans="1:9" s="13" customFormat="1" ht="26.25" thickBot="1" x14ac:dyDescent="0.3">
      <c r="A5" s="319"/>
      <c r="B5" s="8" t="s">
        <v>6</v>
      </c>
      <c r="C5" s="9" t="s">
        <v>7</v>
      </c>
      <c r="D5" s="9" t="s">
        <v>70</v>
      </c>
      <c r="E5" s="10" t="s">
        <v>9</v>
      </c>
      <c r="F5" s="8" t="s">
        <v>6</v>
      </c>
      <c r="G5" s="9" t="s">
        <v>7</v>
      </c>
      <c r="H5" s="9" t="s">
        <v>70</v>
      </c>
      <c r="I5" s="10" t="s">
        <v>9</v>
      </c>
    </row>
    <row r="6" spans="1:9" s="13" customFormat="1" ht="13.5" thickBot="1" x14ac:dyDescent="0.3">
      <c r="A6" s="11">
        <v>1</v>
      </c>
      <c r="B6" s="8">
        <v>2</v>
      </c>
      <c r="C6" s="9">
        <v>3</v>
      </c>
      <c r="D6" s="9">
        <v>4</v>
      </c>
      <c r="E6" s="10">
        <v>5</v>
      </c>
      <c r="F6" s="8">
        <v>6</v>
      </c>
      <c r="G6" s="9">
        <v>7</v>
      </c>
      <c r="H6" s="9">
        <v>8</v>
      </c>
      <c r="I6" s="10">
        <v>9</v>
      </c>
    </row>
    <row r="7" spans="1:9" x14ac:dyDescent="0.25">
      <c r="A7" s="15" t="s">
        <v>17</v>
      </c>
      <c r="B7" s="16" t="s">
        <v>71</v>
      </c>
      <c r="C7" s="17"/>
      <c r="D7" s="17"/>
      <c r="E7" s="18">
        <v>2979407</v>
      </c>
      <c r="F7" s="16" t="s">
        <v>72</v>
      </c>
      <c r="G7" s="17"/>
      <c r="H7" s="17">
        <v>525396</v>
      </c>
      <c r="I7" s="18">
        <v>525396</v>
      </c>
    </row>
    <row r="8" spans="1:9" x14ac:dyDescent="0.25">
      <c r="A8" s="20" t="s">
        <v>20</v>
      </c>
      <c r="B8" s="21" t="s">
        <v>73</v>
      </c>
      <c r="C8" s="22"/>
      <c r="D8" s="22"/>
      <c r="E8" s="23"/>
      <c r="F8" s="21" t="s">
        <v>74</v>
      </c>
      <c r="G8" s="22"/>
      <c r="H8" s="22"/>
      <c r="I8" s="23"/>
    </row>
    <row r="9" spans="1:9" x14ac:dyDescent="0.25">
      <c r="A9" s="20" t="s">
        <v>10</v>
      </c>
      <c r="B9" s="21" t="s">
        <v>75</v>
      </c>
      <c r="C9" s="22"/>
      <c r="D9" s="22"/>
      <c r="E9" s="23">
        <v>572950</v>
      </c>
      <c r="F9" s="21" t="s">
        <v>76</v>
      </c>
      <c r="G9" s="22">
        <v>2013000</v>
      </c>
      <c r="H9" s="22">
        <v>2013000</v>
      </c>
      <c r="I9" s="23">
        <v>913401</v>
      </c>
    </row>
    <row r="10" spans="1:9" x14ac:dyDescent="0.25">
      <c r="A10" s="20" t="s">
        <v>11</v>
      </c>
      <c r="B10" s="21" t="s">
        <v>77</v>
      </c>
      <c r="C10" s="22"/>
      <c r="D10" s="22"/>
      <c r="E10" s="23"/>
      <c r="F10" s="21" t="s">
        <v>78</v>
      </c>
      <c r="G10" s="22"/>
      <c r="H10" s="22"/>
      <c r="I10" s="23"/>
    </row>
    <row r="11" spans="1:9" x14ac:dyDescent="0.25">
      <c r="A11" s="20" t="s">
        <v>12</v>
      </c>
      <c r="B11" s="21" t="s">
        <v>79</v>
      </c>
      <c r="C11" s="22"/>
      <c r="D11" s="22"/>
      <c r="E11" s="23"/>
      <c r="F11" s="21" t="s">
        <v>80</v>
      </c>
      <c r="G11" s="22"/>
      <c r="H11" s="22"/>
      <c r="I11" s="23"/>
    </row>
    <row r="12" spans="1:9" ht="15.75" thickBot="1" x14ac:dyDescent="0.3">
      <c r="A12" s="20" t="s">
        <v>13</v>
      </c>
      <c r="B12" s="21" t="s">
        <v>81</v>
      </c>
      <c r="C12" s="22"/>
      <c r="D12" s="22"/>
      <c r="E12" s="23"/>
      <c r="F12" s="25" t="s">
        <v>82</v>
      </c>
      <c r="G12" s="22"/>
      <c r="H12" s="52"/>
      <c r="I12" s="59"/>
    </row>
    <row r="13" spans="1:9" ht="15.75" thickBot="1" x14ac:dyDescent="0.3">
      <c r="A13" s="11" t="s">
        <v>14</v>
      </c>
      <c r="B13" s="26" t="s">
        <v>83</v>
      </c>
      <c r="C13" s="27">
        <f>SUM(C7,C9,C10,C12)</f>
        <v>0</v>
      </c>
      <c r="D13" s="27"/>
      <c r="E13" s="28">
        <f>E7+E9+E10+E12</f>
        <v>3552357</v>
      </c>
      <c r="F13" s="26" t="s">
        <v>84</v>
      </c>
      <c r="G13" s="27">
        <f>SUM(G7,G9,G11,G12)</f>
        <v>2013000</v>
      </c>
      <c r="H13" s="27">
        <f>SUM(H7,H9,H11,H12)</f>
        <v>2538396</v>
      </c>
      <c r="I13" s="28">
        <f>SUM(I7,I9,I11,I12)</f>
        <v>1438797</v>
      </c>
    </row>
    <row r="14" spans="1:9" x14ac:dyDescent="0.25">
      <c r="A14" s="62" t="s">
        <v>15</v>
      </c>
      <c r="B14" s="31" t="s">
        <v>85</v>
      </c>
      <c r="C14" s="53">
        <v>2013000</v>
      </c>
      <c r="D14" s="53">
        <v>2538396</v>
      </c>
      <c r="E14" s="58"/>
      <c r="F14" s="21" t="s">
        <v>35</v>
      </c>
      <c r="G14" s="17"/>
      <c r="H14" s="53"/>
      <c r="I14" s="58"/>
    </row>
    <row r="15" spans="1:9" x14ac:dyDescent="0.25">
      <c r="A15" s="62" t="s">
        <v>16</v>
      </c>
      <c r="B15" s="54" t="s">
        <v>86</v>
      </c>
      <c r="C15" s="22">
        <v>2013000</v>
      </c>
      <c r="D15" s="22">
        <v>2538396</v>
      </c>
      <c r="E15" s="23"/>
      <c r="F15" s="21" t="s">
        <v>87</v>
      </c>
      <c r="G15" s="22"/>
      <c r="H15" s="22"/>
      <c r="I15" s="23"/>
    </row>
    <row r="16" spans="1:9" x14ac:dyDescent="0.25">
      <c r="A16" s="62" t="s">
        <v>36</v>
      </c>
      <c r="B16" s="54" t="s">
        <v>88</v>
      </c>
      <c r="C16" s="22"/>
      <c r="D16" s="22"/>
      <c r="E16" s="23"/>
      <c r="F16" s="21" t="s">
        <v>41</v>
      </c>
      <c r="G16" s="22"/>
      <c r="H16" s="22"/>
      <c r="I16" s="23"/>
    </row>
    <row r="17" spans="1:9" x14ac:dyDescent="0.25">
      <c r="A17" s="62" t="s">
        <v>39</v>
      </c>
      <c r="B17" s="54" t="s">
        <v>89</v>
      </c>
      <c r="C17" s="22"/>
      <c r="D17" s="22"/>
      <c r="E17" s="23"/>
      <c r="F17" s="21" t="s">
        <v>44</v>
      </c>
      <c r="G17" s="22"/>
      <c r="H17" s="22"/>
      <c r="I17" s="23"/>
    </row>
    <row r="18" spans="1:9" x14ac:dyDescent="0.25">
      <c r="A18" s="62" t="s">
        <v>42</v>
      </c>
      <c r="B18" s="54" t="s">
        <v>90</v>
      </c>
      <c r="C18" s="22"/>
      <c r="D18" s="38"/>
      <c r="E18" s="33"/>
      <c r="F18" s="34" t="s">
        <v>91</v>
      </c>
      <c r="G18" s="22"/>
      <c r="H18" s="38"/>
      <c r="I18" s="33"/>
    </row>
    <row r="19" spans="1:9" ht="15.75" thickBot="1" x14ac:dyDescent="0.3">
      <c r="A19" s="62" t="s">
        <v>45</v>
      </c>
      <c r="B19" s="54" t="s">
        <v>92</v>
      </c>
      <c r="C19" s="22"/>
      <c r="D19" s="22"/>
      <c r="E19" s="23"/>
      <c r="F19" s="21" t="s">
        <v>93</v>
      </c>
      <c r="G19" s="22"/>
      <c r="H19" s="22"/>
      <c r="I19" s="23"/>
    </row>
    <row r="20" spans="1:9" x14ac:dyDescent="0.25">
      <c r="A20" s="62" t="s">
        <v>47</v>
      </c>
      <c r="B20" s="36" t="s">
        <v>94</v>
      </c>
      <c r="C20" s="37"/>
      <c r="D20" s="53"/>
      <c r="E20" s="58"/>
      <c r="F20" s="63"/>
      <c r="G20" s="22"/>
      <c r="H20" s="53"/>
      <c r="I20" s="58"/>
    </row>
    <row r="21" spans="1:9" x14ac:dyDescent="0.25">
      <c r="A21" s="62" t="s">
        <v>50</v>
      </c>
      <c r="B21" s="54" t="s">
        <v>95</v>
      </c>
      <c r="C21" s="22"/>
      <c r="D21" s="17"/>
      <c r="E21" s="18"/>
      <c r="F21" s="16" t="s">
        <v>96</v>
      </c>
      <c r="G21" s="22"/>
      <c r="H21" s="17"/>
      <c r="I21" s="18"/>
    </row>
    <row r="22" spans="1:9" x14ac:dyDescent="0.25">
      <c r="A22" s="62" t="s">
        <v>53</v>
      </c>
      <c r="B22" s="54" t="s">
        <v>97</v>
      </c>
      <c r="C22" s="22"/>
      <c r="D22" s="17"/>
      <c r="E22" s="18"/>
      <c r="F22" s="55"/>
      <c r="G22" s="22"/>
      <c r="H22" s="17"/>
      <c r="I22" s="18"/>
    </row>
    <row r="23" spans="1:9" x14ac:dyDescent="0.25">
      <c r="A23" s="62" t="s">
        <v>56</v>
      </c>
      <c r="B23" s="54" t="s">
        <v>98</v>
      </c>
      <c r="C23" s="22"/>
      <c r="D23" s="17"/>
      <c r="E23" s="18"/>
      <c r="F23" s="55"/>
      <c r="G23" s="22"/>
      <c r="H23" s="17"/>
      <c r="I23" s="18"/>
    </row>
    <row r="24" spans="1:9" x14ac:dyDescent="0.25">
      <c r="A24" s="62" t="s">
        <v>59</v>
      </c>
      <c r="B24" s="56" t="s">
        <v>99</v>
      </c>
      <c r="C24" s="22"/>
      <c r="D24" s="22"/>
      <c r="E24" s="23"/>
      <c r="F24" s="25"/>
      <c r="G24" s="22"/>
      <c r="H24" s="22"/>
      <c r="I24" s="23"/>
    </row>
    <row r="25" spans="1:9" ht="15.75" thickBot="1" x14ac:dyDescent="0.3">
      <c r="A25" s="62" t="s">
        <v>62</v>
      </c>
      <c r="B25" s="57" t="s">
        <v>100</v>
      </c>
      <c r="C25" s="22"/>
      <c r="D25" s="17"/>
      <c r="E25" s="18"/>
      <c r="F25" s="55"/>
      <c r="G25" s="22"/>
      <c r="H25" s="17"/>
      <c r="I25" s="18"/>
    </row>
    <row r="26" spans="1:9" ht="26.25" thickBot="1" x14ac:dyDescent="0.3">
      <c r="A26" s="11" t="s">
        <v>65</v>
      </c>
      <c r="B26" s="26" t="s">
        <v>101</v>
      </c>
      <c r="C26" s="27">
        <f>SUM(C14,C20)</f>
        <v>2013000</v>
      </c>
      <c r="D26" s="27">
        <f>SUM(D14,D20)</f>
        <v>2538396</v>
      </c>
      <c r="E26" s="28">
        <f>SUM(E14,E20)</f>
        <v>0</v>
      </c>
      <c r="F26" s="26" t="s">
        <v>102</v>
      </c>
      <c r="G26" s="27">
        <f>SUM(G14:G25)</f>
        <v>0</v>
      </c>
      <c r="H26" s="27"/>
      <c r="I26" s="28"/>
    </row>
    <row r="27" spans="1:9" ht="15.75" thickBot="1" x14ac:dyDescent="0.3">
      <c r="A27" s="11" t="s">
        <v>103</v>
      </c>
      <c r="B27" s="26" t="s">
        <v>104</v>
      </c>
      <c r="C27" s="27">
        <f>SUM(C13,C26)</f>
        <v>2013000</v>
      </c>
      <c r="D27" s="27">
        <f>SUM(D13,D26)</f>
        <v>2538396</v>
      </c>
      <c r="E27" s="28">
        <f>SUM(E13,E26)</f>
        <v>3552357</v>
      </c>
      <c r="F27" s="26" t="s">
        <v>105</v>
      </c>
      <c r="G27" s="27">
        <f>SUM(G13,G26)</f>
        <v>2013000</v>
      </c>
      <c r="H27" s="27">
        <f>SUM(H13,H26)</f>
        <v>2538396</v>
      </c>
      <c r="I27" s="28">
        <f>SUM(I13,I26)</f>
        <v>1438797</v>
      </c>
    </row>
    <row r="28" spans="1:9" ht="15.75" thickBot="1" x14ac:dyDescent="0.3">
      <c r="A28" s="11" t="s">
        <v>106</v>
      </c>
      <c r="B28" s="26" t="s">
        <v>63</v>
      </c>
      <c r="C28" s="27"/>
      <c r="D28" s="27"/>
      <c r="E28" s="28"/>
      <c r="F28" s="26" t="s">
        <v>64</v>
      </c>
      <c r="G28" s="27"/>
      <c r="H28" s="27"/>
      <c r="I28" s="28">
        <f>E27-I27</f>
        <v>2113560</v>
      </c>
    </row>
    <row r="29" spans="1:9" ht="15.75" thickBot="1" x14ac:dyDescent="0.3">
      <c r="A29" s="11" t="s">
        <v>107</v>
      </c>
      <c r="B29" s="26" t="s">
        <v>66</v>
      </c>
      <c r="C29" s="27"/>
      <c r="D29" s="27"/>
      <c r="E29" s="28"/>
      <c r="F29" s="26" t="s">
        <v>67</v>
      </c>
      <c r="G29" s="27"/>
      <c r="H29" s="27"/>
      <c r="I29" s="28"/>
    </row>
  </sheetData>
  <mergeCells count="4">
    <mergeCell ref="A4:A5"/>
    <mergeCell ref="A2:I2"/>
    <mergeCell ref="H1:I1"/>
    <mergeCell ref="A3:B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9B27-6CC9-4E44-95D7-9C1D8E0BE722}">
  <dimension ref="A1:I152"/>
  <sheetViews>
    <sheetView view="pageBreakPreview" topLeftCell="A65" zoomScale="60" zoomScaleNormal="100" workbookViewId="0">
      <selection activeCell="B84" sqref="B84"/>
    </sheetView>
  </sheetViews>
  <sheetFormatPr defaultRowHeight="15.75" x14ac:dyDescent="0.25"/>
  <cols>
    <col min="1" max="1" width="8.140625" style="83" customWidth="1"/>
    <col min="2" max="2" width="78.5703125" style="84" customWidth="1"/>
    <col min="3" max="3" width="18.5703125" style="65" customWidth="1"/>
    <col min="4" max="4" width="18" style="64" customWidth="1"/>
    <col min="5" max="5" width="16.42578125" style="64" customWidth="1"/>
    <col min="6" max="6" width="14.7109375" style="64" customWidth="1"/>
    <col min="7" max="7" width="14.28515625" style="64" customWidth="1"/>
    <col min="8" max="256" width="9.140625" style="64"/>
    <col min="257" max="257" width="8.140625" style="64" customWidth="1"/>
    <col min="258" max="258" width="78.5703125" style="64" customWidth="1"/>
    <col min="259" max="259" width="18.5703125" style="64" customWidth="1"/>
    <col min="260" max="260" width="18" style="64" customWidth="1"/>
    <col min="261" max="261" width="16.42578125" style="64" customWidth="1"/>
    <col min="262" max="262" width="14.7109375" style="64" customWidth="1"/>
    <col min="263" max="263" width="14.28515625" style="64" customWidth="1"/>
    <col min="264" max="512" width="9.140625" style="64"/>
    <col min="513" max="513" width="8.140625" style="64" customWidth="1"/>
    <col min="514" max="514" width="78.5703125" style="64" customWidth="1"/>
    <col min="515" max="515" width="18.5703125" style="64" customWidth="1"/>
    <col min="516" max="516" width="18" style="64" customWidth="1"/>
    <col min="517" max="517" width="16.42578125" style="64" customWidth="1"/>
    <col min="518" max="518" width="14.7109375" style="64" customWidth="1"/>
    <col min="519" max="519" width="14.28515625" style="64" customWidth="1"/>
    <col min="520" max="768" width="9.140625" style="64"/>
    <col min="769" max="769" width="8.140625" style="64" customWidth="1"/>
    <col min="770" max="770" width="78.5703125" style="64" customWidth="1"/>
    <col min="771" max="771" width="18.5703125" style="64" customWidth="1"/>
    <col min="772" max="772" width="18" style="64" customWidth="1"/>
    <col min="773" max="773" width="16.42578125" style="64" customWidth="1"/>
    <col min="774" max="774" width="14.7109375" style="64" customWidth="1"/>
    <col min="775" max="775" width="14.28515625" style="64" customWidth="1"/>
    <col min="776" max="1024" width="9.140625" style="64"/>
    <col min="1025" max="1025" width="8.140625" style="64" customWidth="1"/>
    <col min="1026" max="1026" width="78.5703125" style="64" customWidth="1"/>
    <col min="1027" max="1027" width="18.5703125" style="64" customWidth="1"/>
    <col min="1028" max="1028" width="18" style="64" customWidth="1"/>
    <col min="1029" max="1029" width="16.42578125" style="64" customWidth="1"/>
    <col min="1030" max="1030" width="14.7109375" style="64" customWidth="1"/>
    <col min="1031" max="1031" width="14.28515625" style="64" customWidth="1"/>
    <col min="1032" max="1280" width="9.140625" style="64"/>
    <col min="1281" max="1281" width="8.140625" style="64" customWidth="1"/>
    <col min="1282" max="1282" width="78.5703125" style="64" customWidth="1"/>
    <col min="1283" max="1283" width="18.5703125" style="64" customWidth="1"/>
    <col min="1284" max="1284" width="18" style="64" customWidth="1"/>
    <col min="1285" max="1285" width="16.42578125" style="64" customWidth="1"/>
    <col min="1286" max="1286" width="14.7109375" style="64" customWidth="1"/>
    <col min="1287" max="1287" width="14.28515625" style="64" customWidth="1"/>
    <col min="1288" max="1536" width="9.140625" style="64"/>
    <col min="1537" max="1537" width="8.140625" style="64" customWidth="1"/>
    <col min="1538" max="1538" width="78.5703125" style="64" customWidth="1"/>
    <col min="1539" max="1539" width="18.5703125" style="64" customWidth="1"/>
    <col min="1540" max="1540" width="18" style="64" customWidth="1"/>
    <col min="1541" max="1541" width="16.42578125" style="64" customWidth="1"/>
    <col min="1542" max="1542" width="14.7109375" style="64" customWidth="1"/>
    <col min="1543" max="1543" width="14.28515625" style="64" customWidth="1"/>
    <col min="1544" max="1792" width="9.140625" style="64"/>
    <col min="1793" max="1793" width="8.140625" style="64" customWidth="1"/>
    <col min="1794" max="1794" width="78.5703125" style="64" customWidth="1"/>
    <col min="1795" max="1795" width="18.5703125" style="64" customWidth="1"/>
    <col min="1796" max="1796" width="18" style="64" customWidth="1"/>
    <col min="1797" max="1797" width="16.42578125" style="64" customWidth="1"/>
    <col min="1798" max="1798" width="14.7109375" style="64" customWidth="1"/>
    <col min="1799" max="1799" width="14.28515625" style="64" customWidth="1"/>
    <col min="1800" max="2048" width="9.140625" style="64"/>
    <col min="2049" max="2049" width="8.140625" style="64" customWidth="1"/>
    <col min="2050" max="2050" width="78.5703125" style="64" customWidth="1"/>
    <col min="2051" max="2051" width="18.5703125" style="64" customWidth="1"/>
    <col min="2052" max="2052" width="18" style="64" customWidth="1"/>
    <col min="2053" max="2053" width="16.42578125" style="64" customWidth="1"/>
    <col min="2054" max="2054" width="14.7109375" style="64" customWidth="1"/>
    <col min="2055" max="2055" width="14.28515625" style="64" customWidth="1"/>
    <col min="2056" max="2304" width="9.140625" style="64"/>
    <col min="2305" max="2305" width="8.140625" style="64" customWidth="1"/>
    <col min="2306" max="2306" width="78.5703125" style="64" customWidth="1"/>
    <col min="2307" max="2307" width="18.5703125" style="64" customWidth="1"/>
    <col min="2308" max="2308" width="18" style="64" customWidth="1"/>
    <col min="2309" max="2309" width="16.42578125" style="64" customWidth="1"/>
    <col min="2310" max="2310" width="14.7109375" style="64" customWidth="1"/>
    <col min="2311" max="2311" width="14.28515625" style="64" customWidth="1"/>
    <col min="2312" max="2560" width="9.140625" style="64"/>
    <col min="2561" max="2561" width="8.140625" style="64" customWidth="1"/>
    <col min="2562" max="2562" width="78.5703125" style="64" customWidth="1"/>
    <col min="2563" max="2563" width="18.5703125" style="64" customWidth="1"/>
    <col min="2564" max="2564" width="18" style="64" customWidth="1"/>
    <col min="2565" max="2565" width="16.42578125" style="64" customWidth="1"/>
    <col min="2566" max="2566" width="14.7109375" style="64" customWidth="1"/>
    <col min="2567" max="2567" width="14.28515625" style="64" customWidth="1"/>
    <col min="2568" max="2816" width="9.140625" style="64"/>
    <col min="2817" max="2817" width="8.140625" style="64" customWidth="1"/>
    <col min="2818" max="2818" width="78.5703125" style="64" customWidth="1"/>
    <col min="2819" max="2819" width="18.5703125" style="64" customWidth="1"/>
    <col min="2820" max="2820" width="18" style="64" customWidth="1"/>
    <col min="2821" max="2821" width="16.42578125" style="64" customWidth="1"/>
    <col min="2822" max="2822" width="14.7109375" style="64" customWidth="1"/>
    <col min="2823" max="2823" width="14.28515625" style="64" customWidth="1"/>
    <col min="2824" max="3072" width="9.140625" style="64"/>
    <col min="3073" max="3073" width="8.140625" style="64" customWidth="1"/>
    <col min="3074" max="3074" width="78.5703125" style="64" customWidth="1"/>
    <col min="3075" max="3075" width="18.5703125" style="64" customWidth="1"/>
    <col min="3076" max="3076" width="18" style="64" customWidth="1"/>
    <col min="3077" max="3077" width="16.42578125" style="64" customWidth="1"/>
    <col min="3078" max="3078" width="14.7109375" style="64" customWidth="1"/>
    <col min="3079" max="3079" width="14.28515625" style="64" customWidth="1"/>
    <col min="3080" max="3328" width="9.140625" style="64"/>
    <col min="3329" max="3329" width="8.140625" style="64" customWidth="1"/>
    <col min="3330" max="3330" width="78.5703125" style="64" customWidth="1"/>
    <col min="3331" max="3331" width="18.5703125" style="64" customWidth="1"/>
    <col min="3332" max="3332" width="18" style="64" customWidth="1"/>
    <col min="3333" max="3333" width="16.42578125" style="64" customWidth="1"/>
    <col min="3334" max="3334" width="14.7109375" style="64" customWidth="1"/>
    <col min="3335" max="3335" width="14.28515625" style="64" customWidth="1"/>
    <col min="3336" max="3584" width="9.140625" style="64"/>
    <col min="3585" max="3585" width="8.140625" style="64" customWidth="1"/>
    <col min="3586" max="3586" width="78.5703125" style="64" customWidth="1"/>
    <col min="3587" max="3587" width="18.5703125" style="64" customWidth="1"/>
    <col min="3588" max="3588" width="18" style="64" customWidth="1"/>
    <col min="3589" max="3589" width="16.42578125" style="64" customWidth="1"/>
    <col min="3590" max="3590" width="14.7109375" style="64" customWidth="1"/>
    <col min="3591" max="3591" width="14.28515625" style="64" customWidth="1"/>
    <col min="3592" max="3840" width="9.140625" style="64"/>
    <col min="3841" max="3841" width="8.140625" style="64" customWidth="1"/>
    <col min="3842" max="3842" width="78.5703125" style="64" customWidth="1"/>
    <col min="3843" max="3843" width="18.5703125" style="64" customWidth="1"/>
    <col min="3844" max="3844" width="18" style="64" customWidth="1"/>
    <col min="3845" max="3845" width="16.42578125" style="64" customWidth="1"/>
    <col min="3846" max="3846" width="14.7109375" style="64" customWidth="1"/>
    <col min="3847" max="3847" width="14.28515625" style="64" customWidth="1"/>
    <col min="3848" max="4096" width="9.140625" style="64"/>
    <col min="4097" max="4097" width="8.140625" style="64" customWidth="1"/>
    <col min="4098" max="4098" width="78.5703125" style="64" customWidth="1"/>
    <col min="4099" max="4099" width="18.5703125" style="64" customWidth="1"/>
    <col min="4100" max="4100" width="18" style="64" customWidth="1"/>
    <col min="4101" max="4101" width="16.42578125" style="64" customWidth="1"/>
    <col min="4102" max="4102" width="14.7109375" style="64" customWidth="1"/>
    <col min="4103" max="4103" width="14.28515625" style="64" customWidth="1"/>
    <col min="4104" max="4352" width="9.140625" style="64"/>
    <col min="4353" max="4353" width="8.140625" style="64" customWidth="1"/>
    <col min="4354" max="4354" width="78.5703125" style="64" customWidth="1"/>
    <col min="4355" max="4355" width="18.5703125" style="64" customWidth="1"/>
    <col min="4356" max="4356" width="18" style="64" customWidth="1"/>
    <col min="4357" max="4357" width="16.42578125" style="64" customWidth="1"/>
    <col min="4358" max="4358" width="14.7109375" style="64" customWidth="1"/>
    <col min="4359" max="4359" width="14.28515625" style="64" customWidth="1"/>
    <col min="4360" max="4608" width="9.140625" style="64"/>
    <col min="4609" max="4609" width="8.140625" style="64" customWidth="1"/>
    <col min="4610" max="4610" width="78.5703125" style="64" customWidth="1"/>
    <col min="4611" max="4611" width="18.5703125" style="64" customWidth="1"/>
    <col min="4612" max="4612" width="18" style="64" customWidth="1"/>
    <col min="4613" max="4613" width="16.42578125" style="64" customWidth="1"/>
    <col min="4614" max="4614" width="14.7109375" style="64" customWidth="1"/>
    <col min="4615" max="4615" width="14.28515625" style="64" customWidth="1"/>
    <col min="4616" max="4864" width="9.140625" style="64"/>
    <col min="4865" max="4865" width="8.140625" style="64" customWidth="1"/>
    <col min="4866" max="4866" width="78.5703125" style="64" customWidth="1"/>
    <col min="4867" max="4867" width="18.5703125" style="64" customWidth="1"/>
    <col min="4868" max="4868" width="18" style="64" customWidth="1"/>
    <col min="4869" max="4869" width="16.42578125" style="64" customWidth="1"/>
    <col min="4870" max="4870" width="14.7109375" style="64" customWidth="1"/>
    <col min="4871" max="4871" width="14.28515625" style="64" customWidth="1"/>
    <col min="4872" max="5120" width="9.140625" style="64"/>
    <col min="5121" max="5121" width="8.140625" style="64" customWidth="1"/>
    <col min="5122" max="5122" width="78.5703125" style="64" customWidth="1"/>
    <col min="5123" max="5123" width="18.5703125" style="64" customWidth="1"/>
    <col min="5124" max="5124" width="18" style="64" customWidth="1"/>
    <col min="5125" max="5125" width="16.42578125" style="64" customWidth="1"/>
    <col min="5126" max="5126" width="14.7109375" style="64" customWidth="1"/>
    <col min="5127" max="5127" width="14.28515625" style="64" customWidth="1"/>
    <col min="5128" max="5376" width="9.140625" style="64"/>
    <col min="5377" max="5377" width="8.140625" style="64" customWidth="1"/>
    <col min="5378" max="5378" width="78.5703125" style="64" customWidth="1"/>
    <col min="5379" max="5379" width="18.5703125" style="64" customWidth="1"/>
    <col min="5380" max="5380" width="18" style="64" customWidth="1"/>
    <col min="5381" max="5381" width="16.42578125" style="64" customWidth="1"/>
    <col min="5382" max="5382" width="14.7109375" style="64" customWidth="1"/>
    <col min="5383" max="5383" width="14.28515625" style="64" customWidth="1"/>
    <col min="5384" max="5632" width="9.140625" style="64"/>
    <col min="5633" max="5633" width="8.140625" style="64" customWidth="1"/>
    <col min="5634" max="5634" width="78.5703125" style="64" customWidth="1"/>
    <col min="5635" max="5635" width="18.5703125" style="64" customWidth="1"/>
    <col min="5636" max="5636" width="18" style="64" customWidth="1"/>
    <col min="5637" max="5637" width="16.42578125" style="64" customWidth="1"/>
    <col min="5638" max="5638" width="14.7109375" style="64" customWidth="1"/>
    <col min="5639" max="5639" width="14.28515625" style="64" customWidth="1"/>
    <col min="5640" max="5888" width="9.140625" style="64"/>
    <col min="5889" max="5889" width="8.140625" style="64" customWidth="1"/>
    <col min="5890" max="5890" width="78.5703125" style="64" customWidth="1"/>
    <col min="5891" max="5891" width="18.5703125" style="64" customWidth="1"/>
    <col min="5892" max="5892" width="18" style="64" customWidth="1"/>
    <col min="5893" max="5893" width="16.42578125" style="64" customWidth="1"/>
    <col min="5894" max="5894" width="14.7109375" style="64" customWidth="1"/>
    <col min="5895" max="5895" width="14.28515625" style="64" customWidth="1"/>
    <col min="5896" max="6144" width="9.140625" style="64"/>
    <col min="6145" max="6145" width="8.140625" style="64" customWidth="1"/>
    <col min="6146" max="6146" width="78.5703125" style="64" customWidth="1"/>
    <col min="6147" max="6147" width="18.5703125" style="64" customWidth="1"/>
    <col min="6148" max="6148" width="18" style="64" customWidth="1"/>
    <col min="6149" max="6149" width="16.42578125" style="64" customWidth="1"/>
    <col min="6150" max="6150" width="14.7109375" style="64" customWidth="1"/>
    <col min="6151" max="6151" width="14.28515625" style="64" customWidth="1"/>
    <col min="6152" max="6400" width="9.140625" style="64"/>
    <col min="6401" max="6401" width="8.140625" style="64" customWidth="1"/>
    <col min="6402" max="6402" width="78.5703125" style="64" customWidth="1"/>
    <col min="6403" max="6403" width="18.5703125" style="64" customWidth="1"/>
    <col min="6404" max="6404" width="18" style="64" customWidth="1"/>
    <col min="6405" max="6405" width="16.42578125" style="64" customWidth="1"/>
    <col min="6406" max="6406" width="14.7109375" style="64" customWidth="1"/>
    <col min="6407" max="6407" width="14.28515625" style="64" customWidth="1"/>
    <col min="6408" max="6656" width="9.140625" style="64"/>
    <col min="6657" max="6657" width="8.140625" style="64" customWidth="1"/>
    <col min="6658" max="6658" width="78.5703125" style="64" customWidth="1"/>
    <col min="6659" max="6659" width="18.5703125" style="64" customWidth="1"/>
    <col min="6660" max="6660" width="18" style="64" customWidth="1"/>
    <col min="6661" max="6661" width="16.42578125" style="64" customWidth="1"/>
    <col min="6662" max="6662" width="14.7109375" style="64" customWidth="1"/>
    <col min="6663" max="6663" width="14.28515625" style="64" customWidth="1"/>
    <col min="6664" max="6912" width="9.140625" style="64"/>
    <col min="6913" max="6913" width="8.140625" style="64" customWidth="1"/>
    <col min="6914" max="6914" width="78.5703125" style="64" customWidth="1"/>
    <col min="6915" max="6915" width="18.5703125" style="64" customWidth="1"/>
    <col min="6916" max="6916" width="18" style="64" customWidth="1"/>
    <col min="6917" max="6917" width="16.42578125" style="64" customWidth="1"/>
    <col min="6918" max="6918" width="14.7109375" style="64" customWidth="1"/>
    <col min="6919" max="6919" width="14.28515625" style="64" customWidth="1"/>
    <col min="6920" max="7168" width="9.140625" style="64"/>
    <col min="7169" max="7169" width="8.140625" style="64" customWidth="1"/>
    <col min="7170" max="7170" width="78.5703125" style="64" customWidth="1"/>
    <col min="7171" max="7171" width="18.5703125" style="64" customWidth="1"/>
    <col min="7172" max="7172" width="18" style="64" customWidth="1"/>
    <col min="7173" max="7173" width="16.42578125" style="64" customWidth="1"/>
    <col min="7174" max="7174" width="14.7109375" style="64" customWidth="1"/>
    <col min="7175" max="7175" width="14.28515625" style="64" customWidth="1"/>
    <col min="7176" max="7424" width="9.140625" style="64"/>
    <col min="7425" max="7425" width="8.140625" style="64" customWidth="1"/>
    <col min="7426" max="7426" width="78.5703125" style="64" customWidth="1"/>
    <col min="7427" max="7427" width="18.5703125" style="64" customWidth="1"/>
    <col min="7428" max="7428" width="18" style="64" customWidth="1"/>
    <col min="7429" max="7429" width="16.42578125" style="64" customWidth="1"/>
    <col min="7430" max="7430" width="14.7109375" style="64" customWidth="1"/>
    <col min="7431" max="7431" width="14.28515625" style="64" customWidth="1"/>
    <col min="7432" max="7680" width="9.140625" style="64"/>
    <col min="7681" max="7681" width="8.140625" style="64" customWidth="1"/>
    <col min="7682" max="7682" width="78.5703125" style="64" customWidth="1"/>
    <col min="7683" max="7683" width="18.5703125" style="64" customWidth="1"/>
    <col min="7684" max="7684" width="18" style="64" customWidth="1"/>
    <col min="7685" max="7685" width="16.42578125" style="64" customWidth="1"/>
    <col min="7686" max="7686" width="14.7109375" style="64" customWidth="1"/>
    <col min="7687" max="7687" width="14.28515625" style="64" customWidth="1"/>
    <col min="7688" max="7936" width="9.140625" style="64"/>
    <col min="7937" max="7937" width="8.140625" style="64" customWidth="1"/>
    <col min="7938" max="7938" width="78.5703125" style="64" customWidth="1"/>
    <col min="7939" max="7939" width="18.5703125" style="64" customWidth="1"/>
    <col min="7940" max="7940" width="18" style="64" customWidth="1"/>
    <col min="7941" max="7941" width="16.42578125" style="64" customWidth="1"/>
    <col min="7942" max="7942" width="14.7109375" style="64" customWidth="1"/>
    <col min="7943" max="7943" width="14.28515625" style="64" customWidth="1"/>
    <col min="7944" max="8192" width="9.140625" style="64"/>
    <col min="8193" max="8193" width="8.140625" style="64" customWidth="1"/>
    <col min="8194" max="8194" width="78.5703125" style="64" customWidth="1"/>
    <col min="8195" max="8195" width="18.5703125" style="64" customWidth="1"/>
    <col min="8196" max="8196" width="18" style="64" customWidth="1"/>
    <col min="8197" max="8197" width="16.42578125" style="64" customWidth="1"/>
    <col min="8198" max="8198" width="14.7109375" style="64" customWidth="1"/>
    <col min="8199" max="8199" width="14.28515625" style="64" customWidth="1"/>
    <col min="8200" max="8448" width="9.140625" style="64"/>
    <col min="8449" max="8449" width="8.140625" style="64" customWidth="1"/>
    <col min="8450" max="8450" width="78.5703125" style="64" customWidth="1"/>
    <col min="8451" max="8451" width="18.5703125" style="64" customWidth="1"/>
    <col min="8452" max="8452" width="18" style="64" customWidth="1"/>
    <col min="8453" max="8453" width="16.42578125" style="64" customWidth="1"/>
    <col min="8454" max="8454" width="14.7109375" style="64" customWidth="1"/>
    <col min="8455" max="8455" width="14.28515625" style="64" customWidth="1"/>
    <col min="8456" max="8704" width="9.140625" style="64"/>
    <col min="8705" max="8705" width="8.140625" style="64" customWidth="1"/>
    <col min="8706" max="8706" width="78.5703125" style="64" customWidth="1"/>
    <col min="8707" max="8707" width="18.5703125" style="64" customWidth="1"/>
    <col min="8708" max="8708" width="18" style="64" customWidth="1"/>
    <col min="8709" max="8709" width="16.42578125" style="64" customWidth="1"/>
    <col min="8710" max="8710" width="14.7109375" style="64" customWidth="1"/>
    <col min="8711" max="8711" width="14.28515625" style="64" customWidth="1"/>
    <col min="8712" max="8960" width="9.140625" style="64"/>
    <col min="8961" max="8961" width="8.140625" style="64" customWidth="1"/>
    <col min="8962" max="8962" width="78.5703125" style="64" customWidth="1"/>
    <col min="8963" max="8963" width="18.5703125" style="64" customWidth="1"/>
    <col min="8964" max="8964" width="18" style="64" customWidth="1"/>
    <col min="8965" max="8965" width="16.42578125" style="64" customWidth="1"/>
    <col min="8966" max="8966" width="14.7109375" style="64" customWidth="1"/>
    <col min="8967" max="8967" width="14.28515625" style="64" customWidth="1"/>
    <col min="8968" max="9216" width="9.140625" style="64"/>
    <col min="9217" max="9217" width="8.140625" style="64" customWidth="1"/>
    <col min="9218" max="9218" width="78.5703125" style="64" customWidth="1"/>
    <col min="9219" max="9219" width="18.5703125" style="64" customWidth="1"/>
    <col min="9220" max="9220" width="18" style="64" customWidth="1"/>
    <col min="9221" max="9221" width="16.42578125" style="64" customWidth="1"/>
    <col min="9222" max="9222" width="14.7109375" style="64" customWidth="1"/>
    <col min="9223" max="9223" width="14.28515625" style="64" customWidth="1"/>
    <col min="9224" max="9472" width="9.140625" style="64"/>
    <col min="9473" max="9473" width="8.140625" style="64" customWidth="1"/>
    <col min="9474" max="9474" width="78.5703125" style="64" customWidth="1"/>
    <col min="9475" max="9475" width="18.5703125" style="64" customWidth="1"/>
    <col min="9476" max="9476" width="18" style="64" customWidth="1"/>
    <col min="9477" max="9477" width="16.42578125" style="64" customWidth="1"/>
    <col min="9478" max="9478" width="14.7109375" style="64" customWidth="1"/>
    <col min="9479" max="9479" width="14.28515625" style="64" customWidth="1"/>
    <col min="9480" max="9728" width="9.140625" style="64"/>
    <col min="9729" max="9729" width="8.140625" style="64" customWidth="1"/>
    <col min="9730" max="9730" width="78.5703125" style="64" customWidth="1"/>
    <col min="9731" max="9731" width="18.5703125" style="64" customWidth="1"/>
    <col min="9732" max="9732" width="18" style="64" customWidth="1"/>
    <col min="9733" max="9733" width="16.42578125" style="64" customWidth="1"/>
    <col min="9734" max="9734" width="14.7109375" style="64" customWidth="1"/>
    <col min="9735" max="9735" width="14.28515625" style="64" customWidth="1"/>
    <col min="9736" max="9984" width="9.140625" style="64"/>
    <col min="9985" max="9985" width="8.140625" style="64" customWidth="1"/>
    <col min="9986" max="9986" width="78.5703125" style="64" customWidth="1"/>
    <col min="9987" max="9987" width="18.5703125" style="64" customWidth="1"/>
    <col min="9988" max="9988" width="18" style="64" customWidth="1"/>
    <col min="9989" max="9989" width="16.42578125" style="64" customWidth="1"/>
    <col min="9990" max="9990" width="14.7109375" style="64" customWidth="1"/>
    <col min="9991" max="9991" width="14.28515625" style="64" customWidth="1"/>
    <col min="9992" max="10240" width="9.140625" style="64"/>
    <col min="10241" max="10241" width="8.140625" style="64" customWidth="1"/>
    <col min="10242" max="10242" width="78.5703125" style="64" customWidth="1"/>
    <col min="10243" max="10243" width="18.5703125" style="64" customWidth="1"/>
    <col min="10244" max="10244" width="18" style="64" customWidth="1"/>
    <col min="10245" max="10245" width="16.42578125" style="64" customWidth="1"/>
    <col min="10246" max="10246" width="14.7109375" style="64" customWidth="1"/>
    <col min="10247" max="10247" width="14.28515625" style="64" customWidth="1"/>
    <col min="10248" max="10496" width="9.140625" style="64"/>
    <col min="10497" max="10497" width="8.140625" style="64" customWidth="1"/>
    <col min="10498" max="10498" width="78.5703125" style="64" customWidth="1"/>
    <col min="10499" max="10499" width="18.5703125" style="64" customWidth="1"/>
    <col min="10500" max="10500" width="18" style="64" customWidth="1"/>
    <col min="10501" max="10501" width="16.42578125" style="64" customWidth="1"/>
    <col min="10502" max="10502" width="14.7109375" style="64" customWidth="1"/>
    <col min="10503" max="10503" width="14.28515625" style="64" customWidth="1"/>
    <col min="10504" max="10752" width="9.140625" style="64"/>
    <col min="10753" max="10753" width="8.140625" style="64" customWidth="1"/>
    <col min="10754" max="10754" width="78.5703125" style="64" customWidth="1"/>
    <col min="10755" max="10755" width="18.5703125" style="64" customWidth="1"/>
    <col min="10756" max="10756" width="18" style="64" customWidth="1"/>
    <col min="10757" max="10757" width="16.42578125" style="64" customWidth="1"/>
    <col min="10758" max="10758" width="14.7109375" style="64" customWidth="1"/>
    <col min="10759" max="10759" width="14.28515625" style="64" customWidth="1"/>
    <col min="10760" max="11008" width="9.140625" style="64"/>
    <col min="11009" max="11009" width="8.140625" style="64" customWidth="1"/>
    <col min="11010" max="11010" width="78.5703125" style="64" customWidth="1"/>
    <col min="11011" max="11011" width="18.5703125" style="64" customWidth="1"/>
    <col min="11012" max="11012" width="18" style="64" customWidth="1"/>
    <col min="11013" max="11013" width="16.42578125" style="64" customWidth="1"/>
    <col min="11014" max="11014" width="14.7109375" style="64" customWidth="1"/>
    <col min="11015" max="11015" width="14.28515625" style="64" customWidth="1"/>
    <col min="11016" max="11264" width="9.140625" style="64"/>
    <col min="11265" max="11265" width="8.140625" style="64" customWidth="1"/>
    <col min="11266" max="11266" width="78.5703125" style="64" customWidth="1"/>
    <col min="11267" max="11267" width="18.5703125" style="64" customWidth="1"/>
    <col min="11268" max="11268" width="18" style="64" customWidth="1"/>
    <col min="11269" max="11269" width="16.42578125" style="64" customWidth="1"/>
    <col min="11270" max="11270" width="14.7109375" style="64" customWidth="1"/>
    <col min="11271" max="11271" width="14.28515625" style="64" customWidth="1"/>
    <col min="11272" max="11520" width="9.140625" style="64"/>
    <col min="11521" max="11521" width="8.140625" style="64" customWidth="1"/>
    <col min="11522" max="11522" width="78.5703125" style="64" customWidth="1"/>
    <col min="11523" max="11523" width="18.5703125" style="64" customWidth="1"/>
    <col min="11524" max="11524" width="18" style="64" customWidth="1"/>
    <col min="11525" max="11525" width="16.42578125" style="64" customWidth="1"/>
    <col min="11526" max="11526" width="14.7109375" style="64" customWidth="1"/>
    <col min="11527" max="11527" width="14.28515625" style="64" customWidth="1"/>
    <col min="11528" max="11776" width="9.140625" style="64"/>
    <col min="11777" max="11777" width="8.140625" style="64" customWidth="1"/>
    <col min="11778" max="11778" width="78.5703125" style="64" customWidth="1"/>
    <col min="11779" max="11779" width="18.5703125" style="64" customWidth="1"/>
    <col min="11780" max="11780" width="18" style="64" customWidth="1"/>
    <col min="11781" max="11781" width="16.42578125" style="64" customWidth="1"/>
    <col min="11782" max="11782" width="14.7109375" style="64" customWidth="1"/>
    <col min="11783" max="11783" width="14.28515625" style="64" customWidth="1"/>
    <col min="11784" max="12032" width="9.140625" style="64"/>
    <col min="12033" max="12033" width="8.140625" style="64" customWidth="1"/>
    <col min="12034" max="12034" width="78.5703125" style="64" customWidth="1"/>
    <col min="12035" max="12035" width="18.5703125" style="64" customWidth="1"/>
    <col min="12036" max="12036" width="18" style="64" customWidth="1"/>
    <col min="12037" max="12037" width="16.42578125" style="64" customWidth="1"/>
    <col min="12038" max="12038" width="14.7109375" style="64" customWidth="1"/>
    <col min="12039" max="12039" width="14.28515625" style="64" customWidth="1"/>
    <col min="12040" max="12288" width="9.140625" style="64"/>
    <col min="12289" max="12289" width="8.140625" style="64" customWidth="1"/>
    <col min="12290" max="12290" width="78.5703125" style="64" customWidth="1"/>
    <col min="12291" max="12291" width="18.5703125" style="64" customWidth="1"/>
    <col min="12292" max="12292" width="18" style="64" customWidth="1"/>
    <col min="12293" max="12293" width="16.42578125" style="64" customWidth="1"/>
    <col min="12294" max="12294" width="14.7109375" style="64" customWidth="1"/>
    <col min="12295" max="12295" width="14.28515625" style="64" customWidth="1"/>
    <col min="12296" max="12544" width="9.140625" style="64"/>
    <col min="12545" max="12545" width="8.140625" style="64" customWidth="1"/>
    <col min="12546" max="12546" width="78.5703125" style="64" customWidth="1"/>
    <col min="12547" max="12547" width="18.5703125" style="64" customWidth="1"/>
    <col min="12548" max="12548" width="18" style="64" customWidth="1"/>
    <col min="12549" max="12549" width="16.42578125" style="64" customWidth="1"/>
    <col min="12550" max="12550" width="14.7109375" style="64" customWidth="1"/>
    <col min="12551" max="12551" width="14.28515625" style="64" customWidth="1"/>
    <col min="12552" max="12800" width="9.140625" style="64"/>
    <col min="12801" max="12801" width="8.140625" style="64" customWidth="1"/>
    <col min="12802" max="12802" width="78.5703125" style="64" customWidth="1"/>
    <col min="12803" max="12803" width="18.5703125" style="64" customWidth="1"/>
    <col min="12804" max="12804" width="18" style="64" customWidth="1"/>
    <col min="12805" max="12805" width="16.42578125" style="64" customWidth="1"/>
    <col min="12806" max="12806" width="14.7109375" style="64" customWidth="1"/>
    <col min="12807" max="12807" width="14.28515625" style="64" customWidth="1"/>
    <col min="12808" max="13056" width="9.140625" style="64"/>
    <col min="13057" max="13057" width="8.140625" style="64" customWidth="1"/>
    <col min="13058" max="13058" width="78.5703125" style="64" customWidth="1"/>
    <col min="13059" max="13059" width="18.5703125" style="64" customWidth="1"/>
    <col min="13060" max="13060" width="18" style="64" customWidth="1"/>
    <col min="13061" max="13061" width="16.42578125" style="64" customWidth="1"/>
    <col min="13062" max="13062" width="14.7109375" style="64" customWidth="1"/>
    <col min="13063" max="13063" width="14.28515625" style="64" customWidth="1"/>
    <col min="13064" max="13312" width="9.140625" style="64"/>
    <col min="13313" max="13313" width="8.140625" style="64" customWidth="1"/>
    <col min="13314" max="13314" width="78.5703125" style="64" customWidth="1"/>
    <col min="13315" max="13315" width="18.5703125" style="64" customWidth="1"/>
    <col min="13316" max="13316" width="18" style="64" customWidth="1"/>
    <col min="13317" max="13317" width="16.42578125" style="64" customWidth="1"/>
    <col min="13318" max="13318" width="14.7109375" style="64" customWidth="1"/>
    <col min="13319" max="13319" width="14.28515625" style="64" customWidth="1"/>
    <col min="13320" max="13568" width="9.140625" style="64"/>
    <col min="13569" max="13569" width="8.140625" style="64" customWidth="1"/>
    <col min="13570" max="13570" width="78.5703125" style="64" customWidth="1"/>
    <col min="13571" max="13571" width="18.5703125" style="64" customWidth="1"/>
    <col min="13572" max="13572" width="18" style="64" customWidth="1"/>
    <col min="13573" max="13573" width="16.42578125" style="64" customWidth="1"/>
    <col min="13574" max="13574" width="14.7109375" style="64" customWidth="1"/>
    <col min="13575" max="13575" width="14.28515625" style="64" customWidth="1"/>
    <col min="13576" max="13824" width="9.140625" style="64"/>
    <col min="13825" max="13825" width="8.140625" style="64" customWidth="1"/>
    <col min="13826" max="13826" width="78.5703125" style="64" customWidth="1"/>
    <col min="13827" max="13827" width="18.5703125" style="64" customWidth="1"/>
    <col min="13828" max="13828" width="18" style="64" customWidth="1"/>
    <col min="13829" max="13829" width="16.42578125" style="64" customWidth="1"/>
    <col min="13830" max="13830" width="14.7109375" style="64" customWidth="1"/>
    <col min="13831" max="13831" width="14.28515625" style="64" customWidth="1"/>
    <col min="13832" max="14080" width="9.140625" style="64"/>
    <col min="14081" max="14081" width="8.140625" style="64" customWidth="1"/>
    <col min="14082" max="14082" width="78.5703125" style="64" customWidth="1"/>
    <col min="14083" max="14083" width="18.5703125" style="64" customWidth="1"/>
    <col min="14084" max="14084" width="18" style="64" customWidth="1"/>
    <col min="14085" max="14085" width="16.42578125" style="64" customWidth="1"/>
    <col min="14086" max="14086" width="14.7109375" style="64" customWidth="1"/>
    <col min="14087" max="14087" width="14.28515625" style="64" customWidth="1"/>
    <col min="14088" max="14336" width="9.140625" style="64"/>
    <col min="14337" max="14337" width="8.140625" style="64" customWidth="1"/>
    <col min="14338" max="14338" width="78.5703125" style="64" customWidth="1"/>
    <col min="14339" max="14339" width="18.5703125" style="64" customWidth="1"/>
    <col min="14340" max="14340" width="18" style="64" customWidth="1"/>
    <col min="14341" max="14341" width="16.42578125" style="64" customWidth="1"/>
    <col min="14342" max="14342" width="14.7109375" style="64" customWidth="1"/>
    <col min="14343" max="14343" width="14.28515625" style="64" customWidth="1"/>
    <col min="14344" max="14592" width="9.140625" style="64"/>
    <col min="14593" max="14593" width="8.140625" style="64" customWidth="1"/>
    <col min="14594" max="14594" width="78.5703125" style="64" customWidth="1"/>
    <col min="14595" max="14595" width="18.5703125" style="64" customWidth="1"/>
    <col min="14596" max="14596" width="18" style="64" customWidth="1"/>
    <col min="14597" max="14597" width="16.42578125" style="64" customWidth="1"/>
    <col min="14598" max="14598" width="14.7109375" style="64" customWidth="1"/>
    <col min="14599" max="14599" width="14.28515625" style="64" customWidth="1"/>
    <col min="14600" max="14848" width="9.140625" style="64"/>
    <col min="14849" max="14849" width="8.140625" style="64" customWidth="1"/>
    <col min="14850" max="14850" width="78.5703125" style="64" customWidth="1"/>
    <col min="14851" max="14851" width="18.5703125" style="64" customWidth="1"/>
    <col min="14852" max="14852" width="18" style="64" customWidth="1"/>
    <col min="14853" max="14853" width="16.42578125" style="64" customWidth="1"/>
    <col min="14854" max="14854" width="14.7109375" style="64" customWidth="1"/>
    <col min="14855" max="14855" width="14.28515625" style="64" customWidth="1"/>
    <col min="14856" max="15104" width="9.140625" style="64"/>
    <col min="15105" max="15105" width="8.140625" style="64" customWidth="1"/>
    <col min="15106" max="15106" width="78.5703125" style="64" customWidth="1"/>
    <col min="15107" max="15107" width="18.5703125" style="64" customWidth="1"/>
    <col min="15108" max="15108" width="18" style="64" customWidth="1"/>
    <col min="15109" max="15109" width="16.42578125" style="64" customWidth="1"/>
    <col min="15110" max="15110" width="14.7109375" style="64" customWidth="1"/>
    <col min="15111" max="15111" width="14.28515625" style="64" customWidth="1"/>
    <col min="15112" max="15360" width="9.140625" style="64"/>
    <col min="15361" max="15361" width="8.140625" style="64" customWidth="1"/>
    <col min="15362" max="15362" width="78.5703125" style="64" customWidth="1"/>
    <col min="15363" max="15363" width="18.5703125" style="64" customWidth="1"/>
    <col min="15364" max="15364" width="18" style="64" customWidth="1"/>
    <col min="15365" max="15365" width="16.42578125" style="64" customWidth="1"/>
    <col min="15366" max="15366" width="14.7109375" style="64" customWidth="1"/>
    <col min="15367" max="15367" width="14.28515625" style="64" customWidth="1"/>
    <col min="15368" max="15616" width="9.140625" style="64"/>
    <col min="15617" max="15617" width="8.140625" style="64" customWidth="1"/>
    <col min="15618" max="15618" width="78.5703125" style="64" customWidth="1"/>
    <col min="15619" max="15619" width="18.5703125" style="64" customWidth="1"/>
    <col min="15620" max="15620" width="18" style="64" customWidth="1"/>
    <col min="15621" max="15621" width="16.42578125" style="64" customWidth="1"/>
    <col min="15622" max="15622" width="14.7109375" style="64" customWidth="1"/>
    <col min="15623" max="15623" width="14.28515625" style="64" customWidth="1"/>
    <col min="15624" max="15872" width="9.140625" style="64"/>
    <col min="15873" max="15873" width="8.140625" style="64" customWidth="1"/>
    <col min="15874" max="15874" width="78.5703125" style="64" customWidth="1"/>
    <col min="15875" max="15875" width="18.5703125" style="64" customWidth="1"/>
    <col min="15876" max="15876" width="18" style="64" customWidth="1"/>
    <col min="15877" max="15877" width="16.42578125" style="64" customWidth="1"/>
    <col min="15878" max="15878" width="14.7109375" style="64" customWidth="1"/>
    <col min="15879" max="15879" width="14.28515625" style="64" customWidth="1"/>
    <col min="15880" max="16128" width="9.140625" style="64"/>
    <col min="16129" max="16129" width="8.140625" style="64" customWidth="1"/>
    <col min="16130" max="16130" width="78.5703125" style="64" customWidth="1"/>
    <col min="16131" max="16131" width="18.5703125" style="64" customWidth="1"/>
    <col min="16132" max="16132" width="18" style="64" customWidth="1"/>
    <col min="16133" max="16133" width="16.42578125" style="64" customWidth="1"/>
    <col min="16134" max="16134" width="14.7109375" style="64" customWidth="1"/>
    <col min="16135" max="16135" width="14.28515625" style="64" customWidth="1"/>
    <col min="16136" max="16384" width="9.140625" style="64"/>
  </cols>
  <sheetData>
    <row r="1" spans="1:5" ht="15.95" customHeight="1" x14ac:dyDescent="0.25">
      <c r="A1" s="329" t="s">
        <v>110</v>
      </c>
      <c r="B1" s="329"/>
      <c r="C1" s="329"/>
    </row>
    <row r="2" spans="1:5" ht="15.95" customHeight="1" thickBot="1" x14ac:dyDescent="0.3">
      <c r="A2" s="328"/>
      <c r="B2" s="328"/>
      <c r="D2" s="66"/>
      <c r="E2" s="119" t="s">
        <v>69</v>
      </c>
    </row>
    <row r="3" spans="1:5" ht="32.25" thickBot="1" x14ac:dyDescent="0.3">
      <c r="A3" s="91" t="s">
        <v>3</v>
      </c>
      <c r="B3" s="67" t="s">
        <v>111</v>
      </c>
      <c r="C3" s="67" t="s">
        <v>7</v>
      </c>
      <c r="D3" s="67" t="s">
        <v>112</v>
      </c>
      <c r="E3" s="67" t="s">
        <v>113</v>
      </c>
    </row>
    <row r="4" spans="1:5" s="68" customFormat="1" ht="16.5" thickBot="1" x14ac:dyDescent="0.25">
      <c r="A4" s="92">
        <v>1</v>
      </c>
      <c r="B4" s="93">
        <v>2</v>
      </c>
      <c r="C4" s="93">
        <v>3</v>
      </c>
      <c r="D4" s="67">
        <v>4</v>
      </c>
      <c r="E4" s="67">
        <v>5</v>
      </c>
    </row>
    <row r="5" spans="1:5" s="68" customFormat="1" ht="16.5" thickBot="1" x14ac:dyDescent="0.25">
      <c r="A5" s="91" t="s">
        <v>17</v>
      </c>
      <c r="B5" s="94" t="s">
        <v>114</v>
      </c>
      <c r="C5" s="69">
        <f>SUM(C6:C11)</f>
        <v>20603266</v>
      </c>
      <c r="D5" s="69">
        <f>SUM(D6:D11)</f>
        <v>21532338</v>
      </c>
      <c r="E5" s="69">
        <f>SUM(E6:E11)</f>
        <v>21532338</v>
      </c>
    </row>
    <row r="6" spans="1:5" s="68" customFormat="1" x14ac:dyDescent="0.2">
      <c r="A6" s="95" t="s">
        <v>115</v>
      </c>
      <c r="B6" s="96" t="s">
        <v>116</v>
      </c>
      <c r="C6" s="97">
        <v>11808386</v>
      </c>
      <c r="D6" s="97">
        <v>11808386</v>
      </c>
      <c r="E6" s="97">
        <v>11808386</v>
      </c>
    </row>
    <row r="7" spans="1:5" s="68" customFormat="1" x14ac:dyDescent="0.2">
      <c r="A7" s="98" t="s">
        <v>117</v>
      </c>
      <c r="B7" s="99" t="s">
        <v>118</v>
      </c>
      <c r="C7" s="100"/>
      <c r="D7" s="100"/>
      <c r="E7" s="100"/>
    </row>
    <row r="8" spans="1:5" s="68" customFormat="1" x14ac:dyDescent="0.2">
      <c r="A8" s="98" t="s">
        <v>119</v>
      </c>
      <c r="B8" s="99" t="s">
        <v>120</v>
      </c>
      <c r="C8" s="100">
        <v>6994880</v>
      </c>
      <c r="D8" s="100">
        <v>7023952</v>
      </c>
      <c r="E8" s="100">
        <v>7023952</v>
      </c>
    </row>
    <row r="9" spans="1:5" s="68" customFormat="1" x14ac:dyDescent="0.2">
      <c r="A9" s="98" t="s">
        <v>121</v>
      </c>
      <c r="B9" s="99" t="s">
        <v>122</v>
      </c>
      <c r="C9" s="100">
        <v>1800000</v>
      </c>
      <c r="D9" s="100">
        <v>1800000</v>
      </c>
      <c r="E9" s="100">
        <v>1800000</v>
      </c>
    </row>
    <row r="10" spans="1:5" s="68" customFormat="1" x14ac:dyDescent="0.2">
      <c r="A10" s="98" t="s">
        <v>123</v>
      </c>
      <c r="B10" s="99" t="s">
        <v>124</v>
      </c>
      <c r="C10" s="100"/>
      <c r="D10" s="100">
        <v>900000</v>
      </c>
      <c r="E10" s="100">
        <v>900000</v>
      </c>
    </row>
    <row r="11" spans="1:5" s="68" customFormat="1" ht="16.5" thickBot="1" x14ac:dyDescent="0.25">
      <c r="A11" s="101" t="s">
        <v>125</v>
      </c>
      <c r="B11" s="102" t="s">
        <v>126</v>
      </c>
      <c r="C11" s="100"/>
      <c r="D11" s="103"/>
      <c r="E11" s="103"/>
    </row>
    <row r="12" spans="1:5" s="68" customFormat="1" ht="16.5" thickBot="1" x14ac:dyDescent="0.25">
      <c r="A12" s="91" t="s">
        <v>20</v>
      </c>
      <c r="B12" s="104" t="s">
        <v>127</v>
      </c>
      <c r="C12" s="69">
        <f>SUM(C13:C17)</f>
        <v>5395667</v>
      </c>
      <c r="D12" s="69">
        <f>SUM(D13:D17)</f>
        <v>21058769</v>
      </c>
      <c r="E12" s="69">
        <f>SUM(E13:E17)</f>
        <v>15736902</v>
      </c>
    </row>
    <row r="13" spans="1:5" s="68" customFormat="1" x14ac:dyDescent="0.2">
      <c r="A13" s="95" t="s">
        <v>128</v>
      </c>
      <c r="B13" s="96" t="s">
        <v>129</v>
      </c>
      <c r="C13" s="97"/>
      <c r="D13" s="97"/>
      <c r="E13" s="97"/>
    </row>
    <row r="14" spans="1:5" s="68" customFormat="1" x14ac:dyDescent="0.2">
      <c r="A14" s="98" t="s">
        <v>130</v>
      </c>
      <c r="B14" s="99" t="s">
        <v>131</v>
      </c>
      <c r="C14" s="100"/>
      <c r="D14" s="100"/>
      <c r="E14" s="100"/>
    </row>
    <row r="15" spans="1:5" s="68" customFormat="1" x14ac:dyDescent="0.2">
      <c r="A15" s="98" t="s">
        <v>132</v>
      </c>
      <c r="B15" s="99" t="s">
        <v>133</v>
      </c>
      <c r="C15" s="100"/>
      <c r="D15" s="100"/>
      <c r="E15" s="100"/>
    </row>
    <row r="16" spans="1:5" s="68" customFormat="1" x14ac:dyDescent="0.2">
      <c r="A16" s="98" t="s">
        <v>134</v>
      </c>
      <c r="B16" s="99" t="s">
        <v>135</v>
      </c>
      <c r="C16" s="100"/>
      <c r="D16" s="100"/>
      <c r="E16" s="100"/>
    </row>
    <row r="17" spans="1:5" s="68" customFormat="1" x14ac:dyDescent="0.2">
      <c r="A17" s="98" t="s">
        <v>136</v>
      </c>
      <c r="B17" s="99" t="s">
        <v>137</v>
      </c>
      <c r="C17" s="100">
        <v>5395667</v>
      </c>
      <c r="D17" s="100">
        <v>21058769</v>
      </c>
      <c r="E17" s="100">
        <v>15736902</v>
      </c>
    </row>
    <row r="18" spans="1:5" s="68" customFormat="1" ht="16.5" thickBot="1" x14ac:dyDescent="0.25">
      <c r="A18" s="101" t="s">
        <v>138</v>
      </c>
      <c r="B18" s="102" t="s">
        <v>139</v>
      </c>
      <c r="C18" s="103"/>
      <c r="D18" s="103"/>
      <c r="E18" s="103"/>
    </row>
    <row r="19" spans="1:5" s="68" customFormat="1" ht="16.5" thickBot="1" x14ac:dyDescent="0.25">
      <c r="A19" s="91" t="s">
        <v>10</v>
      </c>
      <c r="B19" s="94" t="s">
        <v>140</v>
      </c>
      <c r="C19" s="69"/>
      <c r="D19" s="69"/>
      <c r="E19" s="69">
        <f>E20+E21+E22+E23+E24+E25</f>
        <v>2979407</v>
      </c>
    </row>
    <row r="20" spans="1:5" s="68" customFormat="1" x14ac:dyDescent="0.2">
      <c r="A20" s="95" t="s">
        <v>141</v>
      </c>
      <c r="B20" s="96" t="s">
        <v>142</v>
      </c>
      <c r="C20" s="97"/>
      <c r="D20" s="97"/>
      <c r="E20" s="97"/>
    </row>
    <row r="21" spans="1:5" s="68" customFormat="1" x14ac:dyDescent="0.2">
      <c r="A21" s="98" t="s">
        <v>143</v>
      </c>
      <c r="B21" s="99" t="s">
        <v>144</v>
      </c>
      <c r="C21" s="100"/>
      <c r="D21" s="100"/>
      <c r="E21" s="100"/>
    </row>
    <row r="22" spans="1:5" s="68" customFormat="1" x14ac:dyDescent="0.2">
      <c r="A22" s="98" t="s">
        <v>145</v>
      </c>
      <c r="B22" s="99" t="s">
        <v>146</v>
      </c>
      <c r="C22" s="100"/>
      <c r="D22" s="100"/>
      <c r="E22" s="100"/>
    </row>
    <row r="23" spans="1:5" s="68" customFormat="1" x14ac:dyDescent="0.2">
      <c r="A23" s="98" t="s">
        <v>147</v>
      </c>
      <c r="B23" s="99" t="s">
        <v>148</v>
      </c>
      <c r="C23" s="100"/>
      <c r="D23" s="100"/>
      <c r="E23" s="100"/>
    </row>
    <row r="24" spans="1:5" s="68" customFormat="1" x14ac:dyDescent="0.2">
      <c r="A24" s="98" t="s">
        <v>149</v>
      </c>
      <c r="B24" s="99" t="s">
        <v>150</v>
      </c>
      <c r="C24" s="100"/>
      <c r="D24" s="100"/>
      <c r="E24" s="100">
        <v>2979407</v>
      </c>
    </row>
    <row r="25" spans="1:5" s="68" customFormat="1" ht="16.5" thickBot="1" x14ac:dyDescent="0.25">
      <c r="A25" s="101" t="s">
        <v>151</v>
      </c>
      <c r="B25" s="102" t="s">
        <v>152</v>
      </c>
      <c r="C25" s="103"/>
      <c r="D25" s="103"/>
      <c r="E25" s="103"/>
    </row>
    <row r="26" spans="1:5" s="68" customFormat="1" ht="16.5" thickBot="1" x14ac:dyDescent="0.25">
      <c r="A26" s="91" t="s">
        <v>153</v>
      </c>
      <c r="B26" s="94" t="s">
        <v>154</v>
      </c>
      <c r="C26" s="105">
        <f>SUM(C27,C30,C31,C32)</f>
        <v>2810418</v>
      </c>
      <c r="D26" s="105">
        <f>SUM(D27,D30,D31,D32)</f>
        <v>5351302</v>
      </c>
      <c r="E26" s="105">
        <f>SUM(E27,E30,E31,E32)</f>
        <v>2453644</v>
      </c>
    </row>
    <row r="27" spans="1:5" s="68" customFormat="1" x14ac:dyDescent="0.2">
      <c r="A27" s="95" t="s">
        <v>155</v>
      </c>
      <c r="B27" s="96" t="s">
        <v>156</v>
      </c>
      <c r="C27" s="106">
        <f>SUM(C28:C29)</f>
        <v>2095418</v>
      </c>
      <c r="D27" s="106">
        <v>4636302</v>
      </c>
      <c r="E27" s="106">
        <f>SUM(E28:E29)</f>
        <v>2109027</v>
      </c>
    </row>
    <row r="28" spans="1:5" s="68" customFormat="1" x14ac:dyDescent="0.2">
      <c r="A28" s="98" t="s">
        <v>157</v>
      </c>
      <c r="B28" s="99" t="s">
        <v>158</v>
      </c>
      <c r="C28" s="100">
        <v>2095418</v>
      </c>
      <c r="D28" s="100">
        <v>4636302</v>
      </c>
      <c r="E28" s="100">
        <v>2109027</v>
      </c>
    </row>
    <row r="29" spans="1:5" s="68" customFormat="1" x14ac:dyDescent="0.2">
      <c r="A29" s="98" t="s">
        <v>159</v>
      </c>
      <c r="B29" s="99" t="s">
        <v>160</v>
      </c>
      <c r="C29" s="100"/>
      <c r="D29" s="100"/>
      <c r="E29" s="100"/>
    </row>
    <row r="30" spans="1:5" s="68" customFormat="1" x14ac:dyDescent="0.2">
      <c r="A30" s="98" t="s">
        <v>161</v>
      </c>
      <c r="B30" s="99" t="s">
        <v>162</v>
      </c>
      <c r="C30" s="100">
        <v>700000</v>
      </c>
      <c r="D30" s="100">
        <v>700000</v>
      </c>
      <c r="E30" s="100">
        <v>343617</v>
      </c>
    </row>
    <row r="31" spans="1:5" s="68" customFormat="1" x14ac:dyDescent="0.2">
      <c r="A31" s="98" t="s">
        <v>163</v>
      </c>
      <c r="B31" s="99" t="s">
        <v>164</v>
      </c>
      <c r="C31" s="100"/>
      <c r="D31" s="100"/>
      <c r="E31" s="100"/>
    </row>
    <row r="32" spans="1:5" s="68" customFormat="1" ht="16.5" thickBot="1" x14ac:dyDescent="0.25">
      <c r="A32" s="101" t="s">
        <v>165</v>
      </c>
      <c r="B32" s="102" t="s">
        <v>166</v>
      </c>
      <c r="C32" s="103">
        <v>15000</v>
      </c>
      <c r="D32" s="103">
        <v>15000</v>
      </c>
      <c r="E32" s="103">
        <v>1000</v>
      </c>
    </row>
    <row r="33" spans="1:5" s="68" customFormat="1" ht="16.5" thickBot="1" x14ac:dyDescent="0.25">
      <c r="A33" s="91" t="s">
        <v>12</v>
      </c>
      <c r="B33" s="94" t="s">
        <v>167</v>
      </c>
      <c r="C33" s="69">
        <f>SUM(C34:C43)</f>
        <v>161600</v>
      </c>
      <c r="D33" s="69">
        <f>SUM(D34:D43)</f>
        <v>1705760</v>
      </c>
      <c r="E33" s="69">
        <f>SUM(E34:E43)</f>
        <v>2075270</v>
      </c>
    </row>
    <row r="34" spans="1:5" s="68" customFormat="1" x14ac:dyDescent="0.2">
      <c r="A34" s="95" t="s">
        <v>168</v>
      </c>
      <c r="B34" s="96" t="s">
        <v>169</v>
      </c>
      <c r="C34" s="97"/>
      <c r="D34" s="97">
        <v>1321640</v>
      </c>
      <c r="E34" s="97">
        <v>1699615</v>
      </c>
    </row>
    <row r="35" spans="1:5" s="68" customFormat="1" x14ac:dyDescent="0.2">
      <c r="A35" s="98" t="s">
        <v>170</v>
      </c>
      <c r="B35" s="99" t="s">
        <v>171</v>
      </c>
      <c r="C35" s="100">
        <v>50000</v>
      </c>
      <c r="D35" s="103">
        <v>78490</v>
      </c>
      <c r="E35" s="103">
        <v>86490</v>
      </c>
    </row>
    <row r="36" spans="1:5" s="68" customFormat="1" x14ac:dyDescent="0.2">
      <c r="A36" s="98" t="s">
        <v>172</v>
      </c>
      <c r="B36" s="99" t="s">
        <v>173</v>
      </c>
      <c r="C36" s="100"/>
      <c r="D36" s="100"/>
      <c r="E36" s="100"/>
    </row>
    <row r="37" spans="1:5" s="68" customFormat="1" x14ac:dyDescent="0.2">
      <c r="A37" s="98" t="s">
        <v>174</v>
      </c>
      <c r="B37" s="99" t="s">
        <v>175</v>
      </c>
      <c r="C37" s="100">
        <v>111600</v>
      </c>
      <c r="D37" s="100">
        <v>291600</v>
      </c>
      <c r="E37" s="100">
        <v>269960</v>
      </c>
    </row>
    <row r="38" spans="1:5" s="68" customFormat="1" x14ac:dyDescent="0.2">
      <c r="A38" s="98" t="s">
        <v>176</v>
      </c>
      <c r="B38" s="99" t="s">
        <v>177</v>
      </c>
      <c r="C38" s="100"/>
      <c r="D38" s="100"/>
      <c r="E38" s="100"/>
    </row>
    <row r="39" spans="1:5" s="68" customFormat="1" x14ac:dyDescent="0.2">
      <c r="A39" s="98" t="s">
        <v>178</v>
      </c>
      <c r="B39" s="99" t="s">
        <v>179</v>
      </c>
      <c r="C39" s="100"/>
      <c r="D39" s="100"/>
      <c r="E39" s="100">
        <v>3421</v>
      </c>
    </row>
    <row r="40" spans="1:5" s="68" customFormat="1" x14ac:dyDescent="0.2">
      <c r="A40" s="98" t="s">
        <v>180</v>
      </c>
      <c r="B40" s="99" t="s">
        <v>181</v>
      </c>
      <c r="C40" s="100"/>
      <c r="D40" s="100"/>
      <c r="E40" s="100"/>
    </row>
    <row r="41" spans="1:5" s="68" customFormat="1" x14ac:dyDescent="0.2">
      <c r="A41" s="98" t="s">
        <v>182</v>
      </c>
      <c r="B41" s="99" t="s">
        <v>183</v>
      </c>
      <c r="C41" s="100"/>
      <c r="D41" s="107"/>
      <c r="E41" s="107"/>
    </row>
    <row r="42" spans="1:5" s="68" customFormat="1" x14ac:dyDescent="0.2">
      <c r="A42" s="98" t="s">
        <v>184</v>
      </c>
      <c r="B42" s="99" t="s">
        <v>185</v>
      </c>
      <c r="C42" s="107"/>
      <c r="D42" s="107">
        <v>1807</v>
      </c>
      <c r="E42" s="107">
        <v>3561</v>
      </c>
    </row>
    <row r="43" spans="1:5" s="68" customFormat="1" ht="16.5" thickBot="1" x14ac:dyDescent="0.25">
      <c r="A43" s="101" t="s">
        <v>186</v>
      </c>
      <c r="B43" s="102" t="s">
        <v>31</v>
      </c>
      <c r="C43" s="108"/>
      <c r="D43" s="109">
        <v>12223</v>
      </c>
      <c r="E43" s="109">
        <v>12223</v>
      </c>
    </row>
    <row r="44" spans="1:5" s="68" customFormat="1" ht="16.5" thickBot="1" x14ac:dyDescent="0.25">
      <c r="A44" s="91" t="s">
        <v>13</v>
      </c>
      <c r="B44" s="94" t="s">
        <v>187</v>
      </c>
      <c r="C44" s="69"/>
      <c r="D44" s="69"/>
      <c r="E44" s="69">
        <f>SUM(E45:E54)</f>
        <v>572950</v>
      </c>
    </row>
    <row r="45" spans="1:5" s="68" customFormat="1" x14ac:dyDescent="0.2">
      <c r="A45" s="95" t="s">
        <v>188</v>
      </c>
      <c r="B45" s="96" t="s">
        <v>189</v>
      </c>
      <c r="C45" s="110"/>
      <c r="D45" s="110"/>
      <c r="E45" s="110"/>
    </row>
    <row r="46" spans="1:5" s="68" customFormat="1" x14ac:dyDescent="0.2">
      <c r="A46" s="98" t="s">
        <v>190</v>
      </c>
      <c r="B46" s="99" t="s">
        <v>191</v>
      </c>
      <c r="C46" s="107"/>
      <c r="D46" s="107"/>
      <c r="E46" s="107">
        <v>572950</v>
      </c>
    </row>
    <row r="47" spans="1:5" s="68" customFormat="1" x14ac:dyDescent="0.2">
      <c r="A47" s="98" t="s">
        <v>192</v>
      </c>
      <c r="B47" s="99" t="s">
        <v>193</v>
      </c>
      <c r="C47" s="107"/>
      <c r="D47" s="107"/>
      <c r="E47" s="107"/>
    </row>
    <row r="48" spans="1:5" s="68" customFormat="1" x14ac:dyDescent="0.2">
      <c r="A48" s="98" t="s">
        <v>194</v>
      </c>
      <c r="B48" s="99" t="s">
        <v>195</v>
      </c>
      <c r="C48" s="107"/>
      <c r="D48" s="107"/>
      <c r="E48" s="107"/>
    </row>
    <row r="49" spans="1:5" s="68" customFormat="1" ht="16.5" thickBot="1" x14ac:dyDescent="0.25">
      <c r="A49" s="101" t="s">
        <v>196</v>
      </c>
      <c r="B49" s="102" t="s">
        <v>197</v>
      </c>
      <c r="C49" s="108"/>
      <c r="D49" s="111"/>
      <c r="E49" s="111"/>
    </row>
    <row r="50" spans="1:5" s="68" customFormat="1" ht="16.5" thickBot="1" x14ac:dyDescent="0.25">
      <c r="A50" s="91" t="s">
        <v>198</v>
      </c>
      <c r="B50" s="94" t="s">
        <v>199</v>
      </c>
      <c r="C50" s="69"/>
      <c r="D50" s="70"/>
      <c r="E50" s="70"/>
    </row>
    <row r="51" spans="1:5" s="68" customFormat="1" x14ac:dyDescent="0.2">
      <c r="A51" s="95" t="s">
        <v>200</v>
      </c>
      <c r="B51" s="96" t="s">
        <v>201</v>
      </c>
      <c r="C51" s="97"/>
      <c r="D51" s="97"/>
      <c r="E51" s="97"/>
    </row>
    <row r="52" spans="1:5" s="68" customFormat="1" x14ac:dyDescent="0.2">
      <c r="A52" s="98" t="s">
        <v>202</v>
      </c>
      <c r="B52" s="99" t="s">
        <v>203</v>
      </c>
      <c r="C52" s="100"/>
      <c r="D52" s="100"/>
      <c r="E52" s="100"/>
    </row>
    <row r="53" spans="1:5" s="68" customFormat="1" x14ac:dyDescent="0.2">
      <c r="A53" s="98" t="s">
        <v>204</v>
      </c>
      <c r="B53" s="99" t="s">
        <v>205</v>
      </c>
      <c r="C53" s="100"/>
      <c r="D53" s="100"/>
      <c r="E53" s="100"/>
    </row>
    <row r="54" spans="1:5" s="68" customFormat="1" ht="16.5" thickBot="1" x14ac:dyDescent="0.25">
      <c r="A54" s="101" t="s">
        <v>206</v>
      </c>
      <c r="B54" s="102" t="s">
        <v>207</v>
      </c>
      <c r="C54" s="103"/>
      <c r="D54" s="111"/>
      <c r="E54" s="111"/>
    </row>
    <row r="55" spans="1:5" s="68" customFormat="1" ht="16.5" thickBot="1" x14ac:dyDescent="0.25">
      <c r="A55" s="91" t="s">
        <v>15</v>
      </c>
      <c r="B55" s="104" t="s">
        <v>208</v>
      </c>
      <c r="C55" s="69"/>
      <c r="D55" s="71"/>
      <c r="E55" s="71"/>
    </row>
    <row r="56" spans="1:5" s="68" customFormat="1" x14ac:dyDescent="0.2">
      <c r="A56" s="95" t="s">
        <v>209</v>
      </c>
      <c r="B56" s="96" t="s">
        <v>210</v>
      </c>
      <c r="C56" s="107"/>
      <c r="D56" s="110"/>
      <c r="E56" s="110"/>
    </row>
    <row r="57" spans="1:5" s="68" customFormat="1" x14ac:dyDescent="0.2">
      <c r="A57" s="98" t="s">
        <v>211</v>
      </c>
      <c r="B57" s="99" t="s">
        <v>212</v>
      </c>
      <c r="C57" s="107"/>
      <c r="D57" s="107"/>
      <c r="E57" s="107"/>
    </row>
    <row r="58" spans="1:5" s="68" customFormat="1" x14ac:dyDescent="0.2">
      <c r="A58" s="98" t="s">
        <v>213</v>
      </c>
      <c r="B58" s="99" t="s">
        <v>214</v>
      </c>
      <c r="C58" s="107"/>
      <c r="D58" s="107"/>
      <c r="E58" s="107"/>
    </row>
    <row r="59" spans="1:5" s="68" customFormat="1" ht="16.5" thickBot="1" x14ac:dyDescent="0.25">
      <c r="A59" s="101" t="s">
        <v>215</v>
      </c>
      <c r="B59" s="102" t="s">
        <v>216</v>
      </c>
      <c r="C59" s="107"/>
      <c r="D59" s="112"/>
      <c r="E59" s="112"/>
    </row>
    <row r="60" spans="1:5" s="68" customFormat="1" ht="16.5" thickBot="1" x14ac:dyDescent="0.25">
      <c r="A60" s="91" t="s">
        <v>16</v>
      </c>
      <c r="B60" s="94" t="s">
        <v>217</v>
      </c>
      <c r="C60" s="105">
        <f>SUM(C5,C12,C26,C33)</f>
        <v>28970951</v>
      </c>
      <c r="D60" s="105">
        <f>SUM(D5,D12,D26,D33)</f>
        <v>49648169</v>
      </c>
      <c r="E60" s="105">
        <f>SUM(E5,E12,E26,E33,E44,E19)</f>
        <v>45350511</v>
      </c>
    </row>
    <row r="61" spans="1:5" s="68" customFormat="1" ht="16.5" thickBot="1" x14ac:dyDescent="0.25">
      <c r="A61" s="113" t="s">
        <v>36</v>
      </c>
      <c r="B61" s="104" t="s">
        <v>218</v>
      </c>
      <c r="C61" s="69"/>
      <c r="D61" s="71"/>
      <c r="E61" s="71"/>
    </row>
    <row r="62" spans="1:5" s="68" customFormat="1" x14ac:dyDescent="0.2">
      <c r="A62" s="95" t="s">
        <v>219</v>
      </c>
      <c r="B62" s="96" t="s">
        <v>220</v>
      </c>
      <c r="C62" s="107"/>
      <c r="D62" s="110"/>
      <c r="E62" s="110"/>
    </row>
    <row r="63" spans="1:5" s="68" customFormat="1" x14ac:dyDescent="0.2">
      <c r="A63" s="98" t="s">
        <v>221</v>
      </c>
      <c r="B63" s="99" t="s">
        <v>222</v>
      </c>
      <c r="C63" s="107"/>
      <c r="D63" s="107"/>
      <c r="E63" s="107"/>
    </row>
    <row r="64" spans="1:5" s="68" customFormat="1" ht="16.5" thickBot="1" x14ac:dyDescent="0.25">
      <c r="A64" s="101" t="s">
        <v>223</v>
      </c>
      <c r="B64" s="102" t="s">
        <v>224</v>
      </c>
      <c r="C64" s="107"/>
      <c r="D64" s="111"/>
      <c r="E64" s="111"/>
    </row>
    <row r="65" spans="1:5" s="68" customFormat="1" ht="16.5" thickBot="1" x14ac:dyDescent="0.25">
      <c r="A65" s="113" t="s">
        <v>39</v>
      </c>
      <c r="B65" s="104" t="s">
        <v>225</v>
      </c>
      <c r="C65" s="69"/>
      <c r="D65" s="71"/>
      <c r="E65" s="71"/>
    </row>
    <row r="66" spans="1:5" s="68" customFormat="1" x14ac:dyDescent="0.2">
      <c r="A66" s="95" t="s">
        <v>226</v>
      </c>
      <c r="B66" s="96" t="s">
        <v>227</v>
      </c>
      <c r="C66" s="107"/>
      <c r="D66" s="110"/>
      <c r="E66" s="110"/>
    </row>
    <row r="67" spans="1:5" s="68" customFormat="1" x14ac:dyDescent="0.2">
      <c r="A67" s="98" t="s">
        <v>228</v>
      </c>
      <c r="B67" s="99" t="s">
        <v>229</v>
      </c>
      <c r="C67" s="107"/>
      <c r="D67" s="107"/>
      <c r="E67" s="107"/>
    </row>
    <row r="68" spans="1:5" s="68" customFormat="1" x14ac:dyDescent="0.2">
      <c r="A68" s="98" t="s">
        <v>230</v>
      </c>
      <c r="B68" s="99" t="s">
        <v>231</v>
      </c>
      <c r="C68" s="107"/>
      <c r="D68" s="107"/>
      <c r="E68" s="107"/>
    </row>
    <row r="69" spans="1:5" s="68" customFormat="1" ht="16.5" thickBot="1" x14ac:dyDescent="0.25">
      <c r="A69" s="101" t="s">
        <v>232</v>
      </c>
      <c r="B69" s="102" t="s">
        <v>233</v>
      </c>
      <c r="C69" s="107"/>
      <c r="D69" s="111"/>
      <c r="E69" s="111"/>
    </row>
    <row r="70" spans="1:5" s="68" customFormat="1" ht="16.5" thickBot="1" x14ac:dyDescent="0.25">
      <c r="A70" s="113" t="s">
        <v>42</v>
      </c>
      <c r="B70" s="104" t="s">
        <v>234</v>
      </c>
      <c r="C70" s="69">
        <f>SUM(C71:C72)</f>
        <v>12408814</v>
      </c>
      <c r="D70" s="69">
        <f>SUM(D71:D72)</f>
        <v>14014654</v>
      </c>
      <c r="E70" s="69">
        <f>SUM(E71:E72)</f>
        <v>14014654</v>
      </c>
    </row>
    <row r="71" spans="1:5" s="68" customFormat="1" x14ac:dyDescent="0.2">
      <c r="A71" s="95" t="s">
        <v>235</v>
      </c>
      <c r="B71" s="96" t="s">
        <v>236</v>
      </c>
      <c r="C71" s="107">
        <v>12408814</v>
      </c>
      <c r="D71" s="110">
        <v>14014654</v>
      </c>
      <c r="E71" s="110">
        <v>14014654</v>
      </c>
    </row>
    <row r="72" spans="1:5" s="68" customFormat="1" ht="16.5" thickBot="1" x14ac:dyDescent="0.25">
      <c r="A72" s="101" t="s">
        <v>237</v>
      </c>
      <c r="B72" s="102" t="s">
        <v>238</v>
      </c>
      <c r="C72" s="107"/>
      <c r="D72" s="108"/>
      <c r="E72" s="108"/>
    </row>
    <row r="73" spans="1:5" s="68" customFormat="1" ht="16.5" thickBot="1" x14ac:dyDescent="0.25">
      <c r="A73" s="113" t="s">
        <v>45</v>
      </c>
      <c r="B73" s="104" t="s">
        <v>239</v>
      </c>
      <c r="C73" s="69"/>
      <c r="D73" s="69"/>
      <c r="E73" s="69">
        <f>E74+E75+E76</f>
        <v>742534</v>
      </c>
    </row>
    <row r="74" spans="1:5" s="68" customFormat="1" x14ac:dyDescent="0.2">
      <c r="A74" s="95" t="s">
        <v>240</v>
      </c>
      <c r="B74" s="96" t="s">
        <v>241</v>
      </c>
      <c r="C74" s="107"/>
      <c r="D74" s="110"/>
      <c r="E74" s="110">
        <v>742534</v>
      </c>
    </row>
    <row r="75" spans="1:5" s="68" customFormat="1" x14ac:dyDescent="0.2">
      <c r="A75" s="98" t="s">
        <v>242</v>
      </c>
      <c r="B75" s="99" t="s">
        <v>243</v>
      </c>
      <c r="C75" s="107"/>
      <c r="D75" s="107"/>
      <c r="E75" s="107"/>
    </row>
    <row r="76" spans="1:5" s="68" customFormat="1" ht="16.5" thickBot="1" x14ac:dyDescent="0.25">
      <c r="A76" s="101" t="s">
        <v>244</v>
      </c>
      <c r="B76" s="102" t="s">
        <v>245</v>
      </c>
      <c r="C76" s="107"/>
      <c r="D76" s="108"/>
      <c r="E76" s="108"/>
    </row>
    <row r="77" spans="1:5" s="68" customFormat="1" ht="16.5" thickBot="1" x14ac:dyDescent="0.25">
      <c r="A77" s="113" t="s">
        <v>47</v>
      </c>
      <c r="B77" s="104" t="s">
        <v>246</v>
      </c>
      <c r="C77" s="69"/>
      <c r="D77" s="69"/>
      <c r="E77" s="69"/>
    </row>
    <row r="78" spans="1:5" s="68" customFormat="1" x14ac:dyDescent="0.2">
      <c r="A78" s="114" t="s">
        <v>247</v>
      </c>
      <c r="B78" s="96" t="s">
        <v>248</v>
      </c>
      <c r="C78" s="107"/>
      <c r="D78" s="110"/>
      <c r="E78" s="110"/>
    </row>
    <row r="79" spans="1:5" s="68" customFormat="1" x14ac:dyDescent="0.2">
      <c r="A79" s="115" t="s">
        <v>249</v>
      </c>
      <c r="B79" s="99" t="s">
        <v>250</v>
      </c>
      <c r="C79" s="107"/>
      <c r="D79" s="107"/>
      <c r="E79" s="107"/>
    </row>
    <row r="80" spans="1:5" s="68" customFormat="1" x14ac:dyDescent="0.2">
      <c r="A80" s="115" t="s">
        <v>251</v>
      </c>
      <c r="B80" s="99" t="s">
        <v>252</v>
      </c>
      <c r="C80" s="107"/>
      <c r="D80" s="107"/>
      <c r="E80" s="107"/>
    </row>
    <row r="81" spans="1:9" s="68" customFormat="1" ht="16.5" thickBot="1" x14ac:dyDescent="0.25">
      <c r="A81" s="116" t="s">
        <v>253</v>
      </c>
      <c r="B81" s="102" t="s">
        <v>254</v>
      </c>
      <c r="C81" s="107"/>
      <c r="D81" s="108"/>
      <c r="E81" s="108"/>
    </row>
    <row r="82" spans="1:9" s="68" customFormat="1" ht="16.5" thickBot="1" x14ac:dyDescent="0.25">
      <c r="A82" s="113" t="s">
        <v>50</v>
      </c>
      <c r="B82" s="104" t="s">
        <v>255</v>
      </c>
      <c r="C82" s="72"/>
      <c r="D82" s="72"/>
      <c r="E82" s="72"/>
    </row>
    <row r="83" spans="1:9" s="68" customFormat="1" ht="16.5" thickBot="1" x14ac:dyDescent="0.25">
      <c r="A83" s="113" t="s">
        <v>53</v>
      </c>
      <c r="B83" s="104" t="s">
        <v>256</v>
      </c>
      <c r="C83" s="105">
        <f>SUM(C61,C65,C70,C73,C77,C82)</f>
        <v>12408814</v>
      </c>
      <c r="D83" s="105">
        <f>SUM(D61,D65,D70,D73,D77,D82)</f>
        <v>14014654</v>
      </c>
      <c r="E83" s="105">
        <f>SUM(E61,E65,E70,E73,E77,E82)</f>
        <v>14757188</v>
      </c>
    </row>
    <row r="84" spans="1:9" s="68" customFormat="1" ht="27" customHeight="1" thickBot="1" x14ac:dyDescent="0.25">
      <c r="A84" s="117" t="s">
        <v>56</v>
      </c>
      <c r="B84" s="118" t="s">
        <v>257</v>
      </c>
      <c r="C84" s="105">
        <f>SUM(C60,C83)</f>
        <v>41379765</v>
      </c>
      <c r="D84" s="105">
        <f>SUM(D60,D83)</f>
        <v>63662823</v>
      </c>
      <c r="E84" s="105">
        <f>SUM(E60,E83)</f>
        <v>60107699</v>
      </c>
    </row>
    <row r="85" spans="1:9" s="68" customFormat="1" x14ac:dyDescent="0.2">
      <c r="A85" s="73"/>
      <c r="B85" s="74"/>
      <c r="C85" s="145"/>
    </row>
    <row r="86" spans="1:9" ht="16.5" customHeight="1" x14ac:dyDescent="0.25">
      <c r="A86" s="329" t="s">
        <v>258</v>
      </c>
      <c r="B86" s="329"/>
      <c r="C86" s="329"/>
      <c r="I86" s="64" t="s">
        <v>259</v>
      </c>
    </row>
    <row r="87" spans="1:9" s="75" customFormat="1" ht="16.5" customHeight="1" thickBot="1" x14ac:dyDescent="0.3">
      <c r="A87" s="330"/>
      <c r="B87" s="330"/>
      <c r="D87" s="76"/>
      <c r="E87" s="144" t="s">
        <v>69</v>
      </c>
    </row>
    <row r="88" spans="1:9" ht="32.25" thickBot="1" x14ac:dyDescent="0.3">
      <c r="A88" s="91" t="s">
        <v>3</v>
      </c>
      <c r="B88" s="67" t="s">
        <v>260</v>
      </c>
      <c r="C88" s="67" t="s">
        <v>7</v>
      </c>
      <c r="D88" s="67" t="s">
        <v>112</v>
      </c>
      <c r="E88" s="67" t="s">
        <v>113</v>
      </c>
    </row>
    <row r="89" spans="1:9" s="77" customFormat="1" ht="16.5" thickBot="1" x14ac:dyDescent="0.25">
      <c r="A89" s="91">
        <v>1</v>
      </c>
      <c r="B89" s="67">
        <v>2</v>
      </c>
      <c r="C89" s="67">
        <v>3</v>
      </c>
      <c r="D89" s="67">
        <v>4</v>
      </c>
      <c r="E89" s="67">
        <v>5</v>
      </c>
    </row>
    <row r="90" spans="1:9" ht="16.5" thickBot="1" x14ac:dyDescent="0.3">
      <c r="A90" s="92" t="s">
        <v>17</v>
      </c>
      <c r="B90" s="120" t="s">
        <v>261</v>
      </c>
      <c r="C90" s="121">
        <f>SUM(C91:C95)</f>
        <v>31445909</v>
      </c>
      <c r="D90" s="78">
        <f>SUM(D91:D95)</f>
        <v>53732443</v>
      </c>
      <c r="E90" s="78">
        <f>SUM(E91:E95)</f>
        <v>44386191</v>
      </c>
    </row>
    <row r="91" spans="1:9" x14ac:dyDescent="0.25">
      <c r="A91" s="122" t="s">
        <v>115</v>
      </c>
      <c r="B91" s="123" t="s">
        <v>262</v>
      </c>
      <c r="C91" s="124">
        <v>12167614</v>
      </c>
      <c r="D91" s="125">
        <v>26422622</v>
      </c>
      <c r="E91" s="125">
        <v>21637610</v>
      </c>
    </row>
    <row r="92" spans="1:9" x14ac:dyDescent="0.25">
      <c r="A92" s="98" t="s">
        <v>117</v>
      </c>
      <c r="B92" s="126" t="s">
        <v>22</v>
      </c>
      <c r="C92" s="127">
        <v>1889512</v>
      </c>
      <c r="D92" s="127">
        <v>3285872</v>
      </c>
      <c r="E92" s="127">
        <v>3011338</v>
      </c>
    </row>
    <row r="93" spans="1:9" x14ac:dyDescent="0.25">
      <c r="A93" s="98" t="s">
        <v>119</v>
      </c>
      <c r="B93" s="126" t="s">
        <v>263</v>
      </c>
      <c r="C93" s="128">
        <v>11778720</v>
      </c>
      <c r="D93" s="127">
        <v>15541681</v>
      </c>
      <c r="E93" s="127">
        <v>14505601</v>
      </c>
    </row>
    <row r="94" spans="1:9" x14ac:dyDescent="0.25">
      <c r="A94" s="98" t="s">
        <v>121</v>
      </c>
      <c r="B94" s="126" t="s">
        <v>26</v>
      </c>
      <c r="C94" s="128">
        <v>3641000</v>
      </c>
      <c r="D94" s="127">
        <v>5963282</v>
      </c>
      <c r="E94" s="127">
        <v>3882656</v>
      </c>
    </row>
    <row r="95" spans="1:9" x14ac:dyDescent="0.25">
      <c r="A95" s="98" t="s">
        <v>264</v>
      </c>
      <c r="B95" s="129" t="s">
        <v>28</v>
      </c>
      <c r="C95" s="128">
        <v>1969063</v>
      </c>
      <c r="D95" s="127">
        <v>2518986</v>
      </c>
      <c r="E95" s="127">
        <v>1348986</v>
      </c>
    </row>
    <row r="96" spans="1:9" x14ac:dyDescent="0.25">
      <c r="A96" s="98" t="s">
        <v>125</v>
      </c>
      <c r="B96" s="126" t="s">
        <v>265</v>
      </c>
      <c r="C96" s="128"/>
      <c r="D96" s="127">
        <v>355423</v>
      </c>
      <c r="E96" s="127">
        <v>355423</v>
      </c>
    </row>
    <row r="97" spans="1:5" x14ac:dyDescent="0.25">
      <c r="A97" s="98" t="s">
        <v>266</v>
      </c>
      <c r="B97" s="130" t="s">
        <v>267</v>
      </c>
      <c r="C97" s="128"/>
      <c r="D97" s="127"/>
      <c r="E97" s="127"/>
    </row>
    <row r="98" spans="1:5" x14ac:dyDescent="0.25">
      <c r="A98" s="98" t="s">
        <v>268</v>
      </c>
      <c r="B98" s="131" t="s">
        <v>269</v>
      </c>
      <c r="C98" s="128"/>
      <c r="D98" s="127"/>
      <c r="E98" s="127"/>
    </row>
    <row r="99" spans="1:5" x14ac:dyDescent="0.25">
      <c r="A99" s="98" t="s">
        <v>270</v>
      </c>
      <c r="B99" s="131" t="s">
        <v>271</v>
      </c>
      <c r="C99" s="128"/>
      <c r="D99" s="127"/>
      <c r="E99" s="127"/>
    </row>
    <row r="100" spans="1:5" x14ac:dyDescent="0.25">
      <c r="A100" s="98" t="s">
        <v>272</v>
      </c>
      <c r="B100" s="130" t="s">
        <v>273</v>
      </c>
      <c r="C100" s="128">
        <v>649063</v>
      </c>
      <c r="D100" s="127">
        <v>843563</v>
      </c>
      <c r="E100" s="127">
        <v>843563</v>
      </c>
    </row>
    <row r="101" spans="1:5" x14ac:dyDescent="0.25">
      <c r="A101" s="98" t="s">
        <v>274</v>
      </c>
      <c r="B101" s="130" t="s">
        <v>275</v>
      </c>
      <c r="C101" s="128"/>
      <c r="D101" s="127"/>
      <c r="E101" s="127"/>
    </row>
    <row r="102" spans="1:5" x14ac:dyDescent="0.25">
      <c r="A102" s="98" t="s">
        <v>276</v>
      </c>
      <c r="B102" s="131" t="s">
        <v>277</v>
      </c>
      <c r="C102" s="128"/>
      <c r="D102" s="127"/>
      <c r="E102" s="127"/>
    </row>
    <row r="103" spans="1:5" x14ac:dyDescent="0.25">
      <c r="A103" s="132" t="s">
        <v>278</v>
      </c>
      <c r="B103" s="133" t="s">
        <v>279</v>
      </c>
      <c r="C103" s="128"/>
      <c r="D103" s="127"/>
      <c r="E103" s="127"/>
    </row>
    <row r="104" spans="1:5" x14ac:dyDescent="0.25">
      <c r="A104" s="98" t="s">
        <v>280</v>
      </c>
      <c r="B104" s="133" t="s">
        <v>281</v>
      </c>
      <c r="C104" s="128"/>
      <c r="D104" s="127"/>
      <c r="E104" s="127"/>
    </row>
    <row r="105" spans="1:5" ht="16.5" thickBot="1" x14ac:dyDescent="0.3">
      <c r="A105" s="134" t="s">
        <v>282</v>
      </c>
      <c r="B105" s="135" t="s">
        <v>283</v>
      </c>
      <c r="C105" s="136">
        <v>1320000</v>
      </c>
      <c r="D105" s="128">
        <v>1320000</v>
      </c>
      <c r="E105" s="128">
        <v>150000</v>
      </c>
    </row>
    <row r="106" spans="1:5" ht="16.5" thickBot="1" x14ac:dyDescent="0.3">
      <c r="A106" s="91" t="s">
        <v>20</v>
      </c>
      <c r="B106" s="137" t="s">
        <v>284</v>
      </c>
      <c r="C106" s="78">
        <f>SUM(C107,C109)</f>
        <v>2013000</v>
      </c>
      <c r="D106" s="78">
        <f>SUM(D107,D109)</f>
        <v>2538396</v>
      </c>
      <c r="E106" s="78">
        <f>SUM(E107,E109)</f>
        <v>1438797</v>
      </c>
    </row>
    <row r="107" spans="1:5" x14ac:dyDescent="0.25">
      <c r="A107" s="95" t="s">
        <v>128</v>
      </c>
      <c r="B107" s="126" t="s">
        <v>72</v>
      </c>
      <c r="C107" s="125"/>
      <c r="D107" s="125">
        <v>525396</v>
      </c>
      <c r="E107" s="125">
        <v>525396</v>
      </c>
    </row>
    <row r="108" spans="1:5" x14ac:dyDescent="0.25">
      <c r="A108" s="95" t="s">
        <v>130</v>
      </c>
      <c r="B108" s="138" t="s">
        <v>285</v>
      </c>
      <c r="C108" s="125"/>
      <c r="D108" s="127"/>
      <c r="E108" s="127"/>
    </row>
    <row r="109" spans="1:5" x14ac:dyDescent="0.25">
      <c r="A109" s="95" t="s">
        <v>132</v>
      </c>
      <c r="B109" s="138" t="s">
        <v>76</v>
      </c>
      <c r="C109" s="127">
        <v>2013000</v>
      </c>
      <c r="D109" s="127">
        <v>2013000</v>
      </c>
      <c r="E109" s="127">
        <v>913401</v>
      </c>
    </row>
    <row r="110" spans="1:5" x14ac:dyDescent="0.25">
      <c r="A110" s="95" t="s">
        <v>134</v>
      </c>
      <c r="B110" s="138" t="s">
        <v>286</v>
      </c>
      <c r="C110" s="127"/>
      <c r="D110" s="127"/>
      <c r="E110" s="127"/>
    </row>
    <row r="111" spans="1:5" x14ac:dyDescent="0.25">
      <c r="A111" s="95" t="s">
        <v>136</v>
      </c>
      <c r="B111" s="102" t="s">
        <v>80</v>
      </c>
      <c r="C111" s="127"/>
      <c r="D111" s="127"/>
      <c r="E111" s="127"/>
    </row>
    <row r="112" spans="1:5" x14ac:dyDescent="0.25">
      <c r="A112" s="95" t="s">
        <v>138</v>
      </c>
      <c r="B112" s="99" t="s">
        <v>287</v>
      </c>
      <c r="C112" s="127"/>
      <c r="D112" s="127"/>
      <c r="E112" s="127"/>
    </row>
    <row r="113" spans="1:5" x14ac:dyDescent="0.25">
      <c r="A113" s="95" t="s">
        <v>288</v>
      </c>
      <c r="B113" s="139" t="s">
        <v>289</v>
      </c>
      <c r="C113" s="127"/>
      <c r="D113" s="127"/>
      <c r="E113" s="127"/>
    </row>
    <row r="114" spans="1:5" x14ac:dyDescent="0.25">
      <c r="A114" s="95" t="s">
        <v>290</v>
      </c>
      <c r="B114" s="131" t="s">
        <v>271</v>
      </c>
      <c r="C114" s="127"/>
      <c r="D114" s="127"/>
      <c r="E114" s="127"/>
    </row>
    <row r="115" spans="1:5" x14ac:dyDescent="0.25">
      <c r="A115" s="95" t="s">
        <v>291</v>
      </c>
      <c r="B115" s="131" t="s">
        <v>292</v>
      </c>
      <c r="C115" s="127"/>
      <c r="D115" s="127"/>
      <c r="E115" s="127"/>
    </row>
    <row r="116" spans="1:5" x14ac:dyDescent="0.25">
      <c r="A116" s="95" t="s">
        <v>293</v>
      </c>
      <c r="B116" s="131" t="s">
        <v>294</v>
      </c>
      <c r="C116" s="127"/>
      <c r="D116" s="127"/>
      <c r="E116" s="127"/>
    </row>
    <row r="117" spans="1:5" x14ac:dyDescent="0.25">
      <c r="A117" s="95" t="s">
        <v>295</v>
      </c>
      <c r="B117" s="131" t="s">
        <v>277</v>
      </c>
      <c r="C117" s="127"/>
      <c r="D117" s="127"/>
      <c r="E117" s="127"/>
    </row>
    <row r="118" spans="1:5" x14ac:dyDescent="0.25">
      <c r="A118" s="95" t="s">
        <v>296</v>
      </c>
      <c r="B118" s="131" t="s">
        <v>297</v>
      </c>
      <c r="C118" s="127"/>
      <c r="D118" s="127"/>
      <c r="E118" s="127"/>
    </row>
    <row r="119" spans="1:5" ht="16.5" thickBot="1" x14ac:dyDescent="0.3">
      <c r="A119" s="132" t="s">
        <v>298</v>
      </c>
      <c r="B119" s="131" t="s">
        <v>299</v>
      </c>
      <c r="C119" s="128"/>
      <c r="D119" s="128"/>
      <c r="E119" s="128"/>
    </row>
    <row r="120" spans="1:5" ht="16.5" thickBot="1" x14ac:dyDescent="0.3">
      <c r="A120" s="91" t="s">
        <v>10</v>
      </c>
      <c r="B120" s="140" t="s">
        <v>300</v>
      </c>
      <c r="C120" s="78">
        <f>SUM(C121:C122)</f>
        <v>7096726</v>
      </c>
      <c r="D120" s="78">
        <f>SUM(D121:D122)</f>
        <v>6567854</v>
      </c>
      <c r="E120" s="78">
        <f>SUM(E121:E122)</f>
        <v>0</v>
      </c>
    </row>
    <row r="121" spans="1:5" x14ac:dyDescent="0.25">
      <c r="A121" s="95" t="s">
        <v>141</v>
      </c>
      <c r="B121" s="141" t="s">
        <v>301</v>
      </c>
      <c r="C121" s="125">
        <v>7096726</v>
      </c>
      <c r="D121" s="125">
        <v>6567854</v>
      </c>
      <c r="E121" s="125"/>
    </row>
    <row r="122" spans="1:5" ht="16.5" thickBot="1" x14ac:dyDescent="0.3">
      <c r="A122" s="101" t="s">
        <v>143</v>
      </c>
      <c r="B122" s="138" t="s">
        <v>302</v>
      </c>
      <c r="C122" s="128"/>
      <c r="D122" s="128"/>
      <c r="E122" s="128"/>
    </row>
    <row r="123" spans="1:5" ht="16.5" thickBot="1" x14ac:dyDescent="0.3">
      <c r="A123" s="91" t="s">
        <v>11</v>
      </c>
      <c r="B123" s="140" t="s">
        <v>303</v>
      </c>
      <c r="C123" s="78">
        <f>SUM(C90,C106,C120)</f>
        <v>40555635</v>
      </c>
      <c r="D123" s="78">
        <f>SUM(D90,D106,D120)</f>
        <v>62838693</v>
      </c>
      <c r="E123" s="78">
        <f>SUM(E90,E106,E120)</f>
        <v>45824988</v>
      </c>
    </row>
    <row r="124" spans="1:5" ht="16.5" thickBot="1" x14ac:dyDescent="0.3">
      <c r="A124" s="91" t="s">
        <v>12</v>
      </c>
      <c r="B124" s="140" t="s">
        <v>304</v>
      </c>
      <c r="C124" s="78"/>
      <c r="D124" s="78"/>
      <c r="E124" s="78"/>
    </row>
    <row r="125" spans="1:5" x14ac:dyDescent="0.25">
      <c r="A125" s="95" t="s">
        <v>168</v>
      </c>
      <c r="B125" s="141" t="s">
        <v>305</v>
      </c>
      <c r="C125" s="127"/>
      <c r="D125" s="125"/>
      <c r="E125" s="125"/>
    </row>
    <row r="126" spans="1:5" x14ac:dyDescent="0.25">
      <c r="A126" s="95" t="s">
        <v>170</v>
      </c>
      <c r="B126" s="141" t="s">
        <v>306</v>
      </c>
      <c r="C126" s="127"/>
      <c r="D126" s="127"/>
      <c r="E126" s="127"/>
    </row>
    <row r="127" spans="1:5" ht="16.5" thickBot="1" x14ac:dyDescent="0.3">
      <c r="A127" s="132" t="s">
        <v>172</v>
      </c>
      <c r="B127" s="129" t="s">
        <v>307</v>
      </c>
      <c r="C127" s="127"/>
      <c r="D127" s="128"/>
      <c r="E127" s="128"/>
    </row>
    <row r="128" spans="1:5" ht="16.5" thickBot="1" x14ac:dyDescent="0.3">
      <c r="A128" s="91" t="s">
        <v>13</v>
      </c>
      <c r="B128" s="140" t="s">
        <v>308</v>
      </c>
      <c r="C128" s="78"/>
      <c r="D128" s="78"/>
      <c r="E128" s="78"/>
    </row>
    <row r="129" spans="1:9" x14ac:dyDescent="0.25">
      <c r="A129" s="95" t="s">
        <v>188</v>
      </c>
      <c r="B129" s="141" t="s">
        <v>309</v>
      </c>
      <c r="C129" s="127"/>
      <c r="D129" s="125"/>
      <c r="E129" s="125"/>
    </row>
    <row r="130" spans="1:9" x14ac:dyDescent="0.25">
      <c r="A130" s="95" t="s">
        <v>190</v>
      </c>
      <c r="B130" s="141" t="s">
        <v>310</v>
      </c>
      <c r="C130" s="127"/>
      <c r="D130" s="127"/>
      <c r="E130" s="127"/>
    </row>
    <row r="131" spans="1:9" x14ac:dyDescent="0.25">
      <c r="A131" s="95" t="s">
        <v>192</v>
      </c>
      <c r="B131" s="141" t="s">
        <v>311</v>
      </c>
      <c r="C131" s="127"/>
      <c r="D131" s="127"/>
      <c r="E131" s="127"/>
    </row>
    <row r="132" spans="1:9" ht="16.5" thickBot="1" x14ac:dyDescent="0.3">
      <c r="A132" s="132" t="s">
        <v>194</v>
      </c>
      <c r="B132" s="129" t="s">
        <v>312</v>
      </c>
      <c r="C132" s="127"/>
      <c r="D132" s="128"/>
      <c r="E132" s="128"/>
    </row>
    <row r="133" spans="1:9" ht="16.5" thickBot="1" x14ac:dyDescent="0.3">
      <c r="A133" s="91" t="s">
        <v>14</v>
      </c>
      <c r="B133" s="140" t="s">
        <v>313</v>
      </c>
      <c r="C133" s="142">
        <f>SUM(C134:C137)</f>
        <v>824130</v>
      </c>
      <c r="D133" s="142">
        <f>SUM(D134:D137)</f>
        <v>824130</v>
      </c>
      <c r="E133" s="142">
        <f>SUM(E134:E137)</f>
        <v>824130</v>
      </c>
    </row>
    <row r="134" spans="1:9" x14ac:dyDescent="0.25">
      <c r="A134" s="95" t="s">
        <v>200</v>
      </c>
      <c r="B134" s="141" t="s">
        <v>314</v>
      </c>
      <c r="C134" s="127"/>
      <c r="D134" s="125"/>
      <c r="E134" s="125"/>
    </row>
    <row r="135" spans="1:9" x14ac:dyDescent="0.25">
      <c r="A135" s="95" t="s">
        <v>202</v>
      </c>
      <c r="B135" s="141" t="s">
        <v>315</v>
      </c>
      <c r="C135" s="127">
        <v>824130</v>
      </c>
      <c r="D135" s="127">
        <v>824130</v>
      </c>
      <c r="E135" s="127">
        <v>824130</v>
      </c>
    </row>
    <row r="136" spans="1:9" x14ac:dyDescent="0.25">
      <c r="A136" s="95" t="s">
        <v>204</v>
      </c>
      <c r="B136" s="141" t="s">
        <v>316</v>
      </c>
      <c r="C136" s="127"/>
      <c r="D136" s="127"/>
      <c r="E136" s="127"/>
    </row>
    <row r="137" spans="1:9" ht="16.5" thickBot="1" x14ac:dyDescent="0.3">
      <c r="A137" s="132" t="s">
        <v>206</v>
      </c>
      <c r="B137" s="129" t="s">
        <v>317</v>
      </c>
      <c r="C137" s="127"/>
      <c r="D137" s="128"/>
      <c r="E137" s="128"/>
    </row>
    <row r="138" spans="1:9" ht="16.5" thickBot="1" x14ac:dyDescent="0.3">
      <c r="A138" s="91" t="s">
        <v>15</v>
      </c>
      <c r="B138" s="140" t="s">
        <v>318</v>
      </c>
      <c r="C138" s="79"/>
      <c r="D138" s="79"/>
      <c r="E138" s="79"/>
    </row>
    <row r="139" spans="1:9" x14ac:dyDescent="0.25">
      <c r="A139" s="95" t="s">
        <v>209</v>
      </c>
      <c r="B139" s="141" t="s">
        <v>319</v>
      </c>
      <c r="C139" s="127"/>
      <c r="D139" s="125"/>
      <c r="E139" s="125"/>
    </row>
    <row r="140" spans="1:9" x14ac:dyDescent="0.25">
      <c r="A140" s="95" t="s">
        <v>211</v>
      </c>
      <c r="B140" s="141" t="s">
        <v>320</v>
      </c>
      <c r="C140" s="127"/>
      <c r="D140" s="127"/>
      <c r="E140" s="127"/>
    </row>
    <row r="141" spans="1:9" x14ac:dyDescent="0.25">
      <c r="A141" s="95" t="s">
        <v>213</v>
      </c>
      <c r="B141" s="141" t="s">
        <v>321</v>
      </c>
      <c r="C141" s="127"/>
      <c r="D141" s="127"/>
      <c r="E141" s="127"/>
    </row>
    <row r="142" spans="1:9" ht="16.5" thickBot="1" x14ac:dyDescent="0.3">
      <c r="A142" s="95" t="s">
        <v>215</v>
      </c>
      <c r="B142" s="141" t="s">
        <v>322</v>
      </c>
      <c r="C142" s="127"/>
      <c r="D142" s="128"/>
      <c r="E142" s="128"/>
    </row>
    <row r="143" spans="1:9" ht="16.5" thickBot="1" x14ac:dyDescent="0.3">
      <c r="A143" s="91" t="s">
        <v>16</v>
      </c>
      <c r="B143" s="140" t="s">
        <v>323</v>
      </c>
      <c r="C143" s="143">
        <f>SUM(C124,C128,C133,C138)</f>
        <v>824130</v>
      </c>
      <c r="D143" s="143">
        <f>SUM(D124,D128,D133,D138)</f>
        <v>824130</v>
      </c>
      <c r="E143" s="143">
        <f>SUM(E124,E128,E133,E138)</f>
        <v>824130</v>
      </c>
      <c r="F143" s="80"/>
      <c r="G143" s="81"/>
      <c r="H143" s="81"/>
      <c r="I143" s="81"/>
    </row>
    <row r="144" spans="1:9" s="68" customFormat="1" ht="16.5" thickBot="1" x14ac:dyDescent="0.25">
      <c r="A144" s="117" t="s">
        <v>36</v>
      </c>
      <c r="B144" s="118" t="s">
        <v>324</v>
      </c>
      <c r="C144" s="143">
        <f>SUM(C123,C143)</f>
        <v>41379765</v>
      </c>
      <c r="D144" s="143">
        <f>SUM(D123,D143)</f>
        <v>63662823</v>
      </c>
      <c r="E144" s="143">
        <f>SUM(E123,E143)</f>
        <v>46649118</v>
      </c>
    </row>
    <row r="145" spans="1:5" s="68" customFormat="1" ht="16.5" thickBot="1" x14ac:dyDescent="0.25">
      <c r="A145" s="73"/>
      <c r="B145" s="74"/>
      <c r="C145" s="82"/>
      <c r="D145" s="82"/>
      <c r="E145" s="82"/>
    </row>
    <row r="146" spans="1:5" ht="16.5" thickBot="1" x14ac:dyDescent="0.3">
      <c r="A146" s="331" t="s">
        <v>325</v>
      </c>
      <c r="B146" s="332"/>
      <c r="C146" s="85">
        <v>2</v>
      </c>
      <c r="D146" s="85">
        <v>2</v>
      </c>
      <c r="E146" s="85">
        <v>2</v>
      </c>
    </row>
    <row r="147" spans="1:5" ht="16.5" thickBot="1" x14ac:dyDescent="0.3">
      <c r="A147" s="331" t="s">
        <v>326</v>
      </c>
      <c r="B147" s="332"/>
      <c r="C147" s="85">
        <v>13</v>
      </c>
      <c r="D147" s="85">
        <v>13</v>
      </c>
      <c r="E147" s="85">
        <v>13</v>
      </c>
    </row>
    <row r="148" spans="1:5" x14ac:dyDescent="0.25">
      <c r="A148" s="86"/>
      <c r="B148" s="87"/>
      <c r="C148" s="87"/>
    </row>
    <row r="149" spans="1:5" x14ac:dyDescent="0.25">
      <c r="A149" s="327" t="s">
        <v>327</v>
      </c>
      <c r="B149" s="327"/>
      <c r="C149" s="327"/>
    </row>
    <row r="150" spans="1:5" ht="15" customHeight="1" thickBot="1" x14ac:dyDescent="0.3">
      <c r="A150" s="328"/>
      <c r="B150" s="328"/>
      <c r="D150" s="66"/>
      <c r="E150" s="119" t="s">
        <v>69</v>
      </c>
    </row>
    <row r="151" spans="1:5" ht="19.5" customHeight="1" thickBot="1" x14ac:dyDescent="0.3">
      <c r="A151" s="88" t="s">
        <v>17</v>
      </c>
      <c r="B151" s="89" t="s">
        <v>328</v>
      </c>
      <c r="C151" s="90">
        <f>+C60-C123</f>
        <v>-11584684</v>
      </c>
      <c r="D151" s="90">
        <f>+D60-D123</f>
        <v>-13190524</v>
      </c>
      <c r="E151" s="90">
        <f>+E60-E123</f>
        <v>-474477</v>
      </c>
    </row>
    <row r="152" spans="1:5" ht="25.5" customHeight="1" thickBot="1" x14ac:dyDescent="0.3">
      <c r="A152" s="88" t="s">
        <v>20</v>
      </c>
      <c r="B152" s="89" t="s">
        <v>329</v>
      </c>
      <c r="C152" s="90">
        <f>+C83-C143</f>
        <v>11584684</v>
      </c>
      <c r="D152" s="90">
        <f>+D83-D143</f>
        <v>13190524</v>
      </c>
      <c r="E152" s="90">
        <f>+E83-E143</f>
        <v>13933058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15748031496062992" right="0.15748031496062992" top="0.62992125984251968" bottom="0.35433070866141736" header="0.31496062992125984" footer="0.31496062992125984"/>
  <pageSetup paperSize="9" scale="57" orientation="portrait" r:id="rId1"/>
  <headerFooter>
    <oddHeader>&amp;C&amp;"Times New Roman,Félkövér"Keszőhidegkút Község Önkormányzat
2018. ÉVI KÖLTSÉGVETÉSÉNEK ÖSSZEVONT MÉRLEGE&amp;R&amp;"Times New Roman,Félkövér dőlt"3. sz. melléklet</oddHeader>
  </headerFooter>
  <rowBreaks count="1" manualBreakCount="1">
    <brk id="84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6D84-8B81-4C4F-855A-17EBD5D2B4BB}">
  <dimension ref="A1:F25"/>
  <sheetViews>
    <sheetView tabSelected="1" zoomScaleNormal="100" workbookViewId="0">
      <selection activeCell="A17" sqref="A17"/>
    </sheetView>
  </sheetViews>
  <sheetFormatPr defaultRowHeight="15" x14ac:dyDescent="0.25"/>
  <cols>
    <col min="1" max="1" width="40.42578125" style="149" customWidth="1"/>
    <col min="2" max="2" width="13.42578125" style="146" customWidth="1"/>
    <col min="3" max="3" width="14" style="146" customWidth="1"/>
    <col min="4" max="4" width="15.42578125" style="146" customWidth="1"/>
    <col min="5" max="5" width="14.28515625" style="146" customWidth="1"/>
    <col min="6" max="6" width="16.140625" style="3" customWidth="1"/>
    <col min="7" max="8" width="11" style="146" customWidth="1"/>
    <col min="9" max="9" width="11.85546875" style="146" customWidth="1"/>
    <col min="10" max="256" width="9.140625" style="146"/>
    <col min="257" max="257" width="40.42578125" style="146" customWidth="1"/>
    <col min="258" max="258" width="13.42578125" style="146" customWidth="1"/>
    <col min="259" max="259" width="14" style="146" customWidth="1"/>
    <col min="260" max="260" width="15.42578125" style="146" customWidth="1"/>
    <col min="261" max="261" width="14.28515625" style="146" customWidth="1"/>
    <col min="262" max="262" width="16.140625" style="146" customWidth="1"/>
    <col min="263" max="264" width="11" style="146" customWidth="1"/>
    <col min="265" max="265" width="11.85546875" style="146" customWidth="1"/>
    <col min="266" max="512" width="9.140625" style="146"/>
    <col min="513" max="513" width="40.42578125" style="146" customWidth="1"/>
    <col min="514" max="514" width="13.42578125" style="146" customWidth="1"/>
    <col min="515" max="515" width="14" style="146" customWidth="1"/>
    <col min="516" max="516" width="15.42578125" style="146" customWidth="1"/>
    <col min="517" max="517" width="14.28515625" style="146" customWidth="1"/>
    <col min="518" max="518" width="16.140625" style="146" customWidth="1"/>
    <col min="519" max="520" width="11" style="146" customWidth="1"/>
    <col min="521" max="521" width="11.85546875" style="146" customWidth="1"/>
    <col min="522" max="768" width="9.140625" style="146"/>
    <col min="769" max="769" width="40.42578125" style="146" customWidth="1"/>
    <col min="770" max="770" width="13.42578125" style="146" customWidth="1"/>
    <col min="771" max="771" width="14" style="146" customWidth="1"/>
    <col min="772" max="772" width="15.42578125" style="146" customWidth="1"/>
    <col min="773" max="773" width="14.28515625" style="146" customWidth="1"/>
    <col min="774" max="774" width="16.140625" style="146" customWidth="1"/>
    <col min="775" max="776" width="11" style="146" customWidth="1"/>
    <col min="777" max="777" width="11.85546875" style="146" customWidth="1"/>
    <col min="778" max="1024" width="9.140625" style="146"/>
    <col min="1025" max="1025" width="40.42578125" style="146" customWidth="1"/>
    <col min="1026" max="1026" width="13.42578125" style="146" customWidth="1"/>
    <col min="1027" max="1027" width="14" style="146" customWidth="1"/>
    <col min="1028" max="1028" width="15.42578125" style="146" customWidth="1"/>
    <col min="1029" max="1029" width="14.28515625" style="146" customWidth="1"/>
    <col min="1030" max="1030" width="16.140625" style="146" customWidth="1"/>
    <col min="1031" max="1032" width="11" style="146" customWidth="1"/>
    <col min="1033" max="1033" width="11.85546875" style="146" customWidth="1"/>
    <col min="1034" max="1280" width="9.140625" style="146"/>
    <col min="1281" max="1281" width="40.42578125" style="146" customWidth="1"/>
    <col min="1282" max="1282" width="13.42578125" style="146" customWidth="1"/>
    <col min="1283" max="1283" width="14" style="146" customWidth="1"/>
    <col min="1284" max="1284" width="15.42578125" style="146" customWidth="1"/>
    <col min="1285" max="1285" width="14.28515625" style="146" customWidth="1"/>
    <col min="1286" max="1286" width="16.140625" style="146" customWidth="1"/>
    <col min="1287" max="1288" width="11" style="146" customWidth="1"/>
    <col min="1289" max="1289" width="11.85546875" style="146" customWidth="1"/>
    <col min="1290" max="1536" width="9.140625" style="146"/>
    <col min="1537" max="1537" width="40.42578125" style="146" customWidth="1"/>
    <col min="1538" max="1538" width="13.42578125" style="146" customWidth="1"/>
    <col min="1539" max="1539" width="14" style="146" customWidth="1"/>
    <col min="1540" max="1540" width="15.42578125" style="146" customWidth="1"/>
    <col min="1541" max="1541" width="14.28515625" style="146" customWidth="1"/>
    <col min="1542" max="1542" width="16.140625" style="146" customWidth="1"/>
    <col min="1543" max="1544" width="11" style="146" customWidth="1"/>
    <col min="1545" max="1545" width="11.85546875" style="146" customWidth="1"/>
    <col min="1546" max="1792" width="9.140625" style="146"/>
    <col min="1793" max="1793" width="40.42578125" style="146" customWidth="1"/>
    <col min="1794" max="1794" width="13.42578125" style="146" customWidth="1"/>
    <col min="1795" max="1795" width="14" style="146" customWidth="1"/>
    <col min="1796" max="1796" width="15.42578125" style="146" customWidth="1"/>
    <col min="1797" max="1797" width="14.28515625" style="146" customWidth="1"/>
    <col min="1798" max="1798" width="16.140625" style="146" customWidth="1"/>
    <col min="1799" max="1800" width="11" style="146" customWidth="1"/>
    <col min="1801" max="1801" width="11.85546875" style="146" customWidth="1"/>
    <col min="1802" max="2048" width="9.140625" style="146"/>
    <col min="2049" max="2049" width="40.42578125" style="146" customWidth="1"/>
    <col min="2050" max="2050" width="13.42578125" style="146" customWidth="1"/>
    <col min="2051" max="2051" width="14" style="146" customWidth="1"/>
    <col min="2052" max="2052" width="15.42578125" style="146" customWidth="1"/>
    <col min="2053" max="2053" width="14.28515625" style="146" customWidth="1"/>
    <col min="2054" max="2054" width="16.140625" style="146" customWidth="1"/>
    <col min="2055" max="2056" width="11" style="146" customWidth="1"/>
    <col min="2057" max="2057" width="11.85546875" style="146" customWidth="1"/>
    <col min="2058" max="2304" width="9.140625" style="146"/>
    <col min="2305" max="2305" width="40.42578125" style="146" customWidth="1"/>
    <col min="2306" max="2306" width="13.42578125" style="146" customWidth="1"/>
    <col min="2307" max="2307" width="14" style="146" customWidth="1"/>
    <col min="2308" max="2308" width="15.42578125" style="146" customWidth="1"/>
    <col min="2309" max="2309" width="14.28515625" style="146" customWidth="1"/>
    <col min="2310" max="2310" width="16.140625" style="146" customWidth="1"/>
    <col min="2311" max="2312" width="11" style="146" customWidth="1"/>
    <col min="2313" max="2313" width="11.85546875" style="146" customWidth="1"/>
    <col min="2314" max="2560" width="9.140625" style="146"/>
    <col min="2561" max="2561" width="40.42578125" style="146" customWidth="1"/>
    <col min="2562" max="2562" width="13.42578125" style="146" customWidth="1"/>
    <col min="2563" max="2563" width="14" style="146" customWidth="1"/>
    <col min="2564" max="2564" width="15.42578125" style="146" customWidth="1"/>
    <col min="2565" max="2565" width="14.28515625" style="146" customWidth="1"/>
    <col min="2566" max="2566" width="16.140625" style="146" customWidth="1"/>
    <col min="2567" max="2568" width="11" style="146" customWidth="1"/>
    <col min="2569" max="2569" width="11.85546875" style="146" customWidth="1"/>
    <col min="2570" max="2816" width="9.140625" style="146"/>
    <col min="2817" max="2817" width="40.42578125" style="146" customWidth="1"/>
    <col min="2818" max="2818" width="13.42578125" style="146" customWidth="1"/>
    <col min="2819" max="2819" width="14" style="146" customWidth="1"/>
    <col min="2820" max="2820" width="15.42578125" style="146" customWidth="1"/>
    <col min="2821" max="2821" width="14.28515625" style="146" customWidth="1"/>
    <col min="2822" max="2822" width="16.140625" style="146" customWidth="1"/>
    <col min="2823" max="2824" width="11" style="146" customWidth="1"/>
    <col min="2825" max="2825" width="11.85546875" style="146" customWidth="1"/>
    <col min="2826" max="3072" width="9.140625" style="146"/>
    <col min="3073" max="3073" width="40.42578125" style="146" customWidth="1"/>
    <col min="3074" max="3074" width="13.42578125" style="146" customWidth="1"/>
    <col min="3075" max="3075" width="14" style="146" customWidth="1"/>
    <col min="3076" max="3076" width="15.42578125" style="146" customWidth="1"/>
    <col min="3077" max="3077" width="14.28515625" style="146" customWidth="1"/>
    <col min="3078" max="3078" width="16.140625" style="146" customWidth="1"/>
    <col min="3079" max="3080" width="11" style="146" customWidth="1"/>
    <col min="3081" max="3081" width="11.85546875" style="146" customWidth="1"/>
    <col min="3082" max="3328" width="9.140625" style="146"/>
    <col min="3329" max="3329" width="40.42578125" style="146" customWidth="1"/>
    <col min="3330" max="3330" width="13.42578125" style="146" customWidth="1"/>
    <col min="3331" max="3331" width="14" style="146" customWidth="1"/>
    <col min="3332" max="3332" width="15.42578125" style="146" customWidth="1"/>
    <col min="3333" max="3333" width="14.28515625" style="146" customWidth="1"/>
    <col min="3334" max="3334" width="16.140625" style="146" customWidth="1"/>
    <col min="3335" max="3336" width="11" style="146" customWidth="1"/>
    <col min="3337" max="3337" width="11.85546875" style="146" customWidth="1"/>
    <col min="3338" max="3584" width="9.140625" style="146"/>
    <col min="3585" max="3585" width="40.42578125" style="146" customWidth="1"/>
    <col min="3586" max="3586" width="13.42578125" style="146" customWidth="1"/>
    <col min="3587" max="3587" width="14" style="146" customWidth="1"/>
    <col min="3588" max="3588" width="15.42578125" style="146" customWidth="1"/>
    <col min="3589" max="3589" width="14.28515625" style="146" customWidth="1"/>
    <col min="3590" max="3590" width="16.140625" style="146" customWidth="1"/>
    <col min="3591" max="3592" width="11" style="146" customWidth="1"/>
    <col min="3593" max="3593" width="11.85546875" style="146" customWidth="1"/>
    <col min="3594" max="3840" width="9.140625" style="146"/>
    <col min="3841" max="3841" width="40.42578125" style="146" customWidth="1"/>
    <col min="3842" max="3842" width="13.42578125" style="146" customWidth="1"/>
    <col min="3843" max="3843" width="14" style="146" customWidth="1"/>
    <col min="3844" max="3844" width="15.42578125" style="146" customWidth="1"/>
    <col min="3845" max="3845" width="14.28515625" style="146" customWidth="1"/>
    <col min="3846" max="3846" width="16.140625" style="146" customWidth="1"/>
    <col min="3847" max="3848" width="11" style="146" customWidth="1"/>
    <col min="3849" max="3849" width="11.85546875" style="146" customWidth="1"/>
    <col min="3850" max="4096" width="9.140625" style="146"/>
    <col min="4097" max="4097" width="40.42578125" style="146" customWidth="1"/>
    <col min="4098" max="4098" width="13.42578125" style="146" customWidth="1"/>
    <col min="4099" max="4099" width="14" style="146" customWidth="1"/>
    <col min="4100" max="4100" width="15.42578125" style="146" customWidth="1"/>
    <col min="4101" max="4101" width="14.28515625" style="146" customWidth="1"/>
    <col min="4102" max="4102" width="16.140625" style="146" customWidth="1"/>
    <col min="4103" max="4104" width="11" style="146" customWidth="1"/>
    <col min="4105" max="4105" width="11.85546875" style="146" customWidth="1"/>
    <col min="4106" max="4352" width="9.140625" style="146"/>
    <col min="4353" max="4353" width="40.42578125" style="146" customWidth="1"/>
    <col min="4354" max="4354" width="13.42578125" style="146" customWidth="1"/>
    <col min="4355" max="4355" width="14" style="146" customWidth="1"/>
    <col min="4356" max="4356" width="15.42578125" style="146" customWidth="1"/>
    <col min="4357" max="4357" width="14.28515625" style="146" customWidth="1"/>
    <col min="4358" max="4358" width="16.140625" style="146" customWidth="1"/>
    <col min="4359" max="4360" width="11" style="146" customWidth="1"/>
    <col min="4361" max="4361" width="11.85546875" style="146" customWidth="1"/>
    <col min="4362" max="4608" width="9.140625" style="146"/>
    <col min="4609" max="4609" width="40.42578125" style="146" customWidth="1"/>
    <col min="4610" max="4610" width="13.42578125" style="146" customWidth="1"/>
    <col min="4611" max="4611" width="14" style="146" customWidth="1"/>
    <col min="4612" max="4612" width="15.42578125" style="146" customWidth="1"/>
    <col min="4613" max="4613" width="14.28515625" style="146" customWidth="1"/>
    <col min="4614" max="4614" width="16.140625" style="146" customWidth="1"/>
    <col min="4615" max="4616" width="11" style="146" customWidth="1"/>
    <col min="4617" max="4617" width="11.85546875" style="146" customWidth="1"/>
    <col min="4618" max="4864" width="9.140625" style="146"/>
    <col min="4865" max="4865" width="40.42578125" style="146" customWidth="1"/>
    <col min="4866" max="4866" width="13.42578125" style="146" customWidth="1"/>
    <col min="4867" max="4867" width="14" style="146" customWidth="1"/>
    <col min="4868" max="4868" width="15.42578125" style="146" customWidth="1"/>
    <col min="4869" max="4869" width="14.28515625" style="146" customWidth="1"/>
    <col min="4870" max="4870" width="16.140625" style="146" customWidth="1"/>
    <col min="4871" max="4872" width="11" style="146" customWidth="1"/>
    <col min="4873" max="4873" width="11.85546875" style="146" customWidth="1"/>
    <col min="4874" max="5120" width="9.140625" style="146"/>
    <col min="5121" max="5121" width="40.42578125" style="146" customWidth="1"/>
    <col min="5122" max="5122" width="13.42578125" style="146" customWidth="1"/>
    <col min="5123" max="5123" width="14" style="146" customWidth="1"/>
    <col min="5124" max="5124" width="15.42578125" style="146" customWidth="1"/>
    <col min="5125" max="5125" width="14.28515625" style="146" customWidth="1"/>
    <col min="5126" max="5126" width="16.140625" style="146" customWidth="1"/>
    <col min="5127" max="5128" width="11" style="146" customWidth="1"/>
    <col min="5129" max="5129" width="11.85546875" style="146" customWidth="1"/>
    <col min="5130" max="5376" width="9.140625" style="146"/>
    <col min="5377" max="5377" width="40.42578125" style="146" customWidth="1"/>
    <col min="5378" max="5378" width="13.42578125" style="146" customWidth="1"/>
    <col min="5379" max="5379" width="14" style="146" customWidth="1"/>
    <col min="5380" max="5380" width="15.42578125" style="146" customWidth="1"/>
    <col min="5381" max="5381" width="14.28515625" style="146" customWidth="1"/>
    <col min="5382" max="5382" width="16.140625" style="146" customWidth="1"/>
    <col min="5383" max="5384" width="11" style="146" customWidth="1"/>
    <col min="5385" max="5385" width="11.85546875" style="146" customWidth="1"/>
    <col min="5386" max="5632" width="9.140625" style="146"/>
    <col min="5633" max="5633" width="40.42578125" style="146" customWidth="1"/>
    <col min="5634" max="5634" width="13.42578125" style="146" customWidth="1"/>
    <col min="5635" max="5635" width="14" style="146" customWidth="1"/>
    <col min="5636" max="5636" width="15.42578125" style="146" customWidth="1"/>
    <col min="5637" max="5637" width="14.28515625" style="146" customWidth="1"/>
    <col min="5638" max="5638" width="16.140625" style="146" customWidth="1"/>
    <col min="5639" max="5640" width="11" style="146" customWidth="1"/>
    <col min="5641" max="5641" width="11.85546875" style="146" customWidth="1"/>
    <col min="5642" max="5888" width="9.140625" style="146"/>
    <col min="5889" max="5889" width="40.42578125" style="146" customWidth="1"/>
    <col min="5890" max="5890" width="13.42578125" style="146" customWidth="1"/>
    <col min="5891" max="5891" width="14" style="146" customWidth="1"/>
    <col min="5892" max="5892" width="15.42578125" style="146" customWidth="1"/>
    <col min="5893" max="5893" width="14.28515625" style="146" customWidth="1"/>
    <col min="5894" max="5894" width="16.140625" style="146" customWidth="1"/>
    <col min="5895" max="5896" width="11" style="146" customWidth="1"/>
    <col min="5897" max="5897" width="11.85546875" style="146" customWidth="1"/>
    <col min="5898" max="6144" width="9.140625" style="146"/>
    <col min="6145" max="6145" width="40.42578125" style="146" customWidth="1"/>
    <col min="6146" max="6146" width="13.42578125" style="146" customWidth="1"/>
    <col min="6147" max="6147" width="14" style="146" customWidth="1"/>
    <col min="6148" max="6148" width="15.42578125" style="146" customWidth="1"/>
    <col min="6149" max="6149" width="14.28515625" style="146" customWidth="1"/>
    <col min="6150" max="6150" width="16.140625" style="146" customWidth="1"/>
    <col min="6151" max="6152" width="11" style="146" customWidth="1"/>
    <col min="6153" max="6153" width="11.85546875" style="146" customWidth="1"/>
    <col min="6154" max="6400" width="9.140625" style="146"/>
    <col min="6401" max="6401" width="40.42578125" style="146" customWidth="1"/>
    <col min="6402" max="6402" width="13.42578125" style="146" customWidth="1"/>
    <col min="6403" max="6403" width="14" style="146" customWidth="1"/>
    <col min="6404" max="6404" width="15.42578125" style="146" customWidth="1"/>
    <col min="6405" max="6405" width="14.28515625" style="146" customWidth="1"/>
    <col min="6406" max="6406" width="16.140625" style="146" customWidth="1"/>
    <col min="6407" max="6408" width="11" style="146" customWidth="1"/>
    <col min="6409" max="6409" width="11.85546875" style="146" customWidth="1"/>
    <col min="6410" max="6656" width="9.140625" style="146"/>
    <col min="6657" max="6657" width="40.42578125" style="146" customWidth="1"/>
    <col min="6658" max="6658" width="13.42578125" style="146" customWidth="1"/>
    <col min="6659" max="6659" width="14" style="146" customWidth="1"/>
    <col min="6660" max="6660" width="15.42578125" style="146" customWidth="1"/>
    <col min="6661" max="6661" width="14.28515625" style="146" customWidth="1"/>
    <col min="6662" max="6662" width="16.140625" style="146" customWidth="1"/>
    <col min="6663" max="6664" width="11" style="146" customWidth="1"/>
    <col min="6665" max="6665" width="11.85546875" style="146" customWidth="1"/>
    <col min="6666" max="6912" width="9.140625" style="146"/>
    <col min="6913" max="6913" width="40.42578125" style="146" customWidth="1"/>
    <col min="6914" max="6914" width="13.42578125" style="146" customWidth="1"/>
    <col min="6915" max="6915" width="14" style="146" customWidth="1"/>
    <col min="6916" max="6916" width="15.42578125" style="146" customWidth="1"/>
    <col min="6917" max="6917" width="14.28515625" style="146" customWidth="1"/>
    <col min="6918" max="6918" width="16.140625" style="146" customWidth="1"/>
    <col min="6919" max="6920" width="11" style="146" customWidth="1"/>
    <col min="6921" max="6921" width="11.85546875" style="146" customWidth="1"/>
    <col min="6922" max="7168" width="9.140625" style="146"/>
    <col min="7169" max="7169" width="40.42578125" style="146" customWidth="1"/>
    <col min="7170" max="7170" width="13.42578125" style="146" customWidth="1"/>
    <col min="7171" max="7171" width="14" style="146" customWidth="1"/>
    <col min="7172" max="7172" width="15.42578125" style="146" customWidth="1"/>
    <col min="7173" max="7173" width="14.28515625" style="146" customWidth="1"/>
    <col min="7174" max="7174" width="16.140625" style="146" customWidth="1"/>
    <col min="7175" max="7176" width="11" style="146" customWidth="1"/>
    <col min="7177" max="7177" width="11.85546875" style="146" customWidth="1"/>
    <col min="7178" max="7424" width="9.140625" style="146"/>
    <col min="7425" max="7425" width="40.42578125" style="146" customWidth="1"/>
    <col min="7426" max="7426" width="13.42578125" style="146" customWidth="1"/>
    <col min="7427" max="7427" width="14" style="146" customWidth="1"/>
    <col min="7428" max="7428" width="15.42578125" style="146" customWidth="1"/>
    <col min="7429" max="7429" width="14.28515625" style="146" customWidth="1"/>
    <col min="7430" max="7430" width="16.140625" style="146" customWidth="1"/>
    <col min="7431" max="7432" width="11" style="146" customWidth="1"/>
    <col min="7433" max="7433" width="11.85546875" style="146" customWidth="1"/>
    <col min="7434" max="7680" width="9.140625" style="146"/>
    <col min="7681" max="7681" width="40.42578125" style="146" customWidth="1"/>
    <col min="7682" max="7682" width="13.42578125" style="146" customWidth="1"/>
    <col min="7683" max="7683" width="14" style="146" customWidth="1"/>
    <col min="7684" max="7684" width="15.42578125" style="146" customWidth="1"/>
    <col min="7685" max="7685" width="14.28515625" style="146" customWidth="1"/>
    <col min="7686" max="7686" width="16.140625" style="146" customWidth="1"/>
    <col min="7687" max="7688" width="11" style="146" customWidth="1"/>
    <col min="7689" max="7689" width="11.85546875" style="146" customWidth="1"/>
    <col min="7690" max="7936" width="9.140625" style="146"/>
    <col min="7937" max="7937" width="40.42578125" style="146" customWidth="1"/>
    <col min="7938" max="7938" width="13.42578125" style="146" customWidth="1"/>
    <col min="7939" max="7939" width="14" style="146" customWidth="1"/>
    <col min="7940" max="7940" width="15.42578125" style="146" customWidth="1"/>
    <col min="7941" max="7941" width="14.28515625" style="146" customWidth="1"/>
    <col min="7942" max="7942" width="16.140625" style="146" customWidth="1"/>
    <col min="7943" max="7944" width="11" style="146" customWidth="1"/>
    <col min="7945" max="7945" width="11.85546875" style="146" customWidth="1"/>
    <col min="7946" max="8192" width="9.140625" style="146"/>
    <col min="8193" max="8193" width="40.42578125" style="146" customWidth="1"/>
    <col min="8194" max="8194" width="13.42578125" style="146" customWidth="1"/>
    <col min="8195" max="8195" width="14" style="146" customWidth="1"/>
    <col min="8196" max="8196" width="15.42578125" style="146" customWidth="1"/>
    <col min="8197" max="8197" width="14.28515625" style="146" customWidth="1"/>
    <col min="8198" max="8198" width="16.140625" style="146" customWidth="1"/>
    <col min="8199" max="8200" width="11" style="146" customWidth="1"/>
    <col min="8201" max="8201" width="11.85546875" style="146" customWidth="1"/>
    <col min="8202" max="8448" width="9.140625" style="146"/>
    <col min="8449" max="8449" width="40.42578125" style="146" customWidth="1"/>
    <col min="8450" max="8450" width="13.42578125" style="146" customWidth="1"/>
    <col min="8451" max="8451" width="14" style="146" customWidth="1"/>
    <col min="8452" max="8452" width="15.42578125" style="146" customWidth="1"/>
    <col min="8453" max="8453" width="14.28515625" style="146" customWidth="1"/>
    <col min="8454" max="8454" width="16.140625" style="146" customWidth="1"/>
    <col min="8455" max="8456" width="11" style="146" customWidth="1"/>
    <col min="8457" max="8457" width="11.85546875" style="146" customWidth="1"/>
    <col min="8458" max="8704" width="9.140625" style="146"/>
    <col min="8705" max="8705" width="40.42578125" style="146" customWidth="1"/>
    <col min="8706" max="8706" width="13.42578125" style="146" customWidth="1"/>
    <col min="8707" max="8707" width="14" style="146" customWidth="1"/>
    <col min="8708" max="8708" width="15.42578125" style="146" customWidth="1"/>
    <col min="8709" max="8709" width="14.28515625" style="146" customWidth="1"/>
    <col min="8710" max="8710" width="16.140625" style="146" customWidth="1"/>
    <col min="8711" max="8712" width="11" style="146" customWidth="1"/>
    <col min="8713" max="8713" width="11.85546875" style="146" customWidth="1"/>
    <col min="8714" max="8960" width="9.140625" style="146"/>
    <col min="8961" max="8961" width="40.42578125" style="146" customWidth="1"/>
    <col min="8962" max="8962" width="13.42578125" style="146" customWidth="1"/>
    <col min="8963" max="8963" width="14" style="146" customWidth="1"/>
    <col min="8964" max="8964" width="15.42578125" style="146" customWidth="1"/>
    <col min="8965" max="8965" width="14.28515625" style="146" customWidth="1"/>
    <col min="8966" max="8966" width="16.140625" style="146" customWidth="1"/>
    <col min="8967" max="8968" width="11" style="146" customWidth="1"/>
    <col min="8969" max="8969" width="11.85546875" style="146" customWidth="1"/>
    <col min="8970" max="9216" width="9.140625" style="146"/>
    <col min="9217" max="9217" width="40.42578125" style="146" customWidth="1"/>
    <col min="9218" max="9218" width="13.42578125" style="146" customWidth="1"/>
    <col min="9219" max="9219" width="14" style="146" customWidth="1"/>
    <col min="9220" max="9220" width="15.42578125" style="146" customWidth="1"/>
    <col min="9221" max="9221" width="14.28515625" style="146" customWidth="1"/>
    <col min="9222" max="9222" width="16.140625" style="146" customWidth="1"/>
    <col min="9223" max="9224" width="11" style="146" customWidth="1"/>
    <col min="9225" max="9225" width="11.85546875" style="146" customWidth="1"/>
    <col min="9226" max="9472" width="9.140625" style="146"/>
    <col min="9473" max="9473" width="40.42578125" style="146" customWidth="1"/>
    <col min="9474" max="9474" width="13.42578125" style="146" customWidth="1"/>
    <col min="9475" max="9475" width="14" style="146" customWidth="1"/>
    <col min="9476" max="9476" width="15.42578125" style="146" customWidth="1"/>
    <col min="9477" max="9477" width="14.28515625" style="146" customWidth="1"/>
    <col min="9478" max="9478" width="16.140625" style="146" customWidth="1"/>
    <col min="9479" max="9480" width="11" style="146" customWidth="1"/>
    <col min="9481" max="9481" width="11.85546875" style="146" customWidth="1"/>
    <col min="9482" max="9728" width="9.140625" style="146"/>
    <col min="9729" max="9729" width="40.42578125" style="146" customWidth="1"/>
    <col min="9730" max="9730" width="13.42578125" style="146" customWidth="1"/>
    <col min="9731" max="9731" width="14" style="146" customWidth="1"/>
    <col min="9732" max="9732" width="15.42578125" style="146" customWidth="1"/>
    <col min="9733" max="9733" width="14.28515625" style="146" customWidth="1"/>
    <col min="9734" max="9734" width="16.140625" style="146" customWidth="1"/>
    <col min="9735" max="9736" width="11" style="146" customWidth="1"/>
    <col min="9737" max="9737" width="11.85546875" style="146" customWidth="1"/>
    <col min="9738" max="9984" width="9.140625" style="146"/>
    <col min="9985" max="9985" width="40.42578125" style="146" customWidth="1"/>
    <col min="9986" max="9986" width="13.42578125" style="146" customWidth="1"/>
    <col min="9987" max="9987" width="14" style="146" customWidth="1"/>
    <col min="9988" max="9988" width="15.42578125" style="146" customWidth="1"/>
    <col min="9989" max="9989" width="14.28515625" style="146" customWidth="1"/>
    <col min="9990" max="9990" width="16.140625" style="146" customWidth="1"/>
    <col min="9991" max="9992" width="11" style="146" customWidth="1"/>
    <col min="9993" max="9993" width="11.85546875" style="146" customWidth="1"/>
    <col min="9994" max="10240" width="9.140625" style="146"/>
    <col min="10241" max="10241" width="40.42578125" style="146" customWidth="1"/>
    <col min="10242" max="10242" width="13.42578125" style="146" customWidth="1"/>
    <col min="10243" max="10243" width="14" style="146" customWidth="1"/>
    <col min="10244" max="10244" width="15.42578125" style="146" customWidth="1"/>
    <col min="10245" max="10245" width="14.28515625" style="146" customWidth="1"/>
    <col min="10246" max="10246" width="16.140625" style="146" customWidth="1"/>
    <col min="10247" max="10248" width="11" style="146" customWidth="1"/>
    <col min="10249" max="10249" width="11.85546875" style="146" customWidth="1"/>
    <col min="10250" max="10496" width="9.140625" style="146"/>
    <col min="10497" max="10497" width="40.42578125" style="146" customWidth="1"/>
    <col min="10498" max="10498" width="13.42578125" style="146" customWidth="1"/>
    <col min="10499" max="10499" width="14" style="146" customWidth="1"/>
    <col min="10500" max="10500" width="15.42578125" style="146" customWidth="1"/>
    <col min="10501" max="10501" width="14.28515625" style="146" customWidth="1"/>
    <col min="10502" max="10502" width="16.140625" style="146" customWidth="1"/>
    <col min="10503" max="10504" width="11" style="146" customWidth="1"/>
    <col min="10505" max="10505" width="11.85546875" style="146" customWidth="1"/>
    <col min="10506" max="10752" width="9.140625" style="146"/>
    <col min="10753" max="10753" width="40.42578125" style="146" customWidth="1"/>
    <col min="10754" max="10754" width="13.42578125" style="146" customWidth="1"/>
    <col min="10755" max="10755" width="14" style="146" customWidth="1"/>
    <col min="10756" max="10756" width="15.42578125" style="146" customWidth="1"/>
    <col min="10757" max="10757" width="14.28515625" style="146" customWidth="1"/>
    <col min="10758" max="10758" width="16.140625" style="146" customWidth="1"/>
    <col min="10759" max="10760" width="11" style="146" customWidth="1"/>
    <col min="10761" max="10761" width="11.85546875" style="146" customWidth="1"/>
    <col min="10762" max="11008" width="9.140625" style="146"/>
    <col min="11009" max="11009" width="40.42578125" style="146" customWidth="1"/>
    <col min="11010" max="11010" width="13.42578125" style="146" customWidth="1"/>
    <col min="11011" max="11011" width="14" style="146" customWidth="1"/>
    <col min="11012" max="11012" width="15.42578125" style="146" customWidth="1"/>
    <col min="11013" max="11013" width="14.28515625" style="146" customWidth="1"/>
    <col min="11014" max="11014" width="16.140625" style="146" customWidth="1"/>
    <col min="11015" max="11016" width="11" style="146" customWidth="1"/>
    <col min="11017" max="11017" width="11.85546875" style="146" customWidth="1"/>
    <col min="11018" max="11264" width="9.140625" style="146"/>
    <col min="11265" max="11265" width="40.42578125" style="146" customWidth="1"/>
    <col min="11266" max="11266" width="13.42578125" style="146" customWidth="1"/>
    <col min="11267" max="11267" width="14" style="146" customWidth="1"/>
    <col min="11268" max="11268" width="15.42578125" style="146" customWidth="1"/>
    <col min="11269" max="11269" width="14.28515625" style="146" customWidth="1"/>
    <col min="11270" max="11270" width="16.140625" style="146" customWidth="1"/>
    <col min="11271" max="11272" width="11" style="146" customWidth="1"/>
    <col min="11273" max="11273" width="11.85546875" style="146" customWidth="1"/>
    <col min="11274" max="11520" width="9.140625" style="146"/>
    <col min="11521" max="11521" width="40.42578125" style="146" customWidth="1"/>
    <col min="11522" max="11522" width="13.42578125" style="146" customWidth="1"/>
    <col min="11523" max="11523" width="14" style="146" customWidth="1"/>
    <col min="11524" max="11524" width="15.42578125" style="146" customWidth="1"/>
    <col min="11525" max="11525" width="14.28515625" style="146" customWidth="1"/>
    <col min="11526" max="11526" width="16.140625" style="146" customWidth="1"/>
    <col min="11527" max="11528" width="11" style="146" customWidth="1"/>
    <col min="11529" max="11529" width="11.85546875" style="146" customWidth="1"/>
    <col min="11530" max="11776" width="9.140625" style="146"/>
    <col min="11777" max="11777" width="40.42578125" style="146" customWidth="1"/>
    <col min="11778" max="11778" width="13.42578125" style="146" customWidth="1"/>
    <col min="11779" max="11779" width="14" style="146" customWidth="1"/>
    <col min="11780" max="11780" width="15.42578125" style="146" customWidth="1"/>
    <col min="11781" max="11781" width="14.28515625" style="146" customWidth="1"/>
    <col min="11782" max="11782" width="16.140625" style="146" customWidth="1"/>
    <col min="11783" max="11784" width="11" style="146" customWidth="1"/>
    <col min="11785" max="11785" width="11.85546875" style="146" customWidth="1"/>
    <col min="11786" max="12032" width="9.140625" style="146"/>
    <col min="12033" max="12033" width="40.42578125" style="146" customWidth="1"/>
    <col min="12034" max="12034" width="13.42578125" style="146" customWidth="1"/>
    <col min="12035" max="12035" width="14" style="146" customWidth="1"/>
    <col min="12036" max="12036" width="15.42578125" style="146" customWidth="1"/>
    <col min="12037" max="12037" width="14.28515625" style="146" customWidth="1"/>
    <col min="12038" max="12038" width="16.140625" style="146" customWidth="1"/>
    <col min="12039" max="12040" width="11" style="146" customWidth="1"/>
    <col min="12041" max="12041" width="11.85546875" style="146" customWidth="1"/>
    <col min="12042" max="12288" width="9.140625" style="146"/>
    <col min="12289" max="12289" width="40.42578125" style="146" customWidth="1"/>
    <col min="12290" max="12290" width="13.42578125" style="146" customWidth="1"/>
    <col min="12291" max="12291" width="14" style="146" customWidth="1"/>
    <col min="12292" max="12292" width="15.42578125" style="146" customWidth="1"/>
    <col min="12293" max="12293" width="14.28515625" style="146" customWidth="1"/>
    <col min="12294" max="12294" width="16.140625" style="146" customWidth="1"/>
    <col min="12295" max="12296" width="11" style="146" customWidth="1"/>
    <col min="12297" max="12297" width="11.85546875" style="146" customWidth="1"/>
    <col min="12298" max="12544" width="9.140625" style="146"/>
    <col min="12545" max="12545" width="40.42578125" style="146" customWidth="1"/>
    <col min="12546" max="12546" width="13.42578125" style="146" customWidth="1"/>
    <col min="12547" max="12547" width="14" style="146" customWidth="1"/>
    <col min="12548" max="12548" width="15.42578125" style="146" customWidth="1"/>
    <col min="12549" max="12549" width="14.28515625" style="146" customWidth="1"/>
    <col min="12550" max="12550" width="16.140625" style="146" customWidth="1"/>
    <col min="12551" max="12552" width="11" style="146" customWidth="1"/>
    <col min="12553" max="12553" width="11.85546875" style="146" customWidth="1"/>
    <col min="12554" max="12800" width="9.140625" style="146"/>
    <col min="12801" max="12801" width="40.42578125" style="146" customWidth="1"/>
    <col min="12802" max="12802" width="13.42578125" style="146" customWidth="1"/>
    <col min="12803" max="12803" width="14" style="146" customWidth="1"/>
    <col min="12804" max="12804" width="15.42578125" style="146" customWidth="1"/>
    <col min="12805" max="12805" width="14.28515625" style="146" customWidth="1"/>
    <col min="12806" max="12806" width="16.140625" style="146" customWidth="1"/>
    <col min="12807" max="12808" width="11" style="146" customWidth="1"/>
    <col min="12809" max="12809" width="11.85546875" style="146" customWidth="1"/>
    <col min="12810" max="13056" width="9.140625" style="146"/>
    <col min="13057" max="13057" width="40.42578125" style="146" customWidth="1"/>
    <col min="13058" max="13058" width="13.42578125" style="146" customWidth="1"/>
    <col min="13059" max="13059" width="14" style="146" customWidth="1"/>
    <col min="13060" max="13060" width="15.42578125" style="146" customWidth="1"/>
    <col min="13061" max="13061" width="14.28515625" style="146" customWidth="1"/>
    <col min="13062" max="13062" width="16.140625" style="146" customWidth="1"/>
    <col min="13063" max="13064" width="11" style="146" customWidth="1"/>
    <col min="13065" max="13065" width="11.85546875" style="146" customWidth="1"/>
    <col min="13066" max="13312" width="9.140625" style="146"/>
    <col min="13313" max="13313" width="40.42578125" style="146" customWidth="1"/>
    <col min="13314" max="13314" width="13.42578125" style="146" customWidth="1"/>
    <col min="13315" max="13315" width="14" style="146" customWidth="1"/>
    <col min="13316" max="13316" width="15.42578125" style="146" customWidth="1"/>
    <col min="13317" max="13317" width="14.28515625" style="146" customWidth="1"/>
    <col min="13318" max="13318" width="16.140625" style="146" customWidth="1"/>
    <col min="13319" max="13320" width="11" style="146" customWidth="1"/>
    <col min="13321" max="13321" width="11.85546875" style="146" customWidth="1"/>
    <col min="13322" max="13568" width="9.140625" style="146"/>
    <col min="13569" max="13569" width="40.42578125" style="146" customWidth="1"/>
    <col min="13570" max="13570" width="13.42578125" style="146" customWidth="1"/>
    <col min="13571" max="13571" width="14" style="146" customWidth="1"/>
    <col min="13572" max="13572" width="15.42578125" style="146" customWidth="1"/>
    <col min="13573" max="13573" width="14.28515625" style="146" customWidth="1"/>
    <col min="13574" max="13574" width="16.140625" style="146" customWidth="1"/>
    <col min="13575" max="13576" width="11" style="146" customWidth="1"/>
    <col min="13577" max="13577" width="11.85546875" style="146" customWidth="1"/>
    <col min="13578" max="13824" width="9.140625" style="146"/>
    <col min="13825" max="13825" width="40.42578125" style="146" customWidth="1"/>
    <col min="13826" max="13826" width="13.42578125" style="146" customWidth="1"/>
    <col min="13827" max="13827" width="14" style="146" customWidth="1"/>
    <col min="13828" max="13828" width="15.42578125" style="146" customWidth="1"/>
    <col min="13829" max="13829" width="14.28515625" style="146" customWidth="1"/>
    <col min="13830" max="13830" width="16.140625" style="146" customWidth="1"/>
    <col min="13831" max="13832" width="11" style="146" customWidth="1"/>
    <col min="13833" max="13833" width="11.85546875" style="146" customWidth="1"/>
    <col min="13834" max="14080" width="9.140625" style="146"/>
    <col min="14081" max="14081" width="40.42578125" style="146" customWidth="1"/>
    <col min="14082" max="14082" width="13.42578125" style="146" customWidth="1"/>
    <col min="14083" max="14083" width="14" style="146" customWidth="1"/>
    <col min="14084" max="14084" width="15.42578125" style="146" customWidth="1"/>
    <col min="14085" max="14085" width="14.28515625" style="146" customWidth="1"/>
    <col min="14086" max="14086" width="16.140625" style="146" customWidth="1"/>
    <col min="14087" max="14088" width="11" style="146" customWidth="1"/>
    <col min="14089" max="14089" width="11.85546875" style="146" customWidth="1"/>
    <col min="14090" max="14336" width="9.140625" style="146"/>
    <col min="14337" max="14337" width="40.42578125" style="146" customWidth="1"/>
    <col min="14338" max="14338" width="13.42578125" style="146" customWidth="1"/>
    <col min="14339" max="14339" width="14" style="146" customWidth="1"/>
    <col min="14340" max="14340" width="15.42578125" style="146" customWidth="1"/>
    <col min="14341" max="14341" width="14.28515625" style="146" customWidth="1"/>
    <col min="14342" max="14342" width="16.140625" style="146" customWidth="1"/>
    <col min="14343" max="14344" width="11" style="146" customWidth="1"/>
    <col min="14345" max="14345" width="11.85546875" style="146" customWidth="1"/>
    <col min="14346" max="14592" width="9.140625" style="146"/>
    <col min="14593" max="14593" width="40.42578125" style="146" customWidth="1"/>
    <col min="14594" max="14594" width="13.42578125" style="146" customWidth="1"/>
    <col min="14595" max="14595" width="14" style="146" customWidth="1"/>
    <col min="14596" max="14596" width="15.42578125" style="146" customWidth="1"/>
    <col min="14597" max="14597" width="14.28515625" style="146" customWidth="1"/>
    <col min="14598" max="14598" width="16.140625" style="146" customWidth="1"/>
    <col min="14599" max="14600" width="11" style="146" customWidth="1"/>
    <col min="14601" max="14601" width="11.85546875" style="146" customWidth="1"/>
    <col min="14602" max="14848" width="9.140625" style="146"/>
    <col min="14849" max="14849" width="40.42578125" style="146" customWidth="1"/>
    <col min="14850" max="14850" width="13.42578125" style="146" customWidth="1"/>
    <col min="14851" max="14851" width="14" style="146" customWidth="1"/>
    <col min="14852" max="14852" width="15.42578125" style="146" customWidth="1"/>
    <col min="14853" max="14853" width="14.28515625" style="146" customWidth="1"/>
    <col min="14854" max="14854" width="16.140625" style="146" customWidth="1"/>
    <col min="14855" max="14856" width="11" style="146" customWidth="1"/>
    <col min="14857" max="14857" width="11.85546875" style="146" customWidth="1"/>
    <col min="14858" max="15104" width="9.140625" style="146"/>
    <col min="15105" max="15105" width="40.42578125" style="146" customWidth="1"/>
    <col min="15106" max="15106" width="13.42578125" style="146" customWidth="1"/>
    <col min="15107" max="15107" width="14" style="146" customWidth="1"/>
    <col min="15108" max="15108" width="15.42578125" style="146" customWidth="1"/>
    <col min="15109" max="15109" width="14.28515625" style="146" customWidth="1"/>
    <col min="15110" max="15110" width="16.140625" style="146" customWidth="1"/>
    <col min="15111" max="15112" width="11" style="146" customWidth="1"/>
    <col min="15113" max="15113" width="11.85546875" style="146" customWidth="1"/>
    <col min="15114" max="15360" width="9.140625" style="146"/>
    <col min="15361" max="15361" width="40.42578125" style="146" customWidth="1"/>
    <col min="15362" max="15362" width="13.42578125" style="146" customWidth="1"/>
    <col min="15363" max="15363" width="14" style="146" customWidth="1"/>
    <col min="15364" max="15364" width="15.42578125" style="146" customWidth="1"/>
    <col min="15365" max="15365" width="14.28515625" style="146" customWidth="1"/>
    <col min="15366" max="15366" width="16.140625" style="146" customWidth="1"/>
    <col min="15367" max="15368" width="11" style="146" customWidth="1"/>
    <col min="15369" max="15369" width="11.85546875" style="146" customWidth="1"/>
    <col min="15370" max="15616" width="9.140625" style="146"/>
    <col min="15617" max="15617" width="40.42578125" style="146" customWidth="1"/>
    <col min="15618" max="15618" width="13.42578125" style="146" customWidth="1"/>
    <col min="15619" max="15619" width="14" style="146" customWidth="1"/>
    <col min="15620" max="15620" width="15.42578125" style="146" customWidth="1"/>
    <col min="15621" max="15621" width="14.28515625" style="146" customWidth="1"/>
    <col min="15622" max="15622" width="16.140625" style="146" customWidth="1"/>
    <col min="15623" max="15624" width="11" style="146" customWidth="1"/>
    <col min="15625" max="15625" width="11.85546875" style="146" customWidth="1"/>
    <col min="15626" max="15872" width="9.140625" style="146"/>
    <col min="15873" max="15873" width="40.42578125" style="146" customWidth="1"/>
    <col min="15874" max="15874" width="13.42578125" style="146" customWidth="1"/>
    <col min="15875" max="15875" width="14" style="146" customWidth="1"/>
    <col min="15876" max="15876" width="15.42578125" style="146" customWidth="1"/>
    <col min="15877" max="15877" width="14.28515625" style="146" customWidth="1"/>
    <col min="15878" max="15878" width="16.140625" style="146" customWidth="1"/>
    <col min="15879" max="15880" width="11" style="146" customWidth="1"/>
    <col min="15881" max="15881" width="11.85546875" style="146" customWidth="1"/>
    <col min="15882" max="16128" width="9.140625" style="146"/>
    <col min="16129" max="16129" width="40.42578125" style="146" customWidth="1"/>
    <col min="16130" max="16130" width="13.42578125" style="146" customWidth="1"/>
    <col min="16131" max="16131" width="14" style="146" customWidth="1"/>
    <col min="16132" max="16132" width="15.42578125" style="146" customWidth="1"/>
    <col min="16133" max="16133" width="14.28515625" style="146" customWidth="1"/>
    <col min="16134" max="16134" width="16.140625" style="146" customWidth="1"/>
    <col min="16135" max="16136" width="11" style="146" customWidth="1"/>
    <col min="16137" max="16137" width="11.85546875" style="146" customWidth="1"/>
    <col min="16138" max="16384" width="9.140625" style="146"/>
  </cols>
  <sheetData>
    <row r="1" spans="1:6" x14ac:dyDescent="0.25">
      <c r="A1" s="292"/>
      <c r="B1" s="293"/>
      <c r="C1" s="293"/>
      <c r="D1" s="293"/>
      <c r="E1" s="333" t="s">
        <v>352</v>
      </c>
      <c r="F1" s="333"/>
    </row>
    <row r="2" spans="1:6" x14ac:dyDescent="0.25">
      <c r="A2" s="349" t="s">
        <v>330</v>
      </c>
      <c r="B2" s="349"/>
      <c r="C2" s="349"/>
      <c r="D2" s="349"/>
      <c r="E2" s="349"/>
      <c r="F2" s="349"/>
    </row>
    <row r="3" spans="1:6" ht="15.75" thickBot="1" x14ac:dyDescent="0.3">
      <c r="A3" s="350" t="s">
        <v>1</v>
      </c>
      <c r="B3" s="295"/>
      <c r="C3" s="295"/>
      <c r="D3" s="295"/>
      <c r="E3" s="295"/>
      <c r="F3" s="351" t="s">
        <v>69</v>
      </c>
    </row>
    <row r="4" spans="1:6" s="147" customFormat="1" ht="57.75" thickBot="1" x14ac:dyDescent="0.3">
      <c r="A4" s="352" t="s">
        <v>331</v>
      </c>
      <c r="B4" s="353" t="s">
        <v>332</v>
      </c>
      <c r="C4" s="353" t="s">
        <v>333</v>
      </c>
      <c r="D4" s="353" t="s">
        <v>334</v>
      </c>
      <c r="E4" s="353" t="s">
        <v>7</v>
      </c>
      <c r="F4" s="354" t="s">
        <v>335</v>
      </c>
    </row>
    <row r="5" spans="1:6" s="3" customFormat="1" ht="12" customHeight="1" thickBot="1" x14ac:dyDescent="0.3">
      <c r="A5" s="355">
        <v>1</v>
      </c>
      <c r="B5" s="356">
        <v>2</v>
      </c>
      <c r="C5" s="356">
        <v>3</v>
      </c>
      <c r="D5" s="356">
        <v>4</v>
      </c>
      <c r="E5" s="356">
        <v>5</v>
      </c>
      <c r="F5" s="357" t="s">
        <v>336</v>
      </c>
    </row>
    <row r="6" spans="1:6" x14ac:dyDescent="0.25">
      <c r="A6" s="358" t="s">
        <v>337</v>
      </c>
      <c r="B6" s="359">
        <v>71846</v>
      </c>
      <c r="C6" s="360" t="s">
        <v>338</v>
      </c>
      <c r="D6" s="359">
        <v>71846</v>
      </c>
      <c r="E6" s="359"/>
      <c r="F6" s="361">
        <f t="shared" ref="F6:F24" si="0">B6-D6-E6</f>
        <v>0</v>
      </c>
    </row>
    <row r="7" spans="1:6" x14ac:dyDescent="0.25">
      <c r="A7" s="358" t="s">
        <v>339</v>
      </c>
      <c r="B7" s="359">
        <v>137998</v>
      </c>
      <c r="C7" s="360" t="s">
        <v>340</v>
      </c>
      <c r="D7" s="359">
        <v>137998</v>
      </c>
      <c r="E7" s="359"/>
      <c r="F7" s="361">
        <f t="shared" si="0"/>
        <v>0</v>
      </c>
    </row>
    <row r="8" spans="1:6" x14ac:dyDescent="0.25">
      <c r="A8" s="358" t="s">
        <v>341</v>
      </c>
      <c r="B8" s="359">
        <v>47490</v>
      </c>
      <c r="C8" s="360" t="s">
        <v>342</v>
      </c>
      <c r="D8" s="359">
        <v>47490</v>
      </c>
      <c r="E8" s="359"/>
      <c r="F8" s="361">
        <f t="shared" si="0"/>
        <v>0</v>
      </c>
    </row>
    <row r="9" spans="1:6" x14ac:dyDescent="0.25">
      <c r="A9" s="308" t="s">
        <v>343</v>
      </c>
      <c r="B9" s="359">
        <v>198500</v>
      </c>
      <c r="C9" s="360" t="s">
        <v>344</v>
      </c>
      <c r="D9" s="359">
        <v>198500</v>
      </c>
      <c r="E9" s="359"/>
      <c r="F9" s="361">
        <f t="shared" si="0"/>
        <v>0</v>
      </c>
    </row>
    <row r="10" spans="1:6" x14ac:dyDescent="0.25">
      <c r="A10" s="358" t="s">
        <v>345</v>
      </c>
      <c r="B10" s="359">
        <v>4990</v>
      </c>
      <c r="C10" s="360" t="s">
        <v>346</v>
      </c>
      <c r="D10" s="359">
        <v>4990</v>
      </c>
      <c r="E10" s="359"/>
      <c r="F10" s="361">
        <f t="shared" si="0"/>
        <v>0</v>
      </c>
    </row>
    <row r="11" spans="1:6" x14ac:dyDescent="0.25">
      <c r="A11" s="308" t="s">
        <v>347</v>
      </c>
      <c r="B11" s="359">
        <v>38072</v>
      </c>
      <c r="C11" s="360" t="s">
        <v>348</v>
      </c>
      <c r="D11" s="359">
        <v>38072</v>
      </c>
      <c r="E11" s="359"/>
      <c r="F11" s="361">
        <f t="shared" si="0"/>
        <v>0</v>
      </c>
    </row>
    <row r="12" spans="1:6" x14ac:dyDescent="0.25">
      <c r="A12" s="358" t="s">
        <v>349</v>
      </c>
      <c r="B12" s="359">
        <v>26500</v>
      </c>
      <c r="C12" s="360" t="s">
        <v>350</v>
      </c>
      <c r="D12" s="359">
        <v>26500</v>
      </c>
      <c r="E12" s="359"/>
      <c r="F12" s="361">
        <f t="shared" si="0"/>
        <v>0</v>
      </c>
    </row>
    <row r="13" spans="1:6" x14ac:dyDescent="0.25">
      <c r="A13" s="358"/>
      <c r="B13" s="359"/>
      <c r="C13" s="360"/>
      <c r="D13" s="359"/>
      <c r="E13" s="359"/>
      <c r="F13" s="361">
        <f t="shared" si="0"/>
        <v>0</v>
      </c>
    </row>
    <row r="14" spans="1:6" x14ac:dyDescent="0.25">
      <c r="A14" s="358"/>
      <c r="B14" s="359"/>
      <c r="C14" s="360"/>
      <c r="D14" s="359"/>
      <c r="E14" s="359"/>
      <c r="F14" s="361">
        <f t="shared" si="0"/>
        <v>0</v>
      </c>
    </row>
    <row r="15" spans="1:6" x14ac:dyDescent="0.25">
      <c r="A15" s="358"/>
      <c r="B15" s="359"/>
      <c r="C15" s="360"/>
      <c r="D15" s="359"/>
      <c r="E15" s="359"/>
      <c r="F15" s="361">
        <f t="shared" si="0"/>
        <v>0</v>
      </c>
    </row>
    <row r="16" spans="1:6" x14ac:dyDescent="0.25">
      <c r="A16" s="358"/>
      <c r="B16" s="359"/>
      <c r="C16" s="360"/>
      <c r="D16" s="359"/>
      <c r="E16" s="359"/>
      <c r="F16" s="361">
        <f t="shared" si="0"/>
        <v>0</v>
      </c>
    </row>
    <row r="17" spans="1:6" x14ac:dyDescent="0.25">
      <c r="A17" s="358"/>
      <c r="B17" s="359"/>
      <c r="C17" s="360"/>
      <c r="D17" s="359"/>
      <c r="E17" s="359"/>
      <c r="F17" s="361">
        <f t="shared" si="0"/>
        <v>0</v>
      </c>
    </row>
    <row r="18" spans="1:6" x14ac:dyDescent="0.25">
      <c r="A18" s="358"/>
      <c r="B18" s="359"/>
      <c r="C18" s="360"/>
      <c r="D18" s="359"/>
      <c r="E18" s="359"/>
      <c r="F18" s="361">
        <f t="shared" si="0"/>
        <v>0</v>
      </c>
    </row>
    <row r="19" spans="1:6" x14ac:dyDescent="0.25">
      <c r="A19" s="358"/>
      <c r="B19" s="359"/>
      <c r="C19" s="360"/>
      <c r="D19" s="359"/>
      <c r="E19" s="359"/>
      <c r="F19" s="361">
        <f>B19-D19-E19</f>
        <v>0</v>
      </c>
    </row>
    <row r="20" spans="1:6" x14ac:dyDescent="0.25">
      <c r="A20" s="358"/>
      <c r="B20" s="359"/>
      <c r="C20" s="360"/>
      <c r="D20" s="359"/>
      <c r="E20" s="359"/>
      <c r="F20" s="361">
        <f t="shared" si="0"/>
        <v>0</v>
      </c>
    </row>
    <row r="21" spans="1:6" x14ac:dyDescent="0.25">
      <c r="A21" s="358"/>
      <c r="B21" s="359"/>
      <c r="C21" s="360"/>
      <c r="D21" s="359"/>
      <c r="E21" s="359"/>
      <c r="F21" s="361">
        <f t="shared" si="0"/>
        <v>0</v>
      </c>
    </row>
    <row r="22" spans="1:6" x14ac:dyDescent="0.25">
      <c r="A22" s="358"/>
      <c r="B22" s="359"/>
      <c r="C22" s="360"/>
      <c r="D22" s="359"/>
      <c r="E22" s="359"/>
      <c r="F22" s="361">
        <f t="shared" si="0"/>
        <v>0</v>
      </c>
    </row>
    <row r="23" spans="1:6" x14ac:dyDescent="0.25">
      <c r="A23" s="358"/>
      <c r="B23" s="359"/>
      <c r="C23" s="360"/>
      <c r="D23" s="359"/>
      <c r="E23" s="359"/>
      <c r="F23" s="361">
        <f t="shared" si="0"/>
        <v>0</v>
      </c>
    </row>
    <row r="24" spans="1:6" ht="15.95" customHeight="1" thickBot="1" x14ac:dyDescent="0.3">
      <c r="A24" s="362"/>
      <c r="B24" s="363"/>
      <c r="C24" s="364"/>
      <c r="D24" s="363"/>
      <c r="E24" s="363"/>
      <c r="F24" s="365">
        <f t="shared" si="0"/>
        <v>0</v>
      </c>
    </row>
    <row r="25" spans="1:6" s="148" customFormat="1" thickBot="1" x14ac:dyDescent="0.3">
      <c r="A25" s="366" t="s">
        <v>351</v>
      </c>
      <c r="B25" s="367">
        <f>SUM(B6:B24)</f>
        <v>525396</v>
      </c>
      <c r="C25" s="368"/>
      <c r="D25" s="367">
        <f>SUM(D6:D24)</f>
        <v>525396</v>
      </c>
      <c r="E25" s="367">
        <f>B17</f>
        <v>0</v>
      </c>
      <c r="F25" s="369">
        <f>SUM(F6:F24)</f>
        <v>0</v>
      </c>
    </row>
  </sheetData>
  <mergeCells count="2">
    <mergeCell ref="A2:F2"/>
    <mergeCell ref="E1:F1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DAB1-D17F-4E43-BC60-4BC3EAB1F85C}">
  <dimension ref="A1:F108"/>
  <sheetViews>
    <sheetView view="pageBreakPreview" topLeftCell="A63" zoomScale="60" zoomScaleNormal="100" workbookViewId="0">
      <selection activeCell="J79" sqref="J79"/>
    </sheetView>
  </sheetViews>
  <sheetFormatPr defaultRowHeight="15" x14ac:dyDescent="0.25"/>
  <cols>
    <col min="1" max="1" width="62.42578125" style="152" customWidth="1"/>
    <col min="2" max="2" width="4.140625" style="153" customWidth="1"/>
    <col min="3" max="4" width="15.42578125" style="154" bestFit="1" customWidth="1"/>
    <col min="5" max="5" width="17.42578125" style="154" customWidth="1"/>
    <col min="6" max="256" width="9.140625" style="154"/>
    <col min="257" max="257" width="62.42578125" style="154" customWidth="1"/>
    <col min="258" max="258" width="4.140625" style="154" customWidth="1"/>
    <col min="259" max="259" width="13.5703125" style="154" customWidth="1"/>
    <col min="260" max="260" width="14.28515625" style="154" customWidth="1"/>
    <col min="261" max="261" width="13.140625" style="154" bestFit="1" customWidth="1"/>
    <col min="262" max="512" width="9.140625" style="154"/>
    <col min="513" max="513" width="62.42578125" style="154" customWidth="1"/>
    <col min="514" max="514" width="4.140625" style="154" customWidth="1"/>
    <col min="515" max="515" width="13.5703125" style="154" customWidth="1"/>
    <col min="516" max="516" width="14.28515625" style="154" customWidth="1"/>
    <col min="517" max="517" width="13.140625" style="154" bestFit="1" customWidth="1"/>
    <col min="518" max="768" width="9.140625" style="154"/>
    <col min="769" max="769" width="62.42578125" style="154" customWidth="1"/>
    <col min="770" max="770" width="4.140625" style="154" customWidth="1"/>
    <col min="771" max="771" width="13.5703125" style="154" customWidth="1"/>
    <col min="772" max="772" width="14.28515625" style="154" customWidth="1"/>
    <col min="773" max="773" width="13.140625" style="154" bestFit="1" customWidth="1"/>
    <col min="774" max="1024" width="9.140625" style="154"/>
    <col min="1025" max="1025" width="62.42578125" style="154" customWidth="1"/>
    <col min="1026" max="1026" width="4.140625" style="154" customWidth="1"/>
    <col min="1027" max="1027" width="13.5703125" style="154" customWidth="1"/>
    <col min="1028" max="1028" width="14.28515625" style="154" customWidth="1"/>
    <col min="1029" max="1029" width="13.140625" style="154" bestFit="1" customWidth="1"/>
    <col min="1030" max="1280" width="9.140625" style="154"/>
    <col min="1281" max="1281" width="62.42578125" style="154" customWidth="1"/>
    <col min="1282" max="1282" width="4.140625" style="154" customWidth="1"/>
    <col min="1283" max="1283" width="13.5703125" style="154" customWidth="1"/>
    <col min="1284" max="1284" width="14.28515625" style="154" customWidth="1"/>
    <col min="1285" max="1285" width="13.140625" style="154" bestFit="1" customWidth="1"/>
    <col min="1286" max="1536" width="9.140625" style="154"/>
    <col min="1537" max="1537" width="62.42578125" style="154" customWidth="1"/>
    <col min="1538" max="1538" width="4.140625" style="154" customWidth="1"/>
    <col min="1539" max="1539" width="13.5703125" style="154" customWidth="1"/>
    <col min="1540" max="1540" width="14.28515625" style="154" customWidth="1"/>
    <col min="1541" max="1541" width="13.140625" style="154" bestFit="1" customWidth="1"/>
    <col min="1542" max="1792" width="9.140625" style="154"/>
    <col min="1793" max="1793" width="62.42578125" style="154" customWidth="1"/>
    <col min="1794" max="1794" width="4.140625" style="154" customWidth="1"/>
    <col min="1795" max="1795" width="13.5703125" style="154" customWidth="1"/>
    <col min="1796" max="1796" width="14.28515625" style="154" customWidth="1"/>
    <col min="1797" max="1797" width="13.140625" style="154" bestFit="1" customWidth="1"/>
    <col min="1798" max="2048" width="9.140625" style="154"/>
    <col min="2049" max="2049" width="62.42578125" style="154" customWidth="1"/>
    <col min="2050" max="2050" width="4.140625" style="154" customWidth="1"/>
    <col min="2051" max="2051" width="13.5703125" style="154" customWidth="1"/>
    <col min="2052" max="2052" width="14.28515625" style="154" customWidth="1"/>
    <col min="2053" max="2053" width="13.140625" style="154" bestFit="1" customWidth="1"/>
    <col min="2054" max="2304" width="9.140625" style="154"/>
    <col min="2305" max="2305" width="62.42578125" style="154" customWidth="1"/>
    <col min="2306" max="2306" width="4.140625" style="154" customWidth="1"/>
    <col min="2307" max="2307" width="13.5703125" style="154" customWidth="1"/>
    <col min="2308" max="2308" width="14.28515625" style="154" customWidth="1"/>
    <col min="2309" max="2309" width="13.140625" style="154" bestFit="1" customWidth="1"/>
    <col min="2310" max="2560" width="9.140625" style="154"/>
    <col min="2561" max="2561" width="62.42578125" style="154" customWidth="1"/>
    <col min="2562" max="2562" width="4.140625" style="154" customWidth="1"/>
    <col min="2563" max="2563" width="13.5703125" style="154" customWidth="1"/>
    <col min="2564" max="2564" width="14.28515625" style="154" customWidth="1"/>
    <col min="2565" max="2565" width="13.140625" style="154" bestFit="1" customWidth="1"/>
    <col min="2566" max="2816" width="9.140625" style="154"/>
    <col min="2817" max="2817" width="62.42578125" style="154" customWidth="1"/>
    <col min="2818" max="2818" width="4.140625" style="154" customWidth="1"/>
    <col min="2819" max="2819" width="13.5703125" style="154" customWidth="1"/>
    <col min="2820" max="2820" width="14.28515625" style="154" customWidth="1"/>
    <col min="2821" max="2821" width="13.140625" style="154" bestFit="1" customWidth="1"/>
    <col min="2822" max="3072" width="9.140625" style="154"/>
    <col min="3073" max="3073" width="62.42578125" style="154" customWidth="1"/>
    <col min="3074" max="3074" width="4.140625" style="154" customWidth="1"/>
    <col min="3075" max="3075" width="13.5703125" style="154" customWidth="1"/>
    <col min="3076" max="3076" width="14.28515625" style="154" customWidth="1"/>
    <col min="3077" max="3077" width="13.140625" style="154" bestFit="1" customWidth="1"/>
    <col min="3078" max="3328" width="9.140625" style="154"/>
    <col min="3329" max="3329" width="62.42578125" style="154" customWidth="1"/>
    <col min="3330" max="3330" width="4.140625" style="154" customWidth="1"/>
    <col min="3331" max="3331" width="13.5703125" style="154" customWidth="1"/>
    <col min="3332" max="3332" width="14.28515625" style="154" customWidth="1"/>
    <col min="3333" max="3333" width="13.140625" style="154" bestFit="1" customWidth="1"/>
    <col min="3334" max="3584" width="9.140625" style="154"/>
    <col min="3585" max="3585" width="62.42578125" style="154" customWidth="1"/>
    <col min="3586" max="3586" width="4.140625" style="154" customWidth="1"/>
    <col min="3587" max="3587" width="13.5703125" style="154" customWidth="1"/>
    <col min="3588" max="3588" width="14.28515625" style="154" customWidth="1"/>
    <col min="3589" max="3589" width="13.140625" style="154" bestFit="1" customWidth="1"/>
    <col min="3590" max="3840" width="9.140625" style="154"/>
    <col min="3841" max="3841" width="62.42578125" style="154" customWidth="1"/>
    <col min="3842" max="3842" width="4.140625" style="154" customWidth="1"/>
    <col min="3843" max="3843" width="13.5703125" style="154" customWidth="1"/>
    <col min="3844" max="3844" width="14.28515625" style="154" customWidth="1"/>
    <col min="3845" max="3845" width="13.140625" style="154" bestFit="1" customWidth="1"/>
    <col min="3846" max="4096" width="9.140625" style="154"/>
    <col min="4097" max="4097" width="62.42578125" style="154" customWidth="1"/>
    <col min="4098" max="4098" width="4.140625" style="154" customWidth="1"/>
    <col min="4099" max="4099" width="13.5703125" style="154" customWidth="1"/>
    <col min="4100" max="4100" width="14.28515625" style="154" customWidth="1"/>
    <col min="4101" max="4101" width="13.140625" style="154" bestFit="1" customWidth="1"/>
    <col min="4102" max="4352" width="9.140625" style="154"/>
    <col min="4353" max="4353" width="62.42578125" style="154" customWidth="1"/>
    <col min="4354" max="4354" width="4.140625" style="154" customWidth="1"/>
    <col min="4355" max="4355" width="13.5703125" style="154" customWidth="1"/>
    <col min="4356" max="4356" width="14.28515625" style="154" customWidth="1"/>
    <col min="4357" max="4357" width="13.140625" style="154" bestFit="1" customWidth="1"/>
    <col min="4358" max="4608" width="9.140625" style="154"/>
    <col min="4609" max="4609" width="62.42578125" style="154" customWidth="1"/>
    <col min="4610" max="4610" width="4.140625" style="154" customWidth="1"/>
    <col min="4611" max="4611" width="13.5703125" style="154" customWidth="1"/>
    <col min="4612" max="4612" width="14.28515625" style="154" customWidth="1"/>
    <col min="4613" max="4613" width="13.140625" style="154" bestFit="1" customWidth="1"/>
    <col min="4614" max="4864" width="9.140625" style="154"/>
    <col min="4865" max="4865" width="62.42578125" style="154" customWidth="1"/>
    <col min="4866" max="4866" width="4.140625" style="154" customWidth="1"/>
    <col min="4867" max="4867" width="13.5703125" style="154" customWidth="1"/>
    <col min="4868" max="4868" width="14.28515625" style="154" customWidth="1"/>
    <col min="4869" max="4869" width="13.140625" style="154" bestFit="1" customWidth="1"/>
    <col min="4870" max="5120" width="9.140625" style="154"/>
    <col min="5121" max="5121" width="62.42578125" style="154" customWidth="1"/>
    <col min="5122" max="5122" width="4.140625" style="154" customWidth="1"/>
    <col min="5123" max="5123" width="13.5703125" style="154" customWidth="1"/>
    <col min="5124" max="5124" width="14.28515625" style="154" customWidth="1"/>
    <col min="5125" max="5125" width="13.140625" style="154" bestFit="1" customWidth="1"/>
    <col min="5126" max="5376" width="9.140625" style="154"/>
    <col min="5377" max="5377" width="62.42578125" style="154" customWidth="1"/>
    <col min="5378" max="5378" width="4.140625" style="154" customWidth="1"/>
    <col min="5379" max="5379" width="13.5703125" style="154" customWidth="1"/>
    <col min="5380" max="5380" width="14.28515625" style="154" customWidth="1"/>
    <col min="5381" max="5381" width="13.140625" style="154" bestFit="1" customWidth="1"/>
    <col min="5382" max="5632" width="9.140625" style="154"/>
    <col min="5633" max="5633" width="62.42578125" style="154" customWidth="1"/>
    <col min="5634" max="5634" width="4.140625" style="154" customWidth="1"/>
    <col min="5635" max="5635" width="13.5703125" style="154" customWidth="1"/>
    <col min="5636" max="5636" width="14.28515625" style="154" customWidth="1"/>
    <col min="5637" max="5637" width="13.140625" style="154" bestFit="1" customWidth="1"/>
    <col min="5638" max="5888" width="9.140625" style="154"/>
    <col min="5889" max="5889" width="62.42578125" style="154" customWidth="1"/>
    <col min="5890" max="5890" width="4.140625" style="154" customWidth="1"/>
    <col min="5891" max="5891" width="13.5703125" style="154" customWidth="1"/>
    <col min="5892" max="5892" width="14.28515625" style="154" customWidth="1"/>
    <col min="5893" max="5893" width="13.140625" style="154" bestFit="1" customWidth="1"/>
    <col min="5894" max="6144" width="9.140625" style="154"/>
    <col min="6145" max="6145" width="62.42578125" style="154" customWidth="1"/>
    <col min="6146" max="6146" width="4.140625" style="154" customWidth="1"/>
    <col min="6147" max="6147" width="13.5703125" style="154" customWidth="1"/>
    <col min="6148" max="6148" width="14.28515625" style="154" customWidth="1"/>
    <col min="6149" max="6149" width="13.140625" style="154" bestFit="1" customWidth="1"/>
    <col min="6150" max="6400" width="9.140625" style="154"/>
    <col min="6401" max="6401" width="62.42578125" style="154" customWidth="1"/>
    <col min="6402" max="6402" width="4.140625" style="154" customWidth="1"/>
    <col min="6403" max="6403" width="13.5703125" style="154" customWidth="1"/>
    <col min="6404" max="6404" width="14.28515625" style="154" customWidth="1"/>
    <col min="6405" max="6405" width="13.140625" style="154" bestFit="1" customWidth="1"/>
    <col min="6406" max="6656" width="9.140625" style="154"/>
    <col min="6657" max="6657" width="62.42578125" style="154" customWidth="1"/>
    <col min="6658" max="6658" width="4.140625" style="154" customWidth="1"/>
    <col min="6659" max="6659" width="13.5703125" style="154" customWidth="1"/>
    <col min="6660" max="6660" width="14.28515625" style="154" customWidth="1"/>
    <col min="6661" max="6661" width="13.140625" style="154" bestFit="1" customWidth="1"/>
    <col min="6662" max="6912" width="9.140625" style="154"/>
    <col min="6913" max="6913" width="62.42578125" style="154" customWidth="1"/>
    <col min="6914" max="6914" width="4.140625" style="154" customWidth="1"/>
    <col min="6915" max="6915" width="13.5703125" style="154" customWidth="1"/>
    <col min="6916" max="6916" width="14.28515625" style="154" customWidth="1"/>
    <col min="6917" max="6917" width="13.140625" style="154" bestFit="1" customWidth="1"/>
    <col min="6918" max="7168" width="9.140625" style="154"/>
    <col min="7169" max="7169" width="62.42578125" style="154" customWidth="1"/>
    <col min="7170" max="7170" width="4.140625" style="154" customWidth="1"/>
    <col min="7171" max="7171" width="13.5703125" style="154" customWidth="1"/>
    <col min="7172" max="7172" width="14.28515625" style="154" customWidth="1"/>
    <col min="7173" max="7173" width="13.140625" style="154" bestFit="1" customWidth="1"/>
    <col min="7174" max="7424" width="9.140625" style="154"/>
    <col min="7425" max="7425" width="62.42578125" style="154" customWidth="1"/>
    <col min="7426" max="7426" width="4.140625" style="154" customWidth="1"/>
    <col min="7427" max="7427" width="13.5703125" style="154" customWidth="1"/>
    <col min="7428" max="7428" width="14.28515625" style="154" customWidth="1"/>
    <col min="7429" max="7429" width="13.140625" style="154" bestFit="1" customWidth="1"/>
    <col min="7430" max="7680" width="9.140625" style="154"/>
    <col min="7681" max="7681" width="62.42578125" style="154" customWidth="1"/>
    <col min="7682" max="7682" width="4.140625" style="154" customWidth="1"/>
    <col min="7683" max="7683" width="13.5703125" style="154" customWidth="1"/>
    <col min="7684" max="7684" width="14.28515625" style="154" customWidth="1"/>
    <col min="7685" max="7685" width="13.140625" style="154" bestFit="1" customWidth="1"/>
    <col min="7686" max="7936" width="9.140625" style="154"/>
    <col min="7937" max="7937" width="62.42578125" style="154" customWidth="1"/>
    <col min="7938" max="7938" width="4.140625" style="154" customWidth="1"/>
    <col min="7939" max="7939" width="13.5703125" style="154" customWidth="1"/>
    <col min="7940" max="7940" width="14.28515625" style="154" customWidth="1"/>
    <col min="7941" max="7941" width="13.140625" style="154" bestFit="1" customWidth="1"/>
    <col min="7942" max="8192" width="9.140625" style="154"/>
    <col min="8193" max="8193" width="62.42578125" style="154" customWidth="1"/>
    <col min="8194" max="8194" width="4.140625" style="154" customWidth="1"/>
    <col min="8195" max="8195" width="13.5703125" style="154" customWidth="1"/>
    <col min="8196" max="8196" width="14.28515625" style="154" customWidth="1"/>
    <col min="8197" max="8197" width="13.140625" style="154" bestFit="1" customWidth="1"/>
    <col min="8198" max="8448" width="9.140625" style="154"/>
    <col min="8449" max="8449" width="62.42578125" style="154" customWidth="1"/>
    <col min="8450" max="8450" width="4.140625" style="154" customWidth="1"/>
    <col min="8451" max="8451" width="13.5703125" style="154" customWidth="1"/>
    <col min="8452" max="8452" width="14.28515625" style="154" customWidth="1"/>
    <col min="8453" max="8453" width="13.140625" style="154" bestFit="1" customWidth="1"/>
    <col min="8454" max="8704" width="9.140625" style="154"/>
    <col min="8705" max="8705" width="62.42578125" style="154" customWidth="1"/>
    <col min="8706" max="8706" width="4.140625" style="154" customWidth="1"/>
    <col min="8707" max="8707" width="13.5703125" style="154" customWidth="1"/>
    <col min="8708" max="8708" width="14.28515625" style="154" customWidth="1"/>
    <col min="8709" max="8709" width="13.140625" style="154" bestFit="1" customWidth="1"/>
    <col min="8710" max="8960" width="9.140625" style="154"/>
    <col min="8961" max="8961" width="62.42578125" style="154" customWidth="1"/>
    <col min="8962" max="8962" width="4.140625" style="154" customWidth="1"/>
    <col min="8963" max="8963" width="13.5703125" style="154" customWidth="1"/>
    <col min="8964" max="8964" width="14.28515625" style="154" customWidth="1"/>
    <col min="8965" max="8965" width="13.140625" style="154" bestFit="1" customWidth="1"/>
    <col min="8966" max="9216" width="9.140625" style="154"/>
    <col min="9217" max="9217" width="62.42578125" style="154" customWidth="1"/>
    <col min="9218" max="9218" width="4.140625" style="154" customWidth="1"/>
    <col min="9219" max="9219" width="13.5703125" style="154" customWidth="1"/>
    <col min="9220" max="9220" width="14.28515625" style="154" customWidth="1"/>
    <col min="9221" max="9221" width="13.140625" style="154" bestFit="1" customWidth="1"/>
    <col min="9222" max="9472" width="9.140625" style="154"/>
    <col min="9473" max="9473" width="62.42578125" style="154" customWidth="1"/>
    <col min="9474" max="9474" width="4.140625" style="154" customWidth="1"/>
    <col min="9475" max="9475" width="13.5703125" style="154" customWidth="1"/>
    <col min="9476" max="9476" width="14.28515625" style="154" customWidth="1"/>
    <col min="9477" max="9477" width="13.140625" style="154" bestFit="1" customWidth="1"/>
    <col min="9478" max="9728" width="9.140625" style="154"/>
    <col min="9729" max="9729" width="62.42578125" style="154" customWidth="1"/>
    <col min="9730" max="9730" width="4.140625" style="154" customWidth="1"/>
    <col min="9731" max="9731" width="13.5703125" style="154" customWidth="1"/>
    <col min="9732" max="9732" width="14.28515625" style="154" customWidth="1"/>
    <col min="9733" max="9733" width="13.140625" style="154" bestFit="1" customWidth="1"/>
    <col min="9734" max="9984" width="9.140625" style="154"/>
    <col min="9985" max="9985" width="62.42578125" style="154" customWidth="1"/>
    <col min="9986" max="9986" width="4.140625" style="154" customWidth="1"/>
    <col min="9987" max="9987" width="13.5703125" style="154" customWidth="1"/>
    <col min="9988" max="9988" width="14.28515625" style="154" customWidth="1"/>
    <col min="9989" max="9989" width="13.140625" style="154" bestFit="1" customWidth="1"/>
    <col min="9990" max="10240" width="9.140625" style="154"/>
    <col min="10241" max="10241" width="62.42578125" style="154" customWidth="1"/>
    <col min="10242" max="10242" width="4.140625" style="154" customWidth="1"/>
    <col min="10243" max="10243" width="13.5703125" style="154" customWidth="1"/>
    <col min="10244" max="10244" width="14.28515625" style="154" customWidth="1"/>
    <col min="10245" max="10245" width="13.140625" style="154" bestFit="1" customWidth="1"/>
    <col min="10246" max="10496" width="9.140625" style="154"/>
    <col min="10497" max="10497" width="62.42578125" style="154" customWidth="1"/>
    <col min="10498" max="10498" width="4.140625" style="154" customWidth="1"/>
    <col min="10499" max="10499" width="13.5703125" style="154" customWidth="1"/>
    <col min="10500" max="10500" width="14.28515625" style="154" customWidth="1"/>
    <col min="10501" max="10501" width="13.140625" style="154" bestFit="1" customWidth="1"/>
    <col min="10502" max="10752" width="9.140625" style="154"/>
    <col min="10753" max="10753" width="62.42578125" style="154" customWidth="1"/>
    <col min="10754" max="10754" width="4.140625" style="154" customWidth="1"/>
    <col min="10755" max="10755" width="13.5703125" style="154" customWidth="1"/>
    <col min="10756" max="10756" width="14.28515625" style="154" customWidth="1"/>
    <col min="10757" max="10757" width="13.140625" style="154" bestFit="1" customWidth="1"/>
    <col min="10758" max="11008" width="9.140625" style="154"/>
    <col min="11009" max="11009" width="62.42578125" style="154" customWidth="1"/>
    <col min="11010" max="11010" width="4.140625" style="154" customWidth="1"/>
    <col min="11011" max="11011" width="13.5703125" style="154" customWidth="1"/>
    <col min="11012" max="11012" width="14.28515625" style="154" customWidth="1"/>
    <col min="11013" max="11013" width="13.140625" style="154" bestFit="1" customWidth="1"/>
    <col min="11014" max="11264" width="9.140625" style="154"/>
    <col min="11265" max="11265" width="62.42578125" style="154" customWidth="1"/>
    <col min="11266" max="11266" width="4.140625" style="154" customWidth="1"/>
    <col min="11267" max="11267" width="13.5703125" style="154" customWidth="1"/>
    <col min="11268" max="11268" width="14.28515625" style="154" customWidth="1"/>
    <col min="11269" max="11269" width="13.140625" style="154" bestFit="1" customWidth="1"/>
    <col min="11270" max="11520" width="9.140625" style="154"/>
    <col min="11521" max="11521" width="62.42578125" style="154" customWidth="1"/>
    <col min="11522" max="11522" width="4.140625" style="154" customWidth="1"/>
    <col min="11523" max="11523" width="13.5703125" style="154" customWidth="1"/>
    <col min="11524" max="11524" width="14.28515625" style="154" customWidth="1"/>
    <col min="11525" max="11525" width="13.140625" style="154" bestFit="1" customWidth="1"/>
    <col min="11526" max="11776" width="9.140625" style="154"/>
    <col min="11777" max="11777" width="62.42578125" style="154" customWidth="1"/>
    <col min="11778" max="11778" width="4.140625" style="154" customWidth="1"/>
    <col min="11779" max="11779" width="13.5703125" style="154" customWidth="1"/>
    <col min="11780" max="11780" width="14.28515625" style="154" customWidth="1"/>
    <col min="11781" max="11781" width="13.140625" style="154" bestFit="1" customWidth="1"/>
    <col min="11782" max="12032" width="9.140625" style="154"/>
    <col min="12033" max="12033" width="62.42578125" style="154" customWidth="1"/>
    <col min="12034" max="12034" width="4.140625" style="154" customWidth="1"/>
    <col min="12035" max="12035" width="13.5703125" style="154" customWidth="1"/>
    <col min="12036" max="12036" width="14.28515625" style="154" customWidth="1"/>
    <col min="12037" max="12037" width="13.140625" style="154" bestFit="1" customWidth="1"/>
    <col min="12038" max="12288" width="9.140625" style="154"/>
    <col min="12289" max="12289" width="62.42578125" style="154" customWidth="1"/>
    <col min="12290" max="12290" width="4.140625" style="154" customWidth="1"/>
    <col min="12291" max="12291" width="13.5703125" style="154" customWidth="1"/>
    <col min="12292" max="12292" width="14.28515625" style="154" customWidth="1"/>
    <col min="12293" max="12293" width="13.140625" style="154" bestFit="1" customWidth="1"/>
    <col min="12294" max="12544" width="9.140625" style="154"/>
    <col min="12545" max="12545" width="62.42578125" style="154" customWidth="1"/>
    <col min="12546" max="12546" width="4.140625" style="154" customWidth="1"/>
    <col min="12547" max="12547" width="13.5703125" style="154" customWidth="1"/>
    <col min="12548" max="12548" width="14.28515625" style="154" customWidth="1"/>
    <col min="12549" max="12549" width="13.140625" style="154" bestFit="1" customWidth="1"/>
    <col min="12550" max="12800" width="9.140625" style="154"/>
    <col min="12801" max="12801" width="62.42578125" style="154" customWidth="1"/>
    <col min="12802" max="12802" width="4.140625" style="154" customWidth="1"/>
    <col min="12803" max="12803" width="13.5703125" style="154" customWidth="1"/>
    <col min="12804" max="12804" width="14.28515625" style="154" customWidth="1"/>
    <col min="12805" max="12805" width="13.140625" style="154" bestFit="1" customWidth="1"/>
    <col min="12806" max="13056" width="9.140625" style="154"/>
    <col min="13057" max="13057" width="62.42578125" style="154" customWidth="1"/>
    <col min="13058" max="13058" width="4.140625" style="154" customWidth="1"/>
    <col min="13059" max="13059" width="13.5703125" style="154" customWidth="1"/>
    <col min="13060" max="13060" width="14.28515625" style="154" customWidth="1"/>
    <col min="13061" max="13061" width="13.140625" style="154" bestFit="1" customWidth="1"/>
    <col min="13062" max="13312" width="9.140625" style="154"/>
    <col min="13313" max="13313" width="62.42578125" style="154" customWidth="1"/>
    <col min="13314" max="13314" width="4.140625" style="154" customWidth="1"/>
    <col min="13315" max="13315" width="13.5703125" style="154" customWidth="1"/>
    <col min="13316" max="13316" width="14.28515625" style="154" customWidth="1"/>
    <col min="13317" max="13317" width="13.140625" style="154" bestFit="1" customWidth="1"/>
    <col min="13318" max="13568" width="9.140625" style="154"/>
    <col min="13569" max="13569" width="62.42578125" style="154" customWidth="1"/>
    <col min="13570" max="13570" width="4.140625" style="154" customWidth="1"/>
    <col min="13571" max="13571" width="13.5703125" style="154" customWidth="1"/>
    <col min="13572" max="13572" width="14.28515625" style="154" customWidth="1"/>
    <col min="13573" max="13573" width="13.140625" style="154" bestFit="1" customWidth="1"/>
    <col min="13574" max="13824" width="9.140625" style="154"/>
    <col min="13825" max="13825" width="62.42578125" style="154" customWidth="1"/>
    <col min="13826" max="13826" width="4.140625" style="154" customWidth="1"/>
    <col min="13827" max="13827" width="13.5703125" style="154" customWidth="1"/>
    <col min="13828" max="13828" width="14.28515625" style="154" customWidth="1"/>
    <col min="13829" max="13829" width="13.140625" style="154" bestFit="1" customWidth="1"/>
    <col min="13830" max="14080" width="9.140625" style="154"/>
    <col min="14081" max="14081" width="62.42578125" style="154" customWidth="1"/>
    <col min="14082" max="14082" width="4.140625" style="154" customWidth="1"/>
    <col min="14083" max="14083" width="13.5703125" style="154" customWidth="1"/>
    <col min="14084" max="14084" width="14.28515625" style="154" customWidth="1"/>
    <col min="14085" max="14085" width="13.140625" style="154" bestFit="1" customWidth="1"/>
    <col min="14086" max="14336" width="9.140625" style="154"/>
    <col min="14337" max="14337" width="62.42578125" style="154" customWidth="1"/>
    <col min="14338" max="14338" width="4.140625" style="154" customWidth="1"/>
    <col min="14339" max="14339" width="13.5703125" style="154" customWidth="1"/>
    <col min="14340" max="14340" width="14.28515625" style="154" customWidth="1"/>
    <col min="14341" max="14341" width="13.140625" style="154" bestFit="1" customWidth="1"/>
    <col min="14342" max="14592" width="9.140625" style="154"/>
    <col min="14593" max="14593" width="62.42578125" style="154" customWidth="1"/>
    <col min="14594" max="14594" width="4.140625" style="154" customWidth="1"/>
    <col min="14595" max="14595" width="13.5703125" style="154" customWidth="1"/>
    <col min="14596" max="14596" width="14.28515625" style="154" customWidth="1"/>
    <col min="14597" max="14597" width="13.140625" style="154" bestFit="1" customWidth="1"/>
    <col min="14598" max="14848" width="9.140625" style="154"/>
    <col min="14849" max="14849" width="62.42578125" style="154" customWidth="1"/>
    <col min="14850" max="14850" width="4.140625" style="154" customWidth="1"/>
    <col min="14851" max="14851" width="13.5703125" style="154" customWidth="1"/>
    <col min="14852" max="14852" width="14.28515625" style="154" customWidth="1"/>
    <col min="14853" max="14853" width="13.140625" style="154" bestFit="1" customWidth="1"/>
    <col min="14854" max="15104" width="9.140625" style="154"/>
    <col min="15105" max="15105" width="62.42578125" style="154" customWidth="1"/>
    <col min="15106" max="15106" width="4.140625" style="154" customWidth="1"/>
    <col min="15107" max="15107" width="13.5703125" style="154" customWidth="1"/>
    <col min="15108" max="15108" width="14.28515625" style="154" customWidth="1"/>
    <col min="15109" max="15109" width="13.140625" style="154" bestFit="1" customWidth="1"/>
    <col min="15110" max="15360" width="9.140625" style="154"/>
    <col min="15361" max="15361" width="62.42578125" style="154" customWidth="1"/>
    <col min="15362" max="15362" width="4.140625" style="154" customWidth="1"/>
    <col min="15363" max="15363" width="13.5703125" style="154" customWidth="1"/>
    <col min="15364" max="15364" width="14.28515625" style="154" customWidth="1"/>
    <col min="15365" max="15365" width="13.140625" style="154" bestFit="1" customWidth="1"/>
    <col min="15366" max="15616" width="9.140625" style="154"/>
    <col min="15617" max="15617" width="62.42578125" style="154" customWidth="1"/>
    <col min="15618" max="15618" width="4.140625" style="154" customWidth="1"/>
    <col min="15619" max="15619" width="13.5703125" style="154" customWidth="1"/>
    <col min="15620" max="15620" width="14.28515625" style="154" customWidth="1"/>
    <col min="15621" max="15621" width="13.140625" style="154" bestFit="1" customWidth="1"/>
    <col min="15622" max="15872" width="9.140625" style="154"/>
    <col min="15873" max="15873" width="62.42578125" style="154" customWidth="1"/>
    <col min="15874" max="15874" width="4.140625" style="154" customWidth="1"/>
    <col min="15875" max="15875" width="13.5703125" style="154" customWidth="1"/>
    <col min="15876" max="15876" width="14.28515625" style="154" customWidth="1"/>
    <col min="15877" max="15877" width="13.140625" style="154" bestFit="1" customWidth="1"/>
    <col min="15878" max="16128" width="9.140625" style="154"/>
    <col min="16129" max="16129" width="62.42578125" style="154" customWidth="1"/>
    <col min="16130" max="16130" width="4.140625" style="154" customWidth="1"/>
    <col min="16131" max="16131" width="13.5703125" style="154" customWidth="1"/>
    <col min="16132" max="16132" width="14.28515625" style="154" customWidth="1"/>
    <col min="16133" max="16133" width="13.140625" style="154" bestFit="1" customWidth="1"/>
    <col min="16134" max="16384" width="9.140625" style="154"/>
  </cols>
  <sheetData>
    <row r="1" spans="1:6" x14ac:dyDescent="0.25">
      <c r="D1" s="334" t="s">
        <v>461</v>
      </c>
      <c r="E1" s="334"/>
    </row>
    <row r="2" spans="1:6" ht="39" customHeight="1" x14ac:dyDescent="0.25">
      <c r="A2" s="335" t="s">
        <v>460</v>
      </c>
      <c r="B2" s="335"/>
      <c r="C2" s="335"/>
      <c r="D2" s="335"/>
      <c r="E2" s="335"/>
    </row>
    <row r="3" spans="1:6" x14ac:dyDescent="0.25">
      <c r="A3" s="151" t="s">
        <v>462</v>
      </c>
      <c r="E3" s="155" t="s">
        <v>69</v>
      </c>
    </row>
    <row r="4" spans="1:6" ht="15.75" thickBot="1" x14ac:dyDescent="0.3">
      <c r="A4" s="151"/>
      <c r="E4" s="155"/>
    </row>
    <row r="5" spans="1:6" s="161" customFormat="1" ht="38.25" thickBot="1" x14ac:dyDescent="0.3">
      <c r="A5" s="156" t="s">
        <v>353</v>
      </c>
      <c r="B5" s="157" t="s">
        <v>354</v>
      </c>
      <c r="C5" s="158" t="s">
        <v>355</v>
      </c>
      <c r="D5" s="159" t="s">
        <v>356</v>
      </c>
      <c r="E5" s="160" t="s">
        <v>357</v>
      </c>
    </row>
    <row r="6" spans="1:6" s="167" customFormat="1" ht="16.5" thickBot="1" x14ac:dyDescent="0.3">
      <c r="A6" s="162"/>
      <c r="B6" s="163"/>
      <c r="C6" s="164" t="s">
        <v>358</v>
      </c>
      <c r="D6" s="165"/>
      <c r="E6" s="166"/>
    </row>
    <row r="7" spans="1:6" s="170" customFormat="1" ht="14.25" thickBot="1" x14ac:dyDescent="0.3">
      <c r="A7" s="168" t="s">
        <v>359</v>
      </c>
      <c r="B7" s="169" t="s">
        <v>360</v>
      </c>
      <c r="C7" s="169" t="s">
        <v>361</v>
      </c>
      <c r="D7" s="169" t="s">
        <v>362</v>
      </c>
      <c r="E7" s="169" t="s">
        <v>363</v>
      </c>
    </row>
    <row r="8" spans="1:6" ht="13.5" customHeight="1" thickBot="1" x14ac:dyDescent="0.3">
      <c r="A8" s="171" t="s">
        <v>364</v>
      </c>
      <c r="B8" s="172" t="s">
        <v>365</v>
      </c>
      <c r="C8" s="173">
        <v>0</v>
      </c>
      <c r="D8" s="173">
        <v>0</v>
      </c>
      <c r="E8" s="174"/>
    </row>
    <row r="9" spans="1:6" ht="13.5" customHeight="1" thickBot="1" x14ac:dyDescent="0.3">
      <c r="A9" s="171" t="s">
        <v>366</v>
      </c>
      <c r="B9" s="172" t="s">
        <v>367</v>
      </c>
      <c r="C9" s="175">
        <v>175301974</v>
      </c>
      <c r="D9" s="175">
        <v>168536464</v>
      </c>
      <c r="E9" s="174">
        <f>D9/C9*100</f>
        <v>96.140653841125598</v>
      </c>
    </row>
    <row r="10" spans="1:6" ht="13.5" customHeight="1" thickBot="1" x14ac:dyDescent="0.3">
      <c r="A10" s="176" t="s">
        <v>368</v>
      </c>
      <c r="B10" s="172" t="s">
        <v>369</v>
      </c>
      <c r="C10" s="175">
        <f>C11+C18</f>
        <v>104373369</v>
      </c>
      <c r="D10" s="175">
        <f>D11+D18</f>
        <v>171327155</v>
      </c>
      <c r="E10" s="174">
        <f>D10/C10*100</f>
        <v>164.14834228451511</v>
      </c>
    </row>
    <row r="11" spans="1:6" ht="13.5" customHeight="1" thickBot="1" x14ac:dyDescent="0.3">
      <c r="A11" s="171" t="s">
        <v>370</v>
      </c>
      <c r="B11" s="172" t="s">
        <v>371</v>
      </c>
      <c r="C11" s="175">
        <f>C12+C13+C14+C15+C16+C17</f>
        <v>39348615</v>
      </c>
      <c r="D11" s="175">
        <f>D12+D13+D14+D15+D16+D17</f>
        <v>38595068</v>
      </c>
      <c r="E11" s="174">
        <f>D11/C11*100</f>
        <v>98.084946573087777</v>
      </c>
    </row>
    <row r="12" spans="1:6" ht="13.5" customHeight="1" thickBot="1" x14ac:dyDescent="0.3">
      <c r="A12" s="177" t="s">
        <v>372</v>
      </c>
      <c r="B12" s="172" t="s">
        <v>373</v>
      </c>
      <c r="C12" s="178">
        <v>4950000</v>
      </c>
      <c r="D12" s="178">
        <v>4950000</v>
      </c>
      <c r="E12" s="174">
        <f>D12/C12*100</f>
        <v>100</v>
      </c>
      <c r="F12" s="179"/>
    </row>
    <row r="13" spans="1:6" ht="13.5" customHeight="1" thickBot="1" x14ac:dyDescent="0.3">
      <c r="A13" s="177" t="s">
        <v>374</v>
      </c>
      <c r="B13" s="172" t="s">
        <v>375</v>
      </c>
      <c r="C13" s="178"/>
      <c r="D13" s="178"/>
      <c r="E13" s="180"/>
    </row>
    <row r="14" spans="1:6" ht="13.5" customHeight="1" thickBot="1" x14ac:dyDescent="0.3">
      <c r="A14" s="181" t="s">
        <v>376</v>
      </c>
      <c r="B14" s="172" t="s">
        <v>377</v>
      </c>
      <c r="C14" s="182"/>
      <c r="D14" s="182"/>
      <c r="E14" s="180"/>
    </row>
    <row r="15" spans="1:6" ht="13.5" customHeight="1" thickBot="1" x14ac:dyDescent="0.3">
      <c r="A15" s="177" t="s">
        <v>378</v>
      </c>
      <c r="B15" s="172" t="s">
        <v>379</v>
      </c>
      <c r="C15" s="178">
        <v>34398615</v>
      </c>
      <c r="D15" s="178">
        <v>33645068</v>
      </c>
      <c r="E15" s="174">
        <f>D15/C15*100</f>
        <v>97.809368196946295</v>
      </c>
    </row>
    <row r="16" spans="1:6" ht="13.5" customHeight="1" thickBot="1" x14ac:dyDescent="0.3">
      <c r="A16" s="177" t="s">
        <v>380</v>
      </c>
      <c r="B16" s="172" t="s">
        <v>381</v>
      </c>
      <c r="C16" s="178"/>
      <c r="D16" s="178"/>
      <c r="E16" s="180"/>
    </row>
    <row r="17" spans="1:5" ht="13.5" customHeight="1" thickBot="1" x14ac:dyDescent="0.3">
      <c r="A17" s="177" t="s">
        <v>382</v>
      </c>
      <c r="B17" s="172" t="s">
        <v>36</v>
      </c>
      <c r="C17" s="178"/>
      <c r="D17" s="178"/>
      <c r="E17" s="180"/>
    </row>
    <row r="18" spans="1:5" ht="13.5" customHeight="1" thickBot="1" x14ac:dyDescent="0.3">
      <c r="A18" s="171" t="s">
        <v>383</v>
      </c>
      <c r="B18" s="172" t="s">
        <v>39</v>
      </c>
      <c r="C18" s="183">
        <f>C19+C20+C21+C22+C23+C24</f>
        <v>65024754</v>
      </c>
      <c r="D18" s="183">
        <f>D19+D20+D21+D22+D23+D24</f>
        <v>132732087</v>
      </c>
      <c r="E18" s="174">
        <f>D18/C18*100</f>
        <v>204.12547350813509</v>
      </c>
    </row>
    <row r="19" spans="1:5" s="184" customFormat="1" ht="13.5" customHeight="1" thickBot="1" x14ac:dyDescent="0.3">
      <c r="A19" s="181" t="s">
        <v>372</v>
      </c>
      <c r="B19" s="172" t="s">
        <v>42</v>
      </c>
      <c r="C19" s="182">
        <v>3682000</v>
      </c>
      <c r="D19" s="182">
        <v>3682000</v>
      </c>
      <c r="E19" s="174">
        <f>D19/C19*100</f>
        <v>100</v>
      </c>
    </row>
    <row r="20" spans="1:5" s="184" customFormat="1" ht="13.5" customHeight="1" thickBot="1" x14ac:dyDescent="0.3">
      <c r="A20" s="181" t="s">
        <v>374</v>
      </c>
      <c r="B20" s="172" t="s">
        <v>45</v>
      </c>
      <c r="C20" s="182"/>
      <c r="D20" s="182"/>
      <c r="E20" s="180"/>
    </row>
    <row r="21" spans="1:5" s="184" customFormat="1" ht="13.5" customHeight="1" thickBot="1" x14ac:dyDescent="0.3">
      <c r="A21" s="185" t="s">
        <v>376</v>
      </c>
      <c r="B21" s="172" t="s">
        <v>47</v>
      </c>
      <c r="C21" s="186">
        <v>9486370</v>
      </c>
      <c r="D21" s="186">
        <v>11045770</v>
      </c>
      <c r="E21" s="174">
        <f>D21/C21*100</f>
        <v>116.43832150759459</v>
      </c>
    </row>
    <row r="22" spans="1:5" s="184" customFormat="1" ht="13.5" customHeight="1" thickBot="1" x14ac:dyDescent="0.3">
      <c r="A22" s="181" t="s">
        <v>378</v>
      </c>
      <c r="B22" s="172" t="s">
        <v>50</v>
      </c>
      <c r="C22" s="186">
        <v>51856384</v>
      </c>
      <c r="D22" s="186">
        <v>118004317</v>
      </c>
      <c r="E22" s="174">
        <f>D22/C22*100</f>
        <v>227.55986418181413</v>
      </c>
    </row>
    <row r="23" spans="1:5" s="184" customFormat="1" ht="13.5" customHeight="1" thickBot="1" x14ac:dyDescent="0.3">
      <c r="A23" s="181" t="s">
        <v>380</v>
      </c>
      <c r="B23" s="172" t="s">
        <v>53</v>
      </c>
      <c r="C23" s="186"/>
      <c r="D23" s="186"/>
      <c r="E23" s="180"/>
    </row>
    <row r="24" spans="1:5" s="184" customFormat="1" ht="13.5" customHeight="1" thickBot="1" x14ac:dyDescent="0.3">
      <c r="A24" s="181" t="s">
        <v>382</v>
      </c>
      <c r="B24" s="172" t="s">
        <v>56</v>
      </c>
      <c r="C24" s="186"/>
      <c r="D24" s="186"/>
      <c r="E24" s="180"/>
    </row>
    <row r="25" spans="1:5" ht="13.5" hidden="1" customHeight="1" x14ac:dyDescent="0.25">
      <c r="A25" s="181" t="s">
        <v>384</v>
      </c>
      <c r="B25" s="172" t="s">
        <v>59</v>
      </c>
      <c r="C25" s="186"/>
      <c r="D25" s="186"/>
      <c r="E25" s="180"/>
    </row>
    <row r="26" spans="1:5" s="184" customFormat="1" ht="13.5" hidden="1" customHeight="1" x14ac:dyDescent="0.25">
      <c r="A26" s="181" t="s">
        <v>385</v>
      </c>
      <c r="B26" s="172" t="s">
        <v>62</v>
      </c>
      <c r="C26" s="186"/>
      <c r="D26" s="186"/>
      <c r="E26" s="180"/>
    </row>
    <row r="27" spans="1:5" s="184" customFormat="1" ht="13.5" hidden="1" customHeight="1" x14ac:dyDescent="0.25">
      <c r="A27" s="181" t="s">
        <v>386</v>
      </c>
      <c r="B27" s="172" t="s">
        <v>65</v>
      </c>
      <c r="C27" s="186"/>
      <c r="D27" s="186"/>
      <c r="E27" s="180"/>
    </row>
    <row r="28" spans="1:5" s="184" customFormat="1" ht="13.5" hidden="1" customHeight="1" x14ac:dyDescent="0.25">
      <c r="A28" s="181" t="s">
        <v>387</v>
      </c>
      <c r="B28" s="172" t="s">
        <v>103</v>
      </c>
      <c r="C28" s="186"/>
      <c r="D28" s="186"/>
      <c r="E28" s="180"/>
    </row>
    <row r="29" spans="1:5" s="184" customFormat="1" ht="13.5" hidden="1" customHeight="1" x14ac:dyDescent="0.25">
      <c r="A29" s="177" t="s">
        <v>388</v>
      </c>
      <c r="B29" s="172" t="s">
        <v>106</v>
      </c>
      <c r="C29" s="186"/>
      <c r="D29" s="186"/>
      <c r="E29" s="180"/>
    </row>
    <row r="30" spans="1:5" s="184" customFormat="1" ht="13.5" customHeight="1" thickBot="1" x14ac:dyDescent="0.3">
      <c r="A30" s="176" t="s">
        <v>389</v>
      </c>
      <c r="B30" s="172" t="s">
        <v>59</v>
      </c>
      <c r="C30" s="175">
        <f>C31+C32+C33</f>
        <v>1346030</v>
      </c>
      <c r="D30" s="175">
        <f>D31+D32+D33</f>
        <v>1254288</v>
      </c>
      <c r="E30" s="174">
        <f t="shared" ref="E30:E35" si="0">D30/C30*100</f>
        <v>93.184252951271517</v>
      </c>
    </row>
    <row r="31" spans="1:5" s="184" customFormat="1" ht="13.5" customHeight="1" thickBot="1" x14ac:dyDescent="0.3">
      <c r="A31" s="181" t="s">
        <v>390</v>
      </c>
      <c r="B31" s="172" t="s">
        <v>62</v>
      </c>
      <c r="C31" s="186">
        <v>1254288</v>
      </c>
      <c r="D31" s="186">
        <v>1254288</v>
      </c>
      <c r="E31" s="174">
        <f t="shared" si="0"/>
        <v>100</v>
      </c>
    </row>
    <row r="32" spans="1:5" s="184" customFormat="1" ht="13.5" customHeight="1" thickBot="1" x14ac:dyDescent="0.3">
      <c r="A32" s="181" t="s">
        <v>391</v>
      </c>
      <c r="B32" s="172" t="s">
        <v>65</v>
      </c>
      <c r="C32" s="186">
        <v>80742</v>
      </c>
      <c r="D32" s="186">
        <v>0</v>
      </c>
      <c r="E32" s="174">
        <f t="shared" si="0"/>
        <v>0</v>
      </c>
    </row>
    <row r="33" spans="1:5" s="184" customFormat="1" ht="13.5" customHeight="1" thickBot="1" x14ac:dyDescent="0.3">
      <c r="A33" s="181" t="s">
        <v>392</v>
      </c>
      <c r="B33" s="172" t="s">
        <v>103</v>
      </c>
      <c r="C33" s="186">
        <v>11000</v>
      </c>
      <c r="D33" s="186">
        <v>0</v>
      </c>
      <c r="E33" s="174">
        <f t="shared" si="0"/>
        <v>0</v>
      </c>
    </row>
    <row r="34" spans="1:5" s="184" customFormat="1" ht="13.5" customHeight="1" thickBot="1" x14ac:dyDescent="0.3">
      <c r="A34" s="176" t="s">
        <v>393</v>
      </c>
      <c r="B34" s="172" t="s">
        <v>106</v>
      </c>
      <c r="C34" s="175">
        <f>C35+C36+C37+C38+C39</f>
        <v>3401874</v>
      </c>
      <c r="D34" s="175">
        <f>D35+D36+D37+D38+D39</f>
        <v>2720531</v>
      </c>
      <c r="E34" s="174">
        <f t="shared" si="0"/>
        <v>79.971539216326065</v>
      </c>
    </row>
    <row r="35" spans="1:5" s="184" customFormat="1" ht="13.5" customHeight="1" thickBot="1" x14ac:dyDescent="0.3">
      <c r="A35" s="177" t="s">
        <v>394</v>
      </c>
      <c r="B35" s="172" t="s">
        <v>107</v>
      </c>
      <c r="C35" s="186">
        <v>3401874</v>
      </c>
      <c r="D35" s="186">
        <v>2720531</v>
      </c>
      <c r="E35" s="174">
        <f t="shared" si="0"/>
        <v>79.971539216326065</v>
      </c>
    </row>
    <row r="36" spans="1:5" s="184" customFormat="1" ht="13.5" customHeight="1" thickBot="1" x14ac:dyDescent="0.3">
      <c r="A36" s="177" t="s">
        <v>395</v>
      </c>
      <c r="B36" s="172" t="s">
        <v>396</v>
      </c>
      <c r="C36" s="186"/>
      <c r="D36" s="186"/>
      <c r="E36" s="180"/>
    </row>
    <row r="37" spans="1:5" s="184" customFormat="1" ht="13.5" customHeight="1" thickBot="1" x14ac:dyDescent="0.3">
      <c r="A37" s="177" t="s">
        <v>397</v>
      </c>
      <c r="B37" s="172" t="s">
        <v>398</v>
      </c>
      <c r="C37" s="186"/>
      <c r="D37" s="186"/>
      <c r="E37" s="180"/>
    </row>
    <row r="38" spans="1:5" s="184" customFormat="1" ht="13.5" customHeight="1" thickBot="1" x14ac:dyDescent="0.3">
      <c r="A38" s="177" t="s">
        <v>399</v>
      </c>
      <c r="B38" s="172" t="s">
        <v>400</v>
      </c>
      <c r="C38" s="186"/>
      <c r="D38" s="186"/>
      <c r="E38" s="180"/>
    </row>
    <row r="39" spans="1:5" s="184" customFormat="1" ht="13.5" customHeight="1" thickBot="1" x14ac:dyDescent="0.3">
      <c r="A39" s="187" t="s">
        <v>401</v>
      </c>
      <c r="B39" s="188" t="s">
        <v>402</v>
      </c>
      <c r="C39" s="186"/>
      <c r="D39" s="186"/>
      <c r="E39" s="180"/>
    </row>
    <row r="40" spans="1:5" s="184" customFormat="1" ht="13.5" customHeight="1" thickBot="1" x14ac:dyDescent="0.3">
      <c r="A40" s="176" t="s">
        <v>403</v>
      </c>
      <c r="B40" s="172" t="s">
        <v>404</v>
      </c>
      <c r="C40" s="186"/>
      <c r="D40" s="186"/>
      <c r="E40" s="180"/>
    </row>
    <row r="41" spans="1:5" s="184" customFormat="1" ht="13.5" customHeight="1" thickBot="1" x14ac:dyDescent="0.3">
      <c r="A41" s="181" t="s">
        <v>405</v>
      </c>
      <c r="B41" s="172" t="s">
        <v>406</v>
      </c>
      <c r="C41" s="186"/>
      <c r="D41" s="186"/>
      <c r="E41" s="180"/>
    </row>
    <row r="42" spans="1:5" s="184" customFormat="1" ht="13.5" customHeight="1" thickBot="1" x14ac:dyDescent="0.3">
      <c r="A42" s="181" t="s">
        <v>407</v>
      </c>
      <c r="B42" s="172" t="s">
        <v>408</v>
      </c>
      <c r="C42" s="186"/>
      <c r="D42" s="186"/>
      <c r="E42" s="180"/>
    </row>
    <row r="43" spans="1:5" s="184" customFormat="1" ht="13.5" customHeight="1" thickBot="1" x14ac:dyDescent="0.3">
      <c r="A43" s="176" t="s">
        <v>409</v>
      </c>
      <c r="B43" s="172" t="s">
        <v>410</v>
      </c>
      <c r="C43" s="186"/>
      <c r="D43" s="186"/>
      <c r="E43" s="180"/>
    </row>
    <row r="44" spans="1:5" ht="13.5" customHeight="1" thickBot="1" x14ac:dyDescent="0.3">
      <c r="A44" s="150" t="s">
        <v>411</v>
      </c>
      <c r="B44" s="172" t="s">
        <v>412</v>
      </c>
      <c r="C44" s="189">
        <f>C8+C9+C40+C43</f>
        <v>175301974</v>
      </c>
      <c r="D44" s="189">
        <f>D8+D9+D40+D43</f>
        <v>168536464</v>
      </c>
      <c r="E44" s="174">
        <f>D44/C44*100</f>
        <v>96.140653841125598</v>
      </c>
    </row>
    <row r="45" spans="1:5" ht="13.5" customHeight="1" thickBot="1" x14ac:dyDescent="0.3">
      <c r="A45" s="176" t="s">
        <v>413</v>
      </c>
      <c r="B45" s="172" t="s">
        <v>414</v>
      </c>
      <c r="C45" s="182"/>
      <c r="D45" s="182">
        <v>983280</v>
      </c>
      <c r="E45" s="190"/>
    </row>
    <row r="46" spans="1:5" ht="13.5" customHeight="1" thickBot="1" x14ac:dyDescent="0.3">
      <c r="A46" s="176" t="s">
        <v>415</v>
      </c>
      <c r="B46" s="172" t="s">
        <v>416</v>
      </c>
      <c r="C46" s="182"/>
      <c r="D46" s="182"/>
      <c r="E46" s="191"/>
    </row>
    <row r="47" spans="1:5" ht="13.5" customHeight="1" thickBot="1" x14ac:dyDescent="0.3">
      <c r="A47" s="171" t="s">
        <v>417</v>
      </c>
      <c r="B47" s="172" t="s">
        <v>418</v>
      </c>
      <c r="C47" s="182"/>
      <c r="D47" s="182">
        <f>D45+D46</f>
        <v>983280</v>
      </c>
      <c r="E47" s="180"/>
    </row>
    <row r="48" spans="1:5" ht="13.5" customHeight="1" thickBot="1" x14ac:dyDescent="0.3">
      <c r="A48" s="181" t="s">
        <v>419</v>
      </c>
      <c r="B48" s="172" t="s">
        <v>420</v>
      </c>
      <c r="C48" s="182"/>
      <c r="D48" s="182"/>
      <c r="E48" s="180"/>
    </row>
    <row r="49" spans="1:5" ht="13.5" customHeight="1" thickBot="1" x14ac:dyDescent="0.3">
      <c r="A49" s="171" t="s">
        <v>527</v>
      </c>
      <c r="B49" s="172" t="s">
        <v>421</v>
      </c>
      <c r="C49" s="182">
        <v>237328</v>
      </c>
      <c r="D49" s="182">
        <v>135430</v>
      </c>
      <c r="E49" s="174">
        <f>D49/C49*100</f>
        <v>57.064484595159435</v>
      </c>
    </row>
    <row r="50" spans="1:5" ht="13.5" customHeight="1" thickBot="1" x14ac:dyDescent="0.3">
      <c r="A50" s="181" t="s">
        <v>422</v>
      </c>
      <c r="B50" s="172" t="s">
        <v>423</v>
      </c>
      <c r="C50" s="182">
        <v>12171486</v>
      </c>
      <c r="D50" s="182">
        <v>11717311</v>
      </c>
      <c r="E50" s="174">
        <f>D50/C50*100</f>
        <v>96.268532864434135</v>
      </c>
    </row>
    <row r="51" spans="1:5" ht="13.5" customHeight="1" thickBot="1" x14ac:dyDescent="0.3">
      <c r="A51" s="181" t="s">
        <v>424</v>
      </c>
      <c r="B51" s="172" t="s">
        <v>425</v>
      </c>
      <c r="C51" s="182"/>
      <c r="D51" s="182"/>
      <c r="E51" s="180"/>
    </row>
    <row r="52" spans="1:5" ht="13.5" customHeight="1" thickBot="1" x14ac:dyDescent="0.3">
      <c r="A52" s="181" t="s">
        <v>426</v>
      </c>
      <c r="B52" s="172" t="s">
        <v>427</v>
      </c>
      <c r="C52" s="182"/>
      <c r="D52" s="182"/>
      <c r="E52" s="180"/>
    </row>
    <row r="53" spans="1:5" ht="13.5" customHeight="1" thickBot="1" x14ac:dyDescent="0.3">
      <c r="A53" s="171" t="s">
        <v>428</v>
      </c>
      <c r="B53" s="172" t="s">
        <v>429</v>
      </c>
      <c r="C53" s="182">
        <f>C49+C50+C51</f>
        <v>12408814</v>
      </c>
      <c r="D53" s="182">
        <f>D49+D50+D51</f>
        <v>11852741</v>
      </c>
      <c r="E53" s="174">
        <f>D53/C53*100</f>
        <v>95.518725641306261</v>
      </c>
    </row>
    <row r="54" spans="1:5" ht="13.5" customHeight="1" thickBot="1" x14ac:dyDescent="0.3">
      <c r="A54" s="177" t="s">
        <v>430</v>
      </c>
      <c r="B54" s="172" t="s">
        <v>431</v>
      </c>
      <c r="C54" s="189"/>
      <c r="D54" s="189"/>
      <c r="E54" s="180"/>
    </row>
    <row r="55" spans="1:5" ht="13.5" customHeight="1" thickBot="1" x14ac:dyDescent="0.3">
      <c r="A55" s="177" t="s">
        <v>432</v>
      </c>
      <c r="B55" s="172" t="s">
        <v>433</v>
      </c>
      <c r="C55" s="182">
        <v>101456</v>
      </c>
      <c r="D55" s="182">
        <v>220112</v>
      </c>
      <c r="E55" s="174">
        <f>D55/C55*100</f>
        <v>216.95316196183566</v>
      </c>
    </row>
    <row r="56" spans="1:5" ht="13.5" customHeight="1" thickBot="1" x14ac:dyDescent="0.3">
      <c r="A56" s="177" t="s">
        <v>434</v>
      </c>
      <c r="B56" s="172" t="s">
        <v>435</v>
      </c>
      <c r="C56" s="178">
        <v>101456</v>
      </c>
      <c r="D56" s="178">
        <v>220112</v>
      </c>
      <c r="E56" s="174">
        <f>D56/C56*100</f>
        <v>216.95316196183566</v>
      </c>
    </row>
    <row r="57" spans="1:5" ht="13.5" customHeight="1" thickBot="1" x14ac:dyDescent="0.3">
      <c r="A57" s="192" t="s">
        <v>436</v>
      </c>
      <c r="B57" s="172" t="s">
        <v>437</v>
      </c>
      <c r="C57" s="178"/>
      <c r="D57" s="178"/>
      <c r="E57" s="180"/>
    </row>
    <row r="58" spans="1:5" ht="13.5" customHeight="1" thickBot="1" x14ac:dyDescent="0.3">
      <c r="A58" s="192" t="s">
        <v>438</v>
      </c>
      <c r="B58" s="172" t="s">
        <v>439</v>
      </c>
      <c r="C58" s="178"/>
      <c r="D58" s="178"/>
      <c r="E58" s="180"/>
    </row>
    <row r="59" spans="1:5" ht="13.5" customHeight="1" thickBot="1" x14ac:dyDescent="0.3">
      <c r="A59" s="192" t="s">
        <v>440</v>
      </c>
      <c r="B59" s="172" t="s">
        <v>441</v>
      </c>
      <c r="C59" s="178"/>
      <c r="D59" s="178"/>
      <c r="E59" s="180"/>
    </row>
    <row r="60" spans="1:5" ht="13.5" customHeight="1" thickBot="1" x14ac:dyDescent="0.3">
      <c r="A60" s="192" t="s">
        <v>442</v>
      </c>
      <c r="B60" s="172" t="s">
        <v>443</v>
      </c>
      <c r="C60" s="178"/>
      <c r="D60" s="178"/>
      <c r="E60" s="180"/>
    </row>
    <row r="61" spans="1:5" ht="13.5" customHeight="1" thickBot="1" x14ac:dyDescent="0.3">
      <c r="A61" s="177" t="s">
        <v>444</v>
      </c>
      <c r="B61" s="172" t="s">
        <v>445</v>
      </c>
      <c r="C61" s="178"/>
      <c r="D61" s="178"/>
      <c r="E61" s="180"/>
    </row>
    <row r="62" spans="1:5" ht="13.5" customHeight="1" thickBot="1" x14ac:dyDescent="0.3">
      <c r="A62" s="171" t="s">
        <v>446</v>
      </c>
      <c r="B62" s="172" t="s">
        <v>447</v>
      </c>
      <c r="C62" s="178">
        <f>C54+C55+C60+C61</f>
        <v>101456</v>
      </c>
      <c r="D62" s="178">
        <f>D54+D55+D60+D61</f>
        <v>220112</v>
      </c>
      <c r="E62" s="174">
        <f>D62/C62*100</f>
        <v>216.95316196183566</v>
      </c>
    </row>
    <row r="63" spans="1:5" ht="13.5" customHeight="1" thickBot="1" x14ac:dyDescent="0.3">
      <c r="A63" s="176" t="s">
        <v>448</v>
      </c>
      <c r="B63" s="172" t="s">
        <v>449</v>
      </c>
      <c r="C63" s="182">
        <v>0</v>
      </c>
      <c r="D63" s="182">
        <v>0</v>
      </c>
      <c r="E63" s="180"/>
    </row>
    <row r="64" spans="1:5" ht="13.5" customHeight="1" thickBot="1" x14ac:dyDescent="0.3">
      <c r="A64" s="176" t="s">
        <v>450</v>
      </c>
      <c r="B64" s="172" t="s">
        <v>451</v>
      </c>
      <c r="C64" s="182">
        <v>85000</v>
      </c>
      <c r="D64" s="182">
        <v>85000</v>
      </c>
      <c r="E64" s="174">
        <f>D64/C64*100</f>
        <v>100</v>
      </c>
    </row>
    <row r="65" spans="1:5" ht="13.5" customHeight="1" thickBot="1" x14ac:dyDescent="0.3">
      <c r="A65" s="176" t="s">
        <v>452</v>
      </c>
      <c r="B65" s="172" t="s">
        <v>453</v>
      </c>
      <c r="C65" s="182">
        <f>C62+C63+C64</f>
        <v>186456</v>
      </c>
      <c r="D65" s="182">
        <f>D62+D63+D64</f>
        <v>305112</v>
      </c>
      <c r="E65" s="174">
        <f>D65/C65*100</f>
        <v>163.63753378813232</v>
      </c>
    </row>
    <row r="66" spans="1:5" ht="13.5" customHeight="1" thickBot="1" x14ac:dyDescent="0.3">
      <c r="A66" s="171" t="s">
        <v>454</v>
      </c>
      <c r="B66" s="172" t="s">
        <v>455</v>
      </c>
      <c r="C66" s="189">
        <v>0</v>
      </c>
      <c r="D66" s="189">
        <v>0</v>
      </c>
      <c r="E66" s="180"/>
    </row>
    <row r="67" spans="1:5" ht="13.5" customHeight="1" thickBot="1" x14ac:dyDescent="0.3">
      <c r="A67" s="171" t="s">
        <v>456</v>
      </c>
      <c r="B67" s="172" t="s">
        <v>457</v>
      </c>
      <c r="C67" s="189"/>
      <c r="D67" s="189"/>
      <c r="E67" s="180"/>
    </row>
    <row r="68" spans="1:5" ht="18" customHeight="1" thickBot="1" x14ac:dyDescent="0.3">
      <c r="A68" s="150" t="s">
        <v>458</v>
      </c>
      <c r="B68" s="172" t="s">
        <v>459</v>
      </c>
      <c r="C68" s="189">
        <f>C44+C47+C53+C65+C66+C67</f>
        <v>187897244</v>
      </c>
      <c r="D68" s="189">
        <f>D44+D47+D53+D65+D66+D67</f>
        <v>181677597</v>
      </c>
      <c r="E68" s="174">
        <f>D68/C68*100</f>
        <v>96.689867893964433</v>
      </c>
    </row>
    <row r="69" spans="1:5" ht="15.75" customHeight="1" x14ac:dyDescent="0.25"/>
    <row r="70" spans="1:5" x14ac:dyDescent="0.25">
      <c r="D70" s="334" t="s">
        <v>461</v>
      </c>
      <c r="E70" s="334"/>
    </row>
    <row r="71" spans="1:5" ht="39" customHeight="1" x14ac:dyDescent="0.25">
      <c r="A71" s="335" t="s">
        <v>460</v>
      </c>
      <c r="B71" s="335"/>
      <c r="C71" s="335"/>
      <c r="D71" s="335"/>
      <c r="E71" s="335"/>
    </row>
    <row r="72" spans="1:5" x14ac:dyDescent="0.25">
      <c r="A72" s="151" t="s">
        <v>462</v>
      </c>
      <c r="E72" s="155" t="s">
        <v>69</v>
      </c>
    </row>
    <row r="73" spans="1:5" ht="15.75" thickBot="1" x14ac:dyDescent="0.3"/>
    <row r="74" spans="1:5" ht="38.25" thickBot="1" x14ac:dyDescent="0.3">
      <c r="A74" s="193" t="s">
        <v>463</v>
      </c>
      <c r="B74" s="157" t="s">
        <v>354</v>
      </c>
      <c r="C74" s="158" t="s">
        <v>464</v>
      </c>
      <c r="D74" s="159" t="s">
        <v>356</v>
      </c>
      <c r="E74" s="159" t="s">
        <v>465</v>
      </c>
    </row>
    <row r="75" spans="1:5" ht="16.5" thickBot="1" x14ac:dyDescent="0.3">
      <c r="A75" s="194"/>
      <c r="B75" s="163"/>
      <c r="C75" s="164" t="s">
        <v>358</v>
      </c>
      <c r="D75" s="165"/>
      <c r="E75" s="195" t="s">
        <v>466</v>
      </c>
    </row>
    <row r="76" spans="1:5" ht="15.75" thickBot="1" x14ac:dyDescent="0.3">
      <c r="A76" s="168" t="s">
        <v>359</v>
      </c>
      <c r="B76" s="169" t="s">
        <v>360</v>
      </c>
      <c r="C76" s="169" t="s">
        <v>361</v>
      </c>
      <c r="D76" s="169" t="s">
        <v>362</v>
      </c>
      <c r="E76" s="169" t="s">
        <v>363</v>
      </c>
    </row>
    <row r="77" spans="1:5" ht="15.75" thickBot="1" x14ac:dyDescent="0.3">
      <c r="A77" s="177" t="s">
        <v>467</v>
      </c>
      <c r="B77" s="172" t="s">
        <v>468</v>
      </c>
      <c r="C77" s="196">
        <v>74616639</v>
      </c>
      <c r="D77" s="196">
        <v>74616639</v>
      </c>
      <c r="E77" s="197">
        <v>100</v>
      </c>
    </row>
    <row r="78" spans="1:5" ht="15.75" thickBot="1" x14ac:dyDescent="0.3">
      <c r="A78" s="177" t="s">
        <v>469</v>
      </c>
      <c r="B78" s="172" t="s">
        <v>470</v>
      </c>
      <c r="C78" s="196">
        <v>-108000</v>
      </c>
      <c r="D78" s="196">
        <v>-108000</v>
      </c>
      <c r="E78" s="197"/>
    </row>
    <row r="79" spans="1:5" ht="15.75" thickBot="1" x14ac:dyDescent="0.3">
      <c r="A79" s="177" t="s">
        <v>471</v>
      </c>
      <c r="B79" s="172" t="s">
        <v>472</v>
      </c>
      <c r="C79" s="196">
        <v>3915183</v>
      </c>
      <c r="D79" s="196">
        <v>3915183</v>
      </c>
      <c r="E79" s="197">
        <v>100</v>
      </c>
    </row>
    <row r="80" spans="1:5" ht="15.75" thickBot="1" x14ac:dyDescent="0.3">
      <c r="A80" s="177" t="s">
        <v>473</v>
      </c>
      <c r="B80" s="172" t="s">
        <v>474</v>
      </c>
      <c r="C80" s="196">
        <v>39382770</v>
      </c>
      <c r="D80" s="196">
        <v>36656319</v>
      </c>
      <c r="E80" s="197">
        <v>100</v>
      </c>
    </row>
    <row r="81" spans="1:5" ht="15.75" thickBot="1" x14ac:dyDescent="0.3">
      <c r="A81" s="177" t="s">
        <v>475</v>
      </c>
      <c r="B81" s="172" t="s">
        <v>476</v>
      </c>
      <c r="C81" s="196"/>
      <c r="D81" s="196"/>
      <c r="E81" s="197"/>
    </row>
    <row r="82" spans="1:5" ht="15.75" thickBot="1" x14ac:dyDescent="0.3">
      <c r="A82" s="177" t="s">
        <v>477</v>
      </c>
      <c r="B82" s="172" t="s">
        <v>478</v>
      </c>
      <c r="C82" s="196">
        <v>-2726451</v>
      </c>
      <c r="D82" s="196">
        <v>-5006924</v>
      </c>
      <c r="E82" s="197"/>
    </row>
    <row r="83" spans="1:5" ht="15.75" thickBot="1" x14ac:dyDescent="0.3">
      <c r="A83" s="171" t="s">
        <v>528</v>
      </c>
      <c r="B83" s="172" t="s">
        <v>479</v>
      </c>
      <c r="C83" s="198">
        <f>C77+C78+C79+C80+C82</f>
        <v>115080141</v>
      </c>
      <c r="D83" s="198">
        <f>D77+D78+D79+D80+D82</f>
        <v>110073217</v>
      </c>
      <c r="E83" s="197">
        <v>94.42</v>
      </c>
    </row>
    <row r="84" spans="1:5" ht="15.75" thickBot="1" x14ac:dyDescent="0.3">
      <c r="A84" s="171" t="s">
        <v>480</v>
      </c>
      <c r="B84" s="172" t="s">
        <v>481</v>
      </c>
      <c r="C84" s="198"/>
      <c r="D84" s="198"/>
      <c r="E84" s="197"/>
    </row>
    <row r="85" spans="1:5" ht="15.75" thickBot="1" x14ac:dyDescent="0.3">
      <c r="A85" s="199" t="s">
        <v>482</v>
      </c>
      <c r="B85" s="172" t="s">
        <v>483</v>
      </c>
      <c r="C85" s="196"/>
      <c r="D85" s="196"/>
      <c r="E85" s="197"/>
    </row>
    <row r="86" spans="1:5" ht="15.75" thickBot="1" x14ac:dyDescent="0.3">
      <c r="A86" s="199" t="s">
        <v>484</v>
      </c>
      <c r="B86" s="172" t="s">
        <v>485</v>
      </c>
      <c r="C86" s="196"/>
      <c r="D86" s="196"/>
      <c r="E86" s="197"/>
    </row>
    <row r="87" spans="1:5" ht="15.75" thickBot="1" x14ac:dyDescent="0.3">
      <c r="A87" s="171" t="s">
        <v>486</v>
      </c>
      <c r="B87" s="172" t="s">
        <v>487</v>
      </c>
      <c r="C87" s="198"/>
      <c r="D87" s="198"/>
      <c r="E87" s="197"/>
    </row>
    <row r="88" spans="1:5" ht="15.75" thickBot="1" x14ac:dyDescent="0.3">
      <c r="A88" s="199" t="s">
        <v>488</v>
      </c>
      <c r="B88" s="172" t="s">
        <v>489</v>
      </c>
      <c r="C88" s="196"/>
      <c r="D88" s="196"/>
      <c r="E88" s="197"/>
    </row>
    <row r="89" spans="1:5" ht="15.75" thickBot="1" x14ac:dyDescent="0.3">
      <c r="A89" s="199" t="s">
        <v>490</v>
      </c>
      <c r="B89" s="172" t="s">
        <v>491</v>
      </c>
      <c r="C89" s="200"/>
      <c r="D89" s="200"/>
      <c r="E89" s="197"/>
    </row>
    <row r="90" spans="1:5" ht="15.75" thickBot="1" x14ac:dyDescent="0.3">
      <c r="A90" s="201" t="s">
        <v>492</v>
      </c>
      <c r="B90" s="172" t="s">
        <v>493</v>
      </c>
      <c r="C90" s="198"/>
      <c r="D90" s="198"/>
      <c r="E90" s="197"/>
    </row>
    <row r="91" spans="1:5" ht="15.75" thickBot="1" x14ac:dyDescent="0.3">
      <c r="A91" s="176" t="s">
        <v>529</v>
      </c>
      <c r="B91" s="172" t="s">
        <v>494</v>
      </c>
      <c r="C91" s="198"/>
      <c r="D91" s="198"/>
      <c r="E91" s="197"/>
    </row>
    <row r="92" spans="1:5" ht="15.75" thickBot="1" x14ac:dyDescent="0.3">
      <c r="A92" s="181" t="s">
        <v>495</v>
      </c>
      <c r="B92" s="172">
        <v>82</v>
      </c>
      <c r="C92" s="196"/>
      <c r="D92" s="196"/>
      <c r="E92" s="197"/>
    </row>
    <row r="93" spans="1:5" ht="15.75" thickBot="1" x14ac:dyDescent="0.3">
      <c r="A93" s="181" t="s">
        <v>496</v>
      </c>
      <c r="B93" s="172" t="s">
        <v>497</v>
      </c>
      <c r="C93" s="196"/>
      <c r="D93" s="196"/>
      <c r="E93" s="197"/>
    </row>
    <row r="94" spans="1:5" ht="15.75" thickBot="1" x14ac:dyDescent="0.3">
      <c r="A94" s="181" t="s">
        <v>498</v>
      </c>
      <c r="B94" s="172" t="s">
        <v>499</v>
      </c>
      <c r="C94" s="196"/>
      <c r="D94" s="196"/>
      <c r="E94" s="197"/>
    </row>
    <row r="95" spans="1:5" ht="15.75" thickBot="1" x14ac:dyDescent="0.3">
      <c r="A95" s="181" t="s">
        <v>500</v>
      </c>
      <c r="B95" s="172" t="s">
        <v>501</v>
      </c>
      <c r="C95" s="196">
        <v>943000</v>
      </c>
      <c r="D95" s="196">
        <v>150000</v>
      </c>
      <c r="E95" s="197">
        <v>2505</v>
      </c>
    </row>
    <row r="96" spans="1:5" ht="15.75" thickBot="1" x14ac:dyDescent="0.3">
      <c r="A96" s="176" t="s">
        <v>530</v>
      </c>
      <c r="B96" s="172" t="s">
        <v>502</v>
      </c>
      <c r="C96" s="198"/>
      <c r="D96" s="198"/>
      <c r="E96" s="197"/>
    </row>
    <row r="97" spans="1:5" ht="15.75" thickBot="1" x14ac:dyDescent="0.3">
      <c r="A97" s="177" t="s">
        <v>503</v>
      </c>
      <c r="B97" s="172" t="s">
        <v>504</v>
      </c>
      <c r="C97" s="196"/>
      <c r="D97" s="196"/>
      <c r="E97" s="197"/>
    </row>
    <row r="98" spans="1:5" ht="15.75" thickBot="1" x14ac:dyDescent="0.3">
      <c r="A98" s="177" t="s">
        <v>505</v>
      </c>
      <c r="B98" s="172" t="s">
        <v>506</v>
      </c>
      <c r="C98" s="196"/>
      <c r="D98" s="196"/>
      <c r="E98" s="197"/>
    </row>
    <row r="99" spans="1:5" ht="15.75" thickBot="1" x14ac:dyDescent="0.3">
      <c r="A99" s="181" t="s">
        <v>507</v>
      </c>
      <c r="B99" s="172" t="s">
        <v>508</v>
      </c>
      <c r="C99" s="196"/>
      <c r="D99" s="196"/>
      <c r="E99" s="197"/>
    </row>
    <row r="100" spans="1:5" ht="15.75" thickBot="1" x14ac:dyDescent="0.3">
      <c r="A100" s="177" t="s">
        <v>509</v>
      </c>
      <c r="B100" s="172" t="s">
        <v>510</v>
      </c>
      <c r="C100" s="196">
        <v>824130</v>
      </c>
      <c r="D100" s="196">
        <v>742534</v>
      </c>
      <c r="E100" s="197">
        <v>2505</v>
      </c>
    </row>
    <row r="101" spans="1:5" ht="15.75" thickBot="1" x14ac:dyDescent="0.3">
      <c r="A101" s="177" t="s">
        <v>511</v>
      </c>
      <c r="B101" s="172" t="s">
        <v>512</v>
      </c>
      <c r="C101" s="196">
        <v>0</v>
      </c>
      <c r="D101" s="196"/>
      <c r="E101" s="197"/>
    </row>
    <row r="102" spans="1:5" ht="15.75" thickBot="1" x14ac:dyDescent="0.3">
      <c r="A102" s="192" t="s">
        <v>513</v>
      </c>
      <c r="B102" s="172" t="s">
        <v>514</v>
      </c>
      <c r="C102" s="196"/>
      <c r="D102" s="196"/>
      <c r="E102" s="197"/>
    </row>
    <row r="103" spans="1:5" ht="15.75" thickBot="1" x14ac:dyDescent="0.3">
      <c r="A103" s="192" t="s">
        <v>515</v>
      </c>
      <c r="B103" s="172" t="s">
        <v>516</v>
      </c>
      <c r="C103" s="196"/>
      <c r="D103" s="196"/>
      <c r="E103" s="197"/>
    </row>
    <row r="104" spans="1:5" ht="15.75" thickBot="1" x14ac:dyDescent="0.3">
      <c r="A104" s="202" t="s">
        <v>517</v>
      </c>
      <c r="B104" s="203" t="s">
        <v>518</v>
      </c>
      <c r="C104" s="204"/>
      <c r="D104" s="204"/>
      <c r="E104" s="197"/>
    </row>
    <row r="105" spans="1:5" ht="15.75" thickBot="1" x14ac:dyDescent="0.3">
      <c r="A105" s="192" t="s">
        <v>519</v>
      </c>
      <c r="B105" s="172" t="s">
        <v>520</v>
      </c>
      <c r="C105" s="196">
        <v>824130</v>
      </c>
      <c r="D105" s="196">
        <v>742534</v>
      </c>
      <c r="E105" s="197">
        <v>2505</v>
      </c>
    </row>
    <row r="106" spans="1:5" ht="15.75" thickBot="1" x14ac:dyDescent="0.3">
      <c r="A106" s="176" t="s">
        <v>521</v>
      </c>
      <c r="B106" s="172" t="s">
        <v>522</v>
      </c>
      <c r="C106" s="200">
        <v>71049973</v>
      </c>
      <c r="D106" s="200">
        <v>70711846</v>
      </c>
      <c r="E106" s="197"/>
    </row>
    <row r="107" spans="1:5" ht="15.75" thickBot="1" x14ac:dyDescent="0.3">
      <c r="A107" s="205" t="s">
        <v>523</v>
      </c>
      <c r="B107" s="172" t="s">
        <v>524</v>
      </c>
      <c r="C107" s="198">
        <f>C99+C100+C106+C97+C98</f>
        <v>71874103</v>
      </c>
      <c r="D107" s="198">
        <f>D99+D100+D106+D97+D98</f>
        <v>71454380</v>
      </c>
      <c r="E107" s="197">
        <v>2505</v>
      </c>
    </row>
    <row r="108" spans="1:5" ht="15.75" thickBot="1" x14ac:dyDescent="0.3">
      <c r="A108" s="150" t="s">
        <v>525</v>
      </c>
      <c r="B108" s="172" t="s">
        <v>526</v>
      </c>
      <c r="C108" s="198">
        <f>+C83+C107+C95</f>
        <v>187897244</v>
      </c>
      <c r="D108" s="198">
        <f>+D83+D107+D95</f>
        <v>181677597</v>
      </c>
      <c r="E108" s="197">
        <v>95.1</v>
      </c>
    </row>
  </sheetData>
  <mergeCells count="4">
    <mergeCell ref="D1:E1"/>
    <mergeCell ref="A2:E2"/>
    <mergeCell ref="D70:E70"/>
    <mergeCell ref="A71:E71"/>
  </mergeCells>
  <pageMargins left="0.7" right="0.7" top="0.75" bottom="0.75" header="0.3" footer="0.3"/>
  <pageSetup paperSize="9" scale="76" orientation="portrait" r:id="rId1"/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7EEE-E56A-42E0-B882-ECE5D789AE56}">
  <dimension ref="A1:AC32"/>
  <sheetViews>
    <sheetView view="pageBreakPreview" zoomScale="60" zoomScaleNormal="100" workbookViewId="0">
      <selection activeCell="J28" sqref="J28"/>
    </sheetView>
  </sheetViews>
  <sheetFormatPr defaultRowHeight="18.95" customHeight="1" x14ac:dyDescent="0.25"/>
  <cols>
    <col min="1" max="1" width="5.7109375" customWidth="1"/>
    <col min="2" max="2" width="24.5703125" customWidth="1"/>
    <col min="3" max="3" width="9.5703125" customWidth="1"/>
    <col min="4" max="4" width="10.140625" customWidth="1"/>
    <col min="5" max="5" width="10.7109375" customWidth="1"/>
    <col min="7" max="7" width="10.140625" bestFit="1" customWidth="1"/>
    <col min="8" max="8" width="10.5703125" customWidth="1"/>
    <col min="9" max="9" width="9.7109375" bestFit="1" customWidth="1"/>
    <col min="10" max="10" width="9.85546875" customWidth="1"/>
    <col min="11" max="11" width="9.7109375" customWidth="1"/>
    <col min="15" max="15" width="10.28515625" customWidth="1"/>
    <col min="257" max="257" width="5.7109375" customWidth="1"/>
    <col min="258" max="258" width="24.5703125" customWidth="1"/>
    <col min="259" max="259" width="9.5703125" customWidth="1"/>
    <col min="260" max="260" width="10.140625" customWidth="1"/>
    <col min="261" max="261" width="10.7109375" customWidth="1"/>
    <col min="263" max="263" width="10.140625" bestFit="1" customWidth="1"/>
    <col min="264" max="264" width="10.5703125" customWidth="1"/>
    <col min="265" max="265" width="9.7109375" bestFit="1" customWidth="1"/>
    <col min="266" max="266" width="9.85546875" customWidth="1"/>
    <col min="267" max="267" width="9.7109375" customWidth="1"/>
    <col min="271" max="271" width="10.28515625" customWidth="1"/>
    <col min="513" max="513" width="5.7109375" customWidth="1"/>
    <col min="514" max="514" width="24.5703125" customWidth="1"/>
    <col min="515" max="515" width="9.5703125" customWidth="1"/>
    <col min="516" max="516" width="10.140625" customWidth="1"/>
    <col min="517" max="517" width="10.7109375" customWidth="1"/>
    <col min="519" max="519" width="10.140625" bestFit="1" customWidth="1"/>
    <col min="520" max="520" width="10.5703125" customWidth="1"/>
    <col min="521" max="521" width="9.7109375" bestFit="1" customWidth="1"/>
    <col min="522" max="522" width="9.85546875" customWidth="1"/>
    <col min="523" max="523" width="9.7109375" customWidth="1"/>
    <col min="527" max="527" width="10.28515625" customWidth="1"/>
    <col min="769" max="769" width="5.7109375" customWidth="1"/>
    <col min="770" max="770" width="24.5703125" customWidth="1"/>
    <col min="771" max="771" width="9.5703125" customWidth="1"/>
    <col min="772" max="772" width="10.140625" customWidth="1"/>
    <col min="773" max="773" width="10.7109375" customWidth="1"/>
    <col min="775" max="775" width="10.140625" bestFit="1" customWidth="1"/>
    <col min="776" max="776" width="10.5703125" customWidth="1"/>
    <col min="777" max="777" width="9.7109375" bestFit="1" customWidth="1"/>
    <col min="778" max="778" width="9.85546875" customWidth="1"/>
    <col min="779" max="779" width="9.7109375" customWidth="1"/>
    <col min="783" max="783" width="10.28515625" customWidth="1"/>
    <col min="1025" max="1025" width="5.7109375" customWidth="1"/>
    <col min="1026" max="1026" width="24.5703125" customWidth="1"/>
    <col min="1027" max="1027" width="9.5703125" customWidth="1"/>
    <col min="1028" max="1028" width="10.140625" customWidth="1"/>
    <col min="1029" max="1029" width="10.7109375" customWidth="1"/>
    <col min="1031" max="1031" width="10.140625" bestFit="1" customWidth="1"/>
    <col min="1032" max="1032" width="10.5703125" customWidth="1"/>
    <col min="1033" max="1033" width="9.7109375" bestFit="1" customWidth="1"/>
    <col min="1034" max="1034" width="9.85546875" customWidth="1"/>
    <col min="1035" max="1035" width="9.7109375" customWidth="1"/>
    <col min="1039" max="1039" width="10.28515625" customWidth="1"/>
    <col min="1281" max="1281" width="5.7109375" customWidth="1"/>
    <col min="1282" max="1282" width="24.5703125" customWidth="1"/>
    <col min="1283" max="1283" width="9.5703125" customWidth="1"/>
    <col min="1284" max="1284" width="10.140625" customWidth="1"/>
    <col min="1285" max="1285" width="10.7109375" customWidth="1"/>
    <col min="1287" max="1287" width="10.140625" bestFit="1" customWidth="1"/>
    <col min="1288" max="1288" width="10.5703125" customWidth="1"/>
    <col min="1289" max="1289" width="9.7109375" bestFit="1" customWidth="1"/>
    <col min="1290" max="1290" width="9.85546875" customWidth="1"/>
    <col min="1291" max="1291" width="9.7109375" customWidth="1"/>
    <col min="1295" max="1295" width="10.28515625" customWidth="1"/>
    <col min="1537" max="1537" width="5.7109375" customWidth="1"/>
    <col min="1538" max="1538" width="24.5703125" customWidth="1"/>
    <col min="1539" max="1539" width="9.5703125" customWidth="1"/>
    <col min="1540" max="1540" width="10.140625" customWidth="1"/>
    <col min="1541" max="1541" width="10.7109375" customWidth="1"/>
    <col min="1543" max="1543" width="10.140625" bestFit="1" customWidth="1"/>
    <col min="1544" max="1544" width="10.5703125" customWidth="1"/>
    <col min="1545" max="1545" width="9.7109375" bestFit="1" customWidth="1"/>
    <col min="1546" max="1546" width="9.85546875" customWidth="1"/>
    <col min="1547" max="1547" width="9.7109375" customWidth="1"/>
    <col min="1551" max="1551" width="10.28515625" customWidth="1"/>
    <col min="1793" max="1793" width="5.7109375" customWidth="1"/>
    <col min="1794" max="1794" width="24.5703125" customWidth="1"/>
    <col min="1795" max="1795" width="9.5703125" customWidth="1"/>
    <col min="1796" max="1796" width="10.140625" customWidth="1"/>
    <col min="1797" max="1797" width="10.7109375" customWidth="1"/>
    <col min="1799" max="1799" width="10.140625" bestFit="1" customWidth="1"/>
    <col min="1800" max="1800" width="10.5703125" customWidth="1"/>
    <col min="1801" max="1801" width="9.7109375" bestFit="1" customWidth="1"/>
    <col min="1802" max="1802" width="9.85546875" customWidth="1"/>
    <col min="1803" max="1803" width="9.7109375" customWidth="1"/>
    <col min="1807" max="1807" width="10.28515625" customWidth="1"/>
    <col min="2049" max="2049" width="5.7109375" customWidth="1"/>
    <col min="2050" max="2050" width="24.5703125" customWidth="1"/>
    <col min="2051" max="2051" width="9.5703125" customWidth="1"/>
    <col min="2052" max="2052" width="10.140625" customWidth="1"/>
    <col min="2053" max="2053" width="10.7109375" customWidth="1"/>
    <col min="2055" max="2055" width="10.140625" bestFit="1" customWidth="1"/>
    <col min="2056" max="2056" width="10.5703125" customWidth="1"/>
    <col min="2057" max="2057" width="9.7109375" bestFit="1" customWidth="1"/>
    <col min="2058" max="2058" width="9.85546875" customWidth="1"/>
    <col min="2059" max="2059" width="9.7109375" customWidth="1"/>
    <col min="2063" max="2063" width="10.28515625" customWidth="1"/>
    <col min="2305" max="2305" width="5.7109375" customWidth="1"/>
    <col min="2306" max="2306" width="24.5703125" customWidth="1"/>
    <col min="2307" max="2307" width="9.5703125" customWidth="1"/>
    <col min="2308" max="2308" width="10.140625" customWidth="1"/>
    <col min="2309" max="2309" width="10.7109375" customWidth="1"/>
    <col min="2311" max="2311" width="10.140625" bestFit="1" customWidth="1"/>
    <col min="2312" max="2312" width="10.5703125" customWidth="1"/>
    <col min="2313" max="2313" width="9.7109375" bestFit="1" customWidth="1"/>
    <col min="2314" max="2314" width="9.85546875" customWidth="1"/>
    <col min="2315" max="2315" width="9.7109375" customWidth="1"/>
    <col min="2319" max="2319" width="10.28515625" customWidth="1"/>
    <col min="2561" max="2561" width="5.7109375" customWidth="1"/>
    <col min="2562" max="2562" width="24.5703125" customWidth="1"/>
    <col min="2563" max="2563" width="9.5703125" customWidth="1"/>
    <col min="2564" max="2564" width="10.140625" customWidth="1"/>
    <col min="2565" max="2565" width="10.7109375" customWidth="1"/>
    <col min="2567" max="2567" width="10.140625" bestFit="1" customWidth="1"/>
    <col min="2568" max="2568" width="10.5703125" customWidth="1"/>
    <col min="2569" max="2569" width="9.7109375" bestFit="1" customWidth="1"/>
    <col min="2570" max="2570" width="9.85546875" customWidth="1"/>
    <col min="2571" max="2571" width="9.7109375" customWidth="1"/>
    <col min="2575" max="2575" width="10.28515625" customWidth="1"/>
    <col min="2817" max="2817" width="5.7109375" customWidth="1"/>
    <col min="2818" max="2818" width="24.5703125" customWidth="1"/>
    <col min="2819" max="2819" width="9.5703125" customWidth="1"/>
    <col min="2820" max="2820" width="10.140625" customWidth="1"/>
    <col min="2821" max="2821" width="10.7109375" customWidth="1"/>
    <col min="2823" max="2823" width="10.140625" bestFit="1" customWidth="1"/>
    <col min="2824" max="2824" width="10.5703125" customWidth="1"/>
    <col min="2825" max="2825" width="9.7109375" bestFit="1" customWidth="1"/>
    <col min="2826" max="2826" width="9.85546875" customWidth="1"/>
    <col min="2827" max="2827" width="9.7109375" customWidth="1"/>
    <col min="2831" max="2831" width="10.28515625" customWidth="1"/>
    <col min="3073" max="3073" width="5.7109375" customWidth="1"/>
    <col min="3074" max="3074" width="24.5703125" customWidth="1"/>
    <col min="3075" max="3075" width="9.5703125" customWidth="1"/>
    <col min="3076" max="3076" width="10.140625" customWidth="1"/>
    <col min="3077" max="3077" width="10.7109375" customWidth="1"/>
    <col min="3079" max="3079" width="10.140625" bestFit="1" customWidth="1"/>
    <col min="3080" max="3080" width="10.5703125" customWidth="1"/>
    <col min="3081" max="3081" width="9.7109375" bestFit="1" customWidth="1"/>
    <col min="3082" max="3082" width="9.85546875" customWidth="1"/>
    <col min="3083" max="3083" width="9.7109375" customWidth="1"/>
    <col min="3087" max="3087" width="10.28515625" customWidth="1"/>
    <col min="3329" max="3329" width="5.7109375" customWidth="1"/>
    <col min="3330" max="3330" width="24.5703125" customWidth="1"/>
    <col min="3331" max="3331" width="9.5703125" customWidth="1"/>
    <col min="3332" max="3332" width="10.140625" customWidth="1"/>
    <col min="3333" max="3333" width="10.7109375" customWidth="1"/>
    <col min="3335" max="3335" width="10.140625" bestFit="1" customWidth="1"/>
    <col min="3336" max="3336" width="10.5703125" customWidth="1"/>
    <col min="3337" max="3337" width="9.7109375" bestFit="1" customWidth="1"/>
    <col min="3338" max="3338" width="9.85546875" customWidth="1"/>
    <col min="3339" max="3339" width="9.7109375" customWidth="1"/>
    <col min="3343" max="3343" width="10.28515625" customWidth="1"/>
    <col min="3585" max="3585" width="5.7109375" customWidth="1"/>
    <col min="3586" max="3586" width="24.5703125" customWidth="1"/>
    <col min="3587" max="3587" width="9.5703125" customWidth="1"/>
    <col min="3588" max="3588" width="10.140625" customWidth="1"/>
    <col min="3589" max="3589" width="10.7109375" customWidth="1"/>
    <col min="3591" max="3591" width="10.140625" bestFit="1" customWidth="1"/>
    <col min="3592" max="3592" width="10.5703125" customWidth="1"/>
    <col min="3593" max="3593" width="9.7109375" bestFit="1" customWidth="1"/>
    <col min="3594" max="3594" width="9.85546875" customWidth="1"/>
    <col min="3595" max="3595" width="9.7109375" customWidth="1"/>
    <col min="3599" max="3599" width="10.28515625" customWidth="1"/>
    <col min="3841" max="3841" width="5.7109375" customWidth="1"/>
    <col min="3842" max="3842" width="24.5703125" customWidth="1"/>
    <col min="3843" max="3843" width="9.5703125" customWidth="1"/>
    <col min="3844" max="3844" width="10.140625" customWidth="1"/>
    <col min="3845" max="3845" width="10.7109375" customWidth="1"/>
    <col min="3847" max="3847" width="10.140625" bestFit="1" customWidth="1"/>
    <col min="3848" max="3848" width="10.5703125" customWidth="1"/>
    <col min="3849" max="3849" width="9.7109375" bestFit="1" customWidth="1"/>
    <col min="3850" max="3850" width="9.85546875" customWidth="1"/>
    <col min="3851" max="3851" width="9.7109375" customWidth="1"/>
    <col min="3855" max="3855" width="10.28515625" customWidth="1"/>
    <col min="4097" max="4097" width="5.7109375" customWidth="1"/>
    <col min="4098" max="4098" width="24.5703125" customWidth="1"/>
    <col min="4099" max="4099" width="9.5703125" customWidth="1"/>
    <col min="4100" max="4100" width="10.140625" customWidth="1"/>
    <col min="4101" max="4101" width="10.7109375" customWidth="1"/>
    <col min="4103" max="4103" width="10.140625" bestFit="1" customWidth="1"/>
    <col min="4104" max="4104" width="10.5703125" customWidth="1"/>
    <col min="4105" max="4105" width="9.7109375" bestFit="1" customWidth="1"/>
    <col min="4106" max="4106" width="9.85546875" customWidth="1"/>
    <col min="4107" max="4107" width="9.7109375" customWidth="1"/>
    <col min="4111" max="4111" width="10.28515625" customWidth="1"/>
    <col min="4353" max="4353" width="5.7109375" customWidth="1"/>
    <col min="4354" max="4354" width="24.5703125" customWidth="1"/>
    <col min="4355" max="4355" width="9.5703125" customWidth="1"/>
    <col min="4356" max="4356" width="10.140625" customWidth="1"/>
    <col min="4357" max="4357" width="10.7109375" customWidth="1"/>
    <col min="4359" max="4359" width="10.140625" bestFit="1" customWidth="1"/>
    <col min="4360" max="4360" width="10.5703125" customWidth="1"/>
    <col min="4361" max="4361" width="9.7109375" bestFit="1" customWidth="1"/>
    <col min="4362" max="4362" width="9.85546875" customWidth="1"/>
    <col min="4363" max="4363" width="9.7109375" customWidth="1"/>
    <col min="4367" max="4367" width="10.28515625" customWidth="1"/>
    <col min="4609" max="4609" width="5.7109375" customWidth="1"/>
    <col min="4610" max="4610" width="24.5703125" customWidth="1"/>
    <col min="4611" max="4611" width="9.5703125" customWidth="1"/>
    <col min="4612" max="4612" width="10.140625" customWidth="1"/>
    <col min="4613" max="4613" width="10.7109375" customWidth="1"/>
    <col min="4615" max="4615" width="10.140625" bestFit="1" customWidth="1"/>
    <col min="4616" max="4616" width="10.5703125" customWidth="1"/>
    <col min="4617" max="4617" width="9.7109375" bestFit="1" customWidth="1"/>
    <col min="4618" max="4618" width="9.85546875" customWidth="1"/>
    <col min="4619" max="4619" width="9.7109375" customWidth="1"/>
    <col min="4623" max="4623" width="10.28515625" customWidth="1"/>
    <col min="4865" max="4865" width="5.7109375" customWidth="1"/>
    <col min="4866" max="4866" width="24.5703125" customWidth="1"/>
    <col min="4867" max="4867" width="9.5703125" customWidth="1"/>
    <col min="4868" max="4868" width="10.140625" customWidth="1"/>
    <col min="4869" max="4869" width="10.7109375" customWidth="1"/>
    <col min="4871" max="4871" width="10.140625" bestFit="1" customWidth="1"/>
    <col min="4872" max="4872" width="10.5703125" customWidth="1"/>
    <col min="4873" max="4873" width="9.7109375" bestFit="1" customWidth="1"/>
    <col min="4874" max="4874" width="9.85546875" customWidth="1"/>
    <col min="4875" max="4875" width="9.7109375" customWidth="1"/>
    <col min="4879" max="4879" width="10.28515625" customWidth="1"/>
    <col min="5121" max="5121" width="5.7109375" customWidth="1"/>
    <col min="5122" max="5122" width="24.5703125" customWidth="1"/>
    <col min="5123" max="5123" width="9.5703125" customWidth="1"/>
    <col min="5124" max="5124" width="10.140625" customWidth="1"/>
    <col min="5125" max="5125" width="10.7109375" customWidth="1"/>
    <col min="5127" max="5127" width="10.140625" bestFit="1" customWidth="1"/>
    <col min="5128" max="5128" width="10.5703125" customWidth="1"/>
    <col min="5129" max="5129" width="9.7109375" bestFit="1" customWidth="1"/>
    <col min="5130" max="5130" width="9.85546875" customWidth="1"/>
    <col min="5131" max="5131" width="9.7109375" customWidth="1"/>
    <col min="5135" max="5135" width="10.28515625" customWidth="1"/>
    <col min="5377" max="5377" width="5.7109375" customWidth="1"/>
    <col min="5378" max="5378" width="24.5703125" customWidth="1"/>
    <col min="5379" max="5379" width="9.5703125" customWidth="1"/>
    <col min="5380" max="5380" width="10.140625" customWidth="1"/>
    <col min="5381" max="5381" width="10.7109375" customWidth="1"/>
    <col min="5383" max="5383" width="10.140625" bestFit="1" customWidth="1"/>
    <col min="5384" max="5384" width="10.5703125" customWidth="1"/>
    <col min="5385" max="5385" width="9.7109375" bestFit="1" customWidth="1"/>
    <col min="5386" max="5386" width="9.85546875" customWidth="1"/>
    <col min="5387" max="5387" width="9.7109375" customWidth="1"/>
    <col min="5391" max="5391" width="10.28515625" customWidth="1"/>
    <col min="5633" max="5633" width="5.7109375" customWidth="1"/>
    <col min="5634" max="5634" width="24.5703125" customWidth="1"/>
    <col min="5635" max="5635" width="9.5703125" customWidth="1"/>
    <col min="5636" max="5636" width="10.140625" customWidth="1"/>
    <col min="5637" max="5637" width="10.7109375" customWidth="1"/>
    <col min="5639" max="5639" width="10.140625" bestFit="1" customWidth="1"/>
    <col min="5640" max="5640" width="10.5703125" customWidth="1"/>
    <col min="5641" max="5641" width="9.7109375" bestFit="1" customWidth="1"/>
    <col min="5642" max="5642" width="9.85546875" customWidth="1"/>
    <col min="5643" max="5643" width="9.7109375" customWidth="1"/>
    <col min="5647" max="5647" width="10.28515625" customWidth="1"/>
    <col min="5889" max="5889" width="5.7109375" customWidth="1"/>
    <col min="5890" max="5890" width="24.5703125" customWidth="1"/>
    <col min="5891" max="5891" width="9.5703125" customWidth="1"/>
    <col min="5892" max="5892" width="10.140625" customWidth="1"/>
    <col min="5893" max="5893" width="10.7109375" customWidth="1"/>
    <col min="5895" max="5895" width="10.140625" bestFit="1" customWidth="1"/>
    <col min="5896" max="5896" width="10.5703125" customWidth="1"/>
    <col min="5897" max="5897" width="9.7109375" bestFit="1" customWidth="1"/>
    <col min="5898" max="5898" width="9.85546875" customWidth="1"/>
    <col min="5899" max="5899" width="9.7109375" customWidth="1"/>
    <col min="5903" max="5903" width="10.28515625" customWidth="1"/>
    <col min="6145" max="6145" width="5.7109375" customWidth="1"/>
    <col min="6146" max="6146" width="24.5703125" customWidth="1"/>
    <col min="6147" max="6147" width="9.5703125" customWidth="1"/>
    <col min="6148" max="6148" width="10.140625" customWidth="1"/>
    <col min="6149" max="6149" width="10.7109375" customWidth="1"/>
    <col min="6151" max="6151" width="10.140625" bestFit="1" customWidth="1"/>
    <col min="6152" max="6152" width="10.5703125" customWidth="1"/>
    <col min="6153" max="6153" width="9.7109375" bestFit="1" customWidth="1"/>
    <col min="6154" max="6154" width="9.85546875" customWidth="1"/>
    <col min="6155" max="6155" width="9.7109375" customWidth="1"/>
    <col min="6159" max="6159" width="10.28515625" customWidth="1"/>
    <col min="6401" max="6401" width="5.7109375" customWidth="1"/>
    <col min="6402" max="6402" width="24.5703125" customWidth="1"/>
    <col min="6403" max="6403" width="9.5703125" customWidth="1"/>
    <col min="6404" max="6404" width="10.140625" customWidth="1"/>
    <col min="6405" max="6405" width="10.7109375" customWidth="1"/>
    <col min="6407" max="6407" width="10.140625" bestFit="1" customWidth="1"/>
    <col min="6408" max="6408" width="10.5703125" customWidth="1"/>
    <col min="6409" max="6409" width="9.7109375" bestFit="1" customWidth="1"/>
    <col min="6410" max="6410" width="9.85546875" customWidth="1"/>
    <col min="6411" max="6411" width="9.7109375" customWidth="1"/>
    <col min="6415" max="6415" width="10.28515625" customWidth="1"/>
    <col min="6657" max="6657" width="5.7109375" customWidth="1"/>
    <col min="6658" max="6658" width="24.5703125" customWidth="1"/>
    <col min="6659" max="6659" width="9.5703125" customWidth="1"/>
    <col min="6660" max="6660" width="10.140625" customWidth="1"/>
    <col min="6661" max="6661" width="10.7109375" customWidth="1"/>
    <col min="6663" max="6663" width="10.140625" bestFit="1" customWidth="1"/>
    <col min="6664" max="6664" width="10.5703125" customWidth="1"/>
    <col min="6665" max="6665" width="9.7109375" bestFit="1" customWidth="1"/>
    <col min="6666" max="6666" width="9.85546875" customWidth="1"/>
    <col min="6667" max="6667" width="9.7109375" customWidth="1"/>
    <col min="6671" max="6671" width="10.28515625" customWidth="1"/>
    <col min="6913" max="6913" width="5.7109375" customWidth="1"/>
    <col min="6914" max="6914" width="24.5703125" customWidth="1"/>
    <col min="6915" max="6915" width="9.5703125" customWidth="1"/>
    <col min="6916" max="6916" width="10.140625" customWidth="1"/>
    <col min="6917" max="6917" width="10.7109375" customWidth="1"/>
    <col min="6919" max="6919" width="10.140625" bestFit="1" customWidth="1"/>
    <col min="6920" max="6920" width="10.5703125" customWidth="1"/>
    <col min="6921" max="6921" width="9.7109375" bestFit="1" customWidth="1"/>
    <col min="6922" max="6922" width="9.85546875" customWidth="1"/>
    <col min="6923" max="6923" width="9.7109375" customWidth="1"/>
    <col min="6927" max="6927" width="10.28515625" customWidth="1"/>
    <col min="7169" max="7169" width="5.7109375" customWidth="1"/>
    <col min="7170" max="7170" width="24.5703125" customWidth="1"/>
    <col min="7171" max="7171" width="9.5703125" customWidth="1"/>
    <col min="7172" max="7172" width="10.140625" customWidth="1"/>
    <col min="7173" max="7173" width="10.7109375" customWidth="1"/>
    <col min="7175" max="7175" width="10.140625" bestFit="1" customWidth="1"/>
    <col min="7176" max="7176" width="10.5703125" customWidth="1"/>
    <col min="7177" max="7177" width="9.7109375" bestFit="1" customWidth="1"/>
    <col min="7178" max="7178" width="9.85546875" customWidth="1"/>
    <col min="7179" max="7179" width="9.7109375" customWidth="1"/>
    <col min="7183" max="7183" width="10.28515625" customWidth="1"/>
    <col min="7425" max="7425" width="5.7109375" customWidth="1"/>
    <col min="7426" max="7426" width="24.5703125" customWidth="1"/>
    <col min="7427" max="7427" width="9.5703125" customWidth="1"/>
    <col min="7428" max="7428" width="10.140625" customWidth="1"/>
    <col min="7429" max="7429" width="10.7109375" customWidth="1"/>
    <col min="7431" max="7431" width="10.140625" bestFit="1" customWidth="1"/>
    <col min="7432" max="7432" width="10.5703125" customWidth="1"/>
    <col min="7433" max="7433" width="9.7109375" bestFit="1" customWidth="1"/>
    <col min="7434" max="7434" width="9.85546875" customWidth="1"/>
    <col min="7435" max="7435" width="9.7109375" customWidth="1"/>
    <col min="7439" max="7439" width="10.28515625" customWidth="1"/>
    <col min="7681" max="7681" width="5.7109375" customWidth="1"/>
    <col min="7682" max="7682" width="24.5703125" customWidth="1"/>
    <col min="7683" max="7683" width="9.5703125" customWidth="1"/>
    <col min="7684" max="7684" width="10.140625" customWidth="1"/>
    <col min="7685" max="7685" width="10.7109375" customWidth="1"/>
    <col min="7687" max="7687" width="10.140625" bestFit="1" customWidth="1"/>
    <col min="7688" max="7688" width="10.5703125" customWidth="1"/>
    <col min="7689" max="7689" width="9.7109375" bestFit="1" customWidth="1"/>
    <col min="7690" max="7690" width="9.85546875" customWidth="1"/>
    <col min="7691" max="7691" width="9.7109375" customWidth="1"/>
    <col min="7695" max="7695" width="10.28515625" customWidth="1"/>
    <col min="7937" max="7937" width="5.7109375" customWidth="1"/>
    <col min="7938" max="7938" width="24.5703125" customWidth="1"/>
    <col min="7939" max="7939" width="9.5703125" customWidth="1"/>
    <col min="7940" max="7940" width="10.140625" customWidth="1"/>
    <col min="7941" max="7941" width="10.7109375" customWidth="1"/>
    <col min="7943" max="7943" width="10.140625" bestFit="1" customWidth="1"/>
    <col min="7944" max="7944" width="10.5703125" customWidth="1"/>
    <col min="7945" max="7945" width="9.7109375" bestFit="1" customWidth="1"/>
    <col min="7946" max="7946" width="9.85546875" customWidth="1"/>
    <col min="7947" max="7947" width="9.7109375" customWidth="1"/>
    <col min="7951" max="7951" width="10.28515625" customWidth="1"/>
    <col min="8193" max="8193" width="5.7109375" customWidth="1"/>
    <col min="8194" max="8194" width="24.5703125" customWidth="1"/>
    <col min="8195" max="8195" width="9.5703125" customWidth="1"/>
    <col min="8196" max="8196" width="10.140625" customWidth="1"/>
    <col min="8197" max="8197" width="10.7109375" customWidth="1"/>
    <col min="8199" max="8199" width="10.140625" bestFit="1" customWidth="1"/>
    <col min="8200" max="8200" width="10.5703125" customWidth="1"/>
    <col min="8201" max="8201" width="9.7109375" bestFit="1" customWidth="1"/>
    <col min="8202" max="8202" width="9.85546875" customWidth="1"/>
    <col min="8203" max="8203" width="9.7109375" customWidth="1"/>
    <col min="8207" max="8207" width="10.28515625" customWidth="1"/>
    <col min="8449" max="8449" width="5.7109375" customWidth="1"/>
    <col min="8450" max="8450" width="24.5703125" customWidth="1"/>
    <col min="8451" max="8451" width="9.5703125" customWidth="1"/>
    <col min="8452" max="8452" width="10.140625" customWidth="1"/>
    <col min="8453" max="8453" width="10.7109375" customWidth="1"/>
    <col min="8455" max="8455" width="10.140625" bestFit="1" customWidth="1"/>
    <col min="8456" max="8456" width="10.5703125" customWidth="1"/>
    <col min="8457" max="8457" width="9.7109375" bestFit="1" customWidth="1"/>
    <col min="8458" max="8458" width="9.85546875" customWidth="1"/>
    <col min="8459" max="8459" width="9.7109375" customWidth="1"/>
    <col min="8463" max="8463" width="10.28515625" customWidth="1"/>
    <col min="8705" max="8705" width="5.7109375" customWidth="1"/>
    <col min="8706" max="8706" width="24.5703125" customWidth="1"/>
    <col min="8707" max="8707" width="9.5703125" customWidth="1"/>
    <col min="8708" max="8708" width="10.140625" customWidth="1"/>
    <col min="8709" max="8709" width="10.7109375" customWidth="1"/>
    <col min="8711" max="8711" width="10.140625" bestFit="1" customWidth="1"/>
    <col min="8712" max="8712" width="10.5703125" customWidth="1"/>
    <col min="8713" max="8713" width="9.7109375" bestFit="1" customWidth="1"/>
    <col min="8714" max="8714" width="9.85546875" customWidth="1"/>
    <col min="8715" max="8715" width="9.7109375" customWidth="1"/>
    <col min="8719" max="8719" width="10.28515625" customWidth="1"/>
    <col min="8961" max="8961" width="5.7109375" customWidth="1"/>
    <col min="8962" max="8962" width="24.5703125" customWidth="1"/>
    <col min="8963" max="8963" width="9.5703125" customWidth="1"/>
    <col min="8964" max="8964" width="10.140625" customWidth="1"/>
    <col min="8965" max="8965" width="10.7109375" customWidth="1"/>
    <col min="8967" max="8967" width="10.140625" bestFit="1" customWidth="1"/>
    <col min="8968" max="8968" width="10.5703125" customWidth="1"/>
    <col min="8969" max="8969" width="9.7109375" bestFit="1" customWidth="1"/>
    <col min="8970" max="8970" width="9.85546875" customWidth="1"/>
    <col min="8971" max="8971" width="9.7109375" customWidth="1"/>
    <col min="8975" max="8975" width="10.28515625" customWidth="1"/>
    <col min="9217" max="9217" width="5.7109375" customWidth="1"/>
    <col min="9218" max="9218" width="24.5703125" customWidth="1"/>
    <col min="9219" max="9219" width="9.5703125" customWidth="1"/>
    <col min="9220" max="9220" width="10.140625" customWidth="1"/>
    <col min="9221" max="9221" width="10.7109375" customWidth="1"/>
    <col min="9223" max="9223" width="10.140625" bestFit="1" customWidth="1"/>
    <col min="9224" max="9224" width="10.5703125" customWidth="1"/>
    <col min="9225" max="9225" width="9.7109375" bestFit="1" customWidth="1"/>
    <col min="9226" max="9226" width="9.85546875" customWidth="1"/>
    <col min="9227" max="9227" width="9.7109375" customWidth="1"/>
    <col min="9231" max="9231" width="10.28515625" customWidth="1"/>
    <col min="9473" max="9473" width="5.7109375" customWidth="1"/>
    <col min="9474" max="9474" width="24.5703125" customWidth="1"/>
    <col min="9475" max="9475" width="9.5703125" customWidth="1"/>
    <col min="9476" max="9476" width="10.140625" customWidth="1"/>
    <col min="9477" max="9477" width="10.7109375" customWidth="1"/>
    <col min="9479" max="9479" width="10.140625" bestFit="1" customWidth="1"/>
    <col min="9480" max="9480" width="10.5703125" customWidth="1"/>
    <col min="9481" max="9481" width="9.7109375" bestFit="1" customWidth="1"/>
    <col min="9482" max="9482" width="9.85546875" customWidth="1"/>
    <col min="9483" max="9483" width="9.7109375" customWidth="1"/>
    <col min="9487" max="9487" width="10.28515625" customWidth="1"/>
    <col min="9729" max="9729" width="5.7109375" customWidth="1"/>
    <col min="9730" max="9730" width="24.5703125" customWidth="1"/>
    <col min="9731" max="9731" width="9.5703125" customWidth="1"/>
    <col min="9732" max="9732" width="10.140625" customWidth="1"/>
    <col min="9733" max="9733" width="10.7109375" customWidth="1"/>
    <col min="9735" max="9735" width="10.140625" bestFit="1" customWidth="1"/>
    <col min="9736" max="9736" width="10.5703125" customWidth="1"/>
    <col min="9737" max="9737" width="9.7109375" bestFit="1" customWidth="1"/>
    <col min="9738" max="9738" width="9.85546875" customWidth="1"/>
    <col min="9739" max="9739" width="9.7109375" customWidth="1"/>
    <col min="9743" max="9743" width="10.28515625" customWidth="1"/>
    <col min="9985" max="9985" width="5.7109375" customWidth="1"/>
    <col min="9986" max="9986" width="24.5703125" customWidth="1"/>
    <col min="9987" max="9987" width="9.5703125" customWidth="1"/>
    <col min="9988" max="9988" width="10.140625" customWidth="1"/>
    <col min="9989" max="9989" width="10.7109375" customWidth="1"/>
    <col min="9991" max="9991" width="10.140625" bestFit="1" customWidth="1"/>
    <col min="9992" max="9992" width="10.5703125" customWidth="1"/>
    <col min="9993" max="9993" width="9.7109375" bestFit="1" customWidth="1"/>
    <col min="9994" max="9994" width="9.85546875" customWidth="1"/>
    <col min="9995" max="9995" width="9.7109375" customWidth="1"/>
    <col min="9999" max="9999" width="10.28515625" customWidth="1"/>
    <col min="10241" max="10241" width="5.7109375" customWidth="1"/>
    <col min="10242" max="10242" width="24.5703125" customWidth="1"/>
    <col min="10243" max="10243" width="9.5703125" customWidth="1"/>
    <col min="10244" max="10244" width="10.140625" customWidth="1"/>
    <col min="10245" max="10245" width="10.7109375" customWidth="1"/>
    <col min="10247" max="10247" width="10.140625" bestFit="1" customWidth="1"/>
    <col min="10248" max="10248" width="10.5703125" customWidth="1"/>
    <col min="10249" max="10249" width="9.7109375" bestFit="1" customWidth="1"/>
    <col min="10250" max="10250" width="9.85546875" customWidth="1"/>
    <col min="10251" max="10251" width="9.7109375" customWidth="1"/>
    <col min="10255" max="10255" width="10.28515625" customWidth="1"/>
    <col min="10497" max="10497" width="5.7109375" customWidth="1"/>
    <col min="10498" max="10498" width="24.5703125" customWidth="1"/>
    <col min="10499" max="10499" width="9.5703125" customWidth="1"/>
    <col min="10500" max="10500" width="10.140625" customWidth="1"/>
    <col min="10501" max="10501" width="10.7109375" customWidth="1"/>
    <col min="10503" max="10503" width="10.140625" bestFit="1" customWidth="1"/>
    <col min="10504" max="10504" width="10.5703125" customWidth="1"/>
    <col min="10505" max="10505" width="9.7109375" bestFit="1" customWidth="1"/>
    <col min="10506" max="10506" width="9.85546875" customWidth="1"/>
    <col min="10507" max="10507" width="9.7109375" customWidth="1"/>
    <col min="10511" max="10511" width="10.28515625" customWidth="1"/>
    <col min="10753" max="10753" width="5.7109375" customWidth="1"/>
    <col min="10754" max="10754" width="24.5703125" customWidth="1"/>
    <col min="10755" max="10755" width="9.5703125" customWidth="1"/>
    <col min="10756" max="10756" width="10.140625" customWidth="1"/>
    <col min="10757" max="10757" width="10.7109375" customWidth="1"/>
    <col min="10759" max="10759" width="10.140625" bestFit="1" customWidth="1"/>
    <col min="10760" max="10760" width="10.5703125" customWidth="1"/>
    <col min="10761" max="10761" width="9.7109375" bestFit="1" customWidth="1"/>
    <col min="10762" max="10762" width="9.85546875" customWidth="1"/>
    <col min="10763" max="10763" width="9.7109375" customWidth="1"/>
    <col min="10767" max="10767" width="10.28515625" customWidth="1"/>
    <col min="11009" max="11009" width="5.7109375" customWidth="1"/>
    <col min="11010" max="11010" width="24.5703125" customWidth="1"/>
    <col min="11011" max="11011" width="9.5703125" customWidth="1"/>
    <col min="11012" max="11012" width="10.140625" customWidth="1"/>
    <col min="11013" max="11013" width="10.7109375" customWidth="1"/>
    <col min="11015" max="11015" width="10.140625" bestFit="1" customWidth="1"/>
    <col min="11016" max="11016" width="10.5703125" customWidth="1"/>
    <col min="11017" max="11017" width="9.7109375" bestFit="1" customWidth="1"/>
    <col min="11018" max="11018" width="9.85546875" customWidth="1"/>
    <col min="11019" max="11019" width="9.7109375" customWidth="1"/>
    <col min="11023" max="11023" width="10.28515625" customWidth="1"/>
    <col min="11265" max="11265" width="5.7109375" customWidth="1"/>
    <col min="11266" max="11266" width="24.5703125" customWidth="1"/>
    <col min="11267" max="11267" width="9.5703125" customWidth="1"/>
    <col min="11268" max="11268" width="10.140625" customWidth="1"/>
    <col min="11269" max="11269" width="10.7109375" customWidth="1"/>
    <col min="11271" max="11271" width="10.140625" bestFit="1" customWidth="1"/>
    <col min="11272" max="11272" width="10.5703125" customWidth="1"/>
    <col min="11273" max="11273" width="9.7109375" bestFit="1" customWidth="1"/>
    <col min="11274" max="11274" width="9.85546875" customWidth="1"/>
    <col min="11275" max="11275" width="9.7109375" customWidth="1"/>
    <col min="11279" max="11279" width="10.28515625" customWidth="1"/>
    <col min="11521" max="11521" width="5.7109375" customWidth="1"/>
    <col min="11522" max="11522" width="24.5703125" customWidth="1"/>
    <col min="11523" max="11523" width="9.5703125" customWidth="1"/>
    <col min="11524" max="11524" width="10.140625" customWidth="1"/>
    <col min="11525" max="11525" width="10.7109375" customWidth="1"/>
    <col min="11527" max="11527" width="10.140625" bestFit="1" customWidth="1"/>
    <col min="11528" max="11528" width="10.5703125" customWidth="1"/>
    <col min="11529" max="11529" width="9.7109375" bestFit="1" customWidth="1"/>
    <col min="11530" max="11530" width="9.85546875" customWidth="1"/>
    <col min="11531" max="11531" width="9.7109375" customWidth="1"/>
    <col min="11535" max="11535" width="10.28515625" customWidth="1"/>
    <col min="11777" max="11777" width="5.7109375" customWidth="1"/>
    <col min="11778" max="11778" width="24.5703125" customWidth="1"/>
    <col min="11779" max="11779" width="9.5703125" customWidth="1"/>
    <col min="11780" max="11780" width="10.140625" customWidth="1"/>
    <col min="11781" max="11781" width="10.7109375" customWidth="1"/>
    <col min="11783" max="11783" width="10.140625" bestFit="1" customWidth="1"/>
    <col min="11784" max="11784" width="10.5703125" customWidth="1"/>
    <col min="11785" max="11785" width="9.7109375" bestFit="1" customWidth="1"/>
    <col min="11786" max="11786" width="9.85546875" customWidth="1"/>
    <col min="11787" max="11787" width="9.7109375" customWidth="1"/>
    <col min="11791" max="11791" width="10.28515625" customWidth="1"/>
    <col min="12033" max="12033" width="5.7109375" customWidth="1"/>
    <col min="12034" max="12034" width="24.5703125" customWidth="1"/>
    <col min="12035" max="12035" width="9.5703125" customWidth="1"/>
    <col min="12036" max="12036" width="10.140625" customWidth="1"/>
    <col min="12037" max="12037" width="10.7109375" customWidth="1"/>
    <col min="12039" max="12039" width="10.140625" bestFit="1" customWidth="1"/>
    <col min="12040" max="12040" width="10.5703125" customWidth="1"/>
    <col min="12041" max="12041" width="9.7109375" bestFit="1" customWidth="1"/>
    <col min="12042" max="12042" width="9.85546875" customWidth="1"/>
    <col min="12043" max="12043" width="9.7109375" customWidth="1"/>
    <col min="12047" max="12047" width="10.28515625" customWidth="1"/>
    <col min="12289" max="12289" width="5.7109375" customWidth="1"/>
    <col min="12290" max="12290" width="24.5703125" customWidth="1"/>
    <col min="12291" max="12291" width="9.5703125" customWidth="1"/>
    <col min="12292" max="12292" width="10.140625" customWidth="1"/>
    <col min="12293" max="12293" width="10.7109375" customWidth="1"/>
    <col min="12295" max="12295" width="10.140625" bestFit="1" customWidth="1"/>
    <col min="12296" max="12296" width="10.5703125" customWidth="1"/>
    <col min="12297" max="12297" width="9.7109375" bestFit="1" customWidth="1"/>
    <col min="12298" max="12298" width="9.85546875" customWidth="1"/>
    <col min="12299" max="12299" width="9.7109375" customWidth="1"/>
    <col min="12303" max="12303" width="10.28515625" customWidth="1"/>
    <col min="12545" max="12545" width="5.7109375" customWidth="1"/>
    <col min="12546" max="12546" width="24.5703125" customWidth="1"/>
    <col min="12547" max="12547" width="9.5703125" customWidth="1"/>
    <col min="12548" max="12548" width="10.140625" customWidth="1"/>
    <col min="12549" max="12549" width="10.7109375" customWidth="1"/>
    <col min="12551" max="12551" width="10.140625" bestFit="1" customWidth="1"/>
    <col min="12552" max="12552" width="10.5703125" customWidth="1"/>
    <col min="12553" max="12553" width="9.7109375" bestFit="1" customWidth="1"/>
    <col min="12554" max="12554" width="9.85546875" customWidth="1"/>
    <col min="12555" max="12555" width="9.7109375" customWidth="1"/>
    <col min="12559" max="12559" width="10.28515625" customWidth="1"/>
    <col min="12801" max="12801" width="5.7109375" customWidth="1"/>
    <col min="12802" max="12802" width="24.5703125" customWidth="1"/>
    <col min="12803" max="12803" width="9.5703125" customWidth="1"/>
    <col min="12804" max="12804" width="10.140625" customWidth="1"/>
    <col min="12805" max="12805" width="10.7109375" customWidth="1"/>
    <col min="12807" max="12807" width="10.140625" bestFit="1" customWidth="1"/>
    <col min="12808" max="12808" width="10.5703125" customWidth="1"/>
    <col min="12809" max="12809" width="9.7109375" bestFit="1" customWidth="1"/>
    <col min="12810" max="12810" width="9.85546875" customWidth="1"/>
    <col min="12811" max="12811" width="9.7109375" customWidth="1"/>
    <col min="12815" max="12815" width="10.28515625" customWidth="1"/>
    <col min="13057" max="13057" width="5.7109375" customWidth="1"/>
    <col min="13058" max="13058" width="24.5703125" customWidth="1"/>
    <col min="13059" max="13059" width="9.5703125" customWidth="1"/>
    <col min="13060" max="13060" width="10.140625" customWidth="1"/>
    <col min="13061" max="13061" width="10.7109375" customWidth="1"/>
    <col min="13063" max="13063" width="10.140625" bestFit="1" customWidth="1"/>
    <col min="13064" max="13064" width="10.5703125" customWidth="1"/>
    <col min="13065" max="13065" width="9.7109375" bestFit="1" customWidth="1"/>
    <col min="13066" max="13066" width="9.85546875" customWidth="1"/>
    <col min="13067" max="13067" width="9.7109375" customWidth="1"/>
    <col min="13071" max="13071" width="10.28515625" customWidth="1"/>
    <col min="13313" max="13313" width="5.7109375" customWidth="1"/>
    <col min="13314" max="13314" width="24.5703125" customWidth="1"/>
    <col min="13315" max="13315" width="9.5703125" customWidth="1"/>
    <col min="13316" max="13316" width="10.140625" customWidth="1"/>
    <col min="13317" max="13317" width="10.7109375" customWidth="1"/>
    <col min="13319" max="13319" width="10.140625" bestFit="1" customWidth="1"/>
    <col min="13320" max="13320" width="10.5703125" customWidth="1"/>
    <col min="13321" max="13321" width="9.7109375" bestFit="1" customWidth="1"/>
    <col min="13322" max="13322" width="9.85546875" customWidth="1"/>
    <col min="13323" max="13323" width="9.7109375" customWidth="1"/>
    <col min="13327" max="13327" width="10.28515625" customWidth="1"/>
    <col min="13569" max="13569" width="5.7109375" customWidth="1"/>
    <col min="13570" max="13570" width="24.5703125" customWidth="1"/>
    <col min="13571" max="13571" width="9.5703125" customWidth="1"/>
    <col min="13572" max="13572" width="10.140625" customWidth="1"/>
    <col min="13573" max="13573" width="10.7109375" customWidth="1"/>
    <col min="13575" max="13575" width="10.140625" bestFit="1" customWidth="1"/>
    <col min="13576" max="13576" width="10.5703125" customWidth="1"/>
    <col min="13577" max="13577" width="9.7109375" bestFit="1" customWidth="1"/>
    <col min="13578" max="13578" width="9.85546875" customWidth="1"/>
    <col min="13579" max="13579" width="9.7109375" customWidth="1"/>
    <col min="13583" max="13583" width="10.28515625" customWidth="1"/>
    <col min="13825" max="13825" width="5.7109375" customWidth="1"/>
    <col min="13826" max="13826" width="24.5703125" customWidth="1"/>
    <col min="13827" max="13827" width="9.5703125" customWidth="1"/>
    <col min="13828" max="13828" width="10.140625" customWidth="1"/>
    <col min="13829" max="13829" width="10.7109375" customWidth="1"/>
    <col min="13831" max="13831" width="10.140625" bestFit="1" customWidth="1"/>
    <col min="13832" max="13832" width="10.5703125" customWidth="1"/>
    <col min="13833" max="13833" width="9.7109375" bestFit="1" customWidth="1"/>
    <col min="13834" max="13834" width="9.85546875" customWidth="1"/>
    <col min="13835" max="13835" width="9.7109375" customWidth="1"/>
    <col min="13839" max="13839" width="10.28515625" customWidth="1"/>
    <col min="14081" max="14081" width="5.7109375" customWidth="1"/>
    <col min="14082" max="14082" width="24.5703125" customWidth="1"/>
    <col min="14083" max="14083" width="9.5703125" customWidth="1"/>
    <col min="14084" max="14084" width="10.140625" customWidth="1"/>
    <col min="14085" max="14085" width="10.7109375" customWidth="1"/>
    <col min="14087" max="14087" width="10.140625" bestFit="1" customWidth="1"/>
    <col min="14088" max="14088" width="10.5703125" customWidth="1"/>
    <col min="14089" max="14089" width="9.7109375" bestFit="1" customWidth="1"/>
    <col min="14090" max="14090" width="9.85546875" customWidth="1"/>
    <col min="14091" max="14091" width="9.7109375" customWidth="1"/>
    <col min="14095" max="14095" width="10.28515625" customWidth="1"/>
    <col min="14337" max="14337" width="5.7109375" customWidth="1"/>
    <col min="14338" max="14338" width="24.5703125" customWidth="1"/>
    <col min="14339" max="14339" width="9.5703125" customWidth="1"/>
    <col min="14340" max="14340" width="10.140625" customWidth="1"/>
    <col min="14341" max="14341" width="10.7109375" customWidth="1"/>
    <col min="14343" max="14343" width="10.140625" bestFit="1" customWidth="1"/>
    <col min="14344" max="14344" width="10.5703125" customWidth="1"/>
    <col min="14345" max="14345" width="9.7109375" bestFit="1" customWidth="1"/>
    <col min="14346" max="14346" width="9.85546875" customWidth="1"/>
    <col min="14347" max="14347" width="9.7109375" customWidth="1"/>
    <col min="14351" max="14351" width="10.28515625" customWidth="1"/>
    <col min="14593" max="14593" width="5.7109375" customWidth="1"/>
    <col min="14594" max="14594" width="24.5703125" customWidth="1"/>
    <col min="14595" max="14595" width="9.5703125" customWidth="1"/>
    <col min="14596" max="14596" width="10.140625" customWidth="1"/>
    <col min="14597" max="14597" width="10.7109375" customWidth="1"/>
    <col min="14599" max="14599" width="10.140625" bestFit="1" customWidth="1"/>
    <col min="14600" max="14600" width="10.5703125" customWidth="1"/>
    <col min="14601" max="14601" width="9.7109375" bestFit="1" customWidth="1"/>
    <col min="14602" max="14602" width="9.85546875" customWidth="1"/>
    <col min="14603" max="14603" width="9.7109375" customWidth="1"/>
    <col min="14607" max="14607" width="10.28515625" customWidth="1"/>
    <col min="14849" max="14849" width="5.7109375" customWidth="1"/>
    <col min="14850" max="14850" width="24.5703125" customWidth="1"/>
    <col min="14851" max="14851" width="9.5703125" customWidth="1"/>
    <col min="14852" max="14852" width="10.140625" customWidth="1"/>
    <col min="14853" max="14853" width="10.7109375" customWidth="1"/>
    <col min="14855" max="14855" width="10.140625" bestFit="1" customWidth="1"/>
    <col min="14856" max="14856" width="10.5703125" customWidth="1"/>
    <col min="14857" max="14857" width="9.7109375" bestFit="1" customWidth="1"/>
    <col min="14858" max="14858" width="9.85546875" customWidth="1"/>
    <col min="14859" max="14859" width="9.7109375" customWidth="1"/>
    <col min="14863" max="14863" width="10.28515625" customWidth="1"/>
    <col min="15105" max="15105" width="5.7109375" customWidth="1"/>
    <col min="15106" max="15106" width="24.5703125" customWidth="1"/>
    <col min="15107" max="15107" width="9.5703125" customWidth="1"/>
    <col min="15108" max="15108" width="10.140625" customWidth="1"/>
    <col min="15109" max="15109" width="10.7109375" customWidth="1"/>
    <col min="15111" max="15111" width="10.140625" bestFit="1" customWidth="1"/>
    <col min="15112" max="15112" width="10.5703125" customWidth="1"/>
    <col min="15113" max="15113" width="9.7109375" bestFit="1" customWidth="1"/>
    <col min="15114" max="15114" width="9.85546875" customWidth="1"/>
    <col min="15115" max="15115" width="9.7109375" customWidth="1"/>
    <col min="15119" max="15119" width="10.28515625" customWidth="1"/>
    <col min="15361" max="15361" width="5.7109375" customWidth="1"/>
    <col min="15362" max="15362" width="24.5703125" customWidth="1"/>
    <col min="15363" max="15363" width="9.5703125" customWidth="1"/>
    <col min="15364" max="15364" width="10.140625" customWidth="1"/>
    <col min="15365" max="15365" width="10.7109375" customWidth="1"/>
    <col min="15367" max="15367" width="10.140625" bestFit="1" customWidth="1"/>
    <col min="15368" max="15368" width="10.5703125" customWidth="1"/>
    <col min="15369" max="15369" width="9.7109375" bestFit="1" customWidth="1"/>
    <col min="15370" max="15370" width="9.85546875" customWidth="1"/>
    <col min="15371" max="15371" width="9.7109375" customWidth="1"/>
    <col min="15375" max="15375" width="10.28515625" customWidth="1"/>
    <col min="15617" max="15617" width="5.7109375" customWidth="1"/>
    <col min="15618" max="15618" width="24.5703125" customWidth="1"/>
    <col min="15619" max="15619" width="9.5703125" customWidth="1"/>
    <col min="15620" max="15620" width="10.140625" customWidth="1"/>
    <col min="15621" max="15621" width="10.7109375" customWidth="1"/>
    <col min="15623" max="15623" width="10.140625" bestFit="1" customWidth="1"/>
    <col min="15624" max="15624" width="10.5703125" customWidth="1"/>
    <col min="15625" max="15625" width="9.7109375" bestFit="1" customWidth="1"/>
    <col min="15626" max="15626" width="9.85546875" customWidth="1"/>
    <col min="15627" max="15627" width="9.7109375" customWidth="1"/>
    <col min="15631" max="15631" width="10.28515625" customWidth="1"/>
    <col min="15873" max="15873" width="5.7109375" customWidth="1"/>
    <col min="15874" max="15874" width="24.5703125" customWidth="1"/>
    <col min="15875" max="15875" width="9.5703125" customWidth="1"/>
    <col min="15876" max="15876" width="10.140625" customWidth="1"/>
    <col min="15877" max="15877" width="10.7109375" customWidth="1"/>
    <col min="15879" max="15879" width="10.140625" bestFit="1" customWidth="1"/>
    <col min="15880" max="15880" width="10.5703125" customWidth="1"/>
    <col min="15881" max="15881" width="9.7109375" bestFit="1" customWidth="1"/>
    <col min="15882" max="15882" width="9.85546875" customWidth="1"/>
    <col min="15883" max="15883" width="9.7109375" customWidth="1"/>
    <col min="15887" max="15887" width="10.28515625" customWidth="1"/>
    <col min="16129" max="16129" width="5.7109375" customWidth="1"/>
    <col min="16130" max="16130" width="24.5703125" customWidth="1"/>
    <col min="16131" max="16131" width="9.5703125" customWidth="1"/>
    <col min="16132" max="16132" width="10.140625" customWidth="1"/>
    <col min="16133" max="16133" width="10.7109375" customWidth="1"/>
    <col min="16135" max="16135" width="10.140625" bestFit="1" customWidth="1"/>
    <col min="16136" max="16136" width="10.5703125" customWidth="1"/>
    <col min="16137" max="16137" width="9.7109375" bestFit="1" customWidth="1"/>
    <col min="16138" max="16138" width="9.85546875" customWidth="1"/>
    <col min="16139" max="16139" width="9.7109375" customWidth="1"/>
    <col min="16143" max="16143" width="10.28515625" customWidth="1"/>
  </cols>
  <sheetData>
    <row r="1" spans="1:29" ht="15.75" x14ac:dyDescent="0.25">
      <c r="A1" s="336" t="s">
        <v>1</v>
      </c>
      <c r="B1" s="336"/>
      <c r="C1" s="336"/>
      <c r="N1" s="337"/>
      <c r="O1" s="337"/>
    </row>
    <row r="2" spans="1:29" ht="15.75" x14ac:dyDescent="0.25">
      <c r="A2" s="338" t="s">
        <v>531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</row>
    <row r="3" spans="1:29" ht="15" x14ac:dyDescent="0.25">
      <c r="M3" s="340" t="s">
        <v>532</v>
      </c>
      <c r="N3" s="340"/>
      <c r="O3" s="340"/>
    </row>
    <row r="4" spans="1:29" ht="18.95" customHeight="1" thickBot="1" x14ac:dyDescent="0.3"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</row>
    <row r="5" spans="1:29" ht="26.25" customHeight="1" thickBot="1" x14ac:dyDescent="0.3">
      <c r="A5" s="207" t="s">
        <v>533</v>
      </c>
      <c r="B5" s="208" t="s">
        <v>6</v>
      </c>
      <c r="C5" s="208" t="s">
        <v>534</v>
      </c>
      <c r="D5" s="208" t="s">
        <v>535</v>
      </c>
      <c r="E5" s="208" t="s">
        <v>536</v>
      </c>
      <c r="F5" s="208" t="s">
        <v>537</v>
      </c>
      <c r="G5" s="208" t="s">
        <v>538</v>
      </c>
      <c r="H5" s="208" t="s">
        <v>539</v>
      </c>
      <c r="I5" s="208" t="s">
        <v>540</v>
      </c>
      <c r="J5" s="208" t="s">
        <v>541</v>
      </c>
      <c r="K5" s="208" t="s">
        <v>542</v>
      </c>
      <c r="L5" s="208" t="s">
        <v>543</v>
      </c>
      <c r="M5" s="208" t="s">
        <v>544</v>
      </c>
      <c r="N5" s="208" t="s">
        <v>545</v>
      </c>
      <c r="O5" s="209" t="s">
        <v>546</v>
      </c>
      <c r="Q5" s="210"/>
      <c r="R5" s="211"/>
      <c r="S5" s="210"/>
      <c r="T5" s="210"/>
      <c r="U5" s="212"/>
      <c r="V5" s="210"/>
      <c r="W5" s="213"/>
      <c r="X5" s="210"/>
      <c r="Y5" s="210"/>
      <c r="Z5" s="212"/>
      <c r="AA5" s="210"/>
      <c r="AB5" s="210"/>
      <c r="AC5" s="213"/>
    </row>
    <row r="6" spans="1:29" ht="18.95" customHeight="1" thickBot="1" x14ac:dyDescent="0.3">
      <c r="A6" s="248" t="s">
        <v>17</v>
      </c>
      <c r="B6" s="249" t="s">
        <v>547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5"/>
      <c r="Q6" s="210"/>
      <c r="R6" s="211"/>
      <c r="S6" s="210"/>
      <c r="T6" s="210"/>
      <c r="U6" s="210"/>
      <c r="V6" s="216"/>
      <c r="W6" s="213"/>
      <c r="X6" s="210"/>
      <c r="Y6" s="210"/>
      <c r="Z6" s="216"/>
      <c r="AA6" s="210"/>
      <c r="AB6" s="210"/>
      <c r="AC6" s="213"/>
    </row>
    <row r="7" spans="1:29" s="221" customFormat="1" ht="12.75" x14ac:dyDescent="0.2">
      <c r="A7" s="217" t="s">
        <v>20</v>
      </c>
      <c r="B7" s="218" t="s">
        <v>548</v>
      </c>
      <c r="C7" s="219">
        <v>2000</v>
      </c>
      <c r="D7" s="219">
        <v>3565</v>
      </c>
      <c r="E7" s="219">
        <v>1090974</v>
      </c>
      <c r="F7" s="219">
        <v>193847</v>
      </c>
      <c r="G7" s="219">
        <v>20526</v>
      </c>
      <c r="H7" s="219">
        <v>993</v>
      </c>
      <c r="I7" s="219"/>
      <c r="J7" s="219">
        <v>19767</v>
      </c>
      <c r="K7" s="219">
        <v>1021399</v>
      </c>
      <c r="L7" s="219">
        <v>63163</v>
      </c>
      <c r="M7" s="219"/>
      <c r="N7" s="219">
        <v>37410</v>
      </c>
      <c r="O7" s="220">
        <f>SUM(C7:N7)</f>
        <v>2453644</v>
      </c>
      <c r="Q7" s="222"/>
      <c r="R7" s="223"/>
      <c r="S7" s="222"/>
      <c r="T7" s="222"/>
      <c r="U7" s="222"/>
      <c r="V7" s="224"/>
      <c r="W7" s="225"/>
      <c r="X7" s="222"/>
      <c r="Y7" s="222"/>
      <c r="Z7" s="224"/>
      <c r="AA7" s="222"/>
      <c r="AB7" s="222"/>
      <c r="AC7" s="225"/>
    </row>
    <row r="8" spans="1:29" ht="15" x14ac:dyDescent="0.25">
      <c r="A8" s="217" t="s">
        <v>20</v>
      </c>
      <c r="B8" s="226" t="s">
        <v>549</v>
      </c>
      <c r="C8" s="227">
        <v>9300</v>
      </c>
      <c r="D8" s="227">
        <v>9460</v>
      </c>
      <c r="E8" s="227">
        <v>222776</v>
      </c>
      <c r="F8" s="227">
        <v>312000</v>
      </c>
      <c r="G8" s="227">
        <v>504560</v>
      </c>
      <c r="H8" s="227">
        <v>27303</v>
      </c>
      <c r="I8" s="227">
        <v>142700</v>
      </c>
      <c r="J8" s="227">
        <v>221960</v>
      </c>
      <c r="K8" s="227">
        <v>11101</v>
      </c>
      <c r="L8" s="227">
        <v>180400</v>
      </c>
      <c r="M8" s="227">
        <v>186132</v>
      </c>
      <c r="N8" s="227">
        <v>247578</v>
      </c>
      <c r="O8" s="220">
        <f>SUM(C8:N8)</f>
        <v>2075270</v>
      </c>
      <c r="P8" s="206"/>
      <c r="Q8" s="210"/>
      <c r="R8" s="211"/>
      <c r="S8" s="228"/>
      <c r="T8" s="210"/>
      <c r="U8" s="228"/>
      <c r="V8" s="210"/>
      <c r="W8" s="213"/>
      <c r="X8" s="210"/>
      <c r="Y8" s="228"/>
      <c r="Z8" s="228"/>
      <c r="AA8" s="210"/>
      <c r="AB8" s="228"/>
      <c r="AC8" s="213"/>
    </row>
    <row r="9" spans="1:29" ht="15" x14ac:dyDescent="0.25">
      <c r="A9" s="229" t="s">
        <v>10</v>
      </c>
      <c r="B9" s="230" t="s">
        <v>550</v>
      </c>
      <c r="C9" s="231">
        <v>2481541</v>
      </c>
      <c r="D9" s="231">
        <v>1657223</v>
      </c>
      <c r="E9" s="231">
        <v>1657223</v>
      </c>
      <c r="F9" s="231">
        <v>2629223</v>
      </c>
      <c r="G9" s="231">
        <v>1657223</v>
      </c>
      <c r="H9" s="231">
        <v>1657223</v>
      </c>
      <c r="I9" s="231">
        <v>1657223</v>
      </c>
      <c r="J9" s="231">
        <v>1657223</v>
      </c>
      <c r="K9" s="231">
        <v>1657223</v>
      </c>
      <c r="L9" s="231">
        <v>1657223</v>
      </c>
      <c r="M9" s="231">
        <v>1585223</v>
      </c>
      <c r="N9" s="231">
        <v>1578567</v>
      </c>
      <c r="O9" s="220">
        <f t="shared" ref="O9:O16" si="0">SUM(C9:N9)</f>
        <v>21532338</v>
      </c>
      <c r="P9" s="206"/>
      <c r="Q9" s="210"/>
      <c r="R9" s="211"/>
      <c r="S9" s="228"/>
      <c r="T9" s="210"/>
      <c r="U9" s="228"/>
      <c r="V9" s="210"/>
      <c r="W9" s="213"/>
      <c r="X9" s="210"/>
      <c r="Y9" s="228"/>
      <c r="Z9" s="210"/>
      <c r="AA9" s="210"/>
      <c r="AB9" s="228"/>
      <c r="AC9" s="213"/>
    </row>
    <row r="10" spans="1:29" ht="15" x14ac:dyDescent="0.25">
      <c r="A10" s="229" t="s">
        <v>11</v>
      </c>
      <c r="B10" s="230" t="s">
        <v>551</v>
      </c>
      <c r="C10" s="231">
        <v>0</v>
      </c>
      <c r="D10" s="231"/>
      <c r="E10" s="231">
        <v>3359967</v>
      </c>
      <c r="F10" s="231">
        <v>1585812</v>
      </c>
      <c r="G10" s="231">
        <v>1174075</v>
      </c>
      <c r="H10" s="231">
        <v>1086041</v>
      </c>
      <c r="I10" s="231">
        <v>1482989</v>
      </c>
      <c r="J10" s="231">
        <v>1425754</v>
      </c>
      <c r="K10" s="231">
        <v>1588190</v>
      </c>
      <c r="L10" s="231">
        <v>1351754</v>
      </c>
      <c r="M10" s="231">
        <v>1335446</v>
      </c>
      <c r="N10" s="231">
        <v>1346874</v>
      </c>
      <c r="O10" s="220">
        <f t="shared" si="0"/>
        <v>15736902</v>
      </c>
      <c r="P10" s="206"/>
      <c r="Q10" s="210"/>
      <c r="R10" s="211"/>
      <c r="S10" s="228"/>
      <c r="T10" s="210"/>
      <c r="U10" s="228"/>
      <c r="V10" s="210"/>
      <c r="W10" s="213"/>
      <c r="X10" s="210"/>
      <c r="Y10" s="228"/>
      <c r="Z10" s="210"/>
      <c r="AA10" s="210"/>
      <c r="AB10" s="228"/>
      <c r="AC10" s="213"/>
    </row>
    <row r="11" spans="1:29" ht="15" x14ac:dyDescent="0.25">
      <c r="A11" s="229" t="s">
        <v>12</v>
      </c>
      <c r="B11" s="230" t="s">
        <v>552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20">
        <f t="shared" si="0"/>
        <v>0</v>
      </c>
      <c r="P11" s="206"/>
      <c r="Q11" s="210"/>
      <c r="R11" s="211"/>
      <c r="S11" s="228"/>
      <c r="T11" s="210"/>
      <c r="U11" s="228"/>
      <c r="V11" s="210"/>
      <c r="W11" s="213"/>
      <c r="X11" s="210"/>
      <c r="Y11" s="228"/>
      <c r="Z11" s="210"/>
      <c r="AA11" s="210"/>
      <c r="AB11" s="228"/>
      <c r="AC11" s="213"/>
    </row>
    <row r="12" spans="1:29" ht="15" x14ac:dyDescent="0.25">
      <c r="A12" s="229" t="s">
        <v>13</v>
      </c>
      <c r="B12" s="230" t="s">
        <v>75</v>
      </c>
      <c r="C12" s="231"/>
      <c r="D12" s="231"/>
      <c r="E12" s="231">
        <v>1414450</v>
      </c>
      <c r="F12" s="231"/>
      <c r="G12" s="231"/>
      <c r="H12" s="231">
        <v>142874</v>
      </c>
      <c r="I12" s="231"/>
      <c r="J12" s="231">
        <v>41101</v>
      </c>
      <c r="K12" s="231">
        <v>1380982</v>
      </c>
      <c r="L12" s="231"/>
      <c r="M12" s="231"/>
      <c r="N12" s="231"/>
      <c r="O12" s="220">
        <f t="shared" si="0"/>
        <v>2979407</v>
      </c>
      <c r="Q12" s="210"/>
      <c r="R12" s="211"/>
      <c r="S12" s="228"/>
      <c r="T12" s="210"/>
      <c r="U12" s="228"/>
      <c r="V12" s="210"/>
      <c r="W12" s="213"/>
      <c r="X12" s="210"/>
      <c r="Y12" s="228"/>
      <c r="Z12" s="210"/>
      <c r="AA12" s="210"/>
      <c r="AB12" s="228"/>
      <c r="AC12" s="213"/>
    </row>
    <row r="13" spans="1:29" ht="15" x14ac:dyDescent="0.25">
      <c r="A13" s="229" t="s">
        <v>14</v>
      </c>
      <c r="B13" s="230" t="s">
        <v>553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20">
        <f t="shared" si="0"/>
        <v>0</v>
      </c>
      <c r="Q13" s="210"/>
      <c r="R13" s="211"/>
      <c r="S13" s="228"/>
      <c r="T13" s="210"/>
      <c r="U13" s="228"/>
      <c r="V13" s="210"/>
      <c r="W13" s="213"/>
      <c r="X13" s="210"/>
      <c r="Y13" s="228"/>
      <c r="Z13" s="210"/>
      <c r="AA13" s="210"/>
      <c r="AB13" s="228"/>
      <c r="AC13" s="213"/>
    </row>
    <row r="14" spans="1:29" ht="15" x14ac:dyDescent="0.25">
      <c r="A14" s="229" t="s">
        <v>15</v>
      </c>
      <c r="B14" s="230" t="s">
        <v>554</v>
      </c>
      <c r="C14" s="231"/>
      <c r="D14" s="231"/>
      <c r="E14" s="232"/>
      <c r="F14" s="233"/>
      <c r="G14" s="232"/>
      <c r="H14" s="233">
        <v>572950</v>
      </c>
      <c r="I14" s="233"/>
      <c r="J14" s="233"/>
      <c r="K14" s="233"/>
      <c r="L14" s="233"/>
      <c r="M14" s="233"/>
      <c r="N14" s="233"/>
      <c r="O14" s="220">
        <f t="shared" si="0"/>
        <v>572950</v>
      </c>
      <c r="Q14" s="210"/>
      <c r="R14" s="211"/>
      <c r="S14" s="228"/>
      <c r="T14" s="210"/>
      <c r="U14" s="228"/>
      <c r="V14" s="210"/>
      <c r="W14" s="213"/>
      <c r="X14" s="210"/>
      <c r="Y14" s="228"/>
      <c r="Z14" s="210"/>
      <c r="AA14" s="210"/>
      <c r="AB14" s="228"/>
      <c r="AC14" s="213"/>
    </row>
    <row r="15" spans="1:29" ht="18.95" customHeight="1" thickBot="1" x14ac:dyDescent="0.3">
      <c r="A15" s="234" t="s">
        <v>16</v>
      </c>
      <c r="B15" s="235" t="s">
        <v>555</v>
      </c>
      <c r="C15" s="236">
        <v>14014654</v>
      </c>
      <c r="D15" s="232"/>
      <c r="E15" s="237"/>
      <c r="F15" s="237"/>
      <c r="G15" s="238"/>
      <c r="H15" s="237"/>
      <c r="I15" s="237"/>
      <c r="J15" s="237"/>
      <c r="K15" s="237"/>
      <c r="L15" s="237"/>
      <c r="M15" s="237"/>
      <c r="N15" s="233">
        <v>742534</v>
      </c>
      <c r="O15" s="239">
        <f>SUM(C15:N15)</f>
        <v>14757188</v>
      </c>
      <c r="Q15" s="210"/>
      <c r="R15" s="211"/>
      <c r="S15" s="228"/>
      <c r="T15" s="210"/>
      <c r="U15" s="228"/>
      <c r="V15" s="210"/>
      <c r="W15" s="213"/>
      <c r="X15" s="210"/>
      <c r="Y15" s="228"/>
      <c r="Z15" s="210"/>
      <c r="AA15" s="210"/>
      <c r="AB15" s="228"/>
      <c r="AC15" s="213"/>
    </row>
    <row r="16" spans="1:29" ht="18.95" customHeight="1" thickBot="1" x14ac:dyDescent="0.3">
      <c r="A16" s="240" t="s">
        <v>36</v>
      </c>
      <c r="B16" s="241" t="s">
        <v>556</v>
      </c>
      <c r="C16" s="242">
        <f>SUM(C7:C15)</f>
        <v>16507495</v>
      </c>
      <c r="D16" s="242">
        <f t="shared" ref="D16:J16" si="1">SUM(D7:D15)</f>
        <v>1670248</v>
      </c>
      <c r="E16" s="242">
        <f t="shared" si="1"/>
        <v>7745390</v>
      </c>
      <c r="F16" s="242">
        <f>SUM(F7:F15)</f>
        <v>4720882</v>
      </c>
      <c r="G16" s="242">
        <f t="shared" si="1"/>
        <v>3356384</v>
      </c>
      <c r="H16" s="242">
        <f t="shared" si="1"/>
        <v>3487384</v>
      </c>
      <c r="I16" s="242">
        <f t="shared" si="1"/>
        <v>3282912</v>
      </c>
      <c r="J16" s="242">
        <f t="shared" si="1"/>
        <v>3365805</v>
      </c>
      <c r="K16" s="242">
        <f>SUM(K7:K15)</f>
        <v>5658895</v>
      </c>
      <c r="L16" s="242">
        <f>SUM(L7:L15)</f>
        <v>3252540</v>
      </c>
      <c r="M16" s="242">
        <f>SUM(M7:M15)</f>
        <v>3106801</v>
      </c>
      <c r="N16" s="242">
        <f>SUM(N7:N15)</f>
        <v>3952963</v>
      </c>
      <c r="O16" s="243">
        <f t="shared" si="0"/>
        <v>60107699</v>
      </c>
      <c r="Q16" s="210"/>
      <c r="R16" s="211"/>
      <c r="S16" s="228"/>
      <c r="T16" s="210"/>
      <c r="U16" s="228"/>
      <c r="V16" s="210"/>
      <c r="W16" s="213"/>
      <c r="X16" s="210"/>
      <c r="Y16" s="228"/>
      <c r="Z16" s="210"/>
      <c r="AA16" s="210"/>
      <c r="AB16" s="228"/>
      <c r="AC16" s="213"/>
    </row>
    <row r="17" spans="1:29" ht="18.95" customHeight="1" thickBot="1" x14ac:dyDescent="0.3">
      <c r="A17" s="248" t="s">
        <v>39</v>
      </c>
      <c r="B17" s="249" t="s">
        <v>557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Q17" s="210"/>
      <c r="R17" s="211"/>
      <c r="S17" s="228"/>
      <c r="T17" s="210"/>
      <c r="U17" s="228"/>
      <c r="V17" s="210"/>
      <c r="W17" s="213"/>
      <c r="X17" s="210"/>
      <c r="Y17" s="228"/>
      <c r="Z17" s="210"/>
      <c r="AA17" s="210"/>
      <c r="AB17" s="228"/>
      <c r="AC17" s="213"/>
    </row>
    <row r="18" spans="1:29" ht="15" x14ac:dyDescent="0.25">
      <c r="A18" s="217" t="s">
        <v>42</v>
      </c>
      <c r="B18" s="226" t="s">
        <v>19</v>
      </c>
      <c r="C18" s="227">
        <v>2019516</v>
      </c>
      <c r="D18" s="227">
        <v>1888847</v>
      </c>
      <c r="E18" s="227">
        <v>3279</v>
      </c>
      <c r="F18" s="227">
        <v>1194833</v>
      </c>
      <c r="G18" s="227">
        <v>1083973</v>
      </c>
      <c r="H18" s="227">
        <v>1039236</v>
      </c>
      <c r="I18" s="227">
        <v>1233721</v>
      </c>
      <c r="J18" s="227">
        <v>1266022</v>
      </c>
      <c r="K18" s="227">
        <v>4227338</v>
      </c>
      <c r="L18" s="227">
        <v>4873972</v>
      </c>
      <c r="M18" s="227">
        <v>1194193</v>
      </c>
      <c r="N18" s="227">
        <v>1612680</v>
      </c>
      <c r="O18" s="220">
        <f>SUM(C18:N18)</f>
        <v>21637610</v>
      </c>
      <c r="P18" s="206"/>
      <c r="Q18" s="210"/>
      <c r="R18" s="211"/>
      <c r="S18" s="228"/>
      <c r="T18" s="210"/>
      <c r="U18" s="228"/>
      <c r="V18" s="210"/>
      <c r="W18" s="213"/>
      <c r="X18" s="210"/>
      <c r="Y18" s="228"/>
      <c r="Z18" s="210"/>
      <c r="AA18" s="210"/>
      <c r="AB18" s="228"/>
      <c r="AC18" s="213"/>
    </row>
    <row r="19" spans="1:29" ht="15" x14ac:dyDescent="0.25">
      <c r="A19" s="229" t="s">
        <v>45</v>
      </c>
      <c r="B19" s="230" t="s">
        <v>558</v>
      </c>
      <c r="C19" s="231">
        <v>405784</v>
      </c>
      <c r="D19" s="231">
        <v>240469</v>
      </c>
      <c r="E19" s="231"/>
      <c r="F19" s="231"/>
      <c r="G19" s="231"/>
      <c r="H19" s="231"/>
      <c r="I19" s="231"/>
      <c r="J19" s="231"/>
      <c r="K19" s="231">
        <v>1127969</v>
      </c>
      <c r="L19" s="231">
        <v>506583</v>
      </c>
      <c r="M19" s="231">
        <v>495866</v>
      </c>
      <c r="N19" s="231">
        <v>234667</v>
      </c>
      <c r="O19" s="220">
        <f t="shared" ref="O19:O29" si="2">SUM(C19:N19)</f>
        <v>3011338</v>
      </c>
      <c r="P19" s="206"/>
      <c r="Q19" s="210"/>
      <c r="R19" s="211"/>
      <c r="S19" s="228"/>
      <c r="T19" s="210"/>
      <c r="U19" s="228"/>
      <c r="V19" s="210"/>
      <c r="W19" s="213"/>
      <c r="X19" s="210"/>
      <c r="Y19" s="228"/>
      <c r="Z19" s="210"/>
      <c r="AA19" s="210"/>
      <c r="AB19" s="228"/>
      <c r="AC19" s="213"/>
    </row>
    <row r="20" spans="1:29" ht="15" x14ac:dyDescent="0.25">
      <c r="A20" s="229" t="s">
        <v>47</v>
      </c>
      <c r="B20" s="230" t="s">
        <v>559</v>
      </c>
      <c r="C20" s="231">
        <v>801887</v>
      </c>
      <c r="D20" s="231">
        <v>674238</v>
      </c>
      <c r="E20" s="231">
        <v>1164529</v>
      </c>
      <c r="F20" s="231">
        <v>1254948</v>
      </c>
      <c r="G20" s="231">
        <v>1817481</v>
      </c>
      <c r="H20" s="231">
        <v>639927</v>
      </c>
      <c r="I20" s="231">
        <v>1208329</v>
      </c>
      <c r="J20" s="231">
        <v>2441341</v>
      </c>
      <c r="K20" s="231">
        <v>1210884</v>
      </c>
      <c r="L20" s="231">
        <v>794809</v>
      </c>
      <c r="M20" s="231">
        <v>1382163</v>
      </c>
      <c r="N20" s="231">
        <v>1115065</v>
      </c>
      <c r="O20" s="220">
        <f>SUM(C20:N20)</f>
        <v>14505601</v>
      </c>
      <c r="P20" s="206"/>
      <c r="Q20" s="210"/>
      <c r="R20" s="211"/>
      <c r="S20" s="228"/>
      <c r="T20" s="210"/>
      <c r="U20" s="228"/>
      <c r="V20" s="210"/>
      <c r="W20" s="213"/>
      <c r="X20" s="210"/>
      <c r="Y20" s="228"/>
      <c r="Z20" s="210"/>
      <c r="AA20" s="210"/>
      <c r="AB20" s="228"/>
      <c r="AC20" s="213"/>
    </row>
    <row r="21" spans="1:29" ht="15" x14ac:dyDescent="0.25">
      <c r="A21" s="229" t="s">
        <v>50</v>
      </c>
      <c r="B21" s="230" t="s">
        <v>560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20">
        <f t="shared" si="2"/>
        <v>0</v>
      </c>
      <c r="P21" s="206"/>
      <c r="Q21" s="210"/>
      <c r="R21" s="211"/>
      <c r="S21" s="228"/>
      <c r="T21" s="210"/>
      <c r="U21" s="228"/>
      <c r="V21" s="210"/>
      <c r="W21" s="213"/>
      <c r="X21" s="210"/>
      <c r="Y21" s="228"/>
      <c r="Z21" s="210"/>
      <c r="AA21" s="210"/>
      <c r="AB21" s="228"/>
      <c r="AC21" s="213"/>
    </row>
    <row r="22" spans="1:29" ht="15" x14ac:dyDescent="0.25">
      <c r="A22" s="229" t="s">
        <v>53</v>
      </c>
      <c r="B22" s="230" t="s">
        <v>561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20">
        <f t="shared" si="2"/>
        <v>0</v>
      </c>
      <c r="P22" s="206"/>
      <c r="Q22" s="210"/>
      <c r="R22" s="211"/>
      <c r="S22" s="228"/>
      <c r="T22" s="210"/>
      <c r="U22" s="228"/>
      <c r="V22" s="210"/>
      <c r="W22" s="213"/>
      <c r="X22" s="210"/>
      <c r="Y22" s="228"/>
      <c r="Z22" s="210"/>
      <c r="AA22" s="210"/>
      <c r="AB22" s="228"/>
      <c r="AC22" s="213"/>
    </row>
    <row r="23" spans="1:29" ht="15" x14ac:dyDescent="0.25">
      <c r="A23" s="229" t="s">
        <v>56</v>
      </c>
      <c r="B23" s="230" t="s">
        <v>562</v>
      </c>
      <c r="C23" s="231"/>
      <c r="D23" s="231">
        <v>153892</v>
      </c>
      <c r="E23" s="231">
        <v>58967</v>
      </c>
      <c r="F23" s="231">
        <v>464390</v>
      </c>
      <c r="G23" s="231">
        <v>108967</v>
      </c>
      <c r="H23" s="231">
        <v>158967</v>
      </c>
      <c r="I23" s="231">
        <v>58967</v>
      </c>
      <c r="J23" s="231">
        <v>58967</v>
      </c>
      <c r="K23" s="231">
        <v>108967</v>
      </c>
      <c r="L23" s="231">
        <v>58967</v>
      </c>
      <c r="M23" s="231">
        <v>58967</v>
      </c>
      <c r="N23" s="231">
        <v>58968</v>
      </c>
      <c r="O23" s="220">
        <f t="shared" si="2"/>
        <v>1348986</v>
      </c>
      <c r="P23" s="206"/>
      <c r="Q23" s="210"/>
      <c r="R23" s="211"/>
      <c r="S23" s="228"/>
      <c r="T23" s="210"/>
      <c r="U23" s="228"/>
      <c r="V23" s="210"/>
      <c r="W23" s="213"/>
      <c r="X23" s="210"/>
      <c r="Y23" s="228"/>
      <c r="Z23" s="228"/>
      <c r="AA23" s="210"/>
      <c r="AB23" s="228"/>
      <c r="AC23" s="213"/>
    </row>
    <row r="24" spans="1:29" ht="15" x14ac:dyDescent="0.25">
      <c r="A24" s="229" t="s">
        <v>59</v>
      </c>
      <c r="B24" s="230" t="s">
        <v>563</v>
      </c>
      <c r="C24" s="231">
        <v>20340</v>
      </c>
      <c r="D24" s="231"/>
      <c r="E24" s="231">
        <v>130800</v>
      </c>
      <c r="F24" s="231">
        <v>169775</v>
      </c>
      <c r="G24" s="231"/>
      <c r="H24" s="231">
        <v>14010</v>
      </c>
      <c r="I24" s="231">
        <v>15440</v>
      </c>
      <c r="J24" s="231">
        <v>88900</v>
      </c>
      <c r="K24" s="231">
        <v>1095550</v>
      </c>
      <c r="L24" s="231">
        <v>43260</v>
      </c>
      <c r="M24" s="231">
        <v>247827</v>
      </c>
      <c r="N24" s="231">
        <v>2056754</v>
      </c>
      <c r="O24" s="220">
        <f t="shared" si="2"/>
        <v>3882656</v>
      </c>
      <c r="P24" s="206"/>
    </row>
    <row r="25" spans="1:29" ht="15" x14ac:dyDescent="0.25">
      <c r="A25" s="229" t="s">
        <v>62</v>
      </c>
      <c r="B25" s="230" t="s">
        <v>564</v>
      </c>
      <c r="C25" s="231"/>
      <c r="D25" s="231">
        <v>71846</v>
      </c>
      <c r="E25" s="231">
        <v>743000</v>
      </c>
      <c r="F25" s="231">
        <v>137998</v>
      </c>
      <c r="G25" s="231"/>
      <c r="H25" s="231"/>
      <c r="I25" s="231">
        <v>187355</v>
      </c>
      <c r="J25" s="231">
        <v>225170</v>
      </c>
      <c r="K25" s="231"/>
      <c r="L25" s="231"/>
      <c r="M25" s="231">
        <v>3866</v>
      </c>
      <c r="N25" s="231">
        <v>69562</v>
      </c>
      <c r="O25" s="220">
        <f t="shared" si="2"/>
        <v>1438797</v>
      </c>
      <c r="P25" s="206"/>
      <c r="Q25" s="206"/>
    </row>
    <row r="26" spans="1:29" ht="15" x14ac:dyDescent="0.25">
      <c r="A26" s="229" t="s">
        <v>65</v>
      </c>
      <c r="B26" s="230" t="s">
        <v>565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20">
        <f t="shared" si="2"/>
        <v>0</v>
      </c>
      <c r="P26" s="206"/>
      <c r="Q26" s="206"/>
    </row>
    <row r="27" spans="1:29" ht="15" x14ac:dyDescent="0.25">
      <c r="A27" s="229" t="s">
        <v>103</v>
      </c>
      <c r="B27" s="230" t="s">
        <v>82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20">
        <f t="shared" si="2"/>
        <v>0</v>
      </c>
      <c r="P27" s="206"/>
    </row>
    <row r="28" spans="1:29" ht="15" x14ac:dyDescent="0.25">
      <c r="A28" s="229" t="s">
        <v>106</v>
      </c>
      <c r="B28" s="230" t="s">
        <v>566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20">
        <f t="shared" si="2"/>
        <v>0</v>
      </c>
      <c r="P28" s="206"/>
    </row>
    <row r="29" spans="1:29" ht="18.95" customHeight="1" thickBot="1" x14ac:dyDescent="0.3">
      <c r="A29" s="234" t="s">
        <v>107</v>
      </c>
      <c r="B29" s="235" t="s">
        <v>567</v>
      </c>
      <c r="C29" s="233">
        <v>824130</v>
      </c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9">
        <f t="shared" si="2"/>
        <v>824130</v>
      </c>
      <c r="P29" s="206"/>
    </row>
    <row r="30" spans="1:29" ht="18.95" customHeight="1" thickBot="1" x14ac:dyDescent="0.3">
      <c r="A30" s="240" t="s">
        <v>396</v>
      </c>
      <c r="B30" s="241" t="s">
        <v>568</v>
      </c>
      <c r="C30" s="242">
        <f>SUM(C18:C29)</f>
        <v>4071657</v>
      </c>
      <c r="D30" s="242">
        <f t="shared" ref="D30:O30" si="3">SUM(D18:D29)</f>
        <v>3029292</v>
      </c>
      <c r="E30" s="242">
        <f t="shared" si="3"/>
        <v>2100575</v>
      </c>
      <c r="F30" s="242">
        <f t="shared" si="3"/>
        <v>3221944</v>
      </c>
      <c r="G30" s="242">
        <f t="shared" si="3"/>
        <v>3010421</v>
      </c>
      <c r="H30" s="242">
        <f t="shared" si="3"/>
        <v>1852140</v>
      </c>
      <c r="I30" s="242">
        <f t="shared" si="3"/>
        <v>2703812</v>
      </c>
      <c r="J30" s="242">
        <f t="shared" si="3"/>
        <v>4080400</v>
      </c>
      <c r="K30" s="242">
        <f t="shared" si="3"/>
        <v>7770708</v>
      </c>
      <c r="L30" s="242">
        <f t="shared" si="3"/>
        <v>6277591</v>
      </c>
      <c r="M30" s="242">
        <f t="shared" si="3"/>
        <v>3382882</v>
      </c>
      <c r="N30" s="242">
        <f t="shared" si="3"/>
        <v>5147696</v>
      </c>
      <c r="O30" s="243">
        <f t="shared" si="3"/>
        <v>46649118</v>
      </c>
    </row>
    <row r="31" spans="1:29" ht="15" x14ac:dyDescent="0.25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4"/>
    </row>
    <row r="32" spans="1:29" ht="15.75" x14ac:dyDescent="0.25">
      <c r="A32" s="244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7"/>
    </row>
  </sheetData>
  <mergeCells count="4">
    <mergeCell ref="A1:C1"/>
    <mergeCell ref="N1:O1"/>
    <mergeCell ref="A2:O2"/>
    <mergeCell ref="M3:O3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6F82-9CA9-44EF-A064-8A8857A6C38E}">
  <dimension ref="A1:C25"/>
  <sheetViews>
    <sheetView zoomScaleNormal="100" workbookViewId="0">
      <selection sqref="A1:XFD2"/>
    </sheetView>
  </sheetViews>
  <sheetFormatPr defaultRowHeight="15" x14ac:dyDescent="0.25"/>
  <cols>
    <col min="1" max="1" width="9" bestFit="1" customWidth="1"/>
    <col min="2" max="2" width="69.85546875" bestFit="1" customWidth="1"/>
    <col min="3" max="3" width="12.7109375" bestFit="1" customWidth="1"/>
  </cols>
  <sheetData>
    <row r="1" spans="1:3" x14ac:dyDescent="0.25">
      <c r="A1" s="342" t="s">
        <v>1</v>
      </c>
      <c r="B1" s="342"/>
      <c r="C1" s="342"/>
    </row>
    <row r="2" spans="1:3" x14ac:dyDescent="0.25">
      <c r="B2" s="343" t="s">
        <v>593</v>
      </c>
      <c r="C2" s="343"/>
    </row>
    <row r="3" spans="1:3" ht="15.75" x14ac:dyDescent="0.25">
      <c r="A3" s="341" t="s">
        <v>569</v>
      </c>
      <c r="B3" s="341"/>
      <c r="C3" s="341"/>
    </row>
    <row r="4" spans="1:3" ht="16.5" thickBot="1" x14ac:dyDescent="0.3">
      <c r="A4" s="250"/>
      <c r="B4" s="250"/>
      <c r="C4" s="265" t="s">
        <v>69</v>
      </c>
    </row>
    <row r="5" spans="1:3" s="252" customFormat="1" ht="16.5" thickBot="1" x14ac:dyDescent="0.3">
      <c r="A5" s="251" t="s">
        <v>354</v>
      </c>
      <c r="B5" s="251" t="s">
        <v>6</v>
      </c>
      <c r="C5" s="251" t="s">
        <v>570</v>
      </c>
    </row>
    <row r="6" spans="1:3" s="252" customFormat="1" ht="16.5" thickBot="1" x14ac:dyDescent="0.3">
      <c r="A6" s="251" t="s">
        <v>571</v>
      </c>
      <c r="B6" s="251" t="s">
        <v>572</v>
      </c>
      <c r="C6" s="251" t="s">
        <v>573</v>
      </c>
    </row>
    <row r="7" spans="1:3" x14ac:dyDescent="0.25">
      <c r="A7" s="253" t="s">
        <v>17</v>
      </c>
      <c r="B7" s="254" t="s">
        <v>574</v>
      </c>
      <c r="C7" s="255">
        <v>45350511</v>
      </c>
    </row>
    <row r="8" spans="1:3" x14ac:dyDescent="0.25">
      <c r="A8" s="256" t="s">
        <v>20</v>
      </c>
      <c r="B8" s="257" t="s">
        <v>575</v>
      </c>
      <c r="C8" s="258">
        <v>45824988</v>
      </c>
    </row>
    <row r="9" spans="1:3" s="261" customFormat="1" x14ac:dyDescent="0.25">
      <c r="A9" s="256" t="s">
        <v>10</v>
      </c>
      <c r="B9" s="259" t="s">
        <v>576</v>
      </c>
      <c r="C9" s="260">
        <f>C7-C8</f>
        <v>-474477</v>
      </c>
    </row>
    <row r="10" spans="1:3" x14ac:dyDescent="0.25">
      <c r="A10" s="256" t="s">
        <v>11</v>
      </c>
      <c r="B10" s="257" t="s">
        <v>577</v>
      </c>
      <c r="C10" s="258">
        <v>14757188</v>
      </c>
    </row>
    <row r="11" spans="1:3" x14ac:dyDescent="0.25">
      <c r="A11" s="256" t="s">
        <v>12</v>
      </c>
      <c r="B11" s="257" t="s">
        <v>578</v>
      </c>
      <c r="C11" s="258">
        <v>824130</v>
      </c>
    </row>
    <row r="12" spans="1:3" s="261" customFormat="1" x14ac:dyDescent="0.25">
      <c r="A12" s="256" t="s">
        <v>13</v>
      </c>
      <c r="B12" s="259" t="s">
        <v>579</v>
      </c>
      <c r="C12" s="260">
        <f>C10-C11</f>
        <v>13933058</v>
      </c>
    </row>
    <row r="13" spans="1:3" s="261" customFormat="1" x14ac:dyDescent="0.25">
      <c r="A13" s="256" t="s">
        <v>14</v>
      </c>
      <c r="B13" s="259" t="s">
        <v>580</v>
      </c>
      <c r="C13" s="260">
        <f>C9+C12</f>
        <v>13458581</v>
      </c>
    </row>
    <row r="14" spans="1:3" x14ac:dyDescent="0.25">
      <c r="A14" s="256" t="s">
        <v>15</v>
      </c>
      <c r="B14" s="257" t="s">
        <v>581</v>
      </c>
      <c r="C14" s="258"/>
    </row>
    <row r="15" spans="1:3" x14ac:dyDescent="0.25">
      <c r="A15" s="256" t="s">
        <v>16</v>
      </c>
      <c r="B15" s="257" t="s">
        <v>582</v>
      </c>
      <c r="C15" s="258"/>
    </row>
    <row r="16" spans="1:3" s="261" customFormat="1" x14ac:dyDescent="0.25">
      <c r="A16" s="256" t="s">
        <v>36</v>
      </c>
      <c r="B16" s="259" t="s">
        <v>583</v>
      </c>
      <c r="C16" s="260"/>
    </row>
    <row r="17" spans="1:3" x14ac:dyDescent="0.25">
      <c r="A17" s="256" t="s">
        <v>39</v>
      </c>
      <c r="B17" s="257" t="s">
        <v>584</v>
      </c>
      <c r="C17" s="258"/>
    </row>
    <row r="18" spans="1:3" x14ac:dyDescent="0.25">
      <c r="A18" s="256" t="s">
        <v>42</v>
      </c>
      <c r="B18" s="257" t="s">
        <v>585</v>
      </c>
      <c r="C18" s="258"/>
    </row>
    <row r="19" spans="1:3" s="261" customFormat="1" x14ac:dyDescent="0.25">
      <c r="A19" s="256" t="s">
        <v>45</v>
      </c>
      <c r="B19" s="259" t="s">
        <v>586</v>
      </c>
      <c r="C19" s="260"/>
    </row>
    <row r="20" spans="1:3" s="261" customFormat="1" x14ac:dyDescent="0.25">
      <c r="A20" s="256" t="s">
        <v>47</v>
      </c>
      <c r="B20" s="259" t="s">
        <v>587</v>
      </c>
      <c r="C20" s="260"/>
    </row>
    <row r="21" spans="1:3" s="261" customFormat="1" x14ac:dyDescent="0.25">
      <c r="A21" s="256" t="s">
        <v>50</v>
      </c>
      <c r="B21" s="259" t="s">
        <v>588</v>
      </c>
      <c r="C21" s="260">
        <f>C13+C20</f>
        <v>13458581</v>
      </c>
    </row>
    <row r="22" spans="1:3" x14ac:dyDescent="0.25">
      <c r="A22" s="256" t="s">
        <v>53</v>
      </c>
      <c r="B22" s="259" t="s">
        <v>589</v>
      </c>
      <c r="C22" s="260">
        <v>0</v>
      </c>
    </row>
    <row r="23" spans="1:3" x14ac:dyDescent="0.25">
      <c r="A23" s="256" t="s">
        <v>56</v>
      </c>
      <c r="B23" s="259" t="s">
        <v>590</v>
      </c>
      <c r="C23" s="260">
        <f>C21-C22</f>
        <v>13458581</v>
      </c>
    </row>
    <row r="24" spans="1:3" x14ac:dyDescent="0.25">
      <c r="A24" s="256" t="s">
        <v>59</v>
      </c>
      <c r="B24" s="259" t="s">
        <v>591</v>
      </c>
      <c r="C24" s="260"/>
    </row>
    <row r="25" spans="1:3" ht="15.75" thickBot="1" x14ac:dyDescent="0.3">
      <c r="A25" s="262" t="s">
        <v>62</v>
      </c>
      <c r="B25" s="263" t="s">
        <v>592</v>
      </c>
      <c r="C25" s="264"/>
    </row>
  </sheetData>
  <mergeCells count="3">
    <mergeCell ref="A3:C3"/>
    <mergeCell ref="A1:C1"/>
    <mergeCell ref="B2:C2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3AAE5-7920-4510-A769-C5EBB3AB58E9}">
  <dimension ref="A1:F47"/>
  <sheetViews>
    <sheetView view="pageBreakPreview" zoomScale="60" zoomScaleNormal="100" workbookViewId="0">
      <selection activeCell="C22" sqref="C22"/>
    </sheetView>
  </sheetViews>
  <sheetFormatPr defaultRowHeight="15" x14ac:dyDescent="0.2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6" ht="26.25" customHeight="1" x14ac:dyDescent="0.25">
      <c r="A1" s="347" t="s">
        <v>1</v>
      </c>
      <c r="B1" s="347"/>
      <c r="C1" s="347"/>
      <c r="D1" s="347"/>
      <c r="E1" s="347"/>
    </row>
    <row r="2" spans="1:6" x14ac:dyDescent="0.25">
      <c r="A2" s="291"/>
      <c r="B2" s="346" t="s">
        <v>640</v>
      </c>
      <c r="C2" s="346"/>
      <c r="D2" s="346"/>
      <c r="E2" s="346"/>
    </row>
    <row r="3" spans="1:6" x14ac:dyDescent="0.25">
      <c r="A3" s="344" t="s">
        <v>594</v>
      </c>
      <c r="B3" s="344"/>
      <c r="C3" s="344"/>
      <c r="D3" s="344"/>
      <c r="E3" s="344"/>
    </row>
    <row r="4" spans="1:6" ht="15.75" thickBot="1" x14ac:dyDescent="0.3">
      <c r="A4" s="345" t="s">
        <v>69</v>
      </c>
      <c r="B4" s="345"/>
      <c r="C4" s="345"/>
      <c r="D4" s="345"/>
      <c r="E4" s="345"/>
    </row>
    <row r="5" spans="1:6" s="269" customFormat="1" thickTop="1" x14ac:dyDescent="0.2">
      <c r="A5" s="266" t="s">
        <v>354</v>
      </c>
      <c r="B5" s="267" t="s">
        <v>6</v>
      </c>
      <c r="C5" s="267" t="s">
        <v>595</v>
      </c>
      <c r="D5" s="267" t="s">
        <v>596</v>
      </c>
      <c r="E5" s="268" t="s">
        <v>597</v>
      </c>
    </row>
    <row r="6" spans="1:6" s="269" customFormat="1" thickBot="1" x14ac:dyDescent="0.25">
      <c r="A6" s="270" t="s">
        <v>571</v>
      </c>
      <c r="B6" s="271" t="s">
        <v>572</v>
      </c>
      <c r="C6" s="271" t="s">
        <v>573</v>
      </c>
      <c r="D6" s="271" t="s">
        <v>598</v>
      </c>
      <c r="E6" s="272" t="s">
        <v>599</v>
      </c>
    </row>
    <row r="7" spans="1:6" ht="15.75" thickTop="1" x14ac:dyDescent="0.25">
      <c r="A7" s="273">
        <v>1</v>
      </c>
      <c r="B7" s="274" t="s">
        <v>600</v>
      </c>
      <c r="C7" s="275">
        <v>2200168</v>
      </c>
      <c r="D7" s="275">
        <v>0</v>
      </c>
      <c r="E7" s="276">
        <v>2396163</v>
      </c>
    </row>
    <row r="8" spans="1:6" x14ac:dyDescent="0.25">
      <c r="A8" s="277">
        <v>2</v>
      </c>
      <c r="B8" s="278" t="s">
        <v>601</v>
      </c>
      <c r="C8" s="279">
        <v>580385</v>
      </c>
      <c r="D8" s="279">
        <v>0</v>
      </c>
      <c r="E8" s="280">
        <v>1786105</v>
      </c>
    </row>
    <row r="9" spans="1:6" x14ac:dyDescent="0.25">
      <c r="A9" s="277">
        <v>3</v>
      </c>
      <c r="B9" s="278" t="s">
        <v>602</v>
      </c>
      <c r="C9" s="279">
        <v>138710</v>
      </c>
      <c r="D9" s="279">
        <v>0</v>
      </c>
      <c r="E9" s="280">
        <v>269960</v>
      </c>
    </row>
    <row r="10" spans="1:6" s="261" customFormat="1" ht="14.25" x14ac:dyDescent="0.2">
      <c r="A10" s="281">
        <v>4</v>
      </c>
      <c r="B10" s="282" t="s">
        <v>603</v>
      </c>
      <c r="C10" s="283">
        <f>SUM(C7:C9)</f>
        <v>2919263</v>
      </c>
      <c r="D10" s="283">
        <f>SUM(D7:D9)</f>
        <v>0</v>
      </c>
      <c r="E10" s="284">
        <f>SUM(E7:E9)</f>
        <v>4452228</v>
      </c>
      <c r="F10" s="285"/>
    </row>
    <row r="11" spans="1:6" x14ac:dyDescent="0.25">
      <c r="A11" s="277">
        <v>5</v>
      </c>
      <c r="B11" s="278" t="s">
        <v>604</v>
      </c>
      <c r="C11" s="279">
        <v>0</v>
      </c>
      <c r="D11" s="279">
        <v>0</v>
      </c>
      <c r="E11" s="280"/>
    </row>
    <row r="12" spans="1:6" x14ac:dyDescent="0.25">
      <c r="A12" s="277">
        <v>6</v>
      </c>
      <c r="B12" s="278" t="s">
        <v>605</v>
      </c>
      <c r="C12" s="279">
        <v>0</v>
      </c>
      <c r="D12" s="279">
        <v>0</v>
      </c>
      <c r="E12" s="280"/>
    </row>
    <row r="13" spans="1:6" s="261" customFormat="1" ht="14.25" x14ac:dyDescent="0.2">
      <c r="A13" s="281">
        <v>7</v>
      </c>
      <c r="B13" s="282" t="s">
        <v>606</v>
      </c>
      <c r="C13" s="283">
        <v>0</v>
      </c>
      <c r="D13" s="283">
        <v>0</v>
      </c>
      <c r="E13" s="284"/>
    </row>
    <row r="14" spans="1:6" x14ac:dyDescent="0.25">
      <c r="A14" s="277">
        <v>8</v>
      </c>
      <c r="B14" s="278" t="s">
        <v>607</v>
      </c>
      <c r="C14" s="279">
        <v>19585483</v>
      </c>
      <c r="D14" s="279">
        <v>0</v>
      </c>
      <c r="E14" s="280">
        <v>21532338</v>
      </c>
    </row>
    <row r="15" spans="1:6" x14ac:dyDescent="0.25">
      <c r="A15" s="277">
        <v>9</v>
      </c>
      <c r="B15" s="278" t="s">
        <v>608</v>
      </c>
      <c r="C15" s="279">
        <v>27425815</v>
      </c>
      <c r="D15" s="279">
        <v>0</v>
      </c>
      <c r="E15" s="280">
        <v>15601402</v>
      </c>
    </row>
    <row r="16" spans="1:6" x14ac:dyDescent="0.25">
      <c r="A16" s="277">
        <v>10</v>
      </c>
      <c r="B16" s="278" t="s">
        <v>609</v>
      </c>
      <c r="C16" s="279">
        <v>1646181</v>
      </c>
      <c r="D16" s="279">
        <v>0</v>
      </c>
      <c r="E16" s="280">
        <v>3535567</v>
      </c>
    </row>
    <row r="17" spans="1:5" s="261" customFormat="1" ht="14.25" x14ac:dyDescent="0.2">
      <c r="A17" s="281">
        <v>11</v>
      </c>
      <c r="B17" s="282" t="s">
        <v>610</v>
      </c>
      <c r="C17" s="283">
        <f>SUM(C14:C16)</f>
        <v>48657479</v>
      </c>
      <c r="D17" s="283">
        <f>SUM(D14:D16)</f>
        <v>0</v>
      </c>
      <c r="E17" s="284">
        <f>E14+E15+E16</f>
        <v>40669307</v>
      </c>
    </row>
    <row r="18" spans="1:5" x14ac:dyDescent="0.25">
      <c r="A18" s="277">
        <v>12</v>
      </c>
      <c r="B18" s="278" t="s">
        <v>611</v>
      </c>
      <c r="C18" s="279">
        <v>4991431</v>
      </c>
      <c r="D18" s="279">
        <f>SUM(D14:D16)</f>
        <v>0</v>
      </c>
      <c r="E18" s="280">
        <v>5331974</v>
      </c>
    </row>
    <row r="19" spans="1:5" x14ac:dyDescent="0.25">
      <c r="A19" s="277">
        <v>13</v>
      </c>
      <c r="B19" s="278" t="s">
        <v>612</v>
      </c>
      <c r="C19" s="279">
        <v>4762235</v>
      </c>
      <c r="D19" s="279">
        <v>0</v>
      </c>
      <c r="E19" s="280">
        <v>5636752</v>
      </c>
    </row>
    <row r="20" spans="1:5" x14ac:dyDescent="0.25">
      <c r="A20" s="277">
        <v>14</v>
      </c>
      <c r="B20" s="278" t="s">
        <v>613</v>
      </c>
      <c r="C20" s="279">
        <v>0</v>
      </c>
      <c r="D20" s="279">
        <v>0</v>
      </c>
      <c r="E20" s="280">
        <v>0</v>
      </c>
    </row>
    <row r="21" spans="1:5" x14ac:dyDescent="0.25">
      <c r="A21" s="277">
        <v>15</v>
      </c>
      <c r="B21" s="278" t="s">
        <v>614</v>
      </c>
      <c r="C21" s="279">
        <v>0</v>
      </c>
      <c r="D21" s="279">
        <v>0</v>
      </c>
      <c r="E21" s="280">
        <v>0</v>
      </c>
    </row>
    <row r="22" spans="1:5" s="261" customFormat="1" ht="14.25" x14ac:dyDescent="0.2">
      <c r="A22" s="281">
        <v>16</v>
      </c>
      <c r="B22" s="282" t="s">
        <v>615</v>
      </c>
      <c r="C22" s="283">
        <f>SUM(C18:C21)</f>
        <v>9753666</v>
      </c>
      <c r="D22" s="283">
        <f>SUM(D18:D21)</f>
        <v>0</v>
      </c>
      <c r="E22" s="284">
        <f>E18+E19+E20+E21</f>
        <v>10968726</v>
      </c>
    </row>
    <row r="23" spans="1:5" x14ac:dyDescent="0.25">
      <c r="A23" s="277">
        <v>17</v>
      </c>
      <c r="B23" s="278" t="s">
        <v>616</v>
      </c>
      <c r="C23" s="279">
        <v>20516809</v>
      </c>
      <c r="D23" s="279">
        <v>0</v>
      </c>
      <c r="E23" s="280">
        <v>16774963</v>
      </c>
    </row>
    <row r="24" spans="1:5" x14ac:dyDescent="0.25">
      <c r="A24" s="277">
        <v>18</v>
      </c>
      <c r="B24" s="278" t="s">
        <v>617</v>
      </c>
      <c r="C24" s="279">
        <v>6001600</v>
      </c>
      <c r="D24" s="279">
        <v>0</v>
      </c>
      <c r="E24" s="280">
        <v>4699062</v>
      </c>
    </row>
    <row r="25" spans="1:5" x14ac:dyDescent="0.25">
      <c r="A25" s="277">
        <v>19</v>
      </c>
      <c r="B25" s="278" t="s">
        <v>618</v>
      </c>
      <c r="C25" s="279">
        <v>3858012</v>
      </c>
      <c r="D25" s="279">
        <v>0</v>
      </c>
      <c r="E25" s="280">
        <v>2836796</v>
      </c>
    </row>
    <row r="26" spans="1:5" s="261" customFormat="1" ht="14.25" x14ac:dyDescent="0.2">
      <c r="A26" s="281">
        <v>20</v>
      </c>
      <c r="B26" s="282" t="s">
        <v>619</v>
      </c>
      <c r="C26" s="283">
        <f>SUM(C23:C25)</f>
        <v>30376421</v>
      </c>
      <c r="D26" s="283">
        <f>SUM(D23:D25)</f>
        <v>0</v>
      </c>
      <c r="E26" s="284">
        <f>E23+E24+E25</f>
        <v>24310821</v>
      </c>
    </row>
    <row r="27" spans="1:5" s="261" customFormat="1" ht="14.25" x14ac:dyDescent="0.2">
      <c r="A27" s="281">
        <v>21</v>
      </c>
      <c r="B27" s="282" t="s">
        <v>620</v>
      </c>
      <c r="C27" s="283">
        <v>5296059</v>
      </c>
      <c r="D27" s="283">
        <v>0</v>
      </c>
      <c r="E27" s="284">
        <v>7046241</v>
      </c>
    </row>
    <row r="28" spans="1:5" s="261" customFormat="1" ht="14.25" x14ac:dyDescent="0.2">
      <c r="A28" s="281">
        <v>22</v>
      </c>
      <c r="B28" s="282" t="s">
        <v>621</v>
      </c>
      <c r="C28" s="283">
        <v>8877336</v>
      </c>
      <c r="D28" s="283">
        <v>0</v>
      </c>
      <c r="E28" s="284">
        <v>7806232</v>
      </c>
    </row>
    <row r="29" spans="1:5" x14ac:dyDescent="0.25">
      <c r="A29" s="277">
        <v>23</v>
      </c>
      <c r="B29" s="282" t="s">
        <v>622</v>
      </c>
      <c r="C29" s="283">
        <f>C10:D10+C13+C17:D17-C22-C26-C27-C28</f>
        <v>-2726740</v>
      </c>
      <c r="D29" s="283">
        <v>0</v>
      </c>
      <c r="E29" s="284">
        <f>E10:F10+E13+E17:F17-E22-E26-E27-E28</f>
        <v>-5010485</v>
      </c>
    </row>
    <row r="30" spans="1:5" s="286" customFormat="1" x14ac:dyDescent="0.25">
      <c r="A30" s="277">
        <v>24</v>
      </c>
      <c r="B30" s="278" t="s">
        <v>623</v>
      </c>
      <c r="C30" s="279">
        <v>0</v>
      </c>
      <c r="D30" s="279">
        <v>0</v>
      </c>
      <c r="E30" s="280"/>
    </row>
    <row r="31" spans="1:5" s="286" customFormat="1" x14ac:dyDescent="0.25">
      <c r="A31" s="277">
        <v>25</v>
      </c>
      <c r="B31" s="278" t="s">
        <v>624</v>
      </c>
      <c r="C31" s="279">
        <v>289</v>
      </c>
      <c r="D31" s="279">
        <v>0</v>
      </c>
      <c r="E31" s="280">
        <v>3561</v>
      </c>
    </row>
    <row r="32" spans="1:5" s="286" customFormat="1" x14ac:dyDescent="0.25">
      <c r="A32" s="277">
        <v>26</v>
      </c>
      <c r="B32" s="278" t="s">
        <v>625</v>
      </c>
      <c r="C32" s="279">
        <v>0</v>
      </c>
      <c r="D32" s="279">
        <v>0</v>
      </c>
      <c r="E32" s="280"/>
    </row>
    <row r="33" spans="1:6" x14ac:dyDescent="0.25">
      <c r="A33" s="277">
        <v>27</v>
      </c>
      <c r="B33" s="278" t="s">
        <v>626</v>
      </c>
      <c r="C33" s="279">
        <v>0</v>
      </c>
      <c r="D33" s="279">
        <v>0</v>
      </c>
      <c r="E33" s="280"/>
    </row>
    <row r="34" spans="1:6" s="261" customFormat="1" ht="14.25" x14ac:dyDescent="0.2">
      <c r="A34" s="281">
        <v>28</v>
      </c>
      <c r="B34" s="282" t="s">
        <v>627</v>
      </c>
      <c r="C34" s="283">
        <f>C30:D30+C31+C32</f>
        <v>289</v>
      </c>
      <c r="D34" s="283">
        <v>0</v>
      </c>
      <c r="E34" s="284">
        <f>E30:F30+E31+E32</f>
        <v>3561</v>
      </c>
    </row>
    <row r="35" spans="1:6" x14ac:dyDescent="0.25">
      <c r="A35" s="277">
        <v>29</v>
      </c>
      <c r="B35" s="278" t="s">
        <v>628</v>
      </c>
      <c r="C35" s="279">
        <v>0</v>
      </c>
      <c r="D35" s="279">
        <v>0</v>
      </c>
      <c r="E35" s="280"/>
    </row>
    <row r="36" spans="1:6" x14ac:dyDescent="0.25">
      <c r="A36" s="277">
        <v>30</v>
      </c>
      <c r="B36" s="278" t="s">
        <v>629</v>
      </c>
      <c r="C36" s="279">
        <v>0</v>
      </c>
      <c r="D36" s="279">
        <v>0</v>
      </c>
      <c r="E36" s="280"/>
    </row>
    <row r="37" spans="1:6" x14ac:dyDescent="0.25">
      <c r="A37" s="277">
        <v>31</v>
      </c>
      <c r="B37" s="278" t="s">
        <v>630</v>
      </c>
      <c r="C37" s="279">
        <v>0</v>
      </c>
      <c r="D37" s="279">
        <v>0</v>
      </c>
      <c r="E37" s="280"/>
    </row>
    <row r="38" spans="1:6" x14ac:dyDescent="0.25">
      <c r="A38" s="277">
        <v>32</v>
      </c>
      <c r="B38" s="278" t="s">
        <v>631</v>
      </c>
      <c r="C38" s="279">
        <v>0</v>
      </c>
      <c r="D38" s="279">
        <v>0</v>
      </c>
      <c r="E38" s="280"/>
    </row>
    <row r="39" spans="1:6" s="261" customFormat="1" ht="14.25" x14ac:dyDescent="0.2">
      <c r="A39" s="281">
        <v>33</v>
      </c>
      <c r="B39" s="282" t="s">
        <v>632</v>
      </c>
      <c r="C39" s="283">
        <f>C35:D35+C36:D36+C37:D37</f>
        <v>0</v>
      </c>
      <c r="D39" s="283">
        <v>0</v>
      </c>
      <c r="E39" s="284">
        <f>E35:F35+E36:F36+E37:F37</f>
        <v>0</v>
      </c>
      <c r="F39" s="287"/>
    </row>
    <row r="40" spans="1:6" s="261" customFormat="1" ht="14.25" x14ac:dyDescent="0.2">
      <c r="A40" s="281">
        <v>34</v>
      </c>
      <c r="B40" s="282" t="s">
        <v>633</v>
      </c>
      <c r="C40" s="283">
        <f>C34:D34-C39</f>
        <v>289</v>
      </c>
      <c r="D40" s="283">
        <v>0</v>
      </c>
      <c r="E40" s="284">
        <f>E34-E39</f>
        <v>3561</v>
      </c>
    </row>
    <row r="41" spans="1:6" s="261" customFormat="1" ht="14.25" x14ac:dyDescent="0.2">
      <c r="A41" s="281">
        <v>35</v>
      </c>
      <c r="B41" s="282" t="s">
        <v>634</v>
      </c>
      <c r="C41" s="283">
        <f>C29:D29+C40</f>
        <v>-2726451</v>
      </c>
      <c r="D41" s="283">
        <v>0</v>
      </c>
      <c r="E41" s="284">
        <f>E29+E40</f>
        <v>-5006924</v>
      </c>
    </row>
    <row r="42" spans="1:6" x14ac:dyDescent="0.25">
      <c r="A42" s="277">
        <v>36</v>
      </c>
      <c r="B42" s="278"/>
      <c r="C42" s="279"/>
      <c r="D42" s="279"/>
      <c r="E42" s="280"/>
    </row>
    <row r="43" spans="1:6" x14ac:dyDescent="0.25">
      <c r="A43" s="277">
        <v>37</v>
      </c>
      <c r="B43" s="278"/>
      <c r="C43" s="279"/>
      <c r="D43" s="279"/>
      <c r="E43" s="280"/>
    </row>
    <row r="44" spans="1:6" s="261" customFormat="1" ht="14.25" x14ac:dyDescent="0.2">
      <c r="A44" s="281">
        <v>38</v>
      </c>
      <c r="B44" s="282"/>
      <c r="C44" s="283"/>
      <c r="D44" s="283"/>
      <c r="E44" s="284"/>
    </row>
    <row r="45" spans="1:6" x14ac:dyDescent="0.25">
      <c r="A45" s="277">
        <v>39</v>
      </c>
      <c r="B45" s="282"/>
      <c r="C45" s="283"/>
      <c r="D45" s="283"/>
      <c r="E45" s="284"/>
    </row>
    <row r="46" spans="1:6" x14ac:dyDescent="0.25">
      <c r="A46" s="277">
        <v>40</v>
      </c>
      <c r="B46" s="282"/>
      <c r="C46" s="283"/>
      <c r="D46" s="283"/>
      <c r="E46" s="284"/>
    </row>
    <row r="47" spans="1:6" ht="15.75" thickBot="1" x14ac:dyDescent="0.3">
      <c r="A47" s="288">
        <v>41</v>
      </c>
      <c r="B47" s="289"/>
      <c r="C47" s="289"/>
      <c r="D47" s="289"/>
      <c r="E47" s="290"/>
    </row>
  </sheetData>
  <mergeCells count="4">
    <mergeCell ref="A3:E3"/>
    <mergeCell ref="A4:E4"/>
    <mergeCell ref="B2:E2"/>
    <mergeCell ref="A1:E1"/>
  </mergeCell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F8B2-A9F8-4184-8486-8C37985F5BDA}">
  <dimension ref="A1:F2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40.42578125" style="292" customWidth="1"/>
    <col min="2" max="2" width="13.42578125" style="293" customWidth="1"/>
    <col min="3" max="3" width="14" style="293" customWidth="1"/>
    <col min="4" max="4" width="15.42578125" style="293" customWidth="1"/>
    <col min="5" max="5" width="14.28515625" style="293" customWidth="1"/>
    <col min="6" max="6" width="16.140625" style="295" customWidth="1"/>
    <col min="7" max="8" width="11" style="293" customWidth="1"/>
    <col min="9" max="9" width="11.85546875" style="293" customWidth="1"/>
    <col min="10" max="256" width="9.140625" style="293"/>
    <col min="257" max="257" width="40.42578125" style="293" customWidth="1"/>
    <col min="258" max="258" width="13.42578125" style="293" customWidth="1"/>
    <col min="259" max="259" width="14" style="293" customWidth="1"/>
    <col min="260" max="260" width="15.42578125" style="293" customWidth="1"/>
    <col min="261" max="261" width="14.28515625" style="293" customWidth="1"/>
    <col min="262" max="262" width="16.140625" style="293" customWidth="1"/>
    <col min="263" max="264" width="11" style="293" customWidth="1"/>
    <col min="265" max="265" width="11.85546875" style="293" customWidth="1"/>
    <col min="266" max="512" width="9.140625" style="293"/>
    <col min="513" max="513" width="40.42578125" style="293" customWidth="1"/>
    <col min="514" max="514" width="13.42578125" style="293" customWidth="1"/>
    <col min="515" max="515" width="14" style="293" customWidth="1"/>
    <col min="516" max="516" width="15.42578125" style="293" customWidth="1"/>
    <col min="517" max="517" width="14.28515625" style="293" customWidth="1"/>
    <col min="518" max="518" width="16.140625" style="293" customWidth="1"/>
    <col min="519" max="520" width="11" style="293" customWidth="1"/>
    <col min="521" max="521" width="11.85546875" style="293" customWidth="1"/>
    <col min="522" max="768" width="9.140625" style="293"/>
    <col min="769" max="769" width="40.42578125" style="293" customWidth="1"/>
    <col min="770" max="770" width="13.42578125" style="293" customWidth="1"/>
    <col min="771" max="771" width="14" style="293" customWidth="1"/>
    <col min="772" max="772" width="15.42578125" style="293" customWidth="1"/>
    <col min="773" max="773" width="14.28515625" style="293" customWidth="1"/>
    <col min="774" max="774" width="16.140625" style="293" customWidth="1"/>
    <col min="775" max="776" width="11" style="293" customWidth="1"/>
    <col min="777" max="777" width="11.85546875" style="293" customWidth="1"/>
    <col min="778" max="1024" width="9.140625" style="293"/>
    <col min="1025" max="1025" width="40.42578125" style="293" customWidth="1"/>
    <col min="1026" max="1026" width="13.42578125" style="293" customWidth="1"/>
    <col min="1027" max="1027" width="14" style="293" customWidth="1"/>
    <col min="1028" max="1028" width="15.42578125" style="293" customWidth="1"/>
    <col min="1029" max="1029" width="14.28515625" style="293" customWidth="1"/>
    <col min="1030" max="1030" width="16.140625" style="293" customWidth="1"/>
    <col min="1031" max="1032" width="11" style="293" customWidth="1"/>
    <col min="1033" max="1033" width="11.85546875" style="293" customWidth="1"/>
    <col min="1034" max="1280" width="9.140625" style="293"/>
    <col min="1281" max="1281" width="40.42578125" style="293" customWidth="1"/>
    <col min="1282" max="1282" width="13.42578125" style="293" customWidth="1"/>
    <col min="1283" max="1283" width="14" style="293" customWidth="1"/>
    <col min="1284" max="1284" width="15.42578125" style="293" customWidth="1"/>
    <col min="1285" max="1285" width="14.28515625" style="293" customWidth="1"/>
    <col min="1286" max="1286" width="16.140625" style="293" customWidth="1"/>
    <col min="1287" max="1288" width="11" style="293" customWidth="1"/>
    <col min="1289" max="1289" width="11.85546875" style="293" customWidth="1"/>
    <col min="1290" max="1536" width="9.140625" style="293"/>
    <col min="1537" max="1537" width="40.42578125" style="293" customWidth="1"/>
    <col min="1538" max="1538" width="13.42578125" style="293" customWidth="1"/>
    <col min="1539" max="1539" width="14" style="293" customWidth="1"/>
    <col min="1540" max="1540" width="15.42578125" style="293" customWidth="1"/>
    <col min="1541" max="1541" width="14.28515625" style="293" customWidth="1"/>
    <col min="1542" max="1542" width="16.140625" style="293" customWidth="1"/>
    <col min="1543" max="1544" width="11" style="293" customWidth="1"/>
    <col min="1545" max="1545" width="11.85546875" style="293" customWidth="1"/>
    <col min="1546" max="1792" width="9.140625" style="293"/>
    <col min="1793" max="1793" width="40.42578125" style="293" customWidth="1"/>
    <col min="1794" max="1794" width="13.42578125" style="293" customWidth="1"/>
    <col min="1795" max="1795" width="14" style="293" customWidth="1"/>
    <col min="1796" max="1796" width="15.42578125" style="293" customWidth="1"/>
    <col min="1797" max="1797" width="14.28515625" style="293" customWidth="1"/>
    <col min="1798" max="1798" width="16.140625" style="293" customWidth="1"/>
    <col min="1799" max="1800" width="11" style="293" customWidth="1"/>
    <col min="1801" max="1801" width="11.85546875" style="293" customWidth="1"/>
    <col min="1802" max="2048" width="9.140625" style="293"/>
    <col min="2049" max="2049" width="40.42578125" style="293" customWidth="1"/>
    <col min="2050" max="2050" width="13.42578125" style="293" customWidth="1"/>
    <col min="2051" max="2051" width="14" style="293" customWidth="1"/>
    <col min="2052" max="2052" width="15.42578125" style="293" customWidth="1"/>
    <col min="2053" max="2053" width="14.28515625" style="293" customWidth="1"/>
    <col min="2054" max="2054" width="16.140625" style="293" customWidth="1"/>
    <col min="2055" max="2056" width="11" style="293" customWidth="1"/>
    <col min="2057" max="2057" width="11.85546875" style="293" customWidth="1"/>
    <col min="2058" max="2304" width="9.140625" style="293"/>
    <col min="2305" max="2305" width="40.42578125" style="293" customWidth="1"/>
    <col min="2306" max="2306" width="13.42578125" style="293" customWidth="1"/>
    <col min="2307" max="2307" width="14" style="293" customWidth="1"/>
    <col min="2308" max="2308" width="15.42578125" style="293" customWidth="1"/>
    <col min="2309" max="2309" width="14.28515625" style="293" customWidth="1"/>
    <col min="2310" max="2310" width="16.140625" style="293" customWidth="1"/>
    <col min="2311" max="2312" width="11" style="293" customWidth="1"/>
    <col min="2313" max="2313" width="11.85546875" style="293" customWidth="1"/>
    <col min="2314" max="2560" width="9.140625" style="293"/>
    <col min="2561" max="2561" width="40.42578125" style="293" customWidth="1"/>
    <col min="2562" max="2562" width="13.42578125" style="293" customWidth="1"/>
    <col min="2563" max="2563" width="14" style="293" customWidth="1"/>
    <col min="2564" max="2564" width="15.42578125" style="293" customWidth="1"/>
    <col min="2565" max="2565" width="14.28515625" style="293" customWidth="1"/>
    <col min="2566" max="2566" width="16.140625" style="293" customWidth="1"/>
    <col min="2567" max="2568" width="11" style="293" customWidth="1"/>
    <col min="2569" max="2569" width="11.85546875" style="293" customWidth="1"/>
    <col min="2570" max="2816" width="9.140625" style="293"/>
    <col min="2817" max="2817" width="40.42578125" style="293" customWidth="1"/>
    <col min="2818" max="2818" width="13.42578125" style="293" customWidth="1"/>
    <col min="2819" max="2819" width="14" style="293" customWidth="1"/>
    <col min="2820" max="2820" width="15.42578125" style="293" customWidth="1"/>
    <col min="2821" max="2821" width="14.28515625" style="293" customWidth="1"/>
    <col min="2822" max="2822" width="16.140625" style="293" customWidth="1"/>
    <col min="2823" max="2824" width="11" style="293" customWidth="1"/>
    <col min="2825" max="2825" width="11.85546875" style="293" customWidth="1"/>
    <col min="2826" max="3072" width="9.140625" style="293"/>
    <col min="3073" max="3073" width="40.42578125" style="293" customWidth="1"/>
    <col min="3074" max="3074" width="13.42578125" style="293" customWidth="1"/>
    <col min="3075" max="3075" width="14" style="293" customWidth="1"/>
    <col min="3076" max="3076" width="15.42578125" style="293" customWidth="1"/>
    <col min="3077" max="3077" width="14.28515625" style="293" customWidth="1"/>
    <col min="3078" max="3078" width="16.140625" style="293" customWidth="1"/>
    <col min="3079" max="3080" width="11" style="293" customWidth="1"/>
    <col min="3081" max="3081" width="11.85546875" style="293" customWidth="1"/>
    <col min="3082" max="3328" width="9.140625" style="293"/>
    <col min="3329" max="3329" width="40.42578125" style="293" customWidth="1"/>
    <col min="3330" max="3330" width="13.42578125" style="293" customWidth="1"/>
    <col min="3331" max="3331" width="14" style="293" customWidth="1"/>
    <col min="3332" max="3332" width="15.42578125" style="293" customWidth="1"/>
    <col min="3333" max="3333" width="14.28515625" style="293" customWidth="1"/>
    <col min="3334" max="3334" width="16.140625" style="293" customWidth="1"/>
    <col min="3335" max="3336" width="11" style="293" customWidth="1"/>
    <col min="3337" max="3337" width="11.85546875" style="293" customWidth="1"/>
    <col min="3338" max="3584" width="9.140625" style="293"/>
    <col min="3585" max="3585" width="40.42578125" style="293" customWidth="1"/>
    <col min="3586" max="3586" width="13.42578125" style="293" customWidth="1"/>
    <col min="3587" max="3587" width="14" style="293" customWidth="1"/>
    <col min="3588" max="3588" width="15.42578125" style="293" customWidth="1"/>
    <col min="3589" max="3589" width="14.28515625" style="293" customWidth="1"/>
    <col min="3590" max="3590" width="16.140625" style="293" customWidth="1"/>
    <col min="3591" max="3592" width="11" style="293" customWidth="1"/>
    <col min="3593" max="3593" width="11.85546875" style="293" customWidth="1"/>
    <col min="3594" max="3840" width="9.140625" style="293"/>
    <col min="3841" max="3841" width="40.42578125" style="293" customWidth="1"/>
    <col min="3842" max="3842" width="13.42578125" style="293" customWidth="1"/>
    <col min="3843" max="3843" width="14" style="293" customWidth="1"/>
    <col min="3844" max="3844" width="15.42578125" style="293" customWidth="1"/>
    <col min="3845" max="3845" width="14.28515625" style="293" customWidth="1"/>
    <col min="3846" max="3846" width="16.140625" style="293" customWidth="1"/>
    <col min="3847" max="3848" width="11" style="293" customWidth="1"/>
    <col min="3849" max="3849" width="11.85546875" style="293" customWidth="1"/>
    <col min="3850" max="4096" width="9.140625" style="293"/>
    <col min="4097" max="4097" width="40.42578125" style="293" customWidth="1"/>
    <col min="4098" max="4098" width="13.42578125" style="293" customWidth="1"/>
    <col min="4099" max="4099" width="14" style="293" customWidth="1"/>
    <col min="4100" max="4100" width="15.42578125" style="293" customWidth="1"/>
    <col min="4101" max="4101" width="14.28515625" style="293" customWidth="1"/>
    <col min="4102" max="4102" width="16.140625" style="293" customWidth="1"/>
    <col min="4103" max="4104" width="11" style="293" customWidth="1"/>
    <col min="4105" max="4105" width="11.85546875" style="293" customWidth="1"/>
    <col min="4106" max="4352" width="9.140625" style="293"/>
    <col min="4353" max="4353" width="40.42578125" style="293" customWidth="1"/>
    <col min="4354" max="4354" width="13.42578125" style="293" customWidth="1"/>
    <col min="4355" max="4355" width="14" style="293" customWidth="1"/>
    <col min="4356" max="4356" width="15.42578125" style="293" customWidth="1"/>
    <col min="4357" max="4357" width="14.28515625" style="293" customWidth="1"/>
    <col min="4358" max="4358" width="16.140625" style="293" customWidth="1"/>
    <col min="4359" max="4360" width="11" style="293" customWidth="1"/>
    <col min="4361" max="4361" width="11.85546875" style="293" customWidth="1"/>
    <col min="4362" max="4608" width="9.140625" style="293"/>
    <col min="4609" max="4609" width="40.42578125" style="293" customWidth="1"/>
    <col min="4610" max="4610" width="13.42578125" style="293" customWidth="1"/>
    <col min="4611" max="4611" width="14" style="293" customWidth="1"/>
    <col min="4612" max="4612" width="15.42578125" style="293" customWidth="1"/>
    <col min="4613" max="4613" width="14.28515625" style="293" customWidth="1"/>
    <col min="4614" max="4614" width="16.140625" style="293" customWidth="1"/>
    <col min="4615" max="4616" width="11" style="293" customWidth="1"/>
    <col min="4617" max="4617" width="11.85546875" style="293" customWidth="1"/>
    <col min="4618" max="4864" width="9.140625" style="293"/>
    <col min="4865" max="4865" width="40.42578125" style="293" customWidth="1"/>
    <col min="4866" max="4866" width="13.42578125" style="293" customWidth="1"/>
    <col min="4867" max="4867" width="14" style="293" customWidth="1"/>
    <col min="4868" max="4868" width="15.42578125" style="293" customWidth="1"/>
    <col min="4869" max="4869" width="14.28515625" style="293" customWidth="1"/>
    <col min="4870" max="4870" width="16.140625" style="293" customWidth="1"/>
    <col min="4871" max="4872" width="11" style="293" customWidth="1"/>
    <col min="4873" max="4873" width="11.85546875" style="293" customWidth="1"/>
    <col min="4874" max="5120" width="9.140625" style="293"/>
    <col min="5121" max="5121" width="40.42578125" style="293" customWidth="1"/>
    <col min="5122" max="5122" width="13.42578125" style="293" customWidth="1"/>
    <col min="5123" max="5123" width="14" style="293" customWidth="1"/>
    <col min="5124" max="5124" width="15.42578125" style="293" customWidth="1"/>
    <col min="5125" max="5125" width="14.28515625" style="293" customWidth="1"/>
    <col min="5126" max="5126" width="16.140625" style="293" customWidth="1"/>
    <col min="5127" max="5128" width="11" style="293" customWidth="1"/>
    <col min="5129" max="5129" width="11.85546875" style="293" customWidth="1"/>
    <col min="5130" max="5376" width="9.140625" style="293"/>
    <col min="5377" max="5377" width="40.42578125" style="293" customWidth="1"/>
    <col min="5378" max="5378" width="13.42578125" style="293" customWidth="1"/>
    <col min="5379" max="5379" width="14" style="293" customWidth="1"/>
    <col min="5380" max="5380" width="15.42578125" style="293" customWidth="1"/>
    <col min="5381" max="5381" width="14.28515625" style="293" customWidth="1"/>
    <col min="5382" max="5382" width="16.140625" style="293" customWidth="1"/>
    <col min="5383" max="5384" width="11" style="293" customWidth="1"/>
    <col min="5385" max="5385" width="11.85546875" style="293" customWidth="1"/>
    <col min="5386" max="5632" width="9.140625" style="293"/>
    <col min="5633" max="5633" width="40.42578125" style="293" customWidth="1"/>
    <col min="5634" max="5634" width="13.42578125" style="293" customWidth="1"/>
    <col min="5635" max="5635" width="14" style="293" customWidth="1"/>
    <col min="5636" max="5636" width="15.42578125" style="293" customWidth="1"/>
    <col min="5637" max="5637" width="14.28515625" style="293" customWidth="1"/>
    <col min="5638" max="5638" width="16.140625" style="293" customWidth="1"/>
    <col min="5639" max="5640" width="11" style="293" customWidth="1"/>
    <col min="5641" max="5641" width="11.85546875" style="293" customWidth="1"/>
    <col min="5642" max="5888" width="9.140625" style="293"/>
    <col min="5889" max="5889" width="40.42578125" style="293" customWidth="1"/>
    <col min="5890" max="5890" width="13.42578125" style="293" customWidth="1"/>
    <col min="5891" max="5891" width="14" style="293" customWidth="1"/>
    <col min="5892" max="5892" width="15.42578125" style="293" customWidth="1"/>
    <col min="5893" max="5893" width="14.28515625" style="293" customWidth="1"/>
    <col min="5894" max="5894" width="16.140625" style="293" customWidth="1"/>
    <col min="5895" max="5896" width="11" style="293" customWidth="1"/>
    <col min="5897" max="5897" width="11.85546875" style="293" customWidth="1"/>
    <col min="5898" max="6144" width="9.140625" style="293"/>
    <col min="6145" max="6145" width="40.42578125" style="293" customWidth="1"/>
    <col min="6146" max="6146" width="13.42578125" style="293" customWidth="1"/>
    <col min="6147" max="6147" width="14" style="293" customWidth="1"/>
    <col min="6148" max="6148" width="15.42578125" style="293" customWidth="1"/>
    <col min="6149" max="6149" width="14.28515625" style="293" customWidth="1"/>
    <col min="6150" max="6150" width="16.140625" style="293" customWidth="1"/>
    <col min="6151" max="6152" width="11" style="293" customWidth="1"/>
    <col min="6153" max="6153" width="11.85546875" style="293" customWidth="1"/>
    <col min="6154" max="6400" width="9.140625" style="293"/>
    <col min="6401" max="6401" width="40.42578125" style="293" customWidth="1"/>
    <col min="6402" max="6402" width="13.42578125" style="293" customWidth="1"/>
    <col min="6403" max="6403" width="14" style="293" customWidth="1"/>
    <col min="6404" max="6404" width="15.42578125" style="293" customWidth="1"/>
    <col min="6405" max="6405" width="14.28515625" style="293" customWidth="1"/>
    <col min="6406" max="6406" width="16.140625" style="293" customWidth="1"/>
    <col min="6407" max="6408" width="11" style="293" customWidth="1"/>
    <col min="6409" max="6409" width="11.85546875" style="293" customWidth="1"/>
    <col min="6410" max="6656" width="9.140625" style="293"/>
    <col min="6657" max="6657" width="40.42578125" style="293" customWidth="1"/>
    <col min="6658" max="6658" width="13.42578125" style="293" customWidth="1"/>
    <col min="6659" max="6659" width="14" style="293" customWidth="1"/>
    <col min="6660" max="6660" width="15.42578125" style="293" customWidth="1"/>
    <col min="6661" max="6661" width="14.28515625" style="293" customWidth="1"/>
    <col min="6662" max="6662" width="16.140625" style="293" customWidth="1"/>
    <col min="6663" max="6664" width="11" style="293" customWidth="1"/>
    <col min="6665" max="6665" width="11.85546875" style="293" customWidth="1"/>
    <col min="6666" max="6912" width="9.140625" style="293"/>
    <col min="6913" max="6913" width="40.42578125" style="293" customWidth="1"/>
    <col min="6914" max="6914" width="13.42578125" style="293" customWidth="1"/>
    <col min="6915" max="6915" width="14" style="293" customWidth="1"/>
    <col min="6916" max="6916" width="15.42578125" style="293" customWidth="1"/>
    <col min="6917" max="6917" width="14.28515625" style="293" customWidth="1"/>
    <col min="6918" max="6918" width="16.140625" style="293" customWidth="1"/>
    <col min="6919" max="6920" width="11" style="293" customWidth="1"/>
    <col min="6921" max="6921" width="11.85546875" style="293" customWidth="1"/>
    <col min="6922" max="7168" width="9.140625" style="293"/>
    <col min="7169" max="7169" width="40.42578125" style="293" customWidth="1"/>
    <col min="7170" max="7170" width="13.42578125" style="293" customWidth="1"/>
    <col min="7171" max="7171" width="14" style="293" customWidth="1"/>
    <col min="7172" max="7172" width="15.42578125" style="293" customWidth="1"/>
    <col min="7173" max="7173" width="14.28515625" style="293" customWidth="1"/>
    <col min="7174" max="7174" width="16.140625" style="293" customWidth="1"/>
    <col min="7175" max="7176" width="11" style="293" customWidth="1"/>
    <col min="7177" max="7177" width="11.85546875" style="293" customWidth="1"/>
    <col min="7178" max="7424" width="9.140625" style="293"/>
    <col min="7425" max="7425" width="40.42578125" style="293" customWidth="1"/>
    <col min="7426" max="7426" width="13.42578125" style="293" customWidth="1"/>
    <col min="7427" max="7427" width="14" style="293" customWidth="1"/>
    <col min="7428" max="7428" width="15.42578125" style="293" customWidth="1"/>
    <col min="7429" max="7429" width="14.28515625" style="293" customWidth="1"/>
    <col min="7430" max="7430" width="16.140625" style="293" customWidth="1"/>
    <col min="7431" max="7432" width="11" style="293" customWidth="1"/>
    <col min="7433" max="7433" width="11.85546875" style="293" customWidth="1"/>
    <col min="7434" max="7680" width="9.140625" style="293"/>
    <col min="7681" max="7681" width="40.42578125" style="293" customWidth="1"/>
    <col min="7682" max="7682" width="13.42578125" style="293" customWidth="1"/>
    <col min="7683" max="7683" width="14" style="293" customWidth="1"/>
    <col min="7684" max="7684" width="15.42578125" style="293" customWidth="1"/>
    <col min="7685" max="7685" width="14.28515625" style="293" customWidth="1"/>
    <col min="7686" max="7686" width="16.140625" style="293" customWidth="1"/>
    <col min="7687" max="7688" width="11" style="293" customWidth="1"/>
    <col min="7689" max="7689" width="11.85546875" style="293" customWidth="1"/>
    <col min="7690" max="7936" width="9.140625" style="293"/>
    <col min="7937" max="7937" width="40.42578125" style="293" customWidth="1"/>
    <col min="7938" max="7938" width="13.42578125" style="293" customWidth="1"/>
    <col min="7939" max="7939" width="14" style="293" customWidth="1"/>
    <col min="7940" max="7940" width="15.42578125" style="293" customWidth="1"/>
    <col min="7941" max="7941" width="14.28515625" style="293" customWidth="1"/>
    <col min="7942" max="7942" width="16.140625" style="293" customWidth="1"/>
    <col min="7943" max="7944" width="11" style="293" customWidth="1"/>
    <col min="7945" max="7945" width="11.85546875" style="293" customWidth="1"/>
    <col min="7946" max="8192" width="9.140625" style="293"/>
    <col min="8193" max="8193" width="40.42578125" style="293" customWidth="1"/>
    <col min="8194" max="8194" width="13.42578125" style="293" customWidth="1"/>
    <col min="8195" max="8195" width="14" style="293" customWidth="1"/>
    <col min="8196" max="8196" width="15.42578125" style="293" customWidth="1"/>
    <col min="8197" max="8197" width="14.28515625" style="293" customWidth="1"/>
    <col min="8198" max="8198" width="16.140625" style="293" customWidth="1"/>
    <col min="8199" max="8200" width="11" style="293" customWidth="1"/>
    <col min="8201" max="8201" width="11.85546875" style="293" customWidth="1"/>
    <col min="8202" max="8448" width="9.140625" style="293"/>
    <col min="8449" max="8449" width="40.42578125" style="293" customWidth="1"/>
    <col min="8450" max="8450" width="13.42578125" style="293" customWidth="1"/>
    <col min="8451" max="8451" width="14" style="293" customWidth="1"/>
    <col min="8452" max="8452" width="15.42578125" style="293" customWidth="1"/>
    <col min="8453" max="8453" width="14.28515625" style="293" customWidth="1"/>
    <col min="8454" max="8454" width="16.140625" style="293" customWidth="1"/>
    <col min="8455" max="8456" width="11" style="293" customWidth="1"/>
    <col min="8457" max="8457" width="11.85546875" style="293" customWidth="1"/>
    <col min="8458" max="8704" width="9.140625" style="293"/>
    <col min="8705" max="8705" width="40.42578125" style="293" customWidth="1"/>
    <col min="8706" max="8706" width="13.42578125" style="293" customWidth="1"/>
    <col min="8707" max="8707" width="14" style="293" customWidth="1"/>
    <col min="8708" max="8708" width="15.42578125" style="293" customWidth="1"/>
    <col min="8709" max="8709" width="14.28515625" style="293" customWidth="1"/>
    <col min="8710" max="8710" width="16.140625" style="293" customWidth="1"/>
    <col min="8711" max="8712" width="11" style="293" customWidth="1"/>
    <col min="8713" max="8713" width="11.85546875" style="293" customWidth="1"/>
    <col min="8714" max="8960" width="9.140625" style="293"/>
    <col min="8961" max="8961" width="40.42578125" style="293" customWidth="1"/>
    <col min="8962" max="8962" width="13.42578125" style="293" customWidth="1"/>
    <col min="8963" max="8963" width="14" style="293" customWidth="1"/>
    <col min="8964" max="8964" width="15.42578125" style="293" customWidth="1"/>
    <col min="8965" max="8965" width="14.28515625" style="293" customWidth="1"/>
    <col min="8966" max="8966" width="16.140625" style="293" customWidth="1"/>
    <col min="8967" max="8968" width="11" style="293" customWidth="1"/>
    <col min="8969" max="8969" width="11.85546875" style="293" customWidth="1"/>
    <col min="8970" max="9216" width="9.140625" style="293"/>
    <col min="9217" max="9217" width="40.42578125" style="293" customWidth="1"/>
    <col min="9218" max="9218" width="13.42578125" style="293" customWidth="1"/>
    <col min="9219" max="9219" width="14" style="293" customWidth="1"/>
    <col min="9220" max="9220" width="15.42578125" style="293" customWidth="1"/>
    <col min="9221" max="9221" width="14.28515625" style="293" customWidth="1"/>
    <col min="9222" max="9222" width="16.140625" style="293" customWidth="1"/>
    <col min="9223" max="9224" width="11" style="293" customWidth="1"/>
    <col min="9225" max="9225" width="11.85546875" style="293" customWidth="1"/>
    <col min="9226" max="9472" width="9.140625" style="293"/>
    <col min="9473" max="9473" width="40.42578125" style="293" customWidth="1"/>
    <col min="9474" max="9474" width="13.42578125" style="293" customWidth="1"/>
    <col min="9475" max="9475" width="14" style="293" customWidth="1"/>
    <col min="9476" max="9476" width="15.42578125" style="293" customWidth="1"/>
    <col min="9477" max="9477" width="14.28515625" style="293" customWidth="1"/>
    <col min="9478" max="9478" width="16.140625" style="293" customWidth="1"/>
    <col min="9479" max="9480" width="11" style="293" customWidth="1"/>
    <col min="9481" max="9481" width="11.85546875" style="293" customWidth="1"/>
    <col min="9482" max="9728" width="9.140625" style="293"/>
    <col min="9729" max="9729" width="40.42578125" style="293" customWidth="1"/>
    <col min="9730" max="9730" width="13.42578125" style="293" customWidth="1"/>
    <col min="9731" max="9731" width="14" style="293" customWidth="1"/>
    <col min="9732" max="9732" width="15.42578125" style="293" customWidth="1"/>
    <col min="9733" max="9733" width="14.28515625" style="293" customWidth="1"/>
    <col min="9734" max="9734" width="16.140625" style="293" customWidth="1"/>
    <col min="9735" max="9736" width="11" style="293" customWidth="1"/>
    <col min="9737" max="9737" width="11.85546875" style="293" customWidth="1"/>
    <col min="9738" max="9984" width="9.140625" style="293"/>
    <col min="9985" max="9985" width="40.42578125" style="293" customWidth="1"/>
    <col min="9986" max="9986" width="13.42578125" style="293" customWidth="1"/>
    <col min="9987" max="9987" width="14" style="293" customWidth="1"/>
    <col min="9988" max="9988" width="15.42578125" style="293" customWidth="1"/>
    <col min="9989" max="9989" width="14.28515625" style="293" customWidth="1"/>
    <col min="9990" max="9990" width="16.140625" style="293" customWidth="1"/>
    <col min="9991" max="9992" width="11" style="293" customWidth="1"/>
    <col min="9993" max="9993" width="11.85546875" style="293" customWidth="1"/>
    <col min="9994" max="10240" width="9.140625" style="293"/>
    <col min="10241" max="10241" width="40.42578125" style="293" customWidth="1"/>
    <col min="10242" max="10242" width="13.42578125" style="293" customWidth="1"/>
    <col min="10243" max="10243" width="14" style="293" customWidth="1"/>
    <col min="10244" max="10244" width="15.42578125" style="293" customWidth="1"/>
    <col min="10245" max="10245" width="14.28515625" style="293" customWidth="1"/>
    <col min="10246" max="10246" width="16.140625" style="293" customWidth="1"/>
    <col min="10247" max="10248" width="11" style="293" customWidth="1"/>
    <col min="10249" max="10249" width="11.85546875" style="293" customWidth="1"/>
    <col min="10250" max="10496" width="9.140625" style="293"/>
    <col min="10497" max="10497" width="40.42578125" style="293" customWidth="1"/>
    <col min="10498" max="10498" width="13.42578125" style="293" customWidth="1"/>
    <col min="10499" max="10499" width="14" style="293" customWidth="1"/>
    <col min="10500" max="10500" width="15.42578125" style="293" customWidth="1"/>
    <col min="10501" max="10501" width="14.28515625" style="293" customWidth="1"/>
    <col min="10502" max="10502" width="16.140625" style="293" customWidth="1"/>
    <col min="10503" max="10504" width="11" style="293" customWidth="1"/>
    <col min="10505" max="10505" width="11.85546875" style="293" customWidth="1"/>
    <col min="10506" max="10752" width="9.140625" style="293"/>
    <col min="10753" max="10753" width="40.42578125" style="293" customWidth="1"/>
    <col min="10754" max="10754" width="13.42578125" style="293" customWidth="1"/>
    <col min="10755" max="10755" width="14" style="293" customWidth="1"/>
    <col min="10756" max="10756" width="15.42578125" style="293" customWidth="1"/>
    <col min="10757" max="10757" width="14.28515625" style="293" customWidth="1"/>
    <col min="10758" max="10758" width="16.140625" style="293" customWidth="1"/>
    <col min="10759" max="10760" width="11" style="293" customWidth="1"/>
    <col min="10761" max="10761" width="11.85546875" style="293" customWidth="1"/>
    <col min="10762" max="11008" width="9.140625" style="293"/>
    <col min="11009" max="11009" width="40.42578125" style="293" customWidth="1"/>
    <col min="11010" max="11010" width="13.42578125" style="293" customWidth="1"/>
    <col min="11011" max="11011" width="14" style="293" customWidth="1"/>
    <col min="11012" max="11012" width="15.42578125" style="293" customWidth="1"/>
    <col min="11013" max="11013" width="14.28515625" style="293" customWidth="1"/>
    <col min="11014" max="11014" width="16.140625" style="293" customWidth="1"/>
    <col min="11015" max="11016" width="11" style="293" customWidth="1"/>
    <col min="11017" max="11017" width="11.85546875" style="293" customWidth="1"/>
    <col min="11018" max="11264" width="9.140625" style="293"/>
    <col min="11265" max="11265" width="40.42578125" style="293" customWidth="1"/>
    <col min="11266" max="11266" width="13.42578125" style="293" customWidth="1"/>
    <col min="11267" max="11267" width="14" style="293" customWidth="1"/>
    <col min="11268" max="11268" width="15.42578125" style="293" customWidth="1"/>
    <col min="11269" max="11269" width="14.28515625" style="293" customWidth="1"/>
    <col min="11270" max="11270" width="16.140625" style="293" customWidth="1"/>
    <col min="11271" max="11272" width="11" style="293" customWidth="1"/>
    <col min="11273" max="11273" width="11.85546875" style="293" customWidth="1"/>
    <col min="11274" max="11520" width="9.140625" style="293"/>
    <col min="11521" max="11521" width="40.42578125" style="293" customWidth="1"/>
    <col min="11522" max="11522" width="13.42578125" style="293" customWidth="1"/>
    <col min="11523" max="11523" width="14" style="293" customWidth="1"/>
    <col min="11524" max="11524" width="15.42578125" style="293" customWidth="1"/>
    <col min="11525" max="11525" width="14.28515625" style="293" customWidth="1"/>
    <col min="11526" max="11526" width="16.140625" style="293" customWidth="1"/>
    <col min="11527" max="11528" width="11" style="293" customWidth="1"/>
    <col min="11529" max="11529" width="11.85546875" style="293" customWidth="1"/>
    <col min="11530" max="11776" width="9.140625" style="293"/>
    <col min="11777" max="11777" width="40.42578125" style="293" customWidth="1"/>
    <col min="11778" max="11778" width="13.42578125" style="293" customWidth="1"/>
    <col min="11779" max="11779" width="14" style="293" customWidth="1"/>
    <col min="11780" max="11780" width="15.42578125" style="293" customWidth="1"/>
    <col min="11781" max="11781" width="14.28515625" style="293" customWidth="1"/>
    <col min="11782" max="11782" width="16.140625" style="293" customWidth="1"/>
    <col min="11783" max="11784" width="11" style="293" customWidth="1"/>
    <col min="11785" max="11785" width="11.85546875" style="293" customWidth="1"/>
    <col min="11786" max="12032" width="9.140625" style="293"/>
    <col min="12033" max="12033" width="40.42578125" style="293" customWidth="1"/>
    <col min="12034" max="12034" width="13.42578125" style="293" customWidth="1"/>
    <col min="12035" max="12035" width="14" style="293" customWidth="1"/>
    <col min="12036" max="12036" width="15.42578125" style="293" customWidth="1"/>
    <col min="12037" max="12037" width="14.28515625" style="293" customWidth="1"/>
    <col min="12038" max="12038" width="16.140625" style="293" customWidth="1"/>
    <col min="12039" max="12040" width="11" style="293" customWidth="1"/>
    <col min="12041" max="12041" width="11.85546875" style="293" customWidth="1"/>
    <col min="12042" max="12288" width="9.140625" style="293"/>
    <col min="12289" max="12289" width="40.42578125" style="293" customWidth="1"/>
    <col min="12290" max="12290" width="13.42578125" style="293" customWidth="1"/>
    <col min="12291" max="12291" width="14" style="293" customWidth="1"/>
    <col min="12292" max="12292" width="15.42578125" style="293" customWidth="1"/>
    <col min="12293" max="12293" width="14.28515625" style="293" customWidth="1"/>
    <col min="12294" max="12294" width="16.140625" style="293" customWidth="1"/>
    <col min="12295" max="12296" width="11" style="293" customWidth="1"/>
    <col min="12297" max="12297" width="11.85546875" style="293" customWidth="1"/>
    <col min="12298" max="12544" width="9.140625" style="293"/>
    <col min="12545" max="12545" width="40.42578125" style="293" customWidth="1"/>
    <col min="12546" max="12546" width="13.42578125" style="293" customWidth="1"/>
    <col min="12547" max="12547" width="14" style="293" customWidth="1"/>
    <col min="12548" max="12548" width="15.42578125" style="293" customWidth="1"/>
    <col min="12549" max="12549" width="14.28515625" style="293" customWidth="1"/>
    <col min="12550" max="12550" width="16.140625" style="293" customWidth="1"/>
    <col min="12551" max="12552" width="11" style="293" customWidth="1"/>
    <col min="12553" max="12553" width="11.85546875" style="293" customWidth="1"/>
    <col min="12554" max="12800" width="9.140625" style="293"/>
    <col min="12801" max="12801" width="40.42578125" style="293" customWidth="1"/>
    <col min="12802" max="12802" width="13.42578125" style="293" customWidth="1"/>
    <col min="12803" max="12803" width="14" style="293" customWidth="1"/>
    <col min="12804" max="12804" width="15.42578125" style="293" customWidth="1"/>
    <col min="12805" max="12805" width="14.28515625" style="293" customWidth="1"/>
    <col min="12806" max="12806" width="16.140625" style="293" customWidth="1"/>
    <col min="12807" max="12808" width="11" style="293" customWidth="1"/>
    <col min="12809" max="12809" width="11.85546875" style="293" customWidth="1"/>
    <col min="12810" max="13056" width="9.140625" style="293"/>
    <col min="13057" max="13057" width="40.42578125" style="293" customWidth="1"/>
    <col min="13058" max="13058" width="13.42578125" style="293" customWidth="1"/>
    <col min="13059" max="13059" width="14" style="293" customWidth="1"/>
    <col min="13060" max="13060" width="15.42578125" style="293" customWidth="1"/>
    <col min="13061" max="13061" width="14.28515625" style="293" customWidth="1"/>
    <col min="13062" max="13062" width="16.140625" style="293" customWidth="1"/>
    <col min="13063" max="13064" width="11" style="293" customWidth="1"/>
    <col min="13065" max="13065" width="11.85546875" style="293" customWidth="1"/>
    <col min="13066" max="13312" width="9.140625" style="293"/>
    <col min="13313" max="13313" width="40.42578125" style="293" customWidth="1"/>
    <col min="13314" max="13314" width="13.42578125" style="293" customWidth="1"/>
    <col min="13315" max="13315" width="14" style="293" customWidth="1"/>
    <col min="13316" max="13316" width="15.42578125" style="293" customWidth="1"/>
    <col min="13317" max="13317" width="14.28515625" style="293" customWidth="1"/>
    <col min="13318" max="13318" width="16.140625" style="293" customWidth="1"/>
    <col min="13319" max="13320" width="11" style="293" customWidth="1"/>
    <col min="13321" max="13321" width="11.85546875" style="293" customWidth="1"/>
    <col min="13322" max="13568" width="9.140625" style="293"/>
    <col min="13569" max="13569" width="40.42578125" style="293" customWidth="1"/>
    <col min="13570" max="13570" width="13.42578125" style="293" customWidth="1"/>
    <col min="13571" max="13571" width="14" style="293" customWidth="1"/>
    <col min="13572" max="13572" width="15.42578125" style="293" customWidth="1"/>
    <col min="13573" max="13573" width="14.28515625" style="293" customWidth="1"/>
    <col min="13574" max="13574" width="16.140625" style="293" customWidth="1"/>
    <col min="13575" max="13576" width="11" style="293" customWidth="1"/>
    <col min="13577" max="13577" width="11.85546875" style="293" customWidth="1"/>
    <col min="13578" max="13824" width="9.140625" style="293"/>
    <col min="13825" max="13825" width="40.42578125" style="293" customWidth="1"/>
    <col min="13826" max="13826" width="13.42578125" style="293" customWidth="1"/>
    <col min="13827" max="13827" width="14" style="293" customWidth="1"/>
    <col min="13828" max="13828" width="15.42578125" style="293" customWidth="1"/>
    <col min="13829" max="13829" width="14.28515625" style="293" customWidth="1"/>
    <col min="13830" max="13830" width="16.140625" style="293" customWidth="1"/>
    <col min="13831" max="13832" width="11" style="293" customWidth="1"/>
    <col min="13833" max="13833" width="11.85546875" style="293" customWidth="1"/>
    <col min="13834" max="14080" width="9.140625" style="293"/>
    <col min="14081" max="14081" width="40.42578125" style="293" customWidth="1"/>
    <col min="14082" max="14082" width="13.42578125" style="293" customWidth="1"/>
    <col min="14083" max="14083" width="14" style="293" customWidth="1"/>
    <col min="14084" max="14084" width="15.42578125" style="293" customWidth="1"/>
    <col min="14085" max="14085" width="14.28515625" style="293" customWidth="1"/>
    <col min="14086" max="14086" width="16.140625" style="293" customWidth="1"/>
    <col min="14087" max="14088" width="11" style="293" customWidth="1"/>
    <col min="14089" max="14089" width="11.85546875" style="293" customWidth="1"/>
    <col min="14090" max="14336" width="9.140625" style="293"/>
    <col min="14337" max="14337" width="40.42578125" style="293" customWidth="1"/>
    <col min="14338" max="14338" width="13.42578125" style="293" customWidth="1"/>
    <col min="14339" max="14339" width="14" style="293" customWidth="1"/>
    <col min="14340" max="14340" width="15.42578125" style="293" customWidth="1"/>
    <col min="14341" max="14341" width="14.28515625" style="293" customWidth="1"/>
    <col min="14342" max="14342" width="16.140625" style="293" customWidth="1"/>
    <col min="14343" max="14344" width="11" style="293" customWidth="1"/>
    <col min="14345" max="14345" width="11.85546875" style="293" customWidth="1"/>
    <col min="14346" max="14592" width="9.140625" style="293"/>
    <col min="14593" max="14593" width="40.42578125" style="293" customWidth="1"/>
    <col min="14594" max="14594" width="13.42578125" style="293" customWidth="1"/>
    <col min="14595" max="14595" width="14" style="293" customWidth="1"/>
    <col min="14596" max="14596" width="15.42578125" style="293" customWidth="1"/>
    <col min="14597" max="14597" width="14.28515625" style="293" customWidth="1"/>
    <col min="14598" max="14598" width="16.140625" style="293" customWidth="1"/>
    <col min="14599" max="14600" width="11" style="293" customWidth="1"/>
    <col min="14601" max="14601" width="11.85546875" style="293" customWidth="1"/>
    <col min="14602" max="14848" width="9.140625" style="293"/>
    <col min="14849" max="14849" width="40.42578125" style="293" customWidth="1"/>
    <col min="14850" max="14850" width="13.42578125" style="293" customWidth="1"/>
    <col min="14851" max="14851" width="14" style="293" customWidth="1"/>
    <col min="14852" max="14852" width="15.42578125" style="293" customWidth="1"/>
    <col min="14853" max="14853" width="14.28515625" style="293" customWidth="1"/>
    <col min="14854" max="14854" width="16.140625" style="293" customWidth="1"/>
    <col min="14855" max="14856" width="11" style="293" customWidth="1"/>
    <col min="14857" max="14857" width="11.85546875" style="293" customWidth="1"/>
    <col min="14858" max="15104" width="9.140625" style="293"/>
    <col min="15105" max="15105" width="40.42578125" style="293" customWidth="1"/>
    <col min="15106" max="15106" width="13.42578125" style="293" customWidth="1"/>
    <col min="15107" max="15107" width="14" style="293" customWidth="1"/>
    <col min="15108" max="15108" width="15.42578125" style="293" customWidth="1"/>
    <col min="15109" max="15109" width="14.28515625" style="293" customWidth="1"/>
    <col min="15110" max="15110" width="16.140625" style="293" customWidth="1"/>
    <col min="15111" max="15112" width="11" style="293" customWidth="1"/>
    <col min="15113" max="15113" width="11.85546875" style="293" customWidth="1"/>
    <col min="15114" max="15360" width="9.140625" style="293"/>
    <col min="15361" max="15361" width="40.42578125" style="293" customWidth="1"/>
    <col min="15362" max="15362" width="13.42578125" style="293" customWidth="1"/>
    <col min="15363" max="15363" width="14" style="293" customWidth="1"/>
    <col min="15364" max="15364" width="15.42578125" style="293" customWidth="1"/>
    <col min="15365" max="15365" width="14.28515625" style="293" customWidth="1"/>
    <col min="15366" max="15366" width="16.140625" style="293" customWidth="1"/>
    <col min="15367" max="15368" width="11" style="293" customWidth="1"/>
    <col min="15369" max="15369" width="11.85546875" style="293" customWidth="1"/>
    <col min="15370" max="15616" width="9.140625" style="293"/>
    <col min="15617" max="15617" width="40.42578125" style="293" customWidth="1"/>
    <col min="15618" max="15618" width="13.42578125" style="293" customWidth="1"/>
    <col min="15619" max="15619" width="14" style="293" customWidth="1"/>
    <col min="15620" max="15620" width="15.42578125" style="293" customWidth="1"/>
    <col min="15621" max="15621" width="14.28515625" style="293" customWidth="1"/>
    <col min="15622" max="15622" width="16.140625" style="293" customWidth="1"/>
    <col min="15623" max="15624" width="11" style="293" customWidth="1"/>
    <col min="15625" max="15625" width="11.85546875" style="293" customWidth="1"/>
    <col min="15626" max="15872" width="9.140625" style="293"/>
    <col min="15873" max="15873" width="40.42578125" style="293" customWidth="1"/>
    <col min="15874" max="15874" width="13.42578125" style="293" customWidth="1"/>
    <col min="15875" max="15875" width="14" style="293" customWidth="1"/>
    <col min="15876" max="15876" width="15.42578125" style="293" customWidth="1"/>
    <col min="15877" max="15877" width="14.28515625" style="293" customWidth="1"/>
    <col min="15878" max="15878" width="16.140625" style="293" customWidth="1"/>
    <col min="15879" max="15880" width="11" style="293" customWidth="1"/>
    <col min="15881" max="15881" width="11.85546875" style="293" customWidth="1"/>
    <col min="15882" max="16128" width="9.140625" style="293"/>
    <col min="16129" max="16129" width="40.42578125" style="293" customWidth="1"/>
    <col min="16130" max="16130" width="13.42578125" style="293" customWidth="1"/>
    <col min="16131" max="16131" width="14" style="293" customWidth="1"/>
    <col min="16132" max="16132" width="15.42578125" style="293" customWidth="1"/>
    <col min="16133" max="16133" width="14.28515625" style="293" customWidth="1"/>
    <col min="16134" max="16134" width="16.140625" style="293" customWidth="1"/>
    <col min="16135" max="16136" width="11" style="293" customWidth="1"/>
    <col min="16137" max="16137" width="11.85546875" style="293" customWidth="1"/>
    <col min="16138" max="16384" width="9.140625" style="293"/>
  </cols>
  <sheetData>
    <row r="1" spans="1:6" x14ac:dyDescent="0.25">
      <c r="E1" s="333" t="s">
        <v>639</v>
      </c>
      <c r="F1" s="333"/>
    </row>
    <row r="2" spans="1:6" ht="15.75" x14ac:dyDescent="0.25">
      <c r="A2" s="348" t="s">
        <v>635</v>
      </c>
      <c r="B2" s="348"/>
      <c r="C2" s="348"/>
      <c r="D2" s="348"/>
      <c r="E2" s="348"/>
      <c r="F2" s="348"/>
    </row>
    <row r="3" spans="1:6" ht="24" customHeight="1" thickBot="1" x14ac:dyDescent="0.3">
      <c r="A3" s="294" t="s">
        <v>1</v>
      </c>
      <c r="B3" s="295"/>
      <c r="C3" s="295"/>
      <c r="D3" s="295"/>
      <c r="E3" s="295"/>
      <c r="F3" s="296" t="s">
        <v>69</v>
      </c>
    </row>
    <row r="4" spans="1:6" s="300" customFormat="1" ht="51.75" thickBot="1" x14ac:dyDescent="0.3">
      <c r="A4" s="297" t="s">
        <v>331</v>
      </c>
      <c r="B4" s="298" t="s">
        <v>332</v>
      </c>
      <c r="C4" s="298" t="s">
        <v>333</v>
      </c>
      <c r="D4" s="298" t="s">
        <v>334</v>
      </c>
      <c r="E4" s="298" t="s">
        <v>7</v>
      </c>
      <c r="F4" s="299" t="s">
        <v>335</v>
      </c>
    </row>
    <row r="5" spans="1:6" s="295" customFormat="1" ht="12" customHeight="1" thickBot="1" x14ac:dyDescent="0.3">
      <c r="A5" s="301">
        <v>1</v>
      </c>
      <c r="B5" s="302">
        <v>2</v>
      </c>
      <c r="C5" s="302">
        <v>3</v>
      </c>
      <c r="D5" s="302">
        <v>4</v>
      </c>
      <c r="E5" s="302">
        <v>5</v>
      </c>
      <c r="F5" s="303" t="s">
        <v>336</v>
      </c>
    </row>
    <row r="6" spans="1:6" x14ac:dyDescent="0.25">
      <c r="A6" s="304" t="s">
        <v>636</v>
      </c>
      <c r="B6" s="305">
        <v>743000</v>
      </c>
      <c r="C6" s="306" t="s">
        <v>637</v>
      </c>
      <c r="D6" s="305">
        <v>743000</v>
      </c>
      <c r="E6" s="305">
        <v>743000</v>
      </c>
      <c r="F6" s="307"/>
    </row>
    <row r="7" spans="1:6" x14ac:dyDescent="0.25">
      <c r="A7" s="304" t="s">
        <v>638</v>
      </c>
      <c r="B7" s="305">
        <v>1270000</v>
      </c>
      <c r="C7" s="306" t="s">
        <v>637</v>
      </c>
      <c r="D7" s="305">
        <v>1270000</v>
      </c>
      <c r="E7" s="305">
        <v>1270000</v>
      </c>
      <c r="F7" s="307"/>
    </row>
    <row r="8" spans="1:6" x14ac:dyDescent="0.25">
      <c r="A8" s="304"/>
      <c r="B8" s="305"/>
      <c r="C8" s="306"/>
      <c r="D8" s="305"/>
      <c r="E8" s="305"/>
      <c r="F8" s="307">
        <f t="shared" ref="F8:F24" si="0">B8-D8-E8</f>
        <v>0</v>
      </c>
    </row>
    <row r="9" spans="1:6" x14ac:dyDescent="0.25">
      <c r="A9" s="308"/>
      <c r="B9" s="305"/>
      <c r="C9" s="306"/>
      <c r="D9" s="305"/>
      <c r="E9" s="305"/>
      <c r="F9" s="307"/>
    </row>
    <row r="10" spans="1:6" x14ac:dyDescent="0.25">
      <c r="A10" s="304"/>
      <c r="B10" s="305"/>
      <c r="C10" s="306"/>
      <c r="D10" s="305"/>
      <c r="E10" s="305"/>
      <c r="F10" s="307">
        <f t="shared" si="0"/>
        <v>0</v>
      </c>
    </row>
    <row r="11" spans="1:6" x14ac:dyDescent="0.25">
      <c r="A11" s="308"/>
      <c r="B11" s="305"/>
      <c r="C11" s="306"/>
      <c r="D11" s="305"/>
      <c r="E11" s="305"/>
      <c r="F11" s="307">
        <f t="shared" si="0"/>
        <v>0</v>
      </c>
    </row>
    <row r="12" spans="1:6" x14ac:dyDescent="0.25">
      <c r="A12" s="304"/>
      <c r="B12" s="305"/>
      <c r="C12" s="306"/>
      <c r="D12" s="305"/>
      <c r="E12" s="305"/>
      <c r="F12" s="307">
        <f t="shared" si="0"/>
        <v>0</v>
      </c>
    </row>
    <row r="13" spans="1:6" x14ac:dyDescent="0.25">
      <c r="A13" s="304"/>
      <c r="B13" s="305"/>
      <c r="C13" s="306"/>
      <c r="D13" s="305"/>
      <c r="E13" s="305"/>
      <c r="F13" s="307">
        <f t="shared" si="0"/>
        <v>0</v>
      </c>
    </row>
    <row r="14" spans="1:6" x14ac:dyDescent="0.25">
      <c r="A14" s="304"/>
      <c r="B14" s="305"/>
      <c r="C14" s="306"/>
      <c r="D14" s="305"/>
      <c r="E14" s="305"/>
      <c r="F14" s="307">
        <f t="shared" si="0"/>
        <v>0</v>
      </c>
    </row>
    <row r="15" spans="1:6" x14ac:dyDescent="0.25">
      <c r="A15" s="304"/>
      <c r="B15" s="305"/>
      <c r="C15" s="306"/>
      <c r="D15" s="305"/>
      <c r="E15" s="305"/>
      <c r="F15" s="307">
        <f t="shared" si="0"/>
        <v>0</v>
      </c>
    </row>
    <row r="16" spans="1:6" x14ac:dyDescent="0.25">
      <c r="A16" s="304"/>
      <c r="B16" s="305"/>
      <c r="C16" s="306"/>
      <c r="D16" s="305"/>
      <c r="E16" s="305"/>
      <c r="F16" s="307">
        <f t="shared" si="0"/>
        <v>0</v>
      </c>
    </row>
    <row r="17" spans="1:6" x14ac:dyDescent="0.25">
      <c r="A17" s="304"/>
      <c r="B17" s="305"/>
      <c r="C17" s="306"/>
      <c r="D17" s="305"/>
      <c r="E17" s="305"/>
      <c r="F17" s="307">
        <f t="shared" si="0"/>
        <v>0</v>
      </c>
    </row>
    <row r="18" spans="1:6" x14ac:dyDescent="0.25">
      <c r="A18" s="304"/>
      <c r="B18" s="305"/>
      <c r="C18" s="306"/>
      <c r="D18" s="305"/>
      <c r="E18" s="305"/>
      <c r="F18" s="307">
        <f t="shared" si="0"/>
        <v>0</v>
      </c>
    </row>
    <row r="19" spans="1:6" x14ac:dyDescent="0.25">
      <c r="A19" s="304"/>
      <c r="B19" s="305"/>
      <c r="C19" s="306"/>
      <c r="D19" s="305"/>
      <c r="E19" s="305"/>
      <c r="F19" s="307">
        <f>B19-D19-E19</f>
        <v>0</v>
      </c>
    </row>
    <row r="20" spans="1:6" x14ac:dyDescent="0.25">
      <c r="A20" s="304"/>
      <c r="B20" s="305"/>
      <c r="C20" s="306"/>
      <c r="D20" s="305"/>
      <c r="E20" s="305"/>
      <c r="F20" s="307">
        <f t="shared" si="0"/>
        <v>0</v>
      </c>
    </row>
    <row r="21" spans="1:6" x14ac:dyDescent="0.25">
      <c r="A21" s="304"/>
      <c r="B21" s="305"/>
      <c r="C21" s="306"/>
      <c r="D21" s="305"/>
      <c r="E21" s="305"/>
      <c r="F21" s="307">
        <f t="shared" si="0"/>
        <v>0</v>
      </c>
    </row>
    <row r="22" spans="1:6" x14ac:dyDescent="0.25">
      <c r="A22" s="304"/>
      <c r="B22" s="305"/>
      <c r="C22" s="306"/>
      <c r="D22" s="305"/>
      <c r="E22" s="305"/>
      <c r="F22" s="307">
        <f t="shared" si="0"/>
        <v>0</v>
      </c>
    </row>
    <row r="23" spans="1:6" x14ac:dyDescent="0.25">
      <c r="A23" s="304"/>
      <c r="B23" s="305"/>
      <c r="C23" s="306"/>
      <c r="D23" s="305"/>
      <c r="E23" s="305"/>
      <c r="F23" s="307">
        <f t="shared" si="0"/>
        <v>0</v>
      </c>
    </row>
    <row r="24" spans="1:6" ht="15.95" customHeight="1" thickBot="1" x14ac:dyDescent="0.3">
      <c r="A24" s="309"/>
      <c r="B24" s="310"/>
      <c r="C24" s="311"/>
      <c r="D24" s="310"/>
      <c r="E24" s="310"/>
      <c r="F24" s="312">
        <f t="shared" si="0"/>
        <v>0</v>
      </c>
    </row>
    <row r="25" spans="1:6" s="317" customFormat="1" ht="13.5" thickBot="1" x14ac:dyDescent="0.3">
      <c r="A25" s="313" t="s">
        <v>351</v>
      </c>
      <c r="B25" s="314">
        <f>SUM(B6:B24)</f>
        <v>2013000</v>
      </c>
      <c r="C25" s="315"/>
      <c r="D25" s="314">
        <f>SUM(D6:D24)</f>
        <v>2013000</v>
      </c>
      <c r="E25" s="314">
        <f>SUM(E6:E24)</f>
        <v>2013000</v>
      </c>
      <c r="F25" s="316">
        <f>SUM(F6:F24)</f>
        <v>0</v>
      </c>
    </row>
  </sheetData>
  <mergeCells count="2">
    <mergeCell ref="A2:F2"/>
    <mergeCell ref="E1:F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1.sz.mell. Műk.mérleg</vt:lpstr>
      <vt:lpstr>2.sz.mell. Felhalm. mérleg</vt:lpstr>
      <vt:lpstr>3.sz.mell. Kiemelt.előir.</vt:lpstr>
      <vt:lpstr>4.sz.mell. Beruházások</vt:lpstr>
      <vt:lpstr>5.sz.mell. Vagyonkimutatás</vt:lpstr>
      <vt:lpstr>6.sz.mell. Pénzeszközök vált.</vt:lpstr>
      <vt:lpstr>7.sz.mell. Maradványkimutatás</vt:lpstr>
      <vt:lpstr>8.sz.mell. Eredménykimutatás</vt:lpstr>
      <vt:lpstr>9.sz.mell. Felújítás</vt:lpstr>
      <vt:lpstr>'1.sz.mell. Műk.mérleg'!Nyomtatási_terület</vt:lpstr>
      <vt:lpstr>'3.sz.mell. Kiemelt.előir.'!Nyomtatási_terület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2019-05-27T12:34:49Z</cp:lastPrinted>
  <dcterms:created xsi:type="dcterms:W3CDTF">2019-05-27T11:40:18Z</dcterms:created>
  <dcterms:modified xsi:type="dcterms:W3CDTF">2019-05-27T12:45:15Z</dcterms:modified>
</cp:coreProperties>
</file>