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10"/>
  </bookViews>
  <sheets>
    <sheet name="2-3.mell" sheetId="1" r:id="rId1"/>
    <sheet name="4.mell" sheetId="2" r:id="rId2"/>
    <sheet name="4.1" sheetId="3" r:id="rId3"/>
    <sheet name="4.2" sheetId="4" r:id="rId4"/>
    <sheet name="4.3-8" sheetId="5" r:id="rId5"/>
    <sheet name="5.mell" sheetId="6" r:id="rId6"/>
    <sheet name="5.1" sheetId="7" r:id="rId7"/>
    <sheet name="5.2" sheetId="8" r:id="rId8"/>
    <sheet name="5.3-8." sheetId="9" r:id="rId9"/>
    <sheet name="7-8.mell." sheetId="10" r:id="rId10"/>
    <sheet name="9.1-9.2" sheetId="11" r:id="rId11"/>
    <sheet name="9.3. mell." sheetId="12" r:id="rId12"/>
    <sheet name="10.mell." sheetId="13" r:id="rId13"/>
    <sheet name="11 .1-11.2" sheetId="14" r:id="rId14"/>
    <sheet name="13.mell" sheetId="15" r:id="rId15"/>
    <sheet name="14.mell" sheetId="16" r:id="rId16"/>
    <sheet name="15.1.mell" sheetId="17" r:id="rId17"/>
    <sheet name="15.2.mell " sheetId="18" r:id="rId18"/>
  </sheets>
  <definedNames>
    <definedName name="_xlnm.Print_Titles" localSheetId="2">'4.1'!$7:$10</definedName>
    <definedName name="_xlnm.Print_Titles" localSheetId="4">'4.3-8'!$1:$9</definedName>
    <definedName name="_xlnm.Print_Titles" localSheetId="6">'5.1'!$7:$11</definedName>
    <definedName name="_xlnm.Print_Titles" localSheetId="8">'5.3-8.'!$4:$11</definedName>
    <definedName name="_xlnm.Print_Area" localSheetId="13">'11 .1-11.2'!$A$1:$H$67</definedName>
    <definedName name="_xlnm.Print_Area" localSheetId="14">'13.mell'!$A$1:$N$36</definedName>
    <definedName name="_xlnm.Print_Area" localSheetId="15">'14.mell'!$A$1:$H$33</definedName>
    <definedName name="_xlnm.Print_Area" localSheetId="16">'15.1.mell'!$A$1:$O$361</definedName>
    <definedName name="_xlnm.Print_Area" localSheetId="17">'15.2.mell '!$A$1:$N$359</definedName>
    <definedName name="_xlnm.Print_Area" localSheetId="0">'2-3.mell'!$A$1:$E$77</definedName>
    <definedName name="_xlnm.Print_Area" localSheetId="2">'4.1'!$A$1:$O$227</definedName>
    <definedName name="_xlnm.Print_Area" localSheetId="3">'4.2'!$A$1:$O$64</definedName>
    <definedName name="_xlnm.Print_Area" localSheetId="4">'4.3-8'!$A$1:$L$147</definedName>
    <definedName name="_xlnm.Print_Area" localSheetId="1">'4.mell'!$A$1:$P$53</definedName>
    <definedName name="_xlnm.Print_Area" localSheetId="6">'5.1'!$A$1:$N$247</definedName>
    <definedName name="_xlnm.Print_Area" localSheetId="7">'5.2'!$A$1:$N$63</definedName>
    <definedName name="_xlnm.Print_Area" localSheetId="8">'5.3-8.'!$A$1:$L$155</definedName>
    <definedName name="_xlnm.Print_Area" localSheetId="5">'5.mell'!$A$1:$N$50</definedName>
    <definedName name="_xlnm.Print_Area" localSheetId="9">'7-8.mell.'!$A$1:$E$83</definedName>
    <definedName name="_xlnm.Print_Area" localSheetId="10">'9.1-9.2'!$A$1:$K$59</definedName>
  </definedNames>
  <calcPr fullCalcOnLoad="1"/>
</workbook>
</file>

<file path=xl/sharedStrings.xml><?xml version="1.0" encoding="utf-8"?>
<sst xmlns="http://schemas.openxmlformats.org/spreadsheetml/2006/main" count="2817" uniqueCount="806">
  <si>
    <t>BEVÉTELEK</t>
  </si>
  <si>
    <t xml:space="preserve">Adatok: ezer forintban </t>
  </si>
  <si>
    <t>Sor-</t>
  </si>
  <si>
    <t>Megnevezés</t>
  </si>
  <si>
    <t>Intézm.</t>
  </si>
  <si>
    <t>Összesen</t>
  </si>
  <si>
    <t>szám</t>
  </si>
  <si>
    <t>1.</t>
  </si>
  <si>
    <t>2.</t>
  </si>
  <si>
    <t>3.</t>
  </si>
  <si>
    <t>4.</t>
  </si>
  <si>
    <t>5.</t>
  </si>
  <si>
    <t>6.</t>
  </si>
  <si>
    <t>Átengedett központi adók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</si>
  <si>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</si>
  <si>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</si>
  <si>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</si>
  <si>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</si>
  <si>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</si>
  <si>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</si>
  <si>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</si>
  <si>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</si>
  <si>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</si>
  <si>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</si>
  <si>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</si>
  <si>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</si>
  <si>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</si>
  <si>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</si>
  <si>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</si>
  <si>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</si>
  <si>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</si>
  <si>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</si>
  <si>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</si>
  <si>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Hiteltörlesztés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</si>
  <si>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</si>
  <si>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</si>
  <si>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</si>
  <si>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</si>
  <si>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</si>
  <si>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</si>
  <si>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</si>
  <si>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</si>
  <si>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</si>
  <si>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</si>
  <si>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</si>
  <si>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</si>
  <si>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</si>
  <si>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</si>
  <si>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</si>
  <si>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Központi</t>
  </si>
  <si>
    <t>Átvett</t>
  </si>
  <si>
    <t>Fejl.célú</t>
  </si>
  <si>
    <t>Pénzforg.</t>
  </si>
  <si>
    <t>és megnevezés</t>
  </si>
  <si>
    <t>bevételi</t>
  </si>
  <si>
    <t>mányzati</t>
  </si>
  <si>
    <t xml:space="preserve">folyó </t>
  </si>
  <si>
    <t>sajátos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</si>
  <si>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</si>
  <si>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</si>
  <si>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</si>
  <si>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</si>
  <si>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</si>
  <si>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</si>
  <si>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</si>
  <si>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</si>
  <si>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</si>
  <si>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folyó bev.</t>
  </si>
  <si>
    <t>vétel</t>
  </si>
  <si>
    <t xml:space="preserve">     Eredeti előirányzat</t>
  </si>
  <si>
    <t>Polgármesteri Hivatal</t>
  </si>
  <si>
    <t>Kiadási összesítő</t>
  </si>
  <si>
    <t>Költségvetési cím és</t>
  </si>
  <si>
    <t>Működési kiadás</t>
  </si>
  <si>
    <t>Felhalmozási kiadás</t>
  </si>
  <si>
    <t>Hitel</t>
  </si>
  <si>
    <t>Tartalék</t>
  </si>
  <si>
    <t>alcím megnevezés</t>
  </si>
  <si>
    <t>Munkaad.</t>
  </si>
  <si>
    <t>Dologi</t>
  </si>
  <si>
    <t>Pénzeszk.</t>
  </si>
  <si>
    <t>Felújítás</t>
  </si>
  <si>
    <t>Beruházás</t>
  </si>
  <si>
    <t>juttatás</t>
  </si>
  <si>
    <t xml:space="preserve">terhelő </t>
  </si>
  <si>
    <t>átadás</t>
  </si>
  <si>
    <t>átadott</t>
  </si>
  <si>
    <t>járulék</t>
  </si>
  <si>
    <t>egyéb tám.</t>
  </si>
  <si>
    <t>Kincstári Szervezet</t>
  </si>
  <si>
    <t>pénzeszöz</t>
  </si>
  <si>
    <t xml:space="preserve">        Eredeti előirányzat</t>
  </si>
  <si>
    <t>1. cím költségvetési főösszege</t>
  </si>
  <si>
    <t>Működési kiadások</t>
  </si>
  <si>
    <t xml:space="preserve">   Felhalm. kiadások</t>
  </si>
  <si>
    <t>kiadási</t>
  </si>
  <si>
    <t>Személyi</t>
  </si>
  <si>
    <t>terhelő</t>
  </si>
  <si>
    <t>Költség.</t>
  </si>
  <si>
    <t>Fejlesz-</t>
  </si>
  <si>
    <t>folyó</t>
  </si>
  <si>
    <t>jellegű</t>
  </si>
  <si>
    <t>pénz-</t>
  </si>
  <si>
    <t xml:space="preserve">tési </t>
  </si>
  <si>
    <t>eszköz</t>
  </si>
  <si>
    <t>hitel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</si>
  <si>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</si>
  <si>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</si>
  <si>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</si>
  <si>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</si>
  <si>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</si>
  <si>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</si>
  <si>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</si>
  <si>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</si>
  <si>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</si>
  <si>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</si>
  <si>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</si>
  <si>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</si>
  <si>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Rendkívüli gyermekvédelmi támogatás</t>
  </si>
  <si>
    <t>Idősek karácsonya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</si>
  <si>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</si>
  <si>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</si>
  <si>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</si>
  <si>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</si>
  <si>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</si>
  <si>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</si>
  <si>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>Felújítások összesen</t>
  </si>
  <si>
    <t xml:space="preserve">                                                      Adatok: ezer forintban</t>
  </si>
  <si>
    <t>Felhalmozási célú pénzeszköz átadás össz.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</si>
  <si>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</si>
  <si>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</si>
  <si>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</si>
  <si>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Céltartalék</t>
  </si>
  <si>
    <t>Általános tartalék</t>
  </si>
  <si>
    <t>Tartalék összesen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</si>
  <si>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</si>
  <si>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</si>
  <si>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</si>
  <si>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</si>
  <si>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</si>
  <si>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</si>
  <si>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</si>
  <si>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</si>
  <si>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</si>
  <si>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</si>
  <si>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</si>
  <si>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</si>
  <si>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</si>
  <si>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</si>
  <si>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</si>
  <si>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</si>
  <si>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</si>
  <si>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</si>
  <si>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</si>
  <si>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</si>
  <si>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</si>
  <si>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</si>
  <si>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</si>
  <si>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</si>
  <si>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</si>
  <si>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</si>
  <si>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</si>
  <si>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</si>
  <si>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</si>
  <si>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</si>
  <si>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</si>
  <si>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</si>
  <si>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</si>
  <si>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</si>
  <si>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</si>
  <si>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</si>
  <si>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</si>
  <si>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</si>
  <si>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 xml:space="preserve">2. Helyi adók </t>
  </si>
  <si>
    <t>Önkormányzati kiadások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</si>
  <si>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</si>
  <si>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</si>
  <si>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</si>
  <si>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</si>
  <si>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</si>
  <si>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Önkorm. sajátos működési bevételei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</si>
  <si>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</si>
  <si>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</si>
  <si>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</si>
  <si>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</si>
  <si>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</si>
  <si>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</si>
  <si>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</si>
  <si>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</si>
  <si>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</si>
  <si>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</si>
  <si>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</si>
  <si>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</si>
  <si>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</si>
  <si>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</si>
  <si>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</si>
  <si>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</si>
  <si>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</si>
  <si>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</si>
  <si>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</si>
  <si>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</si>
  <si>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</si>
  <si>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</si>
  <si>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</si>
  <si>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</si>
  <si>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</si>
  <si>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</si>
  <si>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</si>
  <si>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</si>
  <si>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</si>
  <si>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</si>
  <si>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</si>
  <si>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</si>
  <si>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>Önkormányzati sajátos működési bevétel</t>
  </si>
  <si>
    <t xml:space="preserve">   - helyi adók</t>
  </si>
  <si>
    <t xml:space="preserve">   - átengedett központi adók</t>
  </si>
  <si>
    <t xml:space="preserve">   - bírságok, pótlékok, egyéb sajátos bevétel</t>
  </si>
  <si>
    <t xml:space="preserve">   - normatív támogatások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</si>
  <si>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</si>
  <si>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</si>
  <si>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</si>
  <si>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</si>
  <si>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</si>
  <si>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</si>
  <si>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</si>
  <si>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</si>
  <si>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</si>
  <si>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</si>
  <si>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fejlesztési célú támogatások</t>
  </si>
  <si>
    <t xml:space="preserve">   - fejlesztési célú hitel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</si>
  <si>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</si>
  <si>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</si>
  <si>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</si>
  <si>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</si>
  <si>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</si>
  <si>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</si>
  <si>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</si>
  <si>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</si>
  <si>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</si>
  <si>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</si>
  <si>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</si>
  <si>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</si>
  <si>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</si>
  <si>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</si>
  <si>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</si>
  <si>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</si>
  <si>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</si>
  <si>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</si>
  <si>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</si>
  <si>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</si>
  <si>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</si>
  <si>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</si>
  <si>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</si>
  <si>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</si>
  <si>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</si>
  <si>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>tási</t>
  </si>
  <si>
    <t>tési</t>
  </si>
  <si>
    <t xml:space="preserve">          - rövid lejáratú hitel</t>
  </si>
  <si>
    <t xml:space="preserve">        - Idősek Otthona "A"</t>
  </si>
  <si>
    <t xml:space="preserve">        - Idősek Otthona "B"</t>
  </si>
  <si>
    <t xml:space="preserve">Működési célú támogatás értékű bev. </t>
  </si>
  <si>
    <t>Likvi-</t>
  </si>
  <si>
    <t>ditási</t>
  </si>
  <si>
    <t xml:space="preserve">             - önkorm.által folyósított ellátások</t>
  </si>
  <si>
    <t>által folyó-</t>
  </si>
  <si>
    <t>sított ell.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</si>
  <si>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</si>
  <si>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</si>
  <si>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</si>
  <si>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</si>
  <si>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</si>
  <si>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</si>
  <si>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</si>
  <si>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</si>
  <si>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</si>
  <si>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Lízingelt lakások adómegtérítése</t>
  </si>
  <si>
    <t>Beruházások összesen</t>
  </si>
  <si>
    <t>9. Támogatási kölcsönök visszatérülése</t>
  </si>
  <si>
    <t>10 Pénzmaradvány</t>
  </si>
  <si>
    <t>11. Bevételek összesen (1-9)</t>
  </si>
  <si>
    <t>12. Személyi juttatás</t>
  </si>
  <si>
    <t>13. Munkaadói járulék</t>
  </si>
  <si>
    <t>14. Dologi kiadás</t>
  </si>
  <si>
    <t>15. Pénzeszköz átadás</t>
  </si>
  <si>
    <t xml:space="preserve">16. Önkormányzat által nyújtott ellátások </t>
  </si>
  <si>
    <t>18. Működési kiadások összesen (11-16)</t>
  </si>
  <si>
    <t>19. Beruházás</t>
  </si>
  <si>
    <t>20. Felújítás</t>
  </si>
  <si>
    <t>21. Felhalmozási pénzeszköz átadás</t>
  </si>
  <si>
    <t>23. Felhalmozási kiadások összesen (18-21)</t>
  </si>
  <si>
    <t>24. Céltartalék</t>
  </si>
  <si>
    <t>25. Általános tartalék</t>
  </si>
  <si>
    <t>26. Tartalék összesen (23-24)</t>
  </si>
  <si>
    <t>27. KIADÁSOK ÖSSZESEN</t>
  </si>
  <si>
    <r>
      <t xml:space="preserve">         </t>
    </r>
    <r>
      <rPr>
        <b/>
        <u val="single"/>
        <sz val="10"/>
        <rFont val="Arial CE"/>
        <family val="0"/>
      </rPr>
      <t>nevelése, oktatása 1-4 évfolyam</t>
    </r>
  </si>
  <si>
    <r>
      <t xml:space="preserve">         </t>
    </r>
    <r>
      <rPr>
        <b/>
        <u val="single"/>
        <sz val="10"/>
        <rFont val="Arial CE"/>
        <family val="0"/>
      </rPr>
      <t>nevelése, oktatása 5-8 évfolyam</t>
    </r>
  </si>
  <si>
    <t>Átmeneti segély</t>
  </si>
  <si>
    <t>Temetési segély</t>
  </si>
  <si>
    <t>Egyéb önkormányzati eseti pénzbeli ellátás</t>
  </si>
  <si>
    <t>Köztemetés</t>
  </si>
  <si>
    <t>Város, községgazdálkodási szolgáltatás</t>
  </si>
  <si>
    <t>Városüzemeltetési Nonprofit Kft. támogatása</t>
  </si>
  <si>
    <t>Időskorúak nappali ellátása</t>
  </si>
  <si>
    <t>Közművelődési tevékenységek és támogatásuk</t>
  </si>
  <si>
    <t>Közművelődési Nonprofit Kft. támogatása</t>
  </si>
  <si>
    <t>Iskolai diáksport tevékenység és támogatásuk</t>
  </si>
  <si>
    <t>Diáksport támogatása</t>
  </si>
  <si>
    <t>Dorogi Többcélú Kistérségi Társulás támogatása</t>
  </si>
  <si>
    <t>2013.</t>
  </si>
  <si>
    <t xml:space="preserve">1. Saját bevétel és sajátos bevétel </t>
  </si>
  <si>
    <t xml:space="preserve">3. Átengedett központi adók </t>
  </si>
  <si>
    <t xml:space="preserve">4. Felhalmozási és tőke jellegű bevételek </t>
  </si>
  <si>
    <t xml:space="preserve">5. Felhalmozási célú hitelfelvétel </t>
  </si>
  <si>
    <t xml:space="preserve">6. Állami támogatás </t>
  </si>
  <si>
    <t xml:space="preserve">7. Átvett pénzeszközök </t>
  </si>
  <si>
    <t xml:space="preserve">8. Működési hitel </t>
  </si>
  <si>
    <t>Felhalm.átvett pénzeszk.</t>
  </si>
  <si>
    <t>EU-s forr.</t>
  </si>
  <si>
    <t>Adópótlék,adóbírság</t>
  </si>
  <si>
    <t>2.4.</t>
  </si>
  <si>
    <t>Egyéb sajátos bevétel</t>
  </si>
  <si>
    <t xml:space="preserve"> - Hétszínvirág Óvoda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</si>
  <si>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</si>
  <si>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</si>
  <si>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</si>
  <si>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</si>
  <si>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</si>
  <si>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Kulturális Alap (civil szervezetek)támogatása</t>
  </si>
  <si>
    <t>Bányászzenekar támogatása</t>
  </si>
  <si>
    <t>Bérlakás felújítás</t>
  </si>
  <si>
    <t>17. Rövid lejáratú hitel törlesztés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</si>
  <si>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</si>
  <si>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</si>
  <si>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</si>
  <si>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</si>
  <si>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</si>
  <si>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</si>
  <si>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1-2. </t>
    </r>
    <r>
      <rPr>
        <b/>
        <u val="single"/>
        <sz val="10"/>
        <rFont val="Arial CE"/>
        <family val="2"/>
      </rPr>
      <t>Települési hull. vegyes begyűjtése, száll.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</si>
  <si>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</si>
  <si>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r>
      <t xml:space="preserve">2-1.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</si>
  <si>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2-2. </t>
    </r>
    <r>
      <rPr>
        <b/>
        <u val="single"/>
        <sz val="10"/>
        <rFont val="Arial CE"/>
        <family val="2"/>
      </rPr>
      <t>Orsz.gyűlési képv.választáshoz kapcs.tev.</t>
    </r>
  </si>
  <si>
    <r>
      <t xml:space="preserve">2-3. </t>
    </r>
    <r>
      <rPr>
        <b/>
        <u val="single"/>
        <sz val="10"/>
        <rFont val="Arial CE"/>
        <family val="2"/>
      </rPr>
      <t>Önkorm.és Többcélú Kistérs.Társ. ig.tev.</t>
    </r>
  </si>
  <si>
    <r>
      <t xml:space="preserve">2-2. </t>
    </r>
    <r>
      <rPr>
        <b/>
        <u val="single"/>
        <sz val="10"/>
        <rFont val="Arial CE"/>
        <family val="2"/>
      </rPr>
      <t>Önkorm. képv.választáshoz kapcs.tev.</t>
    </r>
  </si>
  <si>
    <r>
      <t xml:space="preserve">1-8. </t>
    </r>
    <r>
      <rPr>
        <b/>
        <u val="single"/>
        <sz val="10"/>
        <rFont val="Arial CE"/>
        <family val="2"/>
      </rPr>
      <t>Zöldterület kezelés</t>
    </r>
  </si>
  <si>
    <r>
      <t xml:space="preserve">1-9. </t>
    </r>
    <r>
      <rPr>
        <b/>
        <u val="single"/>
        <sz val="10"/>
        <rFont val="Arial CE"/>
        <family val="2"/>
      </rPr>
      <t>Közvilágítás</t>
    </r>
  </si>
  <si>
    <r>
      <t xml:space="preserve">1-10. </t>
    </r>
    <r>
      <rPr>
        <b/>
        <u val="single"/>
        <sz val="10"/>
        <rFont val="Arial CE"/>
        <family val="2"/>
      </rPr>
      <t>Város, községgazdálkodási szolgáltatás</t>
    </r>
  </si>
  <si>
    <r>
      <t xml:space="preserve">1-11.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nkorm., Többcélú Kistérs.Társ. elszám.</t>
    </r>
  </si>
  <si>
    <r>
      <t xml:space="preserve">1-13. </t>
    </r>
    <r>
      <rPr>
        <b/>
        <u val="single"/>
        <sz val="10"/>
        <rFont val="Arial CE"/>
        <family val="2"/>
      </rPr>
      <t>Óvodai nevelés, ellátás</t>
    </r>
  </si>
  <si>
    <r>
      <t xml:space="preserve">1-14.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</si>
  <si>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1-15..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</si>
  <si>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1-16. </t>
    </r>
    <r>
      <rPr>
        <b/>
        <u val="single"/>
        <sz val="10"/>
        <rFont val="Arial CE"/>
        <family val="2"/>
      </rPr>
      <t>Pedagógiai szakszolgáltató tevékenység</t>
    </r>
  </si>
  <si>
    <r>
      <t xml:space="preserve">1-17. </t>
    </r>
    <r>
      <rPr>
        <b/>
        <u val="single"/>
        <sz val="10"/>
        <rFont val="Arial CE"/>
        <family val="2"/>
      </rPr>
      <t>Fekvőbetegek krónikus ellátása</t>
    </r>
  </si>
  <si>
    <r>
      <t xml:space="preserve">1-18. </t>
    </r>
    <r>
      <rPr>
        <b/>
        <u val="single"/>
        <sz val="10"/>
        <rFont val="Arial CE"/>
        <family val="2"/>
      </rPr>
      <t>Járóbetegek gyógyító szakellátása</t>
    </r>
  </si>
  <si>
    <r>
      <t xml:space="preserve">1-19. </t>
    </r>
    <r>
      <rPr>
        <b/>
        <u val="single"/>
        <sz val="10"/>
        <rFont val="Arial CE"/>
        <family val="0"/>
      </rPr>
      <t>Időskorúak tartós bentlakásos szoc.ell.</t>
    </r>
  </si>
  <si>
    <r>
      <t xml:space="preserve">1-20. </t>
    </r>
    <r>
      <rPr>
        <b/>
        <u val="single"/>
        <sz val="10"/>
        <rFont val="Arial CE"/>
        <family val="0"/>
      </rPr>
      <t>Demens betegek bentlakásos ellátása</t>
    </r>
  </si>
  <si>
    <r>
      <t xml:space="preserve">1-21 . </t>
    </r>
    <r>
      <rPr>
        <b/>
        <u val="single"/>
        <sz val="10"/>
        <rFont val="Arial CE"/>
        <family val="0"/>
      </rPr>
      <t>Idősek nappali ellátása</t>
    </r>
  </si>
  <si>
    <r>
      <t xml:space="preserve">1-15. </t>
    </r>
    <r>
      <rPr>
        <b/>
        <u val="single"/>
        <sz val="10"/>
        <rFont val="Arial CE"/>
        <family val="2"/>
      </rPr>
      <t xml:space="preserve">Ált.isk.tanulók nappali rendszerű </t>
    </r>
  </si>
  <si>
    <r>
      <t xml:space="preserve">1-21. </t>
    </r>
    <r>
      <rPr>
        <b/>
        <u val="single"/>
        <sz val="10"/>
        <rFont val="Arial CE"/>
        <family val="0"/>
      </rPr>
      <t>Idősek nappali ellátása</t>
    </r>
  </si>
  <si>
    <t>7. Kincstári Szervezet</t>
  </si>
  <si>
    <t xml:space="preserve">          Védőnői szolgálat</t>
  </si>
  <si>
    <t>1. Önkormányzat</t>
  </si>
  <si>
    <t>4. Arany János Városi Könyvtár</t>
  </si>
  <si>
    <t>5. Dr. Mosonyi A. Gondozási Központ</t>
  </si>
  <si>
    <t>6. Dr. Magyar K. Városi Bölcsőde</t>
  </si>
  <si>
    <t>Önkormányzat összesen</t>
  </si>
  <si>
    <t xml:space="preserve">         Kincstári Szervezet</t>
  </si>
  <si>
    <t>Önkormányzati Hivatal finanszírozás</t>
  </si>
  <si>
    <t>Adósságkezelési szolgáltatás</t>
  </si>
  <si>
    <t>Kulturális Közalapítvány támogatása</t>
  </si>
  <si>
    <t>Ifjú muszikusok támogatása</t>
  </si>
  <si>
    <t>Lakóingatlan bérbeadás, üzemeltetése</t>
  </si>
  <si>
    <t>Nem lakóingatlan bérbeadás, üzemeltetése</t>
  </si>
  <si>
    <t>Nem lakás céljára szolg.helyiségek felújítása</t>
  </si>
  <si>
    <t xml:space="preserve">     Intézményfinanszírozás</t>
  </si>
  <si>
    <t>bev. Össz</t>
  </si>
  <si>
    <t>kiad.össz.</t>
  </si>
  <si>
    <t>1-10.</t>
  </si>
  <si>
    <t>1-21.</t>
  </si>
  <si>
    <t>1-40.</t>
  </si>
  <si>
    <t>1-26.</t>
  </si>
  <si>
    <t>1-29.</t>
  </si>
  <si>
    <t>1-30.</t>
  </si>
  <si>
    <t>1-33.</t>
  </si>
  <si>
    <t>1-34.</t>
  </si>
  <si>
    <t>1-36.</t>
  </si>
  <si>
    <t>1-6.</t>
  </si>
  <si>
    <t>1-7.</t>
  </si>
  <si>
    <t>1-52.</t>
  </si>
  <si>
    <t>1-53.</t>
  </si>
  <si>
    <t>Közfoglalkoz- tatottak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</si>
  <si>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</si>
  <si>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</si>
  <si>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</si>
  <si>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</si>
  <si>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VIII.</t>
  </si>
  <si>
    <r>
      <t xml:space="preserve">2-4.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</si>
  <si>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2-5.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</si>
  <si>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>2-6. L</t>
    </r>
    <r>
      <rPr>
        <b/>
        <u val="single"/>
        <sz val="10"/>
        <rFont val="Arial CE"/>
        <family val="0"/>
      </rPr>
      <t>akásfenntartási támogatás normatí</t>
    </r>
    <r>
      <rPr>
        <b/>
        <sz val="10"/>
        <rFont val="Arial CE"/>
        <family val="2"/>
      </rPr>
      <t>v</t>
    </r>
  </si>
  <si>
    <r>
      <t xml:space="preserve">2-7.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</si>
  <si>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2-8.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</si>
  <si>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2-9. </t>
    </r>
    <r>
      <rPr>
        <b/>
        <u val="single"/>
        <sz val="10"/>
        <rFont val="Arial CE"/>
        <family val="0"/>
      </rPr>
      <t>Óvodáztatási támogatás</t>
    </r>
  </si>
  <si>
    <t xml:space="preserve">  Városi Könyvtár felújítás KDOP pályázati önrész </t>
  </si>
  <si>
    <r>
      <t xml:space="preserve">2-4. </t>
    </r>
    <r>
      <rPr>
        <b/>
        <u val="single"/>
        <sz val="10"/>
        <rFont val="Arial CE"/>
        <family val="2"/>
      </rPr>
      <t>Önkorm.elszám.költségvetési szerveikkel</t>
    </r>
  </si>
  <si>
    <r>
      <t xml:space="preserve">1-12. </t>
    </r>
    <r>
      <rPr>
        <b/>
        <u val="single"/>
        <sz val="10"/>
        <rFont val="Arial CE"/>
        <family val="0"/>
      </rPr>
      <t>Önkorm. elszámolásai költségv.szerveikkel</t>
    </r>
  </si>
  <si>
    <r>
      <t xml:space="preserve">1-22 . </t>
    </r>
    <r>
      <rPr>
        <b/>
        <u val="single"/>
        <sz val="10"/>
        <rFont val="Arial CE"/>
        <family val="2"/>
      </rPr>
      <t>Helyi rendsz.lakásfenntartási tám.</t>
    </r>
  </si>
  <si>
    <r>
      <t>1-23. R</t>
    </r>
    <r>
      <rPr>
        <b/>
        <u val="single"/>
        <sz val="10"/>
        <rFont val="Arial CE"/>
        <family val="2"/>
      </rPr>
      <t>endsz.gyermekvédelmi pénzbeli ell.</t>
    </r>
  </si>
  <si>
    <r>
      <t>1-24.</t>
    </r>
    <r>
      <rPr>
        <b/>
        <u val="single"/>
        <sz val="10"/>
        <rFont val="Arial CE"/>
        <family val="0"/>
      </rPr>
      <t xml:space="preserve"> Átmeneti segél</t>
    </r>
    <r>
      <rPr>
        <b/>
        <sz val="10"/>
        <rFont val="Arial CE"/>
        <family val="2"/>
      </rPr>
      <t>y</t>
    </r>
  </si>
  <si>
    <r>
      <t xml:space="preserve">1-25. </t>
    </r>
    <r>
      <rPr>
        <b/>
        <u val="single"/>
        <sz val="10"/>
        <rFont val="Arial CE"/>
        <family val="2"/>
      </rPr>
      <t>Temetési segély</t>
    </r>
  </si>
  <si>
    <r>
      <t xml:space="preserve">1-27 . </t>
    </r>
    <r>
      <rPr>
        <b/>
        <u val="single"/>
        <sz val="10"/>
        <rFont val="Arial CE"/>
        <family val="2"/>
      </rPr>
      <t>Egyéb önkormányzatieseti pénzbeli ell.</t>
    </r>
  </si>
  <si>
    <r>
      <t xml:space="preserve">1-28.. </t>
    </r>
    <r>
      <rPr>
        <b/>
        <u val="single"/>
        <sz val="10"/>
        <rFont val="Arial CE"/>
        <family val="2"/>
      </rPr>
      <t>Adósságkezelési szolgáltatá</t>
    </r>
    <r>
      <rPr>
        <b/>
        <sz val="10"/>
        <rFont val="Arial CE"/>
        <family val="2"/>
      </rPr>
      <t>s</t>
    </r>
  </si>
  <si>
    <r>
      <t xml:space="preserve">1-29. </t>
    </r>
    <r>
      <rPr>
        <b/>
        <u val="single"/>
        <sz val="10"/>
        <rFont val="Arial CE"/>
        <family val="2"/>
      </rPr>
      <t xml:space="preserve">Közgyógyellátás </t>
    </r>
    <r>
      <rPr>
        <u val="single"/>
        <sz val="10"/>
        <rFont val="Arial CE"/>
        <family val="0"/>
      </rPr>
      <t>(méltányossági)</t>
    </r>
  </si>
  <si>
    <r>
      <t xml:space="preserve">1-30. </t>
    </r>
    <r>
      <rPr>
        <b/>
        <u val="single"/>
        <sz val="10"/>
        <rFont val="Arial CE"/>
        <family val="2"/>
      </rPr>
      <t>Köztemetés</t>
    </r>
  </si>
  <si>
    <r>
      <t xml:space="preserve">1-31 . </t>
    </r>
    <r>
      <rPr>
        <b/>
        <u val="single"/>
        <sz val="10"/>
        <rFont val="Arial CE"/>
        <family val="2"/>
      </rPr>
      <t>Bölcsődei ellátás</t>
    </r>
  </si>
  <si>
    <r>
      <t xml:space="preserve">1-32. . </t>
    </r>
    <r>
      <rPr>
        <b/>
        <u val="single"/>
        <sz val="10"/>
        <rFont val="Arial CE"/>
        <family val="0"/>
      </rPr>
      <t>Területi gyermekvédelmi szakszolgálat</t>
    </r>
  </si>
  <si>
    <r>
      <t xml:space="preserve">1-33.. </t>
    </r>
    <r>
      <rPr>
        <b/>
        <u val="single"/>
        <sz val="10"/>
        <rFont val="Arial CE"/>
        <family val="2"/>
      </rPr>
      <t>Családsegítés</t>
    </r>
  </si>
  <si>
    <r>
      <t>1-34 .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0"/>
      </rPr>
      <t>a</t>
    </r>
  </si>
  <si>
    <r>
      <t>1-35</t>
    </r>
    <r>
      <rPr>
        <sz val="10"/>
        <rFont val="Arial CE"/>
        <family val="2"/>
      </rPr>
      <t xml:space="preserve">. </t>
    </r>
    <r>
      <rPr>
        <b/>
        <u val="single"/>
        <sz val="10"/>
        <rFont val="Arial CE"/>
        <family val="0"/>
      </rPr>
      <t>Bérpótló juttatásra jogosultak hosszabb időtart.közfogl.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</si>
  <si>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tevékenységük és tám.</t>
    </r>
  </si>
  <si>
    <r>
      <t xml:space="preserve">1-37. </t>
    </r>
    <r>
      <rPr>
        <b/>
        <u val="single"/>
        <sz val="10"/>
        <rFont val="Arial CE"/>
        <family val="2"/>
      </rPr>
      <t>Közműv.int, 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</si>
  <si>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Sportlétesítm.működtetése és fejl.</t>
    </r>
  </si>
  <si>
    <r>
      <t xml:space="preserve">1-39. </t>
    </r>
    <r>
      <rPr>
        <b/>
        <u val="single"/>
        <sz val="10"/>
        <rFont val="Arial CE"/>
        <family val="0"/>
      </rPr>
      <t>Versenysport-tevékenység támogatása</t>
    </r>
  </si>
  <si>
    <r>
      <t xml:space="preserve">1-40.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</si>
  <si>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</si>
  <si>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</si>
  <si>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</si>
  <si>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r>
      <t xml:space="preserve">1-12. </t>
    </r>
    <r>
      <rPr>
        <b/>
        <u val="single"/>
        <sz val="10"/>
        <rFont val="Arial CE"/>
        <family val="0"/>
      </rPr>
      <t>Önkorm.elszámolásai költségv.szerveikke</t>
    </r>
    <r>
      <rPr>
        <b/>
        <sz val="10"/>
        <rFont val="Arial CE"/>
        <family val="0"/>
      </rPr>
      <t>l</t>
    </r>
  </si>
  <si>
    <r>
      <t xml:space="preserve">1-22. </t>
    </r>
    <r>
      <rPr>
        <b/>
        <u val="single"/>
        <sz val="10"/>
        <rFont val="Arial CE"/>
        <family val="0"/>
      </rPr>
      <t>Helyi rendszeres lakásfenntartási tám</t>
    </r>
    <r>
      <rPr>
        <b/>
        <sz val="10"/>
        <rFont val="Arial CE"/>
        <family val="0"/>
      </rPr>
      <t>.</t>
    </r>
  </si>
  <si>
    <r>
      <t xml:space="preserve">1-23. </t>
    </r>
    <r>
      <rPr>
        <b/>
        <u val="single"/>
        <sz val="10"/>
        <rFont val="Arial CE"/>
        <family val="0"/>
      </rPr>
      <t>Rendszeres gyermekvédelmi pénzbeli ellát</t>
    </r>
    <r>
      <rPr>
        <b/>
        <sz val="10"/>
        <rFont val="Arial CE"/>
        <family val="0"/>
      </rPr>
      <t>.</t>
    </r>
  </si>
  <si>
    <r>
      <t xml:space="preserve">1-24. </t>
    </r>
    <r>
      <rPr>
        <b/>
        <u val="single"/>
        <sz val="10"/>
        <rFont val="Arial CE"/>
        <family val="0"/>
      </rPr>
      <t>Átmeneti segély</t>
    </r>
  </si>
  <si>
    <r>
      <t xml:space="preserve">1-25. </t>
    </r>
    <r>
      <rPr>
        <b/>
        <u val="single"/>
        <sz val="10"/>
        <rFont val="Arial CE"/>
        <family val="0"/>
      </rPr>
      <t>Temetési segél</t>
    </r>
    <r>
      <rPr>
        <b/>
        <sz val="10"/>
        <rFont val="Arial CE"/>
        <family val="0"/>
      </rPr>
      <t>y</t>
    </r>
  </si>
  <si>
    <r>
      <t xml:space="preserve">1-27. </t>
    </r>
    <r>
      <rPr>
        <b/>
        <u val="single"/>
        <sz val="10"/>
        <rFont val="Arial CE"/>
        <family val="0"/>
      </rPr>
      <t>Egyéb önk.pénzbelei ellátáso</t>
    </r>
    <r>
      <rPr>
        <b/>
        <sz val="10"/>
        <rFont val="Arial CE"/>
        <family val="0"/>
      </rPr>
      <t>k</t>
    </r>
  </si>
  <si>
    <r>
      <t xml:space="preserve">1-28. </t>
    </r>
    <r>
      <rPr>
        <b/>
        <u val="single"/>
        <sz val="10"/>
        <rFont val="Arial CE"/>
        <family val="0"/>
      </rPr>
      <t>Adósságkezelési szolgáltatás</t>
    </r>
    <r>
      <rPr>
        <b/>
        <u val="single"/>
        <sz val="10"/>
        <rFont val="Arial CE"/>
        <family val="2"/>
      </rPr>
      <t>.</t>
    </r>
  </si>
  <si>
    <r>
      <t xml:space="preserve">1-29. </t>
    </r>
    <r>
      <rPr>
        <b/>
        <u val="single"/>
        <sz val="10"/>
        <rFont val="Arial CE"/>
        <family val="0"/>
      </rPr>
      <t>Közgyógyellátás</t>
    </r>
    <r>
      <rPr>
        <b/>
        <sz val="10"/>
        <rFont val="Arial CE"/>
        <family val="2"/>
      </rPr>
      <t xml:space="preserve"> (méltányossági)</t>
    </r>
  </si>
  <si>
    <r>
      <t xml:space="preserve">1-30. </t>
    </r>
    <r>
      <rPr>
        <b/>
        <u val="single"/>
        <sz val="10"/>
        <rFont val="Arial CE"/>
        <family val="0"/>
      </rPr>
      <t>Köztetmeté</t>
    </r>
    <r>
      <rPr>
        <b/>
        <sz val="10"/>
        <rFont val="Arial CE"/>
        <family val="0"/>
      </rPr>
      <t>s</t>
    </r>
  </si>
  <si>
    <r>
      <t xml:space="preserve">1-31. </t>
    </r>
    <r>
      <rPr>
        <b/>
        <u val="single"/>
        <sz val="10"/>
        <rFont val="Arial CE"/>
        <family val="0"/>
      </rPr>
      <t>Bölcsődei ellátá</t>
    </r>
    <r>
      <rPr>
        <b/>
        <sz val="10"/>
        <rFont val="Arial CE"/>
        <family val="2"/>
      </rPr>
      <t>s</t>
    </r>
  </si>
  <si>
    <r>
      <t xml:space="preserve">1-32. </t>
    </r>
    <r>
      <rPr>
        <b/>
        <u val="single"/>
        <sz val="10"/>
        <rFont val="Arial CE"/>
        <family val="0"/>
      </rPr>
      <t>Területi gyermekvédelmi szakszolgálat</t>
    </r>
  </si>
  <si>
    <r>
      <t xml:space="preserve">1-33. </t>
    </r>
    <r>
      <rPr>
        <b/>
        <u val="single"/>
        <sz val="10"/>
        <rFont val="Arial CE"/>
        <family val="0"/>
      </rPr>
      <t>Családsegítés</t>
    </r>
  </si>
  <si>
    <r>
      <t xml:space="preserve">1-34. </t>
    </r>
    <r>
      <rPr>
        <b/>
        <u val="single"/>
        <sz val="10"/>
        <rFont val="Arial CE"/>
        <family val="0"/>
      </rPr>
      <t>Civil szervezetek működésének támogatás</t>
    </r>
    <r>
      <rPr>
        <b/>
        <sz val="10"/>
        <rFont val="Arial CE"/>
        <family val="2"/>
      </rPr>
      <t>a</t>
    </r>
  </si>
  <si>
    <r>
      <t xml:space="preserve">1-36. </t>
    </r>
    <r>
      <rPr>
        <b/>
        <u val="single"/>
        <sz val="10"/>
        <rFont val="Arial CE"/>
        <family val="2"/>
      </rPr>
      <t>Közművelődési tevékenység és támog.</t>
    </r>
  </si>
  <si>
    <r>
      <t xml:space="preserve">1-37 </t>
    </r>
    <r>
      <rPr>
        <b/>
        <u val="single"/>
        <sz val="10"/>
        <rFont val="Arial CE"/>
        <family val="2"/>
      </rPr>
      <t>Közműv.int.közösségi szinterek működtetése</t>
    </r>
  </si>
  <si>
    <r>
      <t xml:space="preserve">1-38. </t>
    </r>
    <r>
      <rPr>
        <b/>
        <u val="single"/>
        <sz val="10"/>
        <rFont val="Arial CE"/>
        <family val="0"/>
      </rPr>
      <t>Sportlétesítmények működtetése és felúj</t>
    </r>
    <r>
      <rPr>
        <b/>
        <sz val="10"/>
        <rFont val="Arial CE"/>
        <family val="2"/>
      </rPr>
      <t>ít.</t>
    </r>
  </si>
  <si>
    <r>
      <t xml:space="preserve">1-39. </t>
    </r>
    <r>
      <rPr>
        <b/>
        <u val="single"/>
        <sz val="10"/>
        <rFont val="Arial CE"/>
        <family val="0"/>
      </rPr>
      <t>Vesenysoprt-tevékenység támogatása</t>
    </r>
  </si>
  <si>
    <r>
      <t xml:space="preserve">1-35. </t>
    </r>
    <r>
      <rPr>
        <b/>
        <u val="single"/>
        <sz val="10"/>
        <rFont val="Arial CE"/>
        <family val="2"/>
      </rPr>
      <t>Bérpótló juttatásra jogosultak hosszabb időtart. Közfogl</t>
    </r>
  </si>
  <si>
    <r>
      <t xml:space="preserve">1-40.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</si>
  <si>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1-41. </t>
    </r>
    <r>
      <rPr>
        <b/>
        <u val="single"/>
        <sz val="10"/>
        <rFont val="Arial CE"/>
        <family val="0"/>
      </rPr>
      <t>Szabadidősport -tevékenység támogatása</t>
    </r>
    <r>
      <rPr>
        <b/>
        <sz val="10"/>
        <rFont val="Arial CE"/>
        <family val="0"/>
      </rPr>
      <t>.</t>
    </r>
  </si>
  <si>
    <r>
      <t xml:space="preserve">1-42.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</si>
  <si>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t>ellenőrzés</t>
  </si>
  <si>
    <t xml:space="preserve">   Gimnázium múűködtetése</t>
  </si>
  <si>
    <t xml:space="preserve">   Zeneiskola működtetése</t>
  </si>
  <si>
    <r>
      <t xml:space="preserve">    </t>
    </r>
    <r>
      <rPr>
        <b/>
        <u val="single"/>
        <sz val="10"/>
        <rFont val="Arial CE"/>
        <family val="0"/>
      </rPr>
      <t>Hétszínvirág óvoda</t>
    </r>
  </si>
  <si>
    <r>
      <t xml:space="preserve">  </t>
    </r>
    <r>
      <rPr>
        <b/>
        <u val="single"/>
        <sz val="10"/>
        <rFont val="Arial CE"/>
        <family val="2"/>
      </rPr>
      <t>Petőfi Sándor óvoda</t>
    </r>
  </si>
  <si>
    <t xml:space="preserve">   Zrínyi Ilona óvoda</t>
  </si>
  <si>
    <r>
      <t xml:space="preserve">3-5.  </t>
    </r>
    <r>
      <rPr>
        <b/>
        <u val="single"/>
        <sz val="10"/>
        <rFont val="Arial CE"/>
        <family val="0"/>
      </rPr>
      <t>Dorog Város Egyesített Sportintézménye</t>
    </r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</si>
  <si>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</si>
  <si>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</si>
  <si>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</si>
  <si>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</si>
  <si>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 xml:space="preserve">        - Teniszpálya</t>
  </si>
  <si>
    <t xml:space="preserve">          Intézmény működtetés</t>
  </si>
  <si>
    <r>
      <t xml:space="preserve">    </t>
    </r>
    <r>
      <rPr>
        <b/>
        <u val="single"/>
        <sz val="10"/>
        <rFont val="Arial CE"/>
        <family val="2"/>
      </rPr>
      <t>Petőfi Sándor óvoda</t>
    </r>
  </si>
  <si>
    <t xml:space="preserve">    Zrínyi Ilona óvoda</t>
  </si>
  <si>
    <t>3. Dorog Városi Óvoda</t>
  </si>
  <si>
    <t>7. Dorog Város Egyesített Sportintézménye</t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</si>
  <si>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</si>
  <si>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t>1-7. Állategészségügy</t>
  </si>
  <si>
    <r>
      <t xml:space="preserve">1-5. </t>
    </r>
    <r>
      <rPr>
        <b/>
        <u val="single"/>
        <sz val="10"/>
        <rFont val="Arial CE"/>
        <family val="0"/>
      </rPr>
      <t>Lakóingatlan bérbeadása, üzemeltetés</t>
    </r>
    <r>
      <rPr>
        <b/>
        <sz val="10"/>
        <rFont val="Arial CE"/>
        <family val="0"/>
      </rPr>
      <t>e</t>
    </r>
  </si>
  <si>
    <r>
      <t xml:space="preserve">1-6. </t>
    </r>
    <r>
      <rPr>
        <b/>
        <u val="single"/>
        <sz val="10"/>
        <rFont val="Arial CE"/>
        <family val="0"/>
      </rPr>
      <t>Nem lakóingatlan bérbead.üzemeltetés</t>
    </r>
    <r>
      <rPr>
        <b/>
        <sz val="10"/>
        <rFont val="Arial CE"/>
        <family val="2"/>
      </rPr>
      <t>e</t>
    </r>
  </si>
  <si>
    <r>
      <t xml:space="preserve">1-5. </t>
    </r>
    <r>
      <rPr>
        <b/>
        <u val="single"/>
        <sz val="10"/>
        <rFont val="Arial CE"/>
        <family val="2"/>
      </rPr>
      <t>Lakóingatlan bérbeadása,üzemeltetés</t>
    </r>
    <r>
      <rPr>
        <b/>
        <sz val="10"/>
        <rFont val="Arial CE"/>
        <family val="2"/>
      </rPr>
      <t>e</t>
    </r>
  </si>
  <si>
    <r>
      <t xml:space="preserve">1-6. </t>
    </r>
    <r>
      <rPr>
        <b/>
        <u val="single"/>
        <sz val="10"/>
        <rFont val="Arial CE"/>
        <family val="2"/>
      </rPr>
      <t>Nem lakóingatlan bérbeadása, üzeme</t>
    </r>
    <r>
      <rPr>
        <b/>
        <sz val="10"/>
        <rFont val="Arial CE"/>
        <family val="2"/>
      </rPr>
      <t>lt.</t>
    </r>
  </si>
  <si>
    <r>
      <t xml:space="preserve">1-7. </t>
    </r>
    <r>
      <rPr>
        <b/>
        <u val="single"/>
        <sz val="10"/>
        <rFont val="Arial CE"/>
        <family val="0"/>
      </rPr>
      <t>Állategészségüg</t>
    </r>
    <r>
      <rPr>
        <b/>
        <sz val="10"/>
        <rFont val="Arial CE"/>
        <family val="2"/>
      </rPr>
      <t>y</t>
    </r>
  </si>
  <si>
    <r>
      <t xml:space="preserve">1-26..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2"/>
      </rPr>
      <t>s</t>
    </r>
  </si>
  <si>
    <t>2-3</t>
  </si>
  <si>
    <t>Önkorm.és Többcélú.Kistérs.Társ.ig.tevékenysége</t>
  </si>
  <si>
    <t>Mobiltelefon beszerzés</t>
  </si>
  <si>
    <t>1-3</t>
  </si>
  <si>
    <t>Út, autópoálya építése</t>
  </si>
  <si>
    <t>Klima berendezés (szerver helyiség)</t>
  </si>
  <si>
    <t>Intermodális közlekedési központ</t>
  </si>
  <si>
    <t xml:space="preserve">1-3. </t>
  </si>
  <si>
    <t>Út, autópálya építése</t>
  </si>
  <si>
    <t>Diófa-Akácfa u. aszfaltozás felújítása</t>
  </si>
  <si>
    <t>Kossuth L. u. szolgálati lakás felújítása</t>
  </si>
  <si>
    <t>Baumit út hull.lerakó megszüntetése</t>
  </si>
  <si>
    <t>volt Rendőrségi épület bontása (Bécsi út)</t>
  </si>
  <si>
    <t>1-19</t>
  </si>
  <si>
    <t>Időskorúak tartós bentlakásos szoc.ellátása</t>
  </si>
  <si>
    <t>Idősek otthona előtető felújítás</t>
  </si>
  <si>
    <t>1-5</t>
  </si>
  <si>
    <t>Önkorm.bérlakás lemodnás térítése</t>
  </si>
  <si>
    <t>Polgárőrség támogatása</t>
  </si>
  <si>
    <t>Kernstok Alapítvány támogatása</t>
  </si>
  <si>
    <t>ÁNTSZ támogatása egészségnap lebonyolítása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</si>
  <si>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</si>
  <si>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</si>
  <si>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</si>
  <si>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</si>
  <si>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</si>
  <si>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</si>
  <si>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</si>
  <si>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Dorogi Nehézatlétikai Klub</t>
  </si>
  <si>
    <t>Új-Hullám Sportegyesület</t>
  </si>
  <si>
    <t>Diófa Sportegyesület</t>
  </si>
  <si>
    <t>Pályázati keretösszeg dorogi egyesületi tagok részére</t>
  </si>
  <si>
    <t>1-24</t>
  </si>
  <si>
    <t xml:space="preserve">1-25. </t>
  </si>
  <si>
    <t xml:space="preserve">1-27. </t>
  </si>
  <si>
    <t>1-28</t>
  </si>
  <si>
    <t>Közgyógyellátás (méltányossági)</t>
  </si>
  <si>
    <t>2-4.</t>
  </si>
  <si>
    <t>Rendszeres szociális segély</t>
  </si>
  <si>
    <t>2-6.</t>
  </si>
  <si>
    <t>Lakásfenntartási támogatás</t>
  </si>
  <si>
    <t>Bizottsági hatáskörű eseti támogatás (népjóléti alap)</t>
  </si>
  <si>
    <t>2013. évi terv</t>
  </si>
  <si>
    <t>2013. évi létszám összesítő</t>
  </si>
  <si>
    <t>2013. évi létszám alakulása</t>
  </si>
  <si>
    <t xml:space="preserve"> 3-1. Dorog Városi Óvoda</t>
  </si>
  <si>
    <t>3-2 Arany János Könyvtár</t>
  </si>
  <si>
    <t>3-3. Dr. Mosonyi Albert Gondozási központ</t>
  </si>
  <si>
    <t>3-4. Dr. Magyar Károly Városi Bölcsőde</t>
  </si>
  <si>
    <t>3-5. Dorog Város Egyesített Sportintézménye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</si>
  <si>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</si>
  <si>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</si>
  <si>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</si>
  <si>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</si>
  <si>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- Petőfi Sándor Óvoda</t>
  </si>
  <si>
    <t xml:space="preserve"> - Zrínyi Ilona Óvoda</t>
  </si>
  <si>
    <t>3-6.. Kincstári Szervezet</t>
  </si>
  <si>
    <t xml:space="preserve">  - Kincstári Szervezet</t>
  </si>
  <si>
    <t xml:space="preserve">   - Intézény működtetés</t>
  </si>
  <si>
    <t>Munkaszerződés</t>
  </si>
  <si>
    <t>Az államháztartási törvény 23. §. (2) bekedése b.) pontja szerint a kötelező feladatok, önként vállalt feladatok és</t>
  </si>
  <si>
    <t>állami (államigazgatási) feladatok költségvetési bevételi előirányzatai</t>
  </si>
  <si>
    <t>Intézményi</t>
  </si>
  <si>
    <t>KÖTELEZŐ FELADATOK ÖSSZESEN</t>
  </si>
  <si>
    <t>II. Önként vállalt feladatok</t>
  </si>
  <si>
    <t>3. cím költségvetési főösszege</t>
  </si>
  <si>
    <t>ÖNKÉNT VÁLLALT FELADATOK ÖSSZ:</t>
  </si>
  <si>
    <t>III. Állami (államigazgatási feladatok</t>
  </si>
  <si>
    <t>ÁLLAMI (ÁLLAMIG.) FELADATOK ÖSSZ.</t>
  </si>
  <si>
    <t>Bevételek összesen</t>
  </si>
  <si>
    <t>állami (államigazgatási) feladatok költségvetési kiadás előirányzatai</t>
  </si>
  <si>
    <t>3. cím költségvetési  főösszeg</t>
  </si>
  <si>
    <t>2-4. Önkorm. elszám.költségv.szerveivel</t>
  </si>
  <si>
    <r>
      <t xml:space="preserve">2-5. </t>
    </r>
    <r>
      <rPr>
        <b/>
        <u val="single"/>
        <sz val="10"/>
        <rFont val="Arial CE"/>
        <family val="0"/>
      </rPr>
      <t>Rendsz.szociális segél</t>
    </r>
    <r>
      <rPr>
        <b/>
        <sz val="10"/>
        <rFont val="Arial CE"/>
        <family val="2"/>
      </rPr>
      <t>y</t>
    </r>
  </si>
  <si>
    <r>
      <t xml:space="preserve">2-6. </t>
    </r>
    <r>
      <rPr>
        <b/>
        <u val="single"/>
        <sz val="10"/>
        <rFont val="Arial CE"/>
        <family val="0"/>
      </rPr>
      <t>Időskorúak járadék</t>
    </r>
    <r>
      <rPr>
        <b/>
        <sz val="10"/>
        <rFont val="Arial CE"/>
        <family val="2"/>
      </rPr>
      <t>a</t>
    </r>
  </si>
  <si>
    <r>
      <t>2-7. L</t>
    </r>
    <r>
      <rPr>
        <b/>
        <u val="single"/>
        <sz val="10"/>
        <rFont val="Arial CE"/>
        <family val="0"/>
      </rPr>
      <t>akásfenntartási támogatás normatí</t>
    </r>
    <r>
      <rPr>
        <b/>
        <sz val="10"/>
        <rFont val="Arial CE"/>
        <family val="2"/>
      </rPr>
      <t>v</t>
    </r>
  </si>
  <si>
    <r>
      <t xml:space="preserve">2-8. </t>
    </r>
    <r>
      <rPr>
        <b/>
        <u val="single"/>
        <sz val="10"/>
        <rFont val="Arial CE"/>
        <family val="0"/>
      </rPr>
      <t>Ápolási dí</t>
    </r>
    <r>
      <rPr>
        <b/>
        <sz val="10"/>
        <rFont val="Arial CE"/>
        <family val="2"/>
      </rPr>
      <t>j</t>
    </r>
  </si>
  <si>
    <r>
      <t xml:space="preserve">2-9. </t>
    </r>
    <r>
      <rPr>
        <b/>
        <u val="single"/>
        <sz val="10"/>
        <rFont val="Arial CE"/>
        <family val="0"/>
      </rPr>
      <t>Kiegészítő gyermekvédelmi támogatás</t>
    </r>
  </si>
  <si>
    <r>
      <t xml:space="preserve">2-10. </t>
    </r>
    <r>
      <rPr>
        <b/>
        <u val="single"/>
        <sz val="10"/>
        <rFont val="Arial CE"/>
        <family val="0"/>
      </rPr>
      <t>Óvodáztatási támogatás</t>
    </r>
  </si>
  <si>
    <r>
      <t xml:space="preserve">2-11.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</si>
  <si>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t>intézményfinansz.(PH+Kincstár)</t>
  </si>
  <si>
    <t>Ellenőrzés</t>
  </si>
  <si>
    <t>2013. évi előirányzat</t>
  </si>
  <si>
    <t>I. Kötelező feladatok</t>
  </si>
  <si>
    <t>I. félévi módosított előirányzat</t>
  </si>
  <si>
    <t xml:space="preserve">        Eredeti előirányzat </t>
  </si>
  <si>
    <t xml:space="preserve">        Módosított előirányzat</t>
  </si>
  <si>
    <t>2013. évi költségvetésének I. félévi módosítása</t>
  </si>
  <si>
    <t>Módosított előirányzat</t>
  </si>
  <si>
    <t>2013. évi eredeti előirányzat</t>
  </si>
  <si>
    <t>FELÚJÍTÁS</t>
  </si>
  <si>
    <t xml:space="preserve">     Felhalmozásra átadott pénzeszközök és egyéb támogatások</t>
  </si>
  <si>
    <t>pénzügyi mérleg</t>
  </si>
  <si>
    <t>Fejlesztési hitel</t>
  </si>
  <si>
    <t>Likvidi-tási hitel</t>
  </si>
  <si>
    <t>Személyi juttatás</t>
  </si>
  <si>
    <t>Költségv. Kiadás főösszeg</t>
  </si>
  <si>
    <t>Költségvetési cím és alcím megnevezése</t>
  </si>
  <si>
    <t>Fejlesz-tési hitel</t>
  </si>
  <si>
    <t>Költségv. Kiadási főösszeg</t>
  </si>
  <si>
    <t>Beruhá-zás</t>
  </si>
  <si>
    <r>
      <t xml:space="preserve">1-39. </t>
    </r>
    <r>
      <rPr>
        <b/>
        <u val="single"/>
        <sz val="10"/>
        <rFont val="Arial CE"/>
        <family val="0"/>
      </rPr>
      <t>Vesenysport-tevékenység támogatása</t>
    </r>
  </si>
  <si>
    <t xml:space="preserve">Dorog Város Önkormányzat </t>
  </si>
  <si>
    <t>Működésre átadott pénzeszközök és egyéb támogatások</t>
  </si>
  <si>
    <t>Védőnői szolgálat</t>
  </si>
  <si>
    <t>Intézmény működtetés</t>
  </si>
  <si>
    <t>Közfoglalkoztatás</t>
  </si>
  <si>
    <t xml:space="preserve">        Módosítás összesen</t>
  </si>
  <si>
    <t xml:space="preserve">         Modosítás összesen</t>
  </si>
  <si>
    <t xml:space="preserve">        Közfoglalkoztatás támogatása</t>
  </si>
  <si>
    <t>Módosítás összesen</t>
  </si>
  <si>
    <t xml:space="preserve"> Módosítás összesen</t>
  </si>
  <si>
    <t>Játszótér kialakítása</t>
  </si>
  <si>
    <t>Képzőművészeti alkotás vásárlása</t>
  </si>
  <si>
    <t xml:space="preserve"> 1-1.</t>
  </si>
  <si>
    <t>Szennyvíz gyűjtése, kezelése</t>
  </si>
  <si>
    <t>Szenyvíz közmű felújítása</t>
  </si>
  <si>
    <t>Jarda felújítás Csolnoki út</t>
  </si>
  <si>
    <t xml:space="preserve"> 1-37.</t>
  </si>
  <si>
    <t>Közművelődi intézmény,közösségi szinterek müköd.</t>
  </si>
  <si>
    <t>Könyvtár pályázat előleg</t>
  </si>
  <si>
    <t>8. Kincstári Szervezet</t>
  </si>
  <si>
    <r>
      <t xml:space="preserve">4. </t>
    </r>
    <r>
      <rPr>
        <b/>
        <u val="single"/>
        <sz val="10"/>
        <rFont val="Arial CE"/>
        <family val="0"/>
      </rPr>
      <t>Arany János Városi könyvtár</t>
    </r>
  </si>
  <si>
    <r>
      <t xml:space="preserve">5.. 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</si>
  <si>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r>
      <t xml:space="preserve">6. </t>
    </r>
    <r>
      <rPr>
        <b/>
        <u val="single"/>
        <sz val="10"/>
        <rFont val="Arial CE"/>
        <family val="0"/>
      </rPr>
      <t>Dr. Magyar Károly Városi Bölcsőd</t>
    </r>
    <r>
      <rPr>
        <b/>
        <sz val="10"/>
        <rFont val="Arial CE"/>
        <family val="2"/>
      </rPr>
      <t>e</t>
    </r>
  </si>
  <si>
    <r>
      <t xml:space="preserve">7.  </t>
    </r>
    <r>
      <rPr>
        <b/>
        <u val="single"/>
        <sz val="10"/>
        <rFont val="Arial CE"/>
        <family val="0"/>
      </rPr>
      <t>Dorog Város Egyesített Sportintézménye</t>
    </r>
  </si>
  <si>
    <t>3-8 költségvetési cím főösszeg</t>
  </si>
  <si>
    <r>
      <t xml:space="preserve">5. 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</si>
  <si>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Könyvtár pályázat önrész céltartalék átvezetése</t>
  </si>
  <si>
    <t>Tehetség el nem vész Alapítvány támogatása</t>
  </si>
  <si>
    <t>Otthonteremtési támogatás</t>
  </si>
  <si>
    <t>Gyermektartásdíj</t>
  </si>
  <si>
    <t xml:space="preserve">       Szgk. beszerz.miatti finansz.növ.</t>
  </si>
  <si>
    <t xml:space="preserve">       Segélyek </t>
  </si>
  <si>
    <t>Szgk. beszerzés</t>
  </si>
  <si>
    <t xml:space="preserve"> Foglalkoztatást helyettesítő tám.</t>
  </si>
  <si>
    <t xml:space="preserve"> Rendszeres szoc.segély</t>
  </si>
  <si>
    <t xml:space="preserve"> Lakásfenntartási tám.</t>
  </si>
  <si>
    <t xml:space="preserve"> Kieg.gyvt</t>
  </si>
  <si>
    <t>2-5</t>
  </si>
  <si>
    <t>Időskorúak járadéka</t>
  </si>
  <si>
    <t>2-7.</t>
  </si>
  <si>
    <t>Ápolási díj</t>
  </si>
  <si>
    <t>2-8.</t>
  </si>
  <si>
    <t>Kiegészítő gyermekvédelmi támogatás</t>
  </si>
  <si>
    <t>2-9.</t>
  </si>
  <si>
    <t>Óvodáztatási támogatás</t>
  </si>
  <si>
    <t>EU-s forrás</t>
  </si>
  <si>
    <t>hazai forrás</t>
  </si>
  <si>
    <t>TÁMOP 3.1.5 támogatás</t>
  </si>
  <si>
    <t>III. Állami (államigazgatási) feladatok</t>
  </si>
  <si>
    <t>Bevételi többlet</t>
  </si>
  <si>
    <t xml:space="preserve">       Bérkompenzáció</t>
  </si>
  <si>
    <t xml:space="preserve"> Bérkompenzáció</t>
  </si>
  <si>
    <t>Működési célú támogatás értékű bev. EU-s forrás</t>
  </si>
  <si>
    <t>3 Dorog Városi Óvoda</t>
  </si>
  <si>
    <r>
      <t xml:space="preserve">5. </t>
    </r>
    <r>
      <rPr>
        <b/>
        <u val="single"/>
        <sz val="10"/>
        <rFont val="Arial CE"/>
        <family val="0"/>
      </rPr>
      <t>Dr. Magyar Károly Városi Bölcsőd</t>
    </r>
    <r>
      <rPr>
        <b/>
        <sz val="10"/>
        <rFont val="Arial CE"/>
        <family val="2"/>
      </rPr>
      <t>e</t>
    </r>
  </si>
  <si>
    <r>
      <t xml:space="preserve">5 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</si>
  <si>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5-7. cím költségvetési főösszege</t>
  </si>
  <si>
    <t xml:space="preserve"> 2013. évi költségvetésének III. negyedévi módosítása</t>
  </si>
  <si>
    <t xml:space="preserve"> 2013. évi költségvetésének III. negyedévi  módosítása</t>
  </si>
  <si>
    <t>III. n.évi módosított előirányzat</t>
  </si>
  <si>
    <t>2013. évi tervezett előirányzat</t>
  </si>
  <si>
    <t>2013. évi költségvetésének III. negyedévi  módosítása</t>
  </si>
  <si>
    <t xml:space="preserve">         I. félévi módosított előirányzat</t>
  </si>
  <si>
    <t xml:space="preserve">         III. n.évi  módosított előirányzat</t>
  </si>
  <si>
    <t xml:space="preserve">        III. n. évi módosított előirányzat</t>
  </si>
  <si>
    <t xml:space="preserve">        I. félévi módosított előirányzat</t>
  </si>
  <si>
    <t xml:space="preserve">        III. ne.évi módosított előirányzat</t>
  </si>
  <si>
    <t>I. félév</t>
  </si>
  <si>
    <t>segédképletek</t>
  </si>
  <si>
    <t xml:space="preserve"> eredeti 1-30-ig</t>
  </si>
  <si>
    <t>III. n.év</t>
  </si>
  <si>
    <t xml:space="preserve">    I. félévi  módosított előirányzat</t>
  </si>
  <si>
    <t xml:space="preserve">     I. félévi módosított előirányzat</t>
  </si>
  <si>
    <t xml:space="preserve">     III. n.évi módosított előirányzat</t>
  </si>
  <si>
    <t xml:space="preserve">    III. n.évi módosított előirányzat</t>
  </si>
  <si>
    <t xml:space="preserve"> I. félévi módosított előirányzat</t>
  </si>
  <si>
    <t xml:space="preserve">        III. n.évi ódosított előirányzat</t>
  </si>
  <si>
    <t xml:space="preserve">       III. n.évi módosított előirányzat</t>
  </si>
  <si>
    <t>2013. évi költségvetésének III. negyedévi módosítása</t>
  </si>
  <si>
    <t xml:space="preserve">       III. n. évi mód.előirányzat</t>
  </si>
  <si>
    <t>I. félévi módosított előriányzat</t>
  </si>
  <si>
    <t>III.n. évi módosított előirányzat</t>
  </si>
  <si>
    <t>III.n.évi módosított előirányzat</t>
  </si>
  <si>
    <t>III. n. évi módosított előirányzat</t>
  </si>
  <si>
    <t>eredeti 1-30</t>
  </si>
  <si>
    <t>I. félévi módosított 1-30</t>
  </si>
  <si>
    <t>III. n. évi módosított előirányzat 1-30</t>
  </si>
  <si>
    <t xml:space="preserve">                              2013. évi költségvetésének III. negyedévi módosítása</t>
  </si>
  <si>
    <t xml:space="preserve">                     2013. évi költségvetésének III. negyedévi módosítása</t>
  </si>
  <si>
    <t xml:space="preserve">                             2013. évi költségvetésének III. negyedévi módosítása</t>
  </si>
  <si>
    <t>Működési c. hiteltámogatás</t>
  </si>
  <si>
    <t>1.4</t>
  </si>
  <si>
    <t>Fejlesztési c. hiteltámogatás</t>
  </si>
  <si>
    <t>1.5.</t>
  </si>
  <si>
    <t>1-43</t>
  </si>
  <si>
    <t>Nappali rendszerű gimnáziumi oktatás</t>
  </si>
  <si>
    <t>1-19.</t>
  </si>
  <si>
    <t>Időskorúk tartós bentlakásos ellátása</t>
  </si>
  <si>
    <t>Idősek otthona előtető kialakítása</t>
  </si>
  <si>
    <t>1-43. Nappali rendszerű gimnázimi oktatás</t>
  </si>
  <si>
    <r>
      <t xml:space="preserve">1-45. </t>
    </r>
    <r>
      <rPr>
        <b/>
        <u val="single"/>
        <sz val="10"/>
        <rFont val="Arial CE"/>
        <family val="0"/>
      </rPr>
      <t>Általános tartalék</t>
    </r>
  </si>
  <si>
    <t>KÖTELEZŐ FELADATOK I. félévi mód.ei.</t>
  </si>
  <si>
    <t>KÖTELEZŐ FELADATOK III.évi mód ei.</t>
  </si>
  <si>
    <t>ÖNKÉNT VÁLLALT FEL. I. félévi mód.ei.</t>
  </si>
  <si>
    <t>ÖNKÉNT VÁLLALT FEL. III. n.évi mód.ei.</t>
  </si>
  <si>
    <t>ÁLLAMI FELADATOK III.n.évi mód.ei.</t>
  </si>
  <si>
    <t>ÁLLAMI FELADATOK I. félévi mód. ei.</t>
  </si>
  <si>
    <t>hazai forr.</t>
  </si>
  <si>
    <t>I. FÉLÉVI MÓDOSÍTOTT ELŐIRÁNYZAT</t>
  </si>
  <si>
    <t>III N. ÉVI MÓDOSÍTOTT ELŐIRÁNYZHAT</t>
  </si>
  <si>
    <t>III. N. ÉVI MÓDOSÍTOTT ELŐIRÁNYZAT</t>
  </si>
  <si>
    <t>I. FÉLÉVI MÓDSÍTOTT ELŐIRÁNYZAT</t>
  </si>
  <si>
    <t>III. N. ÉVI MÓD.ELŐIRÁNYZAT</t>
  </si>
  <si>
    <t xml:space="preserve">        Szoc.nyári gyermekétkeztetés támogaása</t>
  </si>
  <si>
    <t xml:space="preserve">         Kieg.gyermekvéd.tám.</t>
  </si>
  <si>
    <t xml:space="preserve">         Könyvtári érdekeltségnöv. tám.</t>
  </si>
  <si>
    <t xml:space="preserve">         Létszámcsökkentési tám.Mosonyi</t>
  </si>
  <si>
    <t xml:space="preserve">         Létszámcsökkentési tám. Térség</t>
  </si>
  <si>
    <t xml:space="preserve">         Térség Normatíva igénylés Önk.átvétele</t>
  </si>
  <si>
    <t xml:space="preserve">         Bérkompenzáció</t>
  </si>
  <si>
    <t xml:space="preserve">         III. n. évi igénylések</t>
  </si>
  <si>
    <t>Térségnek igényelt normatíva átadása</t>
  </si>
  <si>
    <t>Térségnek létszámcsökk.tám.átadása</t>
  </si>
  <si>
    <t>Laptop besz.Rendőrkapitányságnak</t>
  </si>
  <si>
    <t>Akvarell beszerzés</t>
  </si>
  <si>
    <t>Homlokzatfelújítási pályázat díja</t>
  </si>
  <si>
    <t>Városüz.Kft. megszün.támogatása</t>
  </si>
  <si>
    <t>Vízelvezető árok kialakítása</t>
  </si>
  <si>
    <t>Komposztáló kialakítása</t>
  </si>
  <si>
    <t>Környezetvéd.program felülvizsgálata</t>
  </si>
  <si>
    <r>
      <t xml:space="preserve">1-26. </t>
    </r>
    <r>
      <rPr>
        <b/>
        <u val="single"/>
        <sz val="10"/>
        <rFont val="Arial CE"/>
        <family val="0"/>
      </rPr>
      <t>Rendkívüli gyermekvédelmi támogatá</t>
    </r>
    <r>
      <rPr>
        <b/>
        <sz val="10"/>
        <rFont val="Arial CE"/>
        <family val="0"/>
      </rPr>
      <t>s</t>
    </r>
  </si>
  <si>
    <r>
      <t xml:space="preserve">1-43. </t>
    </r>
    <r>
      <rPr>
        <b/>
        <u val="single"/>
        <sz val="10"/>
        <rFont val="Arial CE"/>
        <family val="0"/>
      </rPr>
      <t>Nappali rendszerű gimnáziumi oktat</t>
    </r>
    <r>
      <rPr>
        <b/>
        <sz val="10"/>
        <rFont val="Arial CE"/>
        <family val="0"/>
      </rPr>
      <t>ás</t>
    </r>
  </si>
  <si>
    <t>Gimnázium padló javítás</t>
  </si>
  <si>
    <t>Igényelt gimnáziumi étkezési normatíva átadása</t>
  </si>
  <si>
    <r>
      <t xml:space="preserve">1-44. </t>
    </r>
    <r>
      <rPr>
        <b/>
        <u val="single"/>
        <sz val="10"/>
        <rFont val="Arial CE"/>
        <family val="0"/>
      </rPr>
      <t>Céltartalék</t>
    </r>
  </si>
  <si>
    <t xml:space="preserve">         III. n. évi módosított előirányzat</t>
  </si>
  <si>
    <t>Szoc.nyári gyermekétk.</t>
  </si>
  <si>
    <t>szoc.nyári gyermekétk. Pedagógusok étk.</t>
  </si>
  <si>
    <t>Létszámcsökk.pályázat Mosonyi Gk.</t>
  </si>
  <si>
    <t>Eötvös Alapítvány támogatása</t>
  </si>
  <si>
    <t>Német nemzetiségi kórus támogatása</t>
  </si>
  <si>
    <t>Rendőrkapítányságnak laptop beszerzés</t>
  </si>
  <si>
    <t>Városüz. Kft. megszünt.tám.</t>
  </si>
  <si>
    <t>Mosonyi előtető kialakítása</t>
  </si>
  <si>
    <t>Szoc.nyári gyermekétk. Pedagógusok étk.</t>
  </si>
  <si>
    <t>Dacia várásrlás</t>
  </si>
  <si>
    <t>Nyári napközi lebonyolítása</t>
  </si>
  <si>
    <t>Szoc.nyári gyermekétk.pedag.bér ésjárulék</t>
  </si>
  <si>
    <t>Gimnáziumi étkezlési normatíva</t>
  </si>
  <si>
    <t>Dácia beszerzés. beszerzés</t>
  </si>
  <si>
    <t xml:space="preserve">       Számítógép beszerzés</t>
  </si>
  <si>
    <t>Számítógép beszerzés</t>
  </si>
  <si>
    <t xml:space="preserve">        Tervezett hitel átváll.miatti rendezés</t>
  </si>
  <si>
    <t xml:space="preserve">         Működési c.hitel felvét</t>
  </si>
  <si>
    <t xml:space="preserve">         Adósságkonszol.működési htel átvállalás</t>
  </si>
  <si>
    <t xml:space="preserve">         Adósságkonszolg. Fejlesztési hitel átvállalás</t>
  </si>
  <si>
    <t>1-22. Kiegészítő gyermekvédelmi támogatás</t>
  </si>
  <si>
    <t xml:space="preserve">         Módosítás összesen</t>
  </si>
  <si>
    <t>Hiteltörlesztés Adósságkonsz.miatt</t>
  </si>
  <si>
    <t>Német nemzetiség kórus támogatása</t>
  </si>
  <si>
    <t>Idősek otthona előtető kialakítás</t>
  </si>
  <si>
    <t>Adósságkonsz.miatti ált.tart. Növekedés</t>
  </si>
  <si>
    <t xml:space="preserve">számítógép beszerzés </t>
  </si>
  <si>
    <t>Könyvtári érdekeltségnöv.támogatás</t>
  </si>
  <si>
    <t xml:space="preserve"> Térségnek bérkompenzáció átadása</t>
  </si>
  <si>
    <t>1-23.</t>
  </si>
  <si>
    <t>Rendszeres gyermekvédelmi pénzbeli elltás</t>
  </si>
  <si>
    <t>3-7.</t>
  </si>
  <si>
    <t>Sportcsarnok beruházás</t>
  </si>
  <si>
    <t>Rendőrkapitányságnak laptop beszerzés</t>
  </si>
  <si>
    <t>Kompolsztáló beruházás</t>
  </si>
  <si>
    <t>Homlozatfelújítási pályázat</t>
  </si>
  <si>
    <t>III. negyedévi módosított előirányzat</t>
  </si>
  <si>
    <t>1-44. Céltartalék</t>
  </si>
  <si>
    <t xml:space="preserve">         lakbérbev. Főkönyvi szám változás</t>
  </si>
  <si>
    <t xml:space="preserve">         Egyéb helyiség bérbeadás fksz. Vált.</t>
  </si>
  <si>
    <t xml:space="preserve">         földterület bérbeadás fksz. Vált miatt</t>
  </si>
  <si>
    <t xml:space="preserve">   -működési c. hiteltámogatás</t>
  </si>
  <si>
    <t xml:space="preserve">   Fejlesztési célú hiteltámogatás</t>
  </si>
  <si>
    <t>1-22. Kiegészítő gyermekvédelmi tám.</t>
  </si>
  <si>
    <t xml:space="preserve">köt. </t>
  </si>
  <si>
    <t>Önként</t>
  </si>
  <si>
    <t>Áll.</t>
  </si>
  <si>
    <t>össz.</t>
  </si>
  <si>
    <t>Ellenőrzés III. n.év</t>
  </si>
  <si>
    <t>fianszírozás</t>
  </si>
  <si>
    <t>Szociális Osztály</t>
  </si>
  <si>
    <t>Emberi Erőforrás és Hatósági Osztály</t>
  </si>
  <si>
    <t>2013. évi költségvetésének III. negyedéves módosítása</t>
  </si>
  <si>
    <t>Kiegyenlítő, függő,átfutó kiadások</t>
  </si>
  <si>
    <t>2013. 06-08.hó kompenzáció</t>
  </si>
  <si>
    <t>Érdekeltségnövelő támogatás</t>
  </si>
  <si>
    <t>Tárgyi eszk. értékesítés</t>
  </si>
  <si>
    <t>Shk. átcsoportosítás</t>
  </si>
  <si>
    <t>Bevételi korrekció</t>
  </si>
  <si>
    <t>Nyári napközi</t>
  </si>
  <si>
    <t>Szoc.nyári gyermekétkeztetés</t>
  </si>
  <si>
    <t>Nyári napközi bevétele</t>
  </si>
  <si>
    <t>Költségvetési cím és megnevezés</t>
  </si>
  <si>
    <t>Kiegyenlítő, függő,átfutó bevételek</t>
  </si>
  <si>
    <t>Módosítás</t>
  </si>
  <si>
    <r>
      <t xml:space="preserve">5. </t>
    </r>
    <r>
      <rPr>
        <b/>
        <u val="single"/>
        <sz val="10"/>
        <rFont val="Arial CE"/>
        <family val="0"/>
      </rPr>
      <t>Dr. Mosonyi Albert Gondozási Közpon</t>
    </r>
    <r>
      <rPr>
        <b/>
        <u val="single"/>
        <sz val="10"/>
        <rFont val="Arial CE"/>
        <family val="2"/>
      </rPr>
      <t>t</t>
    </r>
  </si>
  <si>
    <t>2. melléklet a ……../2013. (X.25..)  önkormányzati rendelethez</t>
  </si>
  <si>
    <t>3. melléklet a ………../2013. (X.25.) önkormányzati rendelethez</t>
  </si>
  <si>
    <t>4. melléklet a …….../2013. (X.25.) önkormányzati rendelethez</t>
  </si>
  <si>
    <t xml:space="preserve"> 4/1. melléklet a 1-44. Helyi önkormányzatok bevételei ……../2013. (X.25.) önkormányzati rendelethez</t>
  </si>
  <si>
    <t>4/2. melléklet a 2-3. Polgármesteri Hivatal bevételei ……../2013. (X.25.) önkormányzati rendelethez</t>
  </si>
  <si>
    <t>4/3. melléklet a 3-7 Intézmények bevételei  ……../2013.(X.25.) önkormányzati rendelethez</t>
  </si>
  <si>
    <t>5. melléklet a …….../2013. (X.25.) önkormányzati rendelethez</t>
  </si>
  <si>
    <t>5/1. melléklet a 1-44. Helyi önkormányzatok kiadásai ……../2013. (X.25)  önkormányzati rendelethez</t>
  </si>
  <si>
    <t>5/2. melléklet 1-9. Polgármesteri Hivatal kiadásai a ……../2013. (X.25)  önkormányzati rendelethez</t>
  </si>
  <si>
    <t>5/3. melléklet a 3-7. Intézmények kiadásai  a ……./2013. (X.25.) önkormányzati rendelethez</t>
  </si>
  <si>
    <t>8. sz. melléklet a ……../2013. (X.25) számú önkormányzati rendelethez</t>
  </si>
  <si>
    <t>9/1. melléklet a ……../2013. (X.25.) önkormányzati rendelethez</t>
  </si>
  <si>
    <t>9/2. sz. melléklet a ……./2013. (X.25.) számú önkormányzati rendelethez</t>
  </si>
  <si>
    <t>7. melléklet a …….../2013. (X..25) önkormányzati rendelethez</t>
  </si>
  <si>
    <t>9/3. melléklet az ……../2013. (X..25) önkormmányzati rendelethez</t>
  </si>
  <si>
    <t>10. melléklet a …….../2013. (X.25) önkormányzati rendelethez</t>
  </si>
  <si>
    <t>11. sz. melléklet az …….../2013. (X.25.) számú önkormányzati  rendelethez</t>
  </si>
  <si>
    <t>11/1. melléklet az …….../2013. (X.25) önkormányzati rendelethez</t>
  </si>
  <si>
    <t>11/2 sz. melléklet az …….../2013. (X.25.) számú önkormányzati rendelethez</t>
  </si>
  <si>
    <t xml:space="preserve">13. melléklet az …….../2013. (X.25) önkormányzati rendelethez </t>
  </si>
  <si>
    <t>14. melléklet az ……../2013. (X.25) önkormányzati  rendelethez</t>
  </si>
  <si>
    <t>15/1.  melléklet az …….../2013. (X.25) önkormányzati rendelethez</t>
  </si>
  <si>
    <t>15/2.  melléklet az …….../2013. (X.25) önkormányzati rendelethez</t>
  </si>
  <si>
    <t>Térségi Társulásnak bérkompenzáció átadása</t>
  </si>
  <si>
    <t>Társégi Társulásnak létszámcsökk.pályázat átadása</t>
  </si>
  <si>
    <t>Térségi Társulásnak igényelt normatíva átadása</t>
  </si>
  <si>
    <t>1-12</t>
  </si>
  <si>
    <t>Önk.elszámolásai költségv.szerveikkel</t>
  </si>
  <si>
    <t>Könyvtári érdekeltségnövelő támogatás</t>
  </si>
  <si>
    <t>Német nemzetiségi Kórus támogaása</t>
  </si>
  <si>
    <t>Gimnázium étkezési normatíva átadása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</si>
</sst>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0\ &quot;Ft&quot;"/>
    <numFmt numFmtId="169" formatCode="0.0"/>
    <numFmt numFmtId="170" formatCode="_-* #,##0.0\ _F_t_-;\-* #,##0.0\ _F_t_-;_-* &quot;-&quot;??\ _F_t_-;_-@_-"/>
    <numFmt numFmtId="171" formatCode="_-* #,##0\ _F_t_-;\-* #,##0\ _F_t_-;_-* &quot;-&quot;??\ _F_t_-;_-@_-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2"/>
      <name val="MS Sans Serif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6" borderId="0" applyNumberFormat="0" applyBorder="0" applyAlignment="0" applyProtection="0"/>
    <xf numFmtId="0" fontId="30" fillId="16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3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49" fontId="9" fillId="0" borderId="1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8" fillId="0" borderId="12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24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1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right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8" fillId="0" borderId="23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10" fillId="0" borderId="10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9" fillId="0" borderId="22" xfId="0" applyFont="1" applyBorder="1" applyAlignment="1">
      <alignment/>
    </xf>
    <xf numFmtId="0" fontId="8" fillId="0" borderId="15" xfId="0" applyFont="1" applyBorder="1" applyAlignment="1">
      <alignment horizontal="left" indent="2"/>
    </xf>
    <xf numFmtId="0" fontId="9" fillId="0" borderId="15" xfId="0" applyFont="1" applyBorder="1" applyAlignment="1">
      <alignment horizontal="left" indent="2"/>
    </xf>
    <xf numFmtId="0" fontId="9" fillId="0" borderId="12" xfId="0" applyFont="1" applyBorder="1" applyAlignment="1">
      <alignment horizontal="left" indent="2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 indent="3"/>
    </xf>
    <xf numFmtId="3" fontId="10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20" xfId="0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23" xfId="0" applyFont="1" applyBorder="1" applyAlignment="1">
      <alignment horizontal="left"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15" xfId="0" applyFont="1" applyBorder="1" applyAlignment="1">
      <alignment horizontal="left" indent="3"/>
    </xf>
    <xf numFmtId="0" fontId="9" fillId="0" borderId="10" xfId="0" applyFont="1" applyBorder="1" applyAlignment="1">
      <alignment horizontal="left" indent="3"/>
    </xf>
    <xf numFmtId="3" fontId="4" fillId="0" borderId="12" xfId="0" applyNumberFormat="1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3" fontId="10" fillId="0" borderId="15" xfId="0" applyNumberFormat="1" applyFont="1" applyBorder="1" applyAlignment="1">
      <alignment vertical="center"/>
    </xf>
    <xf numFmtId="0" fontId="8" fillId="0" borderId="24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3" fontId="10" fillId="0" borderId="19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15" xfId="0" applyFont="1" applyFill="1" applyBorder="1" applyAlignment="1">
      <alignment horizontal="left" indent="2"/>
    </xf>
    <xf numFmtId="3" fontId="8" fillId="0" borderId="2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9" fillId="0" borderId="35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 horizontal="left" indent="2"/>
    </xf>
    <xf numFmtId="0" fontId="10" fillId="0" borderId="15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13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3" xfId="0" applyFont="1" applyBorder="1" applyAlignment="1">
      <alignment horizontal="left" indent="2"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18" borderId="15" xfId="0" applyFont="1" applyFill="1" applyBorder="1" applyAlignment="1">
      <alignment/>
    </xf>
    <xf numFmtId="3" fontId="9" fillId="18" borderId="32" xfId="0" applyNumberFormat="1" applyFont="1" applyFill="1" applyBorder="1" applyAlignment="1">
      <alignment/>
    </xf>
    <xf numFmtId="0" fontId="9" fillId="0" borderId="23" xfId="0" applyFont="1" applyBorder="1" applyAlignment="1">
      <alignment horizontal="left" indent="2"/>
    </xf>
    <xf numFmtId="0" fontId="9" fillId="0" borderId="24" xfId="0" applyFont="1" applyBorder="1" applyAlignment="1">
      <alignment horizontal="left" indent="2"/>
    </xf>
    <xf numFmtId="3" fontId="9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3" fontId="0" fillId="0" borderId="15" xfId="0" applyNumberFormat="1" applyFill="1" applyBorder="1" applyAlignment="1">
      <alignment/>
    </xf>
    <xf numFmtId="0" fontId="9" fillId="0" borderId="12" xfId="0" applyFont="1" applyBorder="1" applyAlignment="1">
      <alignment horizontal="left" indent="2"/>
    </xf>
    <xf numFmtId="3" fontId="8" fillId="0" borderId="42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27" xfId="0" applyFont="1" applyBorder="1" applyAlignment="1">
      <alignment horizontal="left" indent="2"/>
    </xf>
    <xf numFmtId="0" fontId="9" fillId="0" borderId="31" xfId="0" applyFont="1" applyBorder="1" applyAlignment="1">
      <alignment horizontal="left" indent="2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3" fontId="9" fillId="0" borderId="4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24" xfId="40" applyNumberFormat="1" applyFont="1" applyBorder="1" applyAlignment="1">
      <alignment horizontal="right"/>
    </xf>
    <xf numFmtId="0" fontId="9" fillId="0" borderId="22" xfId="0" applyFont="1" applyBorder="1" applyAlignment="1">
      <alignment horizontal="left" indent="3"/>
    </xf>
    <xf numFmtId="0" fontId="8" fillId="0" borderId="23" xfId="0" applyFont="1" applyBorder="1" applyAlignment="1">
      <alignment horizontal="left" indent="3"/>
    </xf>
    <xf numFmtId="0" fontId="16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40">
      <selection activeCell="B43" sqref="B43"/>
    </sheetView>
  </sheetViews>
  <sheetFormatPr defaultColWidth="9.140625" defaultRowHeight="12.75"/>
  <cols>
    <col min="1" max="1" width="6.7109375" style="0" customWidth="1"/>
    <col min="2" max="2" width="41.7109375" style="0" customWidth="1"/>
    <col min="3" max="3" width="22.00390625" style="0" customWidth="1"/>
    <col min="4" max="4" width="18.140625" style="0" customWidth="1"/>
    <col min="5" max="5" width="12.710937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36" t="s">
        <v>775</v>
      </c>
      <c r="B1" s="36"/>
      <c r="C1" s="36"/>
      <c r="D1" s="34"/>
      <c r="E1" s="34"/>
      <c r="F1" s="36"/>
      <c r="G1" s="36"/>
      <c r="H1" s="36"/>
      <c r="I1" s="34"/>
      <c r="J1" s="34"/>
    </row>
    <row r="2" spans="1:10" ht="15.75">
      <c r="A2" s="36"/>
      <c r="B2" s="36"/>
      <c r="C2" s="36"/>
      <c r="D2" s="34"/>
      <c r="E2" s="34"/>
      <c r="F2" s="36"/>
      <c r="G2" s="36"/>
      <c r="H2" s="36"/>
      <c r="I2" s="34"/>
      <c r="J2" s="34"/>
    </row>
    <row r="3" spans="1:10" ht="15.75">
      <c r="A3" s="437" t="s">
        <v>42</v>
      </c>
      <c r="B3" s="438"/>
      <c r="C3" s="438"/>
      <c r="D3" s="438"/>
      <c r="E3" s="24"/>
      <c r="F3" s="51"/>
      <c r="G3" s="6"/>
      <c r="H3" s="51"/>
      <c r="I3" s="40"/>
      <c r="J3" s="24"/>
    </row>
    <row r="4" spans="1:10" ht="15.75">
      <c r="A4" s="439" t="s">
        <v>630</v>
      </c>
      <c r="B4" s="438"/>
      <c r="C4" s="439"/>
      <c r="D4" s="438"/>
      <c r="E4" s="35"/>
      <c r="F4" s="51"/>
      <c r="G4" s="51"/>
      <c r="H4" s="51"/>
      <c r="I4" s="24"/>
      <c r="J4" s="35"/>
    </row>
    <row r="5" spans="1:10" ht="15.75">
      <c r="A5" s="439" t="s">
        <v>563</v>
      </c>
      <c r="B5" s="438"/>
      <c r="C5" s="438"/>
      <c r="D5" s="438"/>
      <c r="E5" s="35"/>
      <c r="F5" s="51"/>
      <c r="G5" s="51"/>
      <c r="H5" s="51"/>
      <c r="I5" s="47"/>
      <c r="J5" s="35"/>
    </row>
    <row r="6" spans="1:10" ht="15.75">
      <c r="A6" s="51"/>
      <c r="B6" s="51"/>
      <c r="C6" s="51"/>
      <c r="D6" s="47"/>
      <c r="E6" s="35"/>
      <c r="F6" s="51"/>
      <c r="G6" s="51"/>
      <c r="H6" s="51"/>
      <c r="I6" s="47"/>
      <c r="J6" s="35"/>
    </row>
    <row r="7" spans="1:10" ht="13.5" customHeight="1">
      <c r="A7" s="6" t="s">
        <v>0</v>
      </c>
      <c r="B7" s="6"/>
      <c r="C7" s="7"/>
      <c r="D7" s="7" t="s">
        <v>1</v>
      </c>
      <c r="E7" s="7"/>
      <c r="F7" s="6"/>
      <c r="G7" s="6"/>
      <c r="H7" s="6"/>
      <c r="I7" s="7"/>
      <c r="J7" s="7"/>
    </row>
    <row r="8" spans="1:8" ht="13.5" customHeight="1">
      <c r="A8" s="31" t="s">
        <v>2</v>
      </c>
      <c r="B8" s="9" t="s">
        <v>3</v>
      </c>
      <c r="C8" s="440" t="s">
        <v>633</v>
      </c>
      <c r="D8" s="440" t="s">
        <v>555</v>
      </c>
      <c r="E8" s="440" t="s">
        <v>632</v>
      </c>
      <c r="F8" s="24"/>
      <c r="G8" s="24"/>
      <c r="H8" s="24"/>
    </row>
    <row r="9" spans="1:8" ht="31.5" customHeight="1">
      <c r="A9" s="32" t="s">
        <v>6</v>
      </c>
      <c r="B9" s="23"/>
      <c r="C9" s="442"/>
      <c r="D9" s="441"/>
      <c r="E9" s="441"/>
      <c r="F9" s="24"/>
      <c r="G9" s="24"/>
      <c r="H9" s="24"/>
    </row>
    <row r="10" spans="1:8" ht="13.5" customHeight="1">
      <c r="A10" s="9" t="s">
        <v>115</v>
      </c>
      <c r="B10" s="89" t="s">
        <v>178</v>
      </c>
      <c r="C10" s="157">
        <f>SUM(C11:C12)</f>
        <v>1359482</v>
      </c>
      <c r="D10" s="157">
        <f>SUM(D11:D12)</f>
        <v>1369106</v>
      </c>
      <c r="E10" s="157">
        <f>SUM(E11:E12)</f>
        <v>1368728</v>
      </c>
      <c r="F10" s="35"/>
      <c r="G10" s="35"/>
      <c r="H10" s="35"/>
    </row>
    <row r="11" spans="1:8" ht="13.5" customHeight="1">
      <c r="A11" s="54" t="s">
        <v>7</v>
      </c>
      <c r="B11" s="42" t="s">
        <v>179</v>
      </c>
      <c r="C11" s="130">
        <v>229478</v>
      </c>
      <c r="D11" s="130">
        <v>239102</v>
      </c>
      <c r="E11" s="130">
        <v>308212</v>
      </c>
      <c r="F11" s="35"/>
      <c r="G11" s="35"/>
      <c r="H11" s="35"/>
    </row>
    <row r="12" spans="1:8" ht="13.5" customHeight="1">
      <c r="A12" s="54" t="s">
        <v>8</v>
      </c>
      <c r="B12" s="42" t="s">
        <v>180</v>
      </c>
      <c r="C12" s="130">
        <f>SUM(C13:C16)</f>
        <v>1130004</v>
      </c>
      <c r="D12" s="130">
        <f>SUM(D13:D16)</f>
        <v>1130004</v>
      </c>
      <c r="E12" s="130">
        <f>SUM(E13:E16)</f>
        <v>1060516</v>
      </c>
      <c r="F12" s="35"/>
      <c r="G12" s="35"/>
      <c r="H12" s="35"/>
    </row>
    <row r="13" spans="1:8" ht="13.5" customHeight="1">
      <c r="A13" s="117" t="s">
        <v>181</v>
      </c>
      <c r="B13" s="42" t="s">
        <v>182</v>
      </c>
      <c r="C13" s="130">
        <v>1025566</v>
      </c>
      <c r="D13" s="130">
        <v>1025566</v>
      </c>
      <c r="E13" s="130">
        <v>1025566</v>
      </c>
      <c r="F13" s="35"/>
      <c r="G13" s="35"/>
      <c r="H13" s="35"/>
    </row>
    <row r="14" spans="1:8" ht="13.5" customHeight="1">
      <c r="A14" s="117" t="s">
        <v>183</v>
      </c>
      <c r="B14" s="42" t="s">
        <v>13</v>
      </c>
      <c r="C14" s="130">
        <v>28300</v>
      </c>
      <c r="D14" s="130">
        <v>28300</v>
      </c>
      <c r="E14" s="130">
        <v>28300</v>
      </c>
      <c r="F14" s="35"/>
      <c r="G14" s="35"/>
      <c r="H14" s="35"/>
    </row>
    <row r="15" spans="1:8" ht="13.5" customHeight="1">
      <c r="A15" s="117" t="s">
        <v>184</v>
      </c>
      <c r="B15" s="42" t="s">
        <v>318</v>
      </c>
      <c r="C15" s="130">
        <v>5000</v>
      </c>
      <c r="D15" s="130">
        <v>5000</v>
      </c>
      <c r="E15" s="130">
        <v>5000</v>
      </c>
      <c r="F15" s="35"/>
      <c r="G15" s="35"/>
      <c r="H15" s="35"/>
    </row>
    <row r="16" spans="1:8" ht="13.5" customHeight="1">
      <c r="A16" s="118" t="s">
        <v>319</v>
      </c>
      <c r="B16" s="39" t="s">
        <v>320</v>
      </c>
      <c r="C16" s="161">
        <v>71138</v>
      </c>
      <c r="D16" s="161">
        <v>71138</v>
      </c>
      <c r="E16" s="161">
        <v>1650</v>
      </c>
      <c r="F16" s="35"/>
      <c r="G16" s="35"/>
      <c r="H16" s="35"/>
    </row>
    <row r="17" spans="1:8" ht="13.5" customHeight="1">
      <c r="A17" s="23" t="s">
        <v>117</v>
      </c>
      <c r="B17" s="119" t="s">
        <v>185</v>
      </c>
      <c r="C17" s="157"/>
      <c r="D17" s="285"/>
      <c r="E17" s="285"/>
      <c r="F17" s="35"/>
      <c r="G17" s="35"/>
      <c r="H17" s="35"/>
    </row>
    <row r="18" spans="1:8" ht="13.5" customHeight="1">
      <c r="A18" s="54" t="s">
        <v>186</v>
      </c>
      <c r="B18" s="42" t="s">
        <v>187</v>
      </c>
      <c r="C18" s="166">
        <f>SUM(C19:C23)</f>
        <v>382082</v>
      </c>
      <c r="D18" s="166">
        <f>SUM(D19:D23)</f>
        <v>424016</v>
      </c>
      <c r="E18" s="166">
        <f>SUM(E19:E23)</f>
        <v>856054</v>
      </c>
      <c r="F18" s="35"/>
      <c r="G18" s="35"/>
      <c r="H18" s="35"/>
    </row>
    <row r="19" spans="1:8" ht="13.5" customHeight="1">
      <c r="A19" s="117" t="s">
        <v>188</v>
      </c>
      <c r="B19" s="42" t="s">
        <v>189</v>
      </c>
      <c r="C19" s="130">
        <v>382082</v>
      </c>
      <c r="D19" s="130">
        <v>382082</v>
      </c>
      <c r="E19" s="130">
        <v>441403</v>
      </c>
      <c r="F19" s="35"/>
      <c r="G19" s="35"/>
      <c r="H19" s="35"/>
    </row>
    <row r="20" spans="1:8" ht="13.5" customHeight="1">
      <c r="A20" s="117" t="s">
        <v>190</v>
      </c>
      <c r="B20" s="42" t="s">
        <v>191</v>
      </c>
      <c r="C20" s="130">
        <v>0</v>
      </c>
      <c r="D20" s="130">
        <v>41934</v>
      </c>
      <c r="E20" s="130">
        <v>66682</v>
      </c>
      <c r="F20" s="35"/>
      <c r="G20" s="35"/>
      <c r="H20" s="35"/>
    </row>
    <row r="21" spans="1:8" ht="13.5" customHeight="1">
      <c r="A21" s="117" t="s">
        <v>192</v>
      </c>
      <c r="B21" s="42" t="s">
        <v>663</v>
      </c>
      <c r="C21" s="130">
        <v>0</v>
      </c>
      <c r="D21" s="130">
        <v>0</v>
      </c>
      <c r="E21" s="130">
        <v>140000</v>
      </c>
      <c r="F21" s="74"/>
      <c r="G21" s="74"/>
      <c r="H21" s="74"/>
    </row>
    <row r="22" spans="1:8" ht="13.5" customHeight="1">
      <c r="A22" s="117" t="s">
        <v>664</v>
      </c>
      <c r="B22" s="42" t="s">
        <v>665</v>
      </c>
      <c r="C22" s="130">
        <v>0</v>
      </c>
      <c r="D22" s="130">
        <v>0</v>
      </c>
      <c r="E22" s="130">
        <v>207969</v>
      </c>
      <c r="F22" s="74"/>
      <c r="G22" s="74"/>
      <c r="H22" s="74"/>
    </row>
    <row r="23" spans="1:8" ht="13.5" customHeight="1">
      <c r="A23" s="118" t="s">
        <v>666</v>
      </c>
      <c r="B23" s="38" t="s">
        <v>193</v>
      </c>
      <c r="C23" s="130">
        <v>0</v>
      </c>
      <c r="D23" s="130">
        <v>0</v>
      </c>
      <c r="E23" s="130">
        <v>0</v>
      </c>
      <c r="F23" s="35"/>
      <c r="G23" s="35"/>
      <c r="H23" s="35"/>
    </row>
    <row r="24" spans="1:8" ht="13.5" customHeight="1">
      <c r="A24" s="9" t="s">
        <v>120</v>
      </c>
      <c r="B24" s="89" t="s">
        <v>194</v>
      </c>
      <c r="C24" s="157">
        <f>SUM(C25:C26)</f>
        <v>88632</v>
      </c>
      <c r="D24" s="157">
        <f>SUM(D25:D26)</f>
        <v>89332</v>
      </c>
      <c r="E24" s="157">
        <f>SUM(E25:E26)</f>
        <v>89332</v>
      </c>
      <c r="F24" s="35"/>
      <c r="G24" s="35"/>
      <c r="H24" s="35"/>
    </row>
    <row r="25" spans="1:8" ht="13.5" customHeight="1">
      <c r="A25" s="54" t="s">
        <v>7</v>
      </c>
      <c r="B25" s="42" t="s">
        <v>195</v>
      </c>
      <c r="C25" s="130">
        <v>46043</v>
      </c>
      <c r="D25" s="130">
        <v>46743</v>
      </c>
      <c r="E25" s="130">
        <v>46743</v>
      </c>
      <c r="F25" s="34"/>
      <c r="G25" s="34"/>
      <c r="H25" s="35"/>
    </row>
    <row r="26" spans="1:8" ht="13.5" customHeight="1">
      <c r="A26" s="54" t="s">
        <v>8</v>
      </c>
      <c r="B26" s="42" t="s">
        <v>196</v>
      </c>
      <c r="C26" s="130">
        <v>42589</v>
      </c>
      <c r="D26" s="130">
        <v>42589</v>
      </c>
      <c r="E26" s="130">
        <v>42589</v>
      </c>
      <c r="F26" s="34"/>
      <c r="G26" s="34"/>
      <c r="H26" s="35"/>
    </row>
    <row r="27" spans="1:8" ht="13.5" customHeight="1">
      <c r="A27" s="31" t="s">
        <v>197</v>
      </c>
      <c r="B27" s="53" t="s">
        <v>198</v>
      </c>
      <c r="C27" s="157">
        <f>SUM(C28:C30)</f>
        <v>25263</v>
      </c>
      <c r="D27" s="157">
        <f>SUM(D28:D30)</f>
        <v>37899</v>
      </c>
      <c r="E27" s="157">
        <f>SUM(E28:E30)</f>
        <v>37899</v>
      </c>
      <c r="F27" s="34"/>
      <c r="G27" s="34"/>
      <c r="H27" s="34"/>
    </row>
    <row r="28" spans="1:8" ht="13.5" customHeight="1">
      <c r="A28" s="94" t="s">
        <v>7</v>
      </c>
      <c r="B28" s="15" t="s">
        <v>199</v>
      </c>
      <c r="C28" s="130">
        <v>0</v>
      </c>
      <c r="D28" s="130">
        <v>0</v>
      </c>
      <c r="E28" s="130">
        <v>0</v>
      </c>
      <c r="F28" s="34"/>
      <c r="G28" s="34"/>
      <c r="H28" s="34"/>
    </row>
    <row r="29" spans="1:8" ht="13.5" customHeight="1">
      <c r="A29" s="94" t="s">
        <v>8</v>
      </c>
      <c r="B29" s="15" t="s">
        <v>200</v>
      </c>
      <c r="C29" s="130">
        <v>0</v>
      </c>
      <c r="D29" s="130">
        <v>0</v>
      </c>
      <c r="E29" s="130">
        <v>0</v>
      </c>
      <c r="F29" s="34"/>
      <c r="G29" s="34"/>
      <c r="H29" s="34"/>
    </row>
    <row r="30" spans="1:8" ht="13.5" customHeight="1">
      <c r="A30" s="99" t="s">
        <v>9</v>
      </c>
      <c r="B30" s="19" t="s">
        <v>270</v>
      </c>
      <c r="C30" s="164">
        <v>25263</v>
      </c>
      <c r="D30" s="164">
        <v>37899</v>
      </c>
      <c r="E30" s="164">
        <v>37899</v>
      </c>
      <c r="F30" s="34"/>
      <c r="G30" s="34"/>
      <c r="H30" s="34"/>
    </row>
    <row r="31" spans="1:8" ht="13.5" customHeight="1">
      <c r="A31" s="65" t="s">
        <v>201</v>
      </c>
      <c r="B31" s="136" t="s">
        <v>240</v>
      </c>
      <c r="C31" s="166">
        <f>SUM(C32:C34)</f>
        <v>240007</v>
      </c>
      <c r="D31" s="166">
        <f>SUM(D32:D34)</f>
        <v>251340</v>
      </c>
      <c r="E31" s="166">
        <f>SUM(E32:E34)</f>
        <v>38687</v>
      </c>
      <c r="F31" s="34"/>
      <c r="G31" s="34"/>
      <c r="H31" s="34"/>
    </row>
    <row r="32" spans="1:8" ht="13.5" customHeight="1">
      <c r="A32" s="54" t="s">
        <v>7</v>
      </c>
      <c r="B32" s="42" t="s">
        <v>241</v>
      </c>
      <c r="C32" s="130">
        <v>18900</v>
      </c>
      <c r="D32" s="130">
        <v>19500</v>
      </c>
      <c r="E32" s="130">
        <v>20250</v>
      </c>
      <c r="F32" s="34"/>
      <c r="G32" s="34"/>
      <c r="H32" s="34"/>
    </row>
    <row r="33" spans="1:8" ht="13.5" customHeight="1">
      <c r="A33" s="94">
        <v>2</v>
      </c>
      <c r="B33" s="42" t="s">
        <v>260</v>
      </c>
      <c r="C33" s="130">
        <v>221107</v>
      </c>
      <c r="D33" s="130">
        <v>231547</v>
      </c>
      <c r="E33" s="130">
        <v>18129</v>
      </c>
      <c r="F33" s="34"/>
      <c r="G33" s="34"/>
      <c r="H33" s="34"/>
    </row>
    <row r="34" spans="1:8" ht="13.5" customHeight="1">
      <c r="A34" s="94"/>
      <c r="B34" s="42" t="s">
        <v>625</v>
      </c>
      <c r="C34" s="164">
        <v>0</v>
      </c>
      <c r="D34" s="164">
        <v>293</v>
      </c>
      <c r="E34" s="164">
        <v>308</v>
      </c>
      <c r="F34" s="34"/>
      <c r="G34" s="34"/>
      <c r="H34" s="34"/>
    </row>
    <row r="35" spans="1:8" ht="13.5" customHeight="1">
      <c r="A35" s="31" t="s">
        <v>204</v>
      </c>
      <c r="B35" s="37" t="s">
        <v>202</v>
      </c>
      <c r="C35" s="167"/>
      <c r="D35" s="167"/>
      <c r="E35" s="167"/>
      <c r="F35" s="7"/>
      <c r="G35" s="7"/>
      <c r="H35" s="7"/>
    </row>
    <row r="36" spans="1:8" ht="13.5" customHeight="1">
      <c r="A36" s="33"/>
      <c r="B36" s="43" t="s">
        <v>203</v>
      </c>
      <c r="C36" s="201">
        <v>947</v>
      </c>
      <c r="D36" s="201">
        <v>947</v>
      </c>
      <c r="E36" s="201">
        <v>984</v>
      </c>
      <c r="F36" s="7"/>
      <c r="G36" s="7"/>
      <c r="H36" s="7"/>
    </row>
    <row r="37" spans="1:8" ht="13.5" customHeight="1">
      <c r="A37" s="23" t="s">
        <v>208</v>
      </c>
      <c r="B37" s="119" t="s">
        <v>205</v>
      </c>
      <c r="C37" s="157">
        <f>SUM(C38:C39)</f>
        <v>417000</v>
      </c>
      <c r="D37" s="157">
        <f>SUM(D38:D39)</f>
        <v>417000</v>
      </c>
      <c r="E37" s="157">
        <f>SUM(E38:E39)</f>
        <v>177200</v>
      </c>
      <c r="F37" s="7"/>
      <c r="G37" s="7"/>
      <c r="H37" s="7"/>
    </row>
    <row r="38" spans="1:8" ht="13.5" customHeight="1">
      <c r="A38" s="54" t="s">
        <v>7</v>
      </c>
      <c r="B38" s="42" t="s">
        <v>206</v>
      </c>
      <c r="C38" s="130">
        <v>417000</v>
      </c>
      <c r="D38" s="130">
        <v>417000</v>
      </c>
      <c r="E38" s="130">
        <v>177200</v>
      </c>
      <c r="F38" s="7"/>
      <c r="G38" s="7"/>
      <c r="H38" s="7"/>
    </row>
    <row r="39" spans="1:8" ht="13.5" customHeight="1">
      <c r="A39" s="54" t="s">
        <v>8</v>
      </c>
      <c r="B39" s="42" t="s">
        <v>207</v>
      </c>
      <c r="C39" s="164">
        <v>0</v>
      </c>
      <c r="D39" s="164">
        <v>0</v>
      </c>
      <c r="E39" s="164">
        <v>0</v>
      </c>
      <c r="F39" s="48"/>
      <c r="G39" s="48"/>
      <c r="H39" s="48"/>
    </row>
    <row r="40" spans="1:8" ht="13.5" customHeight="1">
      <c r="A40" s="70" t="s">
        <v>394</v>
      </c>
      <c r="B40" s="69" t="s">
        <v>209</v>
      </c>
      <c r="C40" s="165">
        <v>0</v>
      </c>
      <c r="D40" s="165">
        <v>15457</v>
      </c>
      <c r="E40" s="165">
        <v>15457</v>
      </c>
      <c r="F40" s="48"/>
      <c r="G40" s="48"/>
      <c r="H40" s="48"/>
    </row>
    <row r="41" spans="1:8" ht="13.5" customHeight="1">
      <c r="A41" s="12"/>
      <c r="B41" s="137" t="s">
        <v>210</v>
      </c>
      <c r="C41" s="132">
        <f>SUM(C10,C18,C24,C27,C31,C36,C37)</f>
        <v>2513413</v>
      </c>
      <c r="D41" s="132">
        <f>SUM(D10,D18,D24,D27,D31,D36,D37,D40)</f>
        <v>2605097</v>
      </c>
      <c r="E41" s="132">
        <f>SUM(E10,E18,E24,E27,E31,E36,E37,E40)</f>
        <v>2584341</v>
      </c>
      <c r="F41" s="48"/>
      <c r="G41" s="48"/>
      <c r="H41" s="48"/>
    </row>
    <row r="42" spans="1:10" ht="12.75" customHeight="1">
      <c r="A42" s="24"/>
      <c r="B42" s="34"/>
      <c r="C42" s="34"/>
      <c r="D42" s="34"/>
      <c r="E42" s="34"/>
      <c r="F42" s="48"/>
      <c r="G42" s="48"/>
      <c r="H42" s="48"/>
      <c r="I42" s="48"/>
      <c r="J42" s="48"/>
    </row>
    <row r="43" spans="1:10" ht="15.75">
      <c r="A43" s="36" t="s">
        <v>776</v>
      </c>
      <c r="B43" s="36"/>
      <c r="C43" s="36"/>
      <c r="D43" s="34"/>
      <c r="E43" s="34"/>
      <c r="F43" s="48"/>
      <c r="G43" s="48"/>
      <c r="H43" s="48"/>
      <c r="I43" s="48"/>
      <c r="J43" s="48"/>
    </row>
    <row r="44" spans="1:10" ht="15.75">
      <c r="A44" s="47"/>
      <c r="B44" s="24"/>
      <c r="C44" s="24"/>
      <c r="D44" s="24"/>
      <c r="E44" s="24"/>
      <c r="F44" s="48"/>
      <c r="G44" s="48"/>
      <c r="H44" s="48"/>
      <c r="I44" s="48"/>
      <c r="J44" s="48"/>
    </row>
    <row r="45" spans="1:10" ht="15.75">
      <c r="A45" s="437" t="s">
        <v>42</v>
      </c>
      <c r="B45" s="438"/>
      <c r="C45" s="438"/>
      <c r="D45" s="438"/>
      <c r="E45" s="24"/>
      <c r="F45" s="48"/>
      <c r="G45" s="48"/>
      <c r="H45" s="48"/>
      <c r="I45" s="48"/>
      <c r="J45" s="48"/>
    </row>
    <row r="46" spans="1:10" ht="15.75">
      <c r="A46" s="439" t="s">
        <v>631</v>
      </c>
      <c r="B46" s="438"/>
      <c r="C46" s="439"/>
      <c r="D46" s="438"/>
      <c r="E46" s="35"/>
      <c r="F46" s="48"/>
      <c r="G46" s="48"/>
      <c r="H46" s="48"/>
      <c r="I46" s="48"/>
      <c r="J46" s="48"/>
    </row>
    <row r="47" spans="1:10" ht="15.75">
      <c r="A47" s="439" t="s">
        <v>563</v>
      </c>
      <c r="B47" s="438"/>
      <c r="C47" s="438"/>
      <c r="D47" s="438"/>
      <c r="E47" s="35"/>
      <c r="F47" s="48"/>
      <c r="G47" s="48"/>
      <c r="H47" s="48"/>
      <c r="I47" s="48"/>
      <c r="J47" s="48"/>
    </row>
    <row r="48" spans="1:10" ht="15" customHeight="1">
      <c r="A48" s="24"/>
      <c r="B48" s="24"/>
      <c r="C48" s="24"/>
      <c r="D48" s="24"/>
      <c r="E48" s="24"/>
      <c r="F48" s="48"/>
      <c r="G48" s="48"/>
      <c r="H48" s="48"/>
      <c r="I48" s="48"/>
      <c r="J48" s="48"/>
    </row>
    <row r="49" spans="1:10" ht="15" customHeight="1">
      <c r="A49" s="6" t="s">
        <v>22</v>
      </c>
      <c r="B49" s="6"/>
      <c r="C49" s="7"/>
      <c r="D49" s="7" t="s">
        <v>23</v>
      </c>
      <c r="E49" s="7"/>
      <c r="F49" s="48"/>
      <c r="G49" s="48"/>
      <c r="H49" s="48"/>
      <c r="I49" s="48"/>
      <c r="J49" s="48"/>
    </row>
    <row r="50" spans="1:8" ht="18" customHeight="1">
      <c r="A50" s="9" t="s">
        <v>2</v>
      </c>
      <c r="B50" s="9" t="s">
        <v>3</v>
      </c>
      <c r="C50" s="440" t="s">
        <v>633</v>
      </c>
      <c r="D50" s="440" t="s">
        <v>555</v>
      </c>
      <c r="E50" s="440" t="s">
        <v>632</v>
      </c>
      <c r="F50" s="48"/>
      <c r="G50" s="48"/>
      <c r="H50" s="48"/>
    </row>
    <row r="51" spans="1:8" ht="24" customHeight="1">
      <c r="A51" s="11" t="s">
        <v>6</v>
      </c>
      <c r="B51" s="11"/>
      <c r="C51" s="442"/>
      <c r="D51" s="441"/>
      <c r="E51" s="441"/>
      <c r="F51" s="48"/>
      <c r="G51" s="48"/>
      <c r="H51" s="48"/>
    </row>
    <row r="52" spans="1:8" ht="18" customHeight="1">
      <c r="A52" s="9" t="s">
        <v>7</v>
      </c>
      <c r="B52" s="52" t="s">
        <v>24</v>
      </c>
      <c r="C52" s="157">
        <f>SUM(C53:C55,C57:C58)</f>
        <v>1668200</v>
      </c>
      <c r="D52" s="157">
        <f>SUM(D53:D55,D57:D58)</f>
        <v>1758228</v>
      </c>
      <c r="E52" s="157">
        <f>SUM(E53:E55,E57:E58)</f>
        <v>1857398</v>
      </c>
      <c r="F52" s="2"/>
      <c r="G52" s="2"/>
      <c r="H52" s="2"/>
    </row>
    <row r="53" spans="1:8" ht="18" customHeight="1">
      <c r="A53" s="54"/>
      <c r="B53" s="35" t="s">
        <v>25</v>
      </c>
      <c r="C53" s="130">
        <v>480637</v>
      </c>
      <c r="D53" s="130">
        <v>499088</v>
      </c>
      <c r="E53" s="130">
        <f>'5.mell'!C50</f>
        <v>509103</v>
      </c>
      <c r="F53" s="2"/>
      <c r="G53" s="2"/>
      <c r="H53" s="2"/>
    </row>
    <row r="54" spans="1:8" ht="18" customHeight="1">
      <c r="A54" s="54"/>
      <c r="B54" s="35" t="s">
        <v>26</v>
      </c>
      <c r="C54" s="130">
        <v>125663</v>
      </c>
      <c r="D54" s="130">
        <v>130055</v>
      </c>
      <c r="E54" s="130">
        <f>'5.mell'!D50</f>
        <v>132739</v>
      </c>
      <c r="F54" s="2"/>
      <c r="G54" s="2"/>
      <c r="H54" s="2"/>
    </row>
    <row r="55" spans="1:8" ht="18" customHeight="1">
      <c r="A55" s="54"/>
      <c r="B55" s="35" t="s">
        <v>27</v>
      </c>
      <c r="C55" s="130">
        <v>890913</v>
      </c>
      <c r="D55" s="130">
        <v>916082</v>
      </c>
      <c r="E55" s="130">
        <f>'5.mell'!E50</f>
        <v>920076</v>
      </c>
      <c r="F55" s="2"/>
      <c r="G55" s="2"/>
      <c r="H55" s="2"/>
    </row>
    <row r="56" spans="1:8" ht="18" customHeight="1">
      <c r="A56" s="54"/>
      <c r="B56" s="35" t="s">
        <v>28</v>
      </c>
      <c r="C56" s="130">
        <v>118908</v>
      </c>
      <c r="D56" s="130">
        <v>118908</v>
      </c>
      <c r="E56" s="130">
        <v>118908</v>
      </c>
      <c r="F56" s="2"/>
      <c r="G56" s="2"/>
      <c r="H56" s="2"/>
    </row>
    <row r="57" spans="1:8" ht="18" customHeight="1">
      <c r="A57" s="54"/>
      <c r="B57" s="35" t="s">
        <v>271</v>
      </c>
      <c r="C57" s="130">
        <v>147437</v>
      </c>
      <c r="D57" s="130">
        <v>150669</v>
      </c>
      <c r="E57" s="130">
        <v>215461</v>
      </c>
      <c r="F57" s="2"/>
      <c r="G57" s="2"/>
      <c r="H57" s="2"/>
    </row>
    <row r="58" spans="1:8" ht="18" customHeight="1">
      <c r="A58" s="55"/>
      <c r="B58" s="29" t="s">
        <v>263</v>
      </c>
      <c r="C58" s="164">
        <v>23550</v>
      </c>
      <c r="D58" s="164">
        <v>62334</v>
      </c>
      <c r="E58" s="164">
        <f>'5.mell'!H50</f>
        <v>80019</v>
      </c>
      <c r="F58" s="2"/>
      <c r="G58" s="2"/>
      <c r="H58" s="2"/>
    </row>
    <row r="59" spans="1:8" ht="18" customHeight="1">
      <c r="A59" s="9" t="s">
        <v>8</v>
      </c>
      <c r="B59" s="53" t="s">
        <v>29</v>
      </c>
      <c r="C59" s="157">
        <f>SUM(C60:C62)</f>
        <v>93726</v>
      </c>
      <c r="D59" s="157">
        <f>SUM(D60:D62)</f>
        <v>185684</v>
      </c>
      <c r="E59" s="157">
        <f>SUM(E60:E62)</f>
        <v>199382</v>
      </c>
      <c r="F59" s="2"/>
      <c r="G59" s="2"/>
      <c r="H59" s="2"/>
    </row>
    <row r="60" spans="1:8" ht="18" customHeight="1">
      <c r="A60" s="54"/>
      <c r="B60" s="15" t="s">
        <v>30</v>
      </c>
      <c r="C60" s="161">
        <v>22599</v>
      </c>
      <c r="D60" s="161">
        <v>104309</v>
      </c>
      <c r="E60" s="161">
        <v>103309</v>
      </c>
      <c r="F60" s="2"/>
      <c r="G60" s="2"/>
      <c r="H60" s="2"/>
    </row>
    <row r="61" spans="1:8" ht="18" customHeight="1">
      <c r="A61" s="54"/>
      <c r="B61" s="15" t="s">
        <v>31</v>
      </c>
      <c r="C61" s="161">
        <v>69927</v>
      </c>
      <c r="D61" s="161">
        <v>80175</v>
      </c>
      <c r="E61" s="161">
        <v>93773</v>
      </c>
      <c r="F61" s="2"/>
      <c r="G61" s="2"/>
      <c r="H61" s="2"/>
    </row>
    <row r="62" spans="1:8" ht="18" customHeight="1">
      <c r="A62" s="54"/>
      <c r="B62" s="15" t="s">
        <v>32</v>
      </c>
      <c r="C62" s="161">
        <v>1200</v>
      </c>
      <c r="D62" s="161">
        <v>1200</v>
      </c>
      <c r="E62" s="161">
        <v>2300</v>
      </c>
      <c r="F62" s="2"/>
      <c r="G62" s="2"/>
      <c r="H62" s="2"/>
    </row>
    <row r="63" spans="1:8" ht="18" customHeight="1">
      <c r="A63" s="31" t="s">
        <v>9</v>
      </c>
      <c r="B63" s="53" t="s">
        <v>33</v>
      </c>
      <c r="C63" s="157">
        <f>SUM(C64:C65)</f>
        <v>661107</v>
      </c>
      <c r="D63" s="157">
        <f>SUM(D64:D65)</f>
        <v>661107</v>
      </c>
      <c r="E63" s="157">
        <f>SUM(E64:E65)</f>
        <v>518174</v>
      </c>
      <c r="F63" s="2"/>
      <c r="G63" s="2"/>
      <c r="H63" s="2"/>
    </row>
    <row r="64" spans="1:8" ht="18" customHeight="1">
      <c r="A64" s="32"/>
      <c r="B64" s="15" t="s">
        <v>238</v>
      </c>
      <c r="C64" s="130">
        <v>221107</v>
      </c>
      <c r="D64" s="130">
        <v>221107</v>
      </c>
      <c r="E64" s="130">
        <v>378174</v>
      </c>
      <c r="F64" s="2"/>
      <c r="G64" s="2"/>
      <c r="H64" s="2"/>
    </row>
    <row r="65" spans="1:8" ht="18" customHeight="1">
      <c r="A65" s="99"/>
      <c r="B65" s="19" t="s">
        <v>257</v>
      </c>
      <c r="C65" s="164">
        <f>'5.mell'!L48</f>
        <v>440000</v>
      </c>
      <c r="D65" s="164">
        <v>440000</v>
      </c>
      <c r="E65" s="164">
        <v>140000</v>
      </c>
      <c r="F65" s="2"/>
      <c r="G65" s="2"/>
      <c r="H65" s="2"/>
    </row>
    <row r="66" spans="1:8" ht="18" customHeight="1">
      <c r="A66" s="23" t="s">
        <v>10</v>
      </c>
      <c r="B66" s="56" t="s">
        <v>34</v>
      </c>
      <c r="C66" s="157">
        <f>SUM(C67:C68)</f>
        <v>90380</v>
      </c>
      <c r="D66" s="157">
        <f>SUM(D67:D68)</f>
        <v>78</v>
      </c>
      <c r="E66" s="157">
        <f>SUM(E67:E68)</f>
        <v>9387</v>
      </c>
      <c r="F66" s="2"/>
      <c r="G66" s="2"/>
      <c r="H66" s="2"/>
    </row>
    <row r="67" spans="1:8" ht="18" customHeight="1">
      <c r="A67" s="54"/>
      <c r="B67" s="7" t="s">
        <v>239</v>
      </c>
      <c r="C67" s="130">
        <v>85380</v>
      </c>
      <c r="D67" s="130">
        <v>0</v>
      </c>
      <c r="E67" s="130">
        <v>0</v>
      </c>
      <c r="F67" s="2"/>
      <c r="G67" s="2"/>
      <c r="H67" s="2"/>
    </row>
    <row r="68" spans="1:8" ht="18" customHeight="1">
      <c r="A68" s="54"/>
      <c r="B68" s="7" t="s">
        <v>35</v>
      </c>
      <c r="C68" s="164">
        <v>5000</v>
      </c>
      <c r="D68" s="164">
        <v>78</v>
      </c>
      <c r="E68" s="164">
        <v>9387</v>
      </c>
      <c r="F68" s="2"/>
      <c r="G68" s="2"/>
      <c r="H68" s="2"/>
    </row>
    <row r="69" spans="1:8" ht="18" customHeight="1">
      <c r="A69" s="9"/>
      <c r="B69" s="17" t="s">
        <v>36</v>
      </c>
      <c r="C69" s="183">
        <f>SUM(C52,C59,C63,C66,)</f>
        <v>2513413</v>
      </c>
      <c r="D69" s="183">
        <f>SUM(D52,D59,D63,D66,)</f>
        <v>2605097</v>
      </c>
      <c r="E69" s="183">
        <f>SUM(E52,E59,E63,E66,)</f>
        <v>2584341</v>
      </c>
      <c r="F69" s="2"/>
      <c r="G69" s="364">
        <f>D69-D41</f>
        <v>0</v>
      </c>
      <c r="H69" s="2"/>
    </row>
    <row r="70" spans="1:8" ht="18" customHeight="1">
      <c r="A70" s="11"/>
      <c r="B70" s="18" t="s">
        <v>37</v>
      </c>
      <c r="C70" s="181"/>
      <c r="D70" s="181"/>
      <c r="E70" s="181"/>
      <c r="F70" s="2"/>
      <c r="G70" s="2"/>
      <c r="H70" s="2"/>
    </row>
    <row r="71" spans="1:10" ht="19.5" customHeight="1">
      <c r="A71" s="2"/>
      <c r="B71" s="2"/>
      <c r="C71" s="2"/>
      <c r="D71" s="2"/>
      <c r="E71" s="2"/>
      <c r="G71" s="2"/>
      <c r="H71" s="2"/>
      <c r="I71" s="2"/>
      <c r="J71" s="2"/>
    </row>
    <row r="72" spans="1:10" ht="19.5" customHeight="1">
      <c r="A72" s="7"/>
      <c r="B72" s="7"/>
      <c r="C72" s="7"/>
      <c r="D72" s="7"/>
      <c r="E72" s="7"/>
      <c r="G72" s="2"/>
      <c r="H72" s="2"/>
      <c r="I72" s="2"/>
      <c r="J72" s="2"/>
    </row>
    <row r="73" spans="1:10" ht="19.5" customHeight="1">
      <c r="A73" s="7"/>
      <c r="B73" s="77" t="s">
        <v>38</v>
      </c>
      <c r="C73" s="76"/>
      <c r="D73" s="7"/>
      <c r="E73" s="7"/>
      <c r="G73" s="2"/>
      <c r="H73" s="2"/>
      <c r="I73" s="2"/>
      <c r="J73" s="2"/>
    </row>
    <row r="74" spans="1:10" ht="15" customHeight="1">
      <c r="A74" s="7"/>
      <c r="B74" s="7"/>
      <c r="C74" s="7"/>
      <c r="D74" s="7"/>
      <c r="E74" s="7"/>
      <c r="G74" s="2"/>
      <c r="H74" s="2"/>
      <c r="I74" s="2"/>
      <c r="J74" s="2"/>
    </row>
    <row r="75" spans="1:10" ht="15" customHeight="1">
      <c r="A75" s="7"/>
      <c r="B75" s="7" t="s">
        <v>39</v>
      </c>
      <c r="C75" s="168">
        <v>2584341</v>
      </c>
      <c r="D75" s="7"/>
      <c r="E75" s="179"/>
      <c r="G75" s="2"/>
      <c r="H75" s="2"/>
      <c r="I75" s="2"/>
      <c r="J75" s="2"/>
    </row>
    <row r="76" spans="1:10" ht="15" customHeight="1">
      <c r="A76" s="7"/>
      <c r="B76" s="29" t="s">
        <v>40</v>
      </c>
      <c r="C76" s="173">
        <v>2584341</v>
      </c>
      <c r="D76" s="7"/>
      <c r="E76" s="179"/>
      <c r="G76" s="2"/>
      <c r="H76" s="2"/>
      <c r="I76" s="2"/>
      <c r="J76" s="2"/>
    </row>
    <row r="77" spans="1:10" ht="15" customHeight="1">
      <c r="A77" s="7"/>
      <c r="B77" s="7" t="s">
        <v>41</v>
      </c>
      <c r="C77" s="168">
        <f>SUM(C75-C76)</f>
        <v>0</v>
      </c>
      <c r="D77" s="7"/>
      <c r="E77" s="168"/>
      <c r="G77" s="2"/>
      <c r="H77" s="2"/>
      <c r="I77" s="2"/>
      <c r="J77" s="2"/>
    </row>
    <row r="78" spans="1:10" ht="15" customHeight="1">
      <c r="A78" s="7"/>
      <c r="B78" s="35"/>
      <c r="C78" s="35"/>
      <c r="D78" s="7"/>
      <c r="E78" s="7"/>
      <c r="G78" s="2"/>
      <c r="H78" s="2"/>
      <c r="I78" s="2"/>
      <c r="J78" s="2"/>
    </row>
    <row r="79" spans="1:10" ht="15" customHeight="1">
      <c r="A79" s="24"/>
      <c r="B79" s="35"/>
      <c r="C79" s="35"/>
      <c r="D79" s="74"/>
      <c r="E79" s="74"/>
      <c r="G79" s="2"/>
      <c r="H79" s="2"/>
      <c r="I79" s="2"/>
      <c r="J79" s="2"/>
    </row>
    <row r="80" spans="1:10" ht="15" customHeight="1">
      <c r="A80" s="45"/>
      <c r="B80" s="35"/>
      <c r="C80" s="35"/>
      <c r="D80" s="35"/>
      <c r="E80" s="35"/>
      <c r="G80" s="2"/>
      <c r="H80" s="2"/>
      <c r="I80" s="2"/>
      <c r="J80" s="2"/>
    </row>
    <row r="81" spans="1:10" ht="15" customHeight="1">
      <c r="A81" s="45"/>
      <c r="B81" s="35"/>
      <c r="C81" s="35"/>
      <c r="D81" s="35"/>
      <c r="E81" s="35"/>
      <c r="F81" s="2"/>
      <c r="G81" s="2"/>
      <c r="H81" s="2"/>
      <c r="I81" s="2"/>
      <c r="J81" s="2"/>
    </row>
    <row r="82" spans="1:10" ht="15" customHeight="1">
      <c r="A82" s="24"/>
      <c r="B82" s="34"/>
      <c r="C82" s="34"/>
      <c r="D82" s="34"/>
      <c r="E82" s="34"/>
      <c r="F82" s="2"/>
      <c r="G82" s="2"/>
      <c r="H82" s="2"/>
      <c r="I82" s="2"/>
      <c r="J82" s="2"/>
    </row>
    <row r="83" spans="1:10" ht="15" customHeight="1">
      <c r="A83" s="24"/>
      <c r="B83" s="34"/>
      <c r="C83" s="34"/>
      <c r="D83" s="34"/>
      <c r="E83" s="34"/>
      <c r="F83" s="2"/>
      <c r="G83" s="2"/>
      <c r="H83" s="2"/>
      <c r="I83" s="2"/>
      <c r="J83" s="2"/>
    </row>
    <row r="84" spans="1:10" ht="15.75">
      <c r="A84" s="81"/>
      <c r="B84" s="81"/>
      <c r="C84" s="81"/>
      <c r="D84" s="81"/>
      <c r="E84" s="81"/>
      <c r="F84" s="2"/>
      <c r="G84" s="2"/>
      <c r="H84" s="2"/>
      <c r="I84" s="2"/>
      <c r="J84" s="2"/>
    </row>
    <row r="85" spans="1:10" ht="15.75">
      <c r="A85" s="35"/>
      <c r="B85" s="35"/>
      <c r="C85" s="35"/>
      <c r="D85" s="35"/>
      <c r="E85" s="35"/>
      <c r="F85" s="2"/>
      <c r="G85" s="2"/>
      <c r="H85" s="2"/>
      <c r="I85" s="2"/>
      <c r="J85" s="2"/>
    </row>
    <row r="86" spans="1:10" ht="15.75">
      <c r="A86" s="35"/>
      <c r="B86" s="51"/>
      <c r="C86" s="82"/>
      <c r="D86" s="35"/>
      <c r="E86" s="35"/>
      <c r="F86" s="2"/>
      <c r="G86" s="2"/>
      <c r="H86" s="2"/>
      <c r="I86" s="2"/>
      <c r="J86" s="2"/>
    </row>
    <row r="87" spans="1:10" ht="15.75">
      <c r="A87" s="35"/>
      <c r="B87" s="35"/>
      <c r="C87" s="35"/>
      <c r="D87" s="35"/>
      <c r="E87" s="35"/>
      <c r="F87" s="2"/>
      <c r="G87" s="2"/>
      <c r="H87" s="2"/>
      <c r="I87" s="2"/>
      <c r="J87" s="2"/>
    </row>
    <row r="88" spans="1:10" ht="15.75">
      <c r="A88" s="35"/>
      <c r="B88" s="35"/>
      <c r="C88" s="35"/>
      <c r="D88" s="35"/>
      <c r="E88" s="35"/>
      <c r="F88" s="2"/>
      <c r="G88" s="2"/>
      <c r="H88" s="2"/>
      <c r="I88" s="2"/>
      <c r="J88" s="2"/>
    </row>
    <row r="89" spans="1:10" ht="15.75">
      <c r="A89" s="35"/>
      <c r="B89" s="35"/>
      <c r="C89" s="35"/>
      <c r="D89" s="35"/>
      <c r="E89" s="35"/>
      <c r="F89" s="2"/>
      <c r="G89" s="2"/>
      <c r="H89" s="2"/>
      <c r="I89" s="2"/>
      <c r="J89" s="2"/>
    </row>
    <row r="90" spans="1:10" ht="15.75">
      <c r="A90" s="35"/>
      <c r="B90" s="35"/>
      <c r="C90" s="35"/>
      <c r="D90" s="35"/>
      <c r="E90" s="35"/>
      <c r="F90" s="2"/>
      <c r="G90" s="2"/>
      <c r="H90" s="2"/>
      <c r="I90" s="2"/>
      <c r="J90" s="2"/>
    </row>
    <row r="91" spans="1:10" ht="15.75">
      <c r="A91" s="7"/>
      <c r="B91" s="7"/>
      <c r="C91" s="7"/>
      <c r="D91" s="7"/>
      <c r="E91" s="7"/>
      <c r="F91" s="2"/>
      <c r="G91" s="2"/>
      <c r="H91" s="2"/>
      <c r="I91" s="2"/>
      <c r="J91" s="2"/>
    </row>
    <row r="92" spans="1:10" ht="15.75">
      <c r="A92" s="7"/>
      <c r="B92" s="7"/>
      <c r="C92" s="7"/>
      <c r="D92" s="7"/>
      <c r="E92" s="7"/>
      <c r="F92" s="2"/>
      <c r="G92" s="2"/>
      <c r="H92" s="2"/>
      <c r="I92" s="2"/>
      <c r="J92" s="2"/>
    </row>
    <row r="93" spans="1:10" ht="15.75">
      <c r="A93" s="7"/>
      <c r="B93" s="7"/>
      <c r="C93" s="7"/>
      <c r="D93" s="7"/>
      <c r="E93" s="7"/>
      <c r="F93" s="2"/>
      <c r="G93" s="2"/>
      <c r="H93" s="2"/>
      <c r="I93" s="2"/>
      <c r="J93" s="2"/>
    </row>
    <row r="94" spans="1:10" ht="15.75">
      <c r="A94" s="7"/>
      <c r="B94" s="7"/>
      <c r="C94" s="7"/>
      <c r="D94" s="7"/>
      <c r="E94" s="7"/>
      <c r="F94" s="2"/>
      <c r="G94" s="2"/>
      <c r="H94" s="2"/>
      <c r="I94" s="2"/>
      <c r="J94" s="2"/>
    </row>
    <row r="95" spans="1:10" ht="15.75">
      <c r="A95" s="7"/>
      <c r="B95" s="7"/>
      <c r="C95" s="7"/>
      <c r="D95" s="7"/>
      <c r="E95" s="7"/>
      <c r="F95" s="2"/>
      <c r="G95" s="2"/>
      <c r="H95" s="2"/>
      <c r="I95" s="2"/>
      <c r="J95" s="2"/>
    </row>
    <row r="96" spans="1:10" ht="15.75">
      <c r="A96" s="7"/>
      <c r="B96" s="7"/>
      <c r="C96" s="7"/>
      <c r="D96" s="7"/>
      <c r="E96" s="7"/>
      <c r="F96" s="2"/>
      <c r="G96" s="2"/>
      <c r="H96" s="2"/>
      <c r="I96" s="2"/>
      <c r="J96" s="2"/>
    </row>
    <row r="97" spans="1:10" ht="15.75">
      <c r="A97" s="7"/>
      <c r="B97" s="7"/>
      <c r="C97" s="7"/>
      <c r="D97" s="7"/>
      <c r="E97" s="7"/>
      <c r="F97" s="2"/>
      <c r="G97" s="2"/>
      <c r="H97" s="2"/>
      <c r="I97" s="2"/>
      <c r="J97" s="2"/>
    </row>
    <row r="98" spans="1:10" ht="15.75">
      <c r="A98" s="7"/>
      <c r="B98" s="7"/>
      <c r="C98" s="7"/>
      <c r="D98" s="7"/>
      <c r="E98" s="7"/>
      <c r="F98" s="2"/>
      <c r="G98" s="2"/>
      <c r="H98" s="2"/>
      <c r="I98" s="2"/>
      <c r="J98" s="2"/>
    </row>
    <row r="99" spans="1:10" ht="15.75">
      <c r="A99" s="7"/>
      <c r="B99" s="7"/>
      <c r="C99" s="7"/>
      <c r="D99" s="7"/>
      <c r="E99" s="7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</sheetData>
  <sheetProtection/>
  <mergeCells count="12">
    <mergeCell ref="E8:E9"/>
    <mergeCell ref="E50:E51"/>
    <mergeCell ref="C8:C9"/>
    <mergeCell ref="C50:C51"/>
    <mergeCell ref="D8:D9"/>
    <mergeCell ref="D50:D51"/>
    <mergeCell ref="A46:D46"/>
    <mergeCell ref="A47:D47"/>
    <mergeCell ref="A3:D3"/>
    <mergeCell ref="A4:D4"/>
    <mergeCell ref="A5:D5"/>
    <mergeCell ref="A45:D45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5" r:id="rId1"/>
  <headerFooter alignWithMargins="0">
    <oddFooter>&amp;C&amp;P. oldal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zoomScaleSheetLayoutView="100" zoomScalePageLayoutView="0" workbookViewId="0" topLeftCell="A49">
      <selection activeCell="E14" sqref="E14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4" width="19.140625" style="0" customWidth="1"/>
    <col min="5" max="5" width="13.28125" style="0" customWidth="1"/>
  </cols>
  <sheetData>
    <row r="1" spans="1:4" ht="15.75">
      <c r="A1" s="6" t="s">
        <v>788</v>
      </c>
      <c r="B1" s="61"/>
      <c r="C1" s="87"/>
      <c r="D1" s="87"/>
    </row>
    <row r="2" spans="1:4" ht="15.75">
      <c r="A2" s="61"/>
      <c r="B2" s="61"/>
      <c r="C2" s="7"/>
      <c r="D2" s="7"/>
    </row>
    <row r="3" spans="1:4" ht="15.75">
      <c r="A3" s="477" t="s">
        <v>42</v>
      </c>
      <c r="B3" s="438"/>
      <c r="C3" s="438"/>
      <c r="D3" s="438"/>
    </row>
    <row r="4" spans="1:4" ht="15.75">
      <c r="A4" s="477" t="s">
        <v>651</v>
      </c>
      <c r="B4" s="438"/>
      <c r="C4" s="438"/>
      <c r="D4" s="438"/>
    </row>
    <row r="5" spans="1:4" ht="15.75">
      <c r="A5" s="477" t="s">
        <v>574</v>
      </c>
      <c r="B5" s="438"/>
      <c r="C5" s="438"/>
      <c r="D5" s="438"/>
    </row>
    <row r="6" spans="1:4" ht="15.75">
      <c r="A6" s="478"/>
      <c r="B6" s="454"/>
      <c r="C6" s="454"/>
      <c r="D6" s="454"/>
    </row>
    <row r="7" spans="1:4" ht="15.75">
      <c r="A7" s="61"/>
      <c r="B7" s="61"/>
      <c r="C7" s="7"/>
      <c r="D7" s="7"/>
    </row>
    <row r="8" spans="1:4" ht="12.75">
      <c r="A8" s="7"/>
      <c r="B8" s="7" t="s">
        <v>110</v>
      </c>
      <c r="C8" s="7"/>
      <c r="D8" s="7"/>
    </row>
    <row r="9" spans="1:5" ht="15" customHeight="1">
      <c r="A9" s="79" t="s">
        <v>111</v>
      </c>
      <c r="B9" s="64" t="s">
        <v>3</v>
      </c>
      <c r="C9" s="429" t="s">
        <v>560</v>
      </c>
      <c r="D9" s="429" t="s">
        <v>555</v>
      </c>
      <c r="E9" s="429" t="s">
        <v>656</v>
      </c>
    </row>
    <row r="10" spans="1:5" ht="24" customHeight="1">
      <c r="A10" s="80" t="s">
        <v>112</v>
      </c>
      <c r="B10" s="66"/>
      <c r="C10" s="431"/>
      <c r="D10" s="431"/>
      <c r="E10" s="431"/>
    </row>
    <row r="11" spans="1:5" ht="15" customHeight="1">
      <c r="A11" s="96" t="s">
        <v>376</v>
      </c>
      <c r="B11" s="129" t="s">
        <v>300</v>
      </c>
      <c r="C11" s="158">
        <f>SUM(C12:C16)</f>
        <v>40753</v>
      </c>
      <c r="D11" s="158">
        <f>SUM(D12:D16)</f>
        <v>43485</v>
      </c>
      <c r="E11" s="158">
        <f>SUM(E12:E16)</f>
        <v>107364</v>
      </c>
    </row>
    <row r="12" spans="1:5" ht="15" customHeight="1">
      <c r="A12" s="98"/>
      <c r="B12" s="60" t="s">
        <v>275</v>
      </c>
      <c r="C12" s="159">
        <v>143</v>
      </c>
      <c r="D12" s="159">
        <v>143</v>
      </c>
      <c r="E12" s="159">
        <v>143</v>
      </c>
    </row>
    <row r="13" spans="1:5" ht="15" customHeight="1">
      <c r="A13" s="98"/>
      <c r="B13" s="15" t="s">
        <v>800</v>
      </c>
      <c r="C13" s="161"/>
      <c r="D13" s="130"/>
      <c r="E13" s="130">
        <v>59321</v>
      </c>
    </row>
    <row r="14" spans="1:5" ht="15" customHeight="1">
      <c r="A14" s="98"/>
      <c r="B14" s="15" t="s">
        <v>798</v>
      </c>
      <c r="C14" s="161"/>
      <c r="D14" s="130"/>
      <c r="E14" s="130">
        <v>1467</v>
      </c>
    </row>
    <row r="15" spans="1:5" ht="15" customHeight="1">
      <c r="A15" s="98"/>
      <c r="B15" s="15" t="s">
        <v>799</v>
      </c>
      <c r="C15" s="161"/>
      <c r="D15" s="130"/>
      <c r="E15" s="130">
        <v>1234</v>
      </c>
    </row>
    <row r="16" spans="1:5" ht="15" customHeight="1">
      <c r="A16" s="114"/>
      <c r="B16" s="19" t="s">
        <v>301</v>
      </c>
      <c r="C16" s="160">
        <v>40610</v>
      </c>
      <c r="D16" s="160">
        <v>43342</v>
      </c>
      <c r="E16" s="160">
        <v>45199</v>
      </c>
    </row>
    <row r="17" spans="1:5" ht="15" customHeight="1">
      <c r="A17" s="98" t="s">
        <v>801</v>
      </c>
      <c r="B17" s="410" t="s">
        <v>802</v>
      </c>
      <c r="C17" s="161"/>
      <c r="D17" s="161"/>
      <c r="E17" s="502">
        <v>276</v>
      </c>
    </row>
    <row r="18" spans="1:5" ht="15" customHeight="1">
      <c r="A18" s="98"/>
      <c r="B18" s="15" t="s">
        <v>803</v>
      </c>
      <c r="C18" s="161"/>
      <c r="D18" s="161"/>
      <c r="E18" s="161">
        <v>276</v>
      </c>
    </row>
    <row r="19" spans="1:5" ht="15.75" customHeight="1">
      <c r="A19" s="96" t="s">
        <v>377</v>
      </c>
      <c r="B19" s="53" t="s">
        <v>302</v>
      </c>
      <c r="C19" s="157">
        <f>SUM(C20:C20)</f>
        <v>5771</v>
      </c>
      <c r="D19" s="157">
        <f>SUM(D20:D20)</f>
        <v>5771</v>
      </c>
      <c r="E19" s="157">
        <f>SUM(E20:E20)</f>
        <v>5771</v>
      </c>
    </row>
    <row r="20" spans="1:5" ht="15.75" customHeight="1">
      <c r="A20" s="114"/>
      <c r="B20" s="19" t="s">
        <v>307</v>
      </c>
      <c r="C20" s="164">
        <v>5771</v>
      </c>
      <c r="D20" s="164">
        <v>5771</v>
      </c>
      <c r="E20" s="164">
        <v>5771</v>
      </c>
    </row>
    <row r="21" spans="1:5" ht="15.75" customHeight="1">
      <c r="A21" s="96" t="s">
        <v>382</v>
      </c>
      <c r="B21" s="89" t="s">
        <v>152</v>
      </c>
      <c r="C21" s="157">
        <f>SUM(C22:C22)</f>
        <v>5518</v>
      </c>
      <c r="D21" s="157">
        <f>SUM(D22:D22)</f>
        <v>5518</v>
      </c>
      <c r="E21" s="157">
        <f>SUM(E22:E22)</f>
        <v>5518</v>
      </c>
    </row>
    <row r="22" spans="1:5" ht="15.75" customHeight="1">
      <c r="A22" s="114"/>
      <c r="B22" s="38" t="s">
        <v>307</v>
      </c>
      <c r="C22" s="164">
        <v>5518</v>
      </c>
      <c r="D22" s="164">
        <v>5518</v>
      </c>
      <c r="E22" s="164">
        <v>5518</v>
      </c>
    </row>
    <row r="23" spans="1:5" ht="15.75" customHeight="1">
      <c r="A23" s="96" t="s">
        <v>383</v>
      </c>
      <c r="B23" s="129" t="s">
        <v>326</v>
      </c>
      <c r="C23" s="218">
        <f>SUM(C24:C31)</f>
        <v>3168</v>
      </c>
      <c r="D23" s="218">
        <f>SUM(D24:D31)</f>
        <v>3668</v>
      </c>
      <c r="E23" s="218">
        <f>SUM(E24:E33)</f>
        <v>3948</v>
      </c>
    </row>
    <row r="24" spans="1:5" ht="15.75" customHeight="1">
      <c r="A24" s="98"/>
      <c r="B24" s="15" t="s">
        <v>327</v>
      </c>
      <c r="C24" s="130">
        <v>890</v>
      </c>
      <c r="D24" s="130">
        <v>890</v>
      </c>
      <c r="E24" s="130">
        <v>890</v>
      </c>
    </row>
    <row r="25" spans="1:5" ht="15.75" customHeight="1">
      <c r="A25" s="98"/>
      <c r="B25" s="15" t="s">
        <v>328</v>
      </c>
      <c r="C25" s="130">
        <v>320</v>
      </c>
      <c r="D25" s="130">
        <v>320</v>
      </c>
      <c r="E25" s="130">
        <v>320</v>
      </c>
    </row>
    <row r="26" spans="1:5" ht="15.75" customHeight="1">
      <c r="A26" s="98"/>
      <c r="B26" s="15" t="s">
        <v>368</v>
      </c>
      <c r="C26" s="130">
        <v>208</v>
      </c>
      <c r="D26" s="130">
        <v>208</v>
      </c>
      <c r="E26" s="130">
        <v>208</v>
      </c>
    </row>
    <row r="27" spans="1:5" ht="15.75" customHeight="1">
      <c r="A27" s="98"/>
      <c r="B27" s="15" t="s">
        <v>489</v>
      </c>
      <c r="C27" s="130">
        <v>400</v>
      </c>
      <c r="D27" s="130">
        <v>400</v>
      </c>
      <c r="E27" s="130">
        <v>400</v>
      </c>
    </row>
    <row r="28" spans="1:5" ht="15.75" customHeight="1">
      <c r="A28" s="98"/>
      <c r="B28" s="15" t="s">
        <v>490</v>
      </c>
      <c r="C28" s="130">
        <v>1000</v>
      </c>
      <c r="D28" s="130">
        <v>1000</v>
      </c>
      <c r="E28" s="130">
        <v>1000</v>
      </c>
    </row>
    <row r="29" spans="1:5" ht="15" customHeight="1">
      <c r="A29" s="98"/>
      <c r="B29" s="15" t="s">
        <v>369</v>
      </c>
      <c r="C29" s="130">
        <v>200</v>
      </c>
      <c r="D29" s="130">
        <v>200</v>
      </c>
      <c r="E29" s="130">
        <v>200</v>
      </c>
    </row>
    <row r="30" spans="1:5" ht="15" customHeight="1">
      <c r="A30" s="98"/>
      <c r="B30" s="15" t="s">
        <v>600</v>
      </c>
      <c r="C30" s="130"/>
      <c r="D30" s="130">
        <v>500</v>
      </c>
      <c r="E30" s="130">
        <v>500</v>
      </c>
    </row>
    <row r="31" spans="1:5" ht="15" customHeight="1">
      <c r="A31" s="98"/>
      <c r="B31" s="15" t="s">
        <v>491</v>
      </c>
      <c r="C31" s="130">
        <v>150</v>
      </c>
      <c r="D31" s="130">
        <v>150</v>
      </c>
      <c r="E31" s="130">
        <v>150</v>
      </c>
    </row>
    <row r="32" spans="1:5" ht="15" customHeight="1">
      <c r="A32" s="98"/>
      <c r="B32" s="15" t="s">
        <v>804</v>
      </c>
      <c r="C32" s="130"/>
      <c r="D32" s="130"/>
      <c r="E32" s="130">
        <v>100</v>
      </c>
    </row>
    <row r="33" spans="1:5" ht="15" customHeight="1">
      <c r="A33" s="98"/>
      <c r="B33" s="15" t="s">
        <v>712</v>
      </c>
      <c r="C33" s="130"/>
      <c r="D33" s="130"/>
      <c r="E33" s="130">
        <v>180</v>
      </c>
    </row>
    <row r="34" spans="1:5" ht="15" customHeight="1">
      <c r="A34" s="96" t="s">
        <v>384</v>
      </c>
      <c r="B34" s="53" t="s">
        <v>303</v>
      </c>
      <c r="C34" s="157">
        <f>SUM(C35:C35)</f>
        <v>70037</v>
      </c>
      <c r="D34" s="157">
        <f>SUM(D35:D35)</f>
        <v>70037</v>
      </c>
      <c r="E34" s="157">
        <f>SUM(E35:E35)</f>
        <v>70037</v>
      </c>
    </row>
    <row r="35" spans="1:5" ht="15" customHeight="1">
      <c r="A35" s="98"/>
      <c r="B35" s="60" t="s">
        <v>304</v>
      </c>
      <c r="C35" s="159">
        <v>70037</v>
      </c>
      <c r="D35" s="159">
        <v>70037</v>
      </c>
      <c r="E35" s="159">
        <v>70037</v>
      </c>
    </row>
    <row r="36" spans="1:5" ht="15" customHeight="1">
      <c r="A36" s="96" t="s">
        <v>378</v>
      </c>
      <c r="B36" s="53" t="s">
        <v>305</v>
      </c>
      <c r="C36" s="157">
        <f>SUM(C37)</f>
        <v>190</v>
      </c>
      <c r="D36" s="157">
        <f>SUM(D37)</f>
        <v>190</v>
      </c>
      <c r="E36" s="157">
        <f>SUM(E37)</f>
        <v>190</v>
      </c>
    </row>
    <row r="37" spans="1:5" ht="15" customHeight="1">
      <c r="A37" s="98"/>
      <c r="B37" s="15" t="s">
        <v>306</v>
      </c>
      <c r="C37" s="164">
        <v>190</v>
      </c>
      <c r="D37" s="164">
        <v>190</v>
      </c>
      <c r="E37" s="164">
        <v>190</v>
      </c>
    </row>
    <row r="38" spans="1:5" ht="15" customHeight="1">
      <c r="A38" s="503" t="s">
        <v>667</v>
      </c>
      <c r="B38" s="14" t="s">
        <v>668</v>
      </c>
      <c r="C38" s="161">
        <v>0</v>
      </c>
      <c r="D38" s="161">
        <v>0</v>
      </c>
      <c r="E38" s="502">
        <v>357</v>
      </c>
    </row>
    <row r="39" spans="1:5" ht="15" customHeight="1">
      <c r="A39" s="501"/>
      <c r="B39" s="19" t="s">
        <v>805</v>
      </c>
      <c r="C39" s="161"/>
      <c r="D39" s="161"/>
      <c r="E39" s="161">
        <v>357</v>
      </c>
    </row>
    <row r="40" spans="1:5" ht="15" customHeight="1">
      <c r="A40" s="114"/>
      <c r="B40" s="63" t="s">
        <v>113</v>
      </c>
      <c r="C40" s="188">
        <f>SUM(C11,C19,C21,C23,C34,C36)</f>
        <v>125437</v>
      </c>
      <c r="D40" s="188">
        <f>SUM(D11,D19,D21,D23,D34,D36)</f>
        <v>128669</v>
      </c>
      <c r="E40" s="188">
        <f>SUM(E11,E19,E21,E23,E34,E36,E38,E17)</f>
        <v>193461</v>
      </c>
    </row>
    <row r="41" spans="1:5" ht="15" customHeight="1">
      <c r="A41" s="98" t="s">
        <v>493</v>
      </c>
      <c r="B41" s="136" t="s">
        <v>494</v>
      </c>
      <c r="C41" s="157">
        <f>SUM(C42:C49)</f>
        <v>21000</v>
      </c>
      <c r="D41" s="157">
        <f>SUM(D42:D49)</f>
        <v>21000</v>
      </c>
      <c r="E41" s="157">
        <f>SUM(E42:E49)</f>
        <v>21000</v>
      </c>
    </row>
    <row r="42" spans="1:5" ht="15" customHeight="1">
      <c r="A42" s="98"/>
      <c r="B42" s="138" t="s">
        <v>495</v>
      </c>
      <c r="C42" s="192">
        <v>2900</v>
      </c>
      <c r="D42" s="192">
        <v>2900</v>
      </c>
      <c r="E42" s="192">
        <v>2900</v>
      </c>
    </row>
    <row r="43" spans="1:5" ht="15" customHeight="1">
      <c r="A43" s="98"/>
      <c r="B43" s="138" t="s">
        <v>496</v>
      </c>
      <c r="C43" s="192">
        <v>7800</v>
      </c>
      <c r="D43" s="192">
        <v>7800</v>
      </c>
      <c r="E43" s="192">
        <v>7800</v>
      </c>
    </row>
    <row r="44" spans="1:5" ht="15" customHeight="1">
      <c r="A44" s="98"/>
      <c r="B44" s="138" t="s">
        <v>497</v>
      </c>
      <c r="C44" s="192">
        <v>300</v>
      </c>
      <c r="D44" s="192">
        <v>300</v>
      </c>
      <c r="E44" s="192">
        <v>300</v>
      </c>
    </row>
    <row r="45" spans="1:5" ht="15" customHeight="1">
      <c r="A45" s="98"/>
      <c r="B45" s="138" t="s">
        <v>498</v>
      </c>
      <c r="C45" s="192">
        <v>4400</v>
      </c>
      <c r="D45" s="192">
        <v>4400</v>
      </c>
      <c r="E45" s="192">
        <v>4400</v>
      </c>
    </row>
    <row r="46" spans="1:5" ht="15" customHeight="1">
      <c r="A46" s="98"/>
      <c r="B46" s="138" t="s">
        <v>499</v>
      </c>
      <c r="C46" s="192">
        <v>3200</v>
      </c>
      <c r="D46" s="192">
        <v>3200</v>
      </c>
      <c r="E46" s="192">
        <v>3200</v>
      </c>
    </row>
    <row r="47" spans="1:5" ht="15" customHeight="1">
      <c r="A47" s="98"/>
      <c r="B47" s="138" t="s">
        <v>500</v>
      </c>
      <c r="C47" s="192">
        <v>1000</v>
      </c>
      <c r="D47" s="192">
        <v>1000</v>
      </c>
      <c r="E47" s="192">
        <v>1000</v>
      </c>
    </row>
    <row r="48" spans="1:5" ht="15" customHeight="1">
      <c r="A48" s="98"/>
      <c r="B48" s="138" t="s">
        <v>501</v>
      </c>
      <c r="C48" s="192">
        <v>600</v>
      </c>
      <c r="D48" s="192">
        <v>600</v>
      </c>
      <c r="E48" s="192">
        <v>600</v>
      </c>
    </row>
    <row r="49" spans="1:5" ht="15" customHeight="1">
      <c r="A49" s="98"/>
      <c r="B49" s="138" t="s">
        <v>502</v>
      </c>
      <c r="C49" s="163">
        <v>800</v>
      </c>
      <c r="D49" s="163">
        <v>800</v>
      </c>
      <c r="E49" s="163">
        <v>800</v>
      </c>
    </row>
    <row r="50" spans="1:5" ht="15" customHeight="1">
      <c r="A50" s="96" t="s">
        <v>492</v>
      </c>
      <c r="B50" s="53" t="s">
        <v>89</v>
      </c>
      <c r="C50" s="264">
        <f>SUM(C51)</f>
        <v>1000</v>
      </c>
      <c r="D50" s="264">
        <f>SUM(D51)</f>
        <v>1000</v>
      </c>
      <c r="E50" s="264">
        <f>SUM(E51)</f>
        <v>1000</v>
      </c>
    </row>
    <row r="51" spans="1:5" ht="15" customHeight="1">
      <c r="A51" s="114"/>
      <c r="B51" s="19" t="s">
        <v>158</v>
      </c>
      <c r="C51" s="160">
        <v>1000</v>
      </c>
      <c r="D51" s="160">
        <v>1000</v>
      </c>
      <c r="E51" s="160">
        <v>1000</v>
      </c>
    </row>
    <row r="52" spans="1:5" ht="15" customHeight="1">
      <c r="A52" s="115"/>
      <c r="B52" s="16" t="s">
        <v>113</v>
      </c>
      <c r="C52" s="133">
        <f>SUM(C40,C41,C50)</f>
        <v>147437</v>
      </c>
      <c r="D52" s="133">
        <f>SUM(D40,D41,D50)</f>
        <v>150669</v>
      </c>
      <c r="E52" s="133">
        <f>SUM(E40,E41,E50)</f>
        <v>215461</v>
      </c>
    </row>
    <row r="54" spans="1:4" ht="15.75">
      <c r="A54" s="6" t="s">
        <v>785</v>
      </c>
      <c r="B54" s="6"/>
      <c r="C54" s="6"/>
      <c r="D54" s="6"/>
    </row>
    <row r="55" spans="1:4" ht="15.75">
      <c r="A55" s="6"/>
      <c r="B55" s="6"/>
      <c r="C55" s="6"/>
      <c r="D55" s="6"/>
    </row>
    <row r="56" spans="1:4" ht="15.75">
      <c r="A56" s="437" t="s">
        <v>573</v>
      </c>
      <c r="B56" s="438"/>
      <c r="C56" s="437"/>
      <c r="D56" s="437"/>
    </row>
    <row r="57" spans="1:5" ht="15.75">
      <c r="A57" s="477" t="s">
        <v>651</v>
      </c>
      <c r="B57" s="438"/>
      <c r="C57" s="438"/>
      <c r="D57" s="438"/>
      <c r="E57" s="286"/>
    </row>
    <row r="58" spans="1:5" ht="15.75">
      <c r="A58" s="477" t="s">
        <v>268</v>
      </c>
      <c r="B58" s="438"/>
      <c r="C58" s="438"/>
      <c r="D58" s="438"/>
      <c r="E58" s="248"/>
    </row>
    <row r="59" spans="1:4" ht="12.75">
      <c r="A59" s="7"/>
      <c r="B59" s="7"/>
      <c r="C59" s="7"/>
      <c r="D59" s="7"/>
    </row>
    <row r="60" spans="1:4" ht="12.75">
      <c r="A60" s="7"/>
      <c r="B60" s="7" t="s">
        <v>114</v>
      </c>
      <c r="C60" s="7"/>
      <c r="D60" s="7"/>
    </row>
    <row r="61" spans="1:5" ht="15" customHeight="1">
      <c r="A61" s="64" t="s">
        <v>2</v>
      </c>
      <c r="B61" s="64" t="s">
        <v>3</v>
      </c>
      <c r="C61" s="429" t="s">
        <v>560</v>
      </c>
      <c r="D61" s="429" t="s">
        <v>555</v>
      </c>
      <c r="E61" s="429" t="s">
        <v>656</v>
      </c>
    </row>
    <row r="62" spans="1:5" ht="27.75" customHeight="1">
      <c r="A62" s="66" t="s">
        <v>6</v>
      </c>
      <c r="B62" s="66"/>
      <c r="C62" s="431"/>
      <c r="D62" s="431"/>
      <c r="E62" s="431"/>
    </row>
    <row r="63" spans="1:5" ht="15" customHeight="1">
      <c r="A63" s="128" t="s">
        <v>503</v>
      </c>
      <c r="B63" s="213" t="s">
        <v>296</v>
      </c>
      <c r="C63" s="215">
        <v>2500</v>
      </c>
      <c r="D63" s="215">
        <v>2500</v>
      </c>
      <c r="E63" s="215">
        <v>2500</v>
      </c>
    </row>
    <row r="64" spans="1:5" ht="15" customHeight="1">
      <c r="A64" s="128" t="s">
        <v>738</v>
      </c>
      <c r="B64" s="213" t="s">
        <v>739</v>
      </c>
      <c r="C64" s="215"/>
      <c r="D64" s="215"/>
      <c r="E64" s="215">
        <v>1635</v>
      </c>
    </row>
    <row r="65" spans="1:5" ht="15" customHeight="1">
      <c r="A65" s="128" t="s">
        <v>504</v>
      </c>
      <c r="B65" s="57" t="s">
        <v>297</v>
      </c>
      <c r="C65" s="215">
        <v>500</v>
      </c>
      <c r="D65" s="215">
        <v>500</v>
      </c>
      <c r="E65" s="215">
        <v>500</v>
      </c>
    </row>
    <row r="66" spans="1:5" ht="15" customHeight="1">
      <c r="A66" s="125" t="s">
        <v>379</v>
      </c>
      <c r="B66" s="14" t="s">
        <v>118</v>
      </c>
      <c r="C66" s="189">
        <v>2200</v>
      </c>
      <c r="D66" s="189">
        <v>2200</v>
      </c>
      <c r="E66" s="189">
        <v>2200</v>
      </c>
    </row>
    <row r="67" spans="1:5" ht="15" customHeight="1">
      <c r="A67" s="96" t="s">
        <v>505</v>
      </c>
      <c r="B67" s="41" t="s">
        <v>298</v>
      </c>
      <c r="C67" s="214">
        <v>3150</v>
      </c>
      <c r="D67" s="214">
        <f>SUM(D68:D72)</f>
        <v>6043</v>
      </c>
      <c r="E67" s="214">
        <f>SUM(E68:E72)</f>
        <v>6043</v>
      </c>
    </row>
    <row r="68" spans="1:5" ht="15" customHeight="1">
      <c r="A68" s="98"/>
      <c r="B68" s="42" t="s">
        <v>512</v>
      </c>
      <c r="C68" s="192">
        <v>150</v>
      </c>
      <c r="D68" s="192">
        <v>150</v>
      </c>
      <c r="E68" s="192">
        <v>150</v>
      </c>
    </row>
    <row r="69" spans="1:5" ht="15" customHeight="1">
      <c r="A69" s="98"/>
      <c r="B69" s="42" t="s">
        <v>119</v>
      </c>
      <c r="C69" s="192">
        <v>2500</v>
      </c>
      <c r="D69" s="192">
        <v>2500</v>
      </c>
      <c r="E69" s="192">
        <v>2500</v>
      </c>
    </row>
    <row r="70" spans="1:5" ht="15" customHeight="1">
      <c r="A70" s="98"/>
      <c r="B70" s="42" t="s">
        <v>601</v>
      </c>
      <c r="C70" s="192"/>
      <c r="D70" s="192">
        <v>1296</v>
      </c>
      <c r="E70" s="192">
        <v>1296</v>
      </c>
    </row>
    <row r="71" spans="1:5" ht="15" customHeight="1">
      <c r="A71" s="98"/>
      <c r="B71" s="42" t="s">
        <v>602</v>
      </c>
      <c r="C71" s="192"/>
      <c r="D71" s="192">
        <v>1597</v>
      </c>
      <c r="E71" s="192">
        <v>1597</v>
      </c>
    </row>
    <row r="72" spans="1:5" ht="15" customHeight="1">
      <c r="A72" s="114"/>
      <c r="B72" s="38" t="s">
        <v>116</v>
      </c>
      <c r="C72" s="163">
        <v>500</v>
      </c>
      <c r="D72" s="163">
        <v>500</v>
      </c>
      <c r="E72" s="163">
        <v>500</v>
      </c>
    </row>
    <row r="73" spans="1:5" ht="15" customHeight="1">
      <c r="A73" s="127" t="s">
        <v>506</v>
      </c>
      <c r="B73" s="19" t="s">
        <v>367</v>
      </c>
      <c r="C73" s="163">
        <v>500</v>
      </c>
      <c r="D73" s="163">
        <v>1548</v>
      </c>
      <c r="E73" s="163">
        <v>1682</v>
      </c>
    </row>
    <row r="74" spans="1:5" ht="15" customHeight="1">
      <c r="A74" s="128" t="s">
        <v>380</v>
      </c>
      <c r="B74" s="57" t="s">
        <v>507</v>
      </c>
      <c r="C74" s="215">
        <v>1200</v>
      </c>
      <c r="D74" s="215">
        <v>1200</v>
      </c>
      <c r="E74" s="215">
        <v>1200</v>
      </c>
    </row>
    <row r="75" spans="1:5" ht="15" customHeight="1">
      <c r="A75" s="128" t="s">
        <v>381</v>
      </c>
      <c r="B75" s="57" t="s">
        <v>299</v>
      </c>
      <c r="C75" s="215">
        <v>1500</v>
      </c>
      <c r="D75" s="215">
        <v>1500</v>
      </c>
      <c r="E75" s="215">
        <v>1500</v>
      </c>
    </row>
    <row r="76" spans="1:5" ht="15" customHeight="1">
      <c r="A76" s="128" t="s">
        <v>508</v>
      </c>
      <c r="B76" s="57" t="s">
        <v>509</v>
      </c>
      <c r="C76" s="215">
        <v>10500</v>
      </c>
      <c r="D76" s="215">
        <v>38439</v>
      </c>
      <c r="E76" s="215">
        <v>51536</v>
      </c>
    </row>
    <row r="77" spans="1:5" ht="15" customHeight="1">
      <c r="A77" s="128" t="s">
        <v>610</v>
      </c>
      <c r="B77" s="57" t="s">
        <v>611</v>
      </c>
      <c r="C77" s="215"/>
      <c r="D77" s="215">
        <v>97</v>
      </c>
      <c r="E77" s="215">
        <v>97</v>
      </c>
    </row>
    <row r="78" spans="1:5" ht="15" customHeight="1">
      <c r="A78" s="128" t="s">
        <v>510</v>
      </c>
      <c r="B78" s="57" t="s">
        <v>511</v>
      </c>
      <c r="C78" s="215">
        <v>1500</v>
      </c>
      <c r="D78" s="215">
        <v>7111</v>
      </c>
      <c r="E78" s="215">
        <v>9875</v>
      </c>
    </row>
    <row r="79" spans="1:5" ht="15" customHeight="1">
      <c r="A79" s="127" t="s">
        <v>612</v>
      </c>
      <c r="B79" s="19" t="s">
        <v>613</v>
      </c>
      <c r="C79" s="163"/>
      <c r="D79" s="163">
        <v>888</v>
      </c>
      <c r="E79" s="163">
        <v>888</v>
      </c>
    </row>
    <row r="80" spans="1:5" ht="15" customHeight="1">
      <c r="A80" s="127" t="s">
        <v>614</v>
      </c>
      <c r="B80" s="19" t="s">
        <v>615</v>
      </c>
      <c r="C80" s="163"/>
      <c r="D80" s="163">
        <v>78</v>
      </c>
      <c r="E80" s="163">
        <v>133</v>
      </c>
    </row>
    <row r="81" spans="1:5" ht="15" customHeight="1">
      <c r="A81" s="127" t="s">
        <v>616</v>
      </c>
      <c r="B81" s="19" t="s">
        <v>617</v>
      </c>
      <c r="C81" s="163"/>
      <c r="D81" s="163">
        <v>230</v>
      </c>
      <c r="E81" s="163">
        <v>230</v>
      </c>
    </row>
    <row r="82" spans="1:5" ht="15" customHeight="1" thickBot="1">
      <c r="A82" s="126"/>
      <c r="B82" s="75" t="s">
        <v>237</v>
      </c>
      <c r="C82" s="201">
        <f>SUM(C63:C67,C73:C78)</f>
        <v>23550</v>
      </c>
      <c r="D82" s="201">
        <f>SUM(D63,D65,D66,D67,D73,D74,D75,D76,D77,D78,D79,D80,D81)</f>
        <v>62334</v>
      </c>
      <c r="E82" s="201">
        <f>SUM(E63,E65,E66,E67,E73,E74,E75,E76,E77,E78,E79,E80,E81,E64)</f>
        <v>80019</v>
      </c>
    </row>
    <row r="83" spans="1:5" ht="15" customHeight="1" thickBot="1">
      <c r="A83" s="497"/>
      <c r="B83" s="498" t="s">
        <v>236</v>
      </c>
      <c r="C83" s="499">
        <f>SUM(C82)</f>
        <v>23550</v>
      </c>
      <c r="D83" s="499">
        <f>SUM(D82)</f>
        <v>62334</v>
      </c>
      <c r="E83" s="500">
        <f>SUM(E82)</f>
        <v>80019</v>
      </c>
    </row>
    <row r="84" spans="1:4" ht="12.75">
      <c r="A84" s="84"/>
      <c r="B84" s="83"/>
      <c r="C84" s="83"/>
      <c r="D84" s="83"/>
    </row>
    <row r="85" spans="1:4" ht="12.75">
      <c r="A85" s="85"/>
      <c r="B85" s="85"/>
      <c r="C85" s="85"/>
      <c r="D85" s="85"/>
    </row>
  </sheetData>
  <sheetProtection/>
  <mergeCells count="13">
    <mergeCell ref="E9:E10"/>
    <mergeCell ref="E61:E62"/>
    <mergeCell ref="C9:C10"/>
    <mergeCell ref="D9:D10"/>
    <mergeCell ref="A56:D56"/>
    <mergeCell ref="A57:D57"/>
    <mergeCell ref="A58:D58"/>
    <mergeCell ref="C61:C62"/>
    <mergeCell ref="D61:D62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1">
      <selection activeCell="M39" sqref="M39"/>
    </sheetView>
  </sheetViews>
  <sheetFormatPr defaultColWidth="9.140625" defaultRowHeight="12.75"/>
  <cols>
    <col min="1" max="1" width="6.7109375" style="0" customWidth="1"/>
    <col min="2" max="2" width="46.00390625" style="0" customWidth="1"/>
    <col min="3" max="3" width="9.00390625" style="0" customWidth="1"/>
    <col min="4" max="4" width="8.57421875" style="0" customWidth="1"/>
    <col min="5" max="5" width="10.7109375" style="0" customWidth="1"/>
    <col min="6" max="6" width="8.7109375" style="0" customWidth="1"/>
    <col min="7" max="7" width="10.140625" style="0" customWidth="1"/>
    <col min="8" max="8" width="11.7109375" style="0" customWidth="1"/>
    <col min="9" max="9" width="7.8515625" style="0" customWidth="1"/>
    <col min="10" max="10" width="7.7109375" style="0" customWidth="1"/>
    <col min="11" max="11" width="10.140625" style="0" customWidth="1"/>
  </cols>
  <sheetData>
    <row r="1" spans="1:8" ht="15.75">
      <c r="A1" s="61" t="s">
        <v>786</v>
      </c>
      <c r="B1" s="61"/>
      <c r="C1" s="61"/>
      <c r="D1" s="61"/>
      <c r="E1" s="61"/>
      <c r="F1" s="61"/>
      <c r="G1" s="61"/>
      <c r="H1" s="61"/>
    </row>
    <row r="2" spans="1:8" ht="15.75">
      <c r="A2" s="61"/>
      <c r="B2" s="61"/>
      <c r="C2" s="61"/>
      <c r="D2" s="61"/>
      <c r="E2" s="61"/>
      <c r="F2" s="61"/>
      <c r="G2" s="61"/>
      <c r="H2" s="61"/>
    </row>
    <row r="3" spans="1:8" ht="15.75">
      <c r="A3" s="477" t="s">
        <v>121</v>
      </c>
      <c r="B3" s="438"/>
      <c r="C3" s="438"/>
      <c r="D3" s="438"/>
      <c r="E3" s="438"/>
      <c r="F3" s="438"/>
      <c r="G3" s="438"/>
      <c r="H3" s="438"/>
    </row>
    <row r="4" spans="1:8" ht="15.75">
      <c r="A4" s="477" t="s">
        <v>660</v>
      </c>
      <c r="B4" s="438"/>
      <c r="C4" s="438"/>
      <c r="D4" s="438"/>
      <c r="E4" s="438"/>
      <c r="F4" s="438"/>
      <c r="G4" s="438"/>
      <c r="H4" s="438"/>
    </row>
    <row r="5" spans="1:8" ht="15.75">
      <c r="A5" s="477" t="s">
        <v>122</v>
      </c>
      <c r="B5" s="438"/>
      <c r="C5" s="438"/>
      <c r="D5" s="438"/>
      <c r="E5" s="438"/>
      <c r="F5" s="438"/>
      <c r="G5" s="438"/>
      <c r="H5" s="438"/>
    </row>
    <row r="6" spans="1:8" ht="15.75">
      <c r="A6" s="477" t="s">
        <v>123</v>
      </c>
      <c r="B6" s="438"/>
      <c r="C6" s="438"/>
      <c r="D6" s="438"/>
      <c r="E6" s="438"/>
      <c r="F6" s="438"/>
      <c r="G6" s="438"/>
      <c r="H6" s="438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 t="s">
        <v>273</v>
      </c>
      <c r="H8" s="7"/>
    </row>
    <row r="9" spans="1:11" ht="12.75" customHeight="1">
      <c r="A9" s="64" t="s">
        <v>111</v>
      </c>
      <c r="B9" s="64" t="s">
        <v>3</v>
      </c>
      <c r="C9" s="67"/>
      <c r="D9" s="68" t="s">
        <v>553</v>
      </c>
      <c r="E9" s="69"/>
      <c r="F9" s="67"/>
      <c r="G9" s="68" t="s">
        <v>555</v>
      </c>
      <c r="H9" s="69"/>
      <c r="I9" s="67"/>
      <c r="J9" s="68" t="s">
        <v>632</v>
      </c>
      <c r="K9" s="69"/>
    </row>
    <row r="10" spans="1:11" ht="12.75" customHeight="1">
      <c r="A10" s="66" t="s">
        <v>112</v>
      </c>
      <c r="B10" s="66"/>
      <c r="C10" s="70" t="s">
        <v>124</v>
      </c>
      <c r="D10" s="70" t="s">
        <v>125</v>
      </c>
      <c r="E10" s="70" t="s">
        <v>5</v>
      </c>
      <c r="F10" s="70" t="s">
        <v>124</v>
      </c>
      <c r="G10" s="70" t="s">
        <v>125</v>
      </c>
      <c r="H10" s="70" t="s">
        <v>5</v>
      </c>
      <c r="I10" s="70" t="s">
        <v>124</v>
      </c>
      <c r="J10" s="70" t="s">
        <v>125</v>
      </c>
      <c r="K10" s="70" t="s">
        <v>5</v>
      </c>
    </row>
    <row r="11" spans="1:11" ht="12.75" customHeight="1">
      <c r="A11" s="146" t="s">
        <v>471</v>
      </c>
      <c r="B11" s="135" t="s">
        <v>472</v>
      </c>
      <c r="C11" s="148">
        <f aca="true" t="shared" si="0" ref="C11:H11">SUM(C12:C15)</f>
        <v>580</v>
      </c>
      <c r="D11" s="148">
        <f t="shared" si="0"/>
        <v>152</v>
      </c>
      <c r="E11" s="148">
        <f t="shared" si="0"/>
        <v>732</v>
      </c>
      <c r="F11" s="148">
        <f t="shared" si="0"/>
        <v>3180</v>
      </c>
      <c r="G11" s="148">
        <f t="shared" si="0"/>
        <v>852</v>
      </c>
      <c r="H11" s="148">
        <f t="shared" si="0"/>
        <v>4032</v>
      </c>
      <c r="I11" s="148">
        <f>SUM(I12:I15)</f>
        <v>6253</v>
      </c>
      <c r="J11" s="148">
        <f>SUM(J12:J15)</f>
        <v>899</v>
      </c>
      <c r="K11" s="148">
        <f>SUM(K12:K15)</f>
        <v>7152</v>
      </c>
    </row>
    <row r="12" spans="1:11" ht="12.75" customHeight="1">
      <c r="A12" s="147"/>
      <c r="B12" s="232" t="s">
        <v>724</v>
      </c>
      <c r="C12" s="233">
        <v>246</v>
      </c>
      <c r="D12" s="233">
        <v>66</v>
      </c>
      <c r="E12" s="233">
        <f>SUM(C12:D12)</f>
        <v>312</v>
      </c>
      <c r="F12" s="233">
        <v>246</v>
      </c>
      <c r="G12" s="233">
        <v>66</v>
      </c>
      <c r="H12" s="233">
        <f aca="true" t="shared" si="1" ref="H12:H17">SUM(F12:G12)</f>
        <v>312</v>
      </c>
      <c r="I12" s="233">
        <v>419</v>
      </c>
      <c r="J12" s="233">
        <v>113</v>
      </c>
      <c r="K12" s="233">
        <f aca="true" t="shared" si="2" ref="K12:K17">SUM(I12:J12)</f>
        <v>532</v>
      </c>
    </row>
    <row r="13" spans="1:11" ht="12.75" customHeight="1">
      <c r="A13" s="147"/>
      <c r="B13" s="232" t="s">
        <v>473</v>
      </c>
      <c r="C13" s="233">
        <v>236</v>
      </c>
      <c r="D13" s="233">
        <v>64</v>
      </c>
      <c r="E13" s="233">
        <f>SUM(C13:D13)</f>
        <v>300</v>
      </c>
      <c r="F13" s="233">
        <v>236</v>
      </c>
      <c r="G13" s="233">
        <v>64</v>
      </c>
      <c r="H13" s="233">
        <f t="shared" si="1"/>
        <v>300</v>
      </c>
      <c r="I13" s="233">
        <v>236</v>
      </c>
      <c r="J13" s="233">
        <v>64</v>
      </c>
      <c r="K13" s="233">
        <f t="shared" si="2"/>
        <v>300</v>
      </c>
    </row>
    <row r="14" spans="1:11" ht="12.75" customHeight="1">
      <c r="A14" s="147"/>
      <c r="B14" s="232" t="s">
        <v>605</v>
      </c>
      <c r="C14" s="233"/>
      <c r="D14" s="233"/>
      <c r="E14" s="233"/>
      <c r="F14" s="233">
        <v>2600</v>
      </c>
      <c r="G14" s="233">
        <v>700</v>
      </c>
      <c r="H14" s="233">
        <f t="shared" si="1"/>
        <v>3300</v>
      </c>
      <c r="I14" s="233">
        <v>5500</v>
      </c>
      <c r="J14" s="233">
        <v>700</v>
      </c>
      <c r="K14" s="233">
        <f t="shared" si="2"/>
        <v>6200</v>
      </c>
    </row>
    <row r="15" spans="1:11" ht="12.75" customHeight="1">
      <c r="A15" s="147"/>
      <c r="B15" s="232" t="s">
        <v>476</v>
      </c>
      <c r="C15" s="233">
        <v>98</v>
      </c>
      <c r="D15" s="233">
        <v>22</v>
      </c>
      <c r="E15" s="233">
        <f>SUM(C15:D15)</f>
        <v>120</v>
      </c>
      <c r="F15" s="233">
        <v>98</v>
      </c>
      <c r="G15" s="233">
        <v>22</v>
      </c>
      <c r="H15" s="233">
        <f t="shared" si="1"/>
        <v>120</v>
      </c>
      <c r="I15" s="233">
        <v>98</v>
      </c>
      <c r="J15" s="233">
        <v>22</v>
      </c>
      <c r="K15" s="233">
        <f t="shared" si="2"/>
        <v>120</v>
      </c>
    </row>
    <row r="16" spans="1:11" ht="12.75" customHeight="1">
      <c r="A16" s="227" t="s">
        <v>474</v>
      </c>
      <c r="B16" s="135" t="s">
        <v>475</v>
      </c>
      <c r="C16" s="236">
        <f>SUM(C17:C17)</f>
        <v>24200</v>
      </c>
      <c r="D16" s="153">
        <f>SUM(D17:D17)</f>
        <v>6531</v>
      </c>
      <c r="E16" s="153">
        <f>SUM(C16:D16)</f>
        <v>30731</v>
      </c>
      <c r="F16" s="236">
        <f>SUM(F17:F17)</f>
        <v>24200</v>
      </c>
      <c r="G16" s="153">
        <f>SUM(G17:G17)</f>
        <v>6531</v>
      </c>
      <c r="H16" s="153">
        <f t="shared" si="1"/>
        <v>30731</v>
      </c>
      <c r="I16" s="236">
        <f>SUM(I17:I17)</f>
        <v>24200</v>
      </c>
      <c r="J16" s="153">
        <f>SUM(J17:J17)</f>
        <v>6531</v>
      </c>
      <c r="K16" s="153">
        <f t="shared" si="2"/>
        <v>30731</v>
      </c>
    </row>
    <row r="17" spans="1:11" ht="12.75" customHeight="1">
      <c r="A17" s="241"/>
      <c r="B17" s="263" t="s">
        <v>477</v>
      </c>
      <c r="C17" s="246">
        <v>24200</v>
      </c>
      <c r="D17" s="245">
        <v>6531</v>
      </c>
      <c r="E17" s="154">
        <f>SUM(C17:D17)</f>
        <v>30731</v>
      </c>
      <c r="F17" s="246">
        <v>24200</v>
      </c>
      <c r="G17" s="245">
        <v>6531</v>
      </c>
      <c r="H17" s="154">
        <f t="shared" si="1"/>
        <v>30731</v>
      </c>
      <c r="I17" s="246">
        <v>24200</v>
      </c>
      <c r="J17" s="245">
        <v>6531</v>
      </c>
      <c r="K17" s="154">
        <f t="shared" si="2"/>
        <v>30731</v>
      </c>
    </row>
    <row r="18" spans="1:11" ht="12.75" customHeight="1">
      <c r="A18" s="147" t="s">
        <v>376</v>
      </c>
      <c r="B18" s="234" t="s">
        <v>300</v>
      </c>
      <c r="C18" s="235">
        <f aca="true" t="shared" si="3" ref="C18:H18">SUM(C19:C22)</f>
        <v>30287</v>
      </c>
      <c r="D18" s="235">
        <f t="shared" si="3"/>
        <v>8177</v>
      </c>
      <c r="E18" s="235">
        <f t="shared" si="3"/>
        <v>38464</v>
      </c>
      <c r="F18" s="235">
        <f t="shared" si="3"/>
        <v>35757</v>
      </c>
      <c r="G18" s="235">
        <f t="shared" si="3"/>
        <v>9655</v>
      </c>
      <c r="H18" s="235">
        <f t="shared" si="3"/>
        <v>45412</v>
      </c>
      <c r="I18" s="235">
        <f>SUM(I19:I22)</f>
        <v>36113</v>
      </c>
      <c r="J18" s="235">
        <f>SUM(J19:J22)</f>
        <v>9655</v>
      </c>
      <c r="K18" s="235">
        <f>SUM(K19:K25)</f>
        <v>54798</v>
      </c>
    </row>
    <row r="19" spans="1:11" ht="12.75" customHeight="1">
      <c r="A19" s="147"/>
      <c r="B19" s="91" t="s">
        <v>482</v>
      </c>
      <c r="C19" s="149">
        <v>10602</v>
      </c>
      <c r="D19" s="150">
        <v>2862</v>
      </c>
      <c r="E19" s="151">
        <f>SUM(C19:D19)</f>
        <v>13464</v>
      </c>
      <c r="F19" s="149">
        <v>10602</v>
      </c>
      <c r="G19" s="150">
        <v>2862</v>
      </c>
      <c r="H19" s="151">
        <f>SUM(F19:G19)</f>
        <v>13464</v>
      </c>
      <c r="I19" s="149">
        <v>10602</v>
      </c>
      <c r="J19" s="150">
        <v>2862</v>
      </c>
      <c r="K19" s="151">
        <f aca="true" t="shared" si="4" ref="K19:K27">SUM(I19:J19)</f>
        <v>13464</v>
      </c>
    </row>
    <row r="20" spans="1:11" ht="12.75" customHeight="1">
      <c r="A20" s="147"/>
      <c r="B20" s="91" t="s">
        <v>583</v>
      </c>
      <c r="C20" s="149">
        <v>0</v>
      </c>
      <c r="D20" s="150">
        <v>0</v>
      </c>
      <c r="E20" s="151">
        <v>0</v>
      </c>
      <c r="F20" s="149">
        <v>5250</v>
      </c>
      <c r="G20" s="150">
        <v>1418</v>
      </c>
      <c r="H20" s="151">
        <f>SUM(F20:G20)</f>
        <v>6668</v>
      </c>
      <c r="I20" s="149">
        <v>5250</v>
      </c>
      <c r="J20" s="150">
        <v>1418</v>
      </c>
      <c r="K20" s="151">
        <f t="shared" si="4"/>
        <v>6668</v>
      </c>
    </row>
    <row r="21" spans="1:11" ht="12.75" customHeight="1">
      <c r="A21" s="147"/>
      <c r="B21" s="91" t="s">
        <v>584</v>
      </c>
      <c r="C21" s="149"/>
      <c r="D21" s="150"/>
      <c r="E21" s="151"/>
      <c r="F21" s="149">
        <v>220</v>
      </c>
      <c r="G21" s="150">
        <v>60</v>
      </c>
      <c r="H21" s="151">
        <f>SUM(F21:G21)</f>
        <v>280</v>
      </c>
      <c r="I21" s="149">
        <v>576</v>
      </c>
      <c r="J21" s="150">
        <v>60</v>
      </c>
      <c r="K21" s="151">
        <f t="shared" si="4"/>
        <v>636</v>
      </c>
    </row>
    <row r="22" spans="1:11" ht="12.75" customHeight="1">
      <c r="A22" s="147"/>
      <c r="B22" s="91" t="s">
        <v>483</v>
      </c>
      <c r="C22" s="149">
        <v>19685</v>
      </c>
      <c r="D22" s="150">
        <v>5315</v>
      </c>
      <c r="E22" s="151">
        <f>SUM(C22:D22)</f>
        <v>25000</v>
      </c>
      <c r="F22" s="149">
        <v>19685</v>
      </c>
      <c r="G22" s="150">
        <v>5315</v>
      </c>
      <c r="H22" s="151">
        <f>SUM(F22:G22)</f>
        <v>25000</v>
      </c>
      <c r="I22" s="149">
        <v>19685</v>
      </c>
      <c r="J22" s="150">
        <v>5315</v>
      </c>
      <c r="K22" s="151">
        <f t="shared" si="4"/>
        <v>25000</v>
      </c>
    </row>
    <row r="23" spans="1:11" ht="12.75" customHeight="1">
      <c r="A23" s="147"/>
      <c r="B23" s="91" t="s">
        <v>742</v>
      </c>
      <c r="C23" s="149"/>
      <c r="D23" s="150"/>
      <c r="E23" s="151"/>
      <c r="F23" s="149"/>
      <c r="G23" s="150"/>
      <c r="H23" s="151"/>
      <c r="I23" s="149">
        <v>132</v>
      </c>
      <c r="J23" s="150">
        <v>36</v>
      </c>
      <c r="K23" s="151">
        <f t="shared" si="4"/>
        <v>168</v>
      </c>
    </row>
    <row r="24" spans="1:11" ht="12.75" customHeight="1">
      <c r="A24" s="147"/>
      <c r="B24" s="91" t="s">
        <v>700</v>
      </c>
      <c r="C24" s="149"/>
      <c r="D24" s="150"/>
      <c r="E24" s="151"/>
      <c r="F24" s="149"/>
      <c r="G24" s="150"/>
      <c r="H24" s="151"/>
      <c r="I24" s="149">
        <v>4478</v>
      </c>
      <c r="J24" s="150">
        <v>1209</v>
      </c>
      <c r="K24" s="151">
        <f t="shared" si="4"/>
        <v>5687</v>
      </c>
    </row>
    <row r="25" spans="1:11" ht="12.75" customHeight="1">
      <c r="A25" s="147"/>
      <c r="B25" s="91" t="s">
        <v>743</v>
      </c>
      <c r="C25" s="149"/>
      <c r="D25" s="150"/>
      <c r="E25" s="151"/>
      <c r="F25" s="149"/>
      <c r="G25" s="150"/>
      <c r="H25" s="151"/>
      <c r="I25" s="149">
        <v>2500</v>
      </c>
      <c r="J25" s="150">
        <v>675</v>
      </c>
      <c r="K25" s="151">
        <f t="shared" si="4"/>
        <v>3175</v>
      </c>
    </row>
    <row r="26" spans="1:11" ht="12.75" customHeight="1">
      <c r="A26" s="146" t="s">
        <v>669</v>
      </c>
      <c r="B26" s="135" t="s">
        <v>670</v>
      </c>
      <c r="C26" s="196"/>
      <c r="D26" s="381"/>
      <c r="E26" s="177"/>
      <c r="F26" s="196"/>
      <c r="G26" s="381"/>
      <c r="H26" s="177"/>
      <c r="I26" s="152">
        <v>570</v>
      </c>
      <c r="J26" s="383">
        <v>153</v>
      </c>
      <c r="K26" s="504">
        <f t="shared" si="4"/>
        <v>723</v>
      </c>
    </row>
    <row r="27" spans="1:11" ht="12.75" customHeight="1">
      <c r="A27" s="147"/>
      <c r="B27" s="91" t="s">
        <v>671</v>
      </c>
      <c r="C27" s="149"/>
      <c r="D27" s="150"/>
      <c r="E27" s="151"/>
      <c r="F27" s="149"/>
      <c r="G27" s="150"/>
      <c r="H27" s="151"/>
      <c r="I27" s="149">
        <v>570</v>
      </c>
      <c r="J27" s="150">
        <v>153</v>
      </c>
      <c r="K27" s="151">
        <f t="shared" si="4"/>
        <v>723</v>
      </c>
    </row>
    <row r="28" spans="1:11" ht="12.75" customHeight="1">
      <c r="A28" s="227" t="s">
        <v>740</v>
      </c>
      <c r="B28" s="135" t="s">
        <v>494</v>
      </c>
      <c r="C28" s="196"/>
      <c r="D28" s="196"/>
      <c r="E28" s="177"/>
      <c r="F28" s="407"/>
      <c r="G28" s="196"/>
      <c r="H28" s="175"/>
      <c r="I28" s="152">
        <v>280</v>
      </c>
      <c r="J28" s="383">
        <v>79</v>
      </c>
      <c r="K28" s="153">
        <v>369</v>
      </c>
    </row>
    <row r="29" spans="1:11" ht="12.75" customHeight="1">
      <c r="A29" s="241"/>
      <c r="B29" s="116" t="s">
        <v>741</v>
      </c>
      <c r="C29" s="242"/>
      <c r="D29" s="242"/>
      <c r="E29" s="154"/>
      <c r="F29" s="408"/>
      <c r="G29" s="242"/>
      <c r="H29" s="409"/>
      <c r="I29" s="242">
        <v>290</v>
      </c>
      <c r="J29" s="382">
        <v>79</v>
      </c>
      <c r="K29" s="154">
        <f>SUM(I29:J29)</f>
        <v>369</v>
      </c>
    </row>
    <row r="30" spans="1:11" ht="12.75">
      <c r="A30" s="241"/>
      <c r="B30" s="405" t="s">
        <v>276</v>
      </c>
      <c r="C30" s="406">
        <f aca="true" t="shared" si="5" ref="C30:H30">SUM(C11,C16,C18)</f>
        <v>55067</v>
      </c>
      <c r="D30" s="406">
        <f t="shared" si="5"/>
        <v>14860</v>
      </c>
      <c r="E30" s="406">
        <f t="shared" si="5"/>
        <v>69927</v>
      </c>
      <c r="F30" s="406">
        <f t="shared" si="5"/>
        <v>63137</v>
      </c>
      <c r="G30" s="406">
        <f t="shared" si="5"/>
        <v>17038</v>
      </c>
      <c r="H30" s="406">
        <f t="shared" si="5"/>
        <v>80175</v>
      </c>
      <c r="I30" s="406">
        <f>SUM(I11,I16,I18,I26)</f>
        <v>67136</v>
      </c>
      <c r="J30" s="406">
        <f>SUM(J11,J16,J18,J26)</f>
        <v>17238</v>
      </c>
      <c r="K30" s="406">
        <f>SUM(K11,K16,K18,K26,K28)</f>
        <v>93773</v>
      </c>
    </row>
    <row r="31" spans="1:8" ht="12.75">
      <c r="A31" s="142"/>
      <c r="B31" s="143"/>
      <c r="C31" s="143"/>
      <c r="D31" s="143"/>
      <c r="E31" s="143"/>
      <c r="F31" s="143"/>
      <c r="G31" s="143"/>
      <c r="H31" s="143"/>
    </row>
    <row r="32" spans="1:8" ht="12.75">
      <c r="A32" s="142"/>
      <c r="B32" s="143"/>
      <c r="C32" s="143"/>
      <c r="D32" s="143"/>
      <c r="E32" s="143"/>
      <c r="F32" s="143"/>
      <c r="G32" s="143"/>
      <c r="H32" s="143"/>
    </row>
    <row r="33" spans="1:8" ht="12.75">
      <c r="A33" s="142"/>
      <c r="B33" s="143"/>
      <c r="C33" s="143"/>
      <c r="D33" s="143"/>
      <c r="E33" s="143"/>
      <c r="F33" s="143"/>
      <c r="G33" s="143"/>
      <c r="H33" s="143"/>
    </row>
    <row r="34" spans="1:8" ht="12.75">
      <c r="A34" s="142"/>
      <c r="B34" s="143"/>
      <c r="C34" s="143"/>
      <c r="D34" s="143"/>
      <c r="E34" s="143"/>
      <c r="F34" s="143"/>
      <c r="G34" s="143"/>
      <c r="H34" s="143"/>
    </row>
    <row r="35" spans="1:8" ht="15.75">
      <c r="A35" s="144" t="s">
        <v>787</v>
      </c>
      <c r="B35" s="143"/>
      <c r="C35" s="143"/>
      <c r="D35" s="143"/>
      <c r="E35" s="143"/>
      <c r="F35" s="143"/>
      <c r="G35" s="143"/>
      <c r="H35" s="143"/>
    </row>
    <row r="36" spans="1:8" ht="12.75">
      <c r="A36" s="142"/>
      <c r="B36" s="143"/>
      <c r="C36" s="143"/>
      <c r="D36" s="143"/>
      <c r="E36" s="143"/>
      <c r="F36" s="143"/>
      <c r="G36" s="143"/>
      <c r="H36" s="143"/>
    </row>
    <row r="37" spans="1:8" ht="15.75">
      <c r="A37" s="477" t="s">
        <v>42</v>
      </c>
      <c r="B37" s="438"/>
      <c r="C37" s="438"/>
      <c r="D37" s="438"/>
      <c r="E37" s="438"/>
      <c r="F37" s="438"/>
      <c r="G37" s="438"/>
      <c r="H37" s="438"/>
    </row>
    <row r="38" spans="1:8" ht="15.75">
      <c r="A38" s="477" t="s">
        <v>651</v>
      </c>
      <c r="B38" s="438"/>
      <c r="C38" s="438"/>
      <c r="D38" s="438"/>
      <c r="E38" s="438"/>
      <c r="F38" s="438"/>
      <c r="G38" s="438"/>
      <c r="H38" s="438"/>
    </row>
    <row r="39" spans="1:8" ht="15.75">
      <c r="A39" s="477" t="s">
        <v>29</v>
      </c>
      <c r="B39" s="438"/>
      <c r="C39" s="438"/>
      <c r="D39" s="438"/>
      <c r="E39" s="438"/>
      <c r="F39" s="438"/>
      <c r="G39" s="438"/>
      <c r="H39" s="438"/>
    </row>
    <row r="40" spans="1:8" ht="15.75">
      <c r="A40" s="477" t="s">
        <v>561</v>
      </c>
      <c r="B40" s="438"/>
      <c r="C40" s="438"/>
      <c r="D40" s="438"/>
      <c r="E40" s="438"/>
      <c r="F40" s="438"/>
      <c r="G40" s="438"/>
      <c r="H40" s="438"/>
    </row>
    <row r="41" spans="1:8" ht="15.75">
      <c r="A41" s="143"/>
      <c r="B41" s="145"/>
      <c r="C41" s="143"/>
      <c r="D41" s="143"/>
      <c r="E41" s="143"/>
      <c r="F41" s="143"/>
      <c r="G41" s="7" t="s">
        <v>273</v>
      </c>
      <c r="H41" s="143"/>
    </row>
    <row r="42" spans="1:11" s="85" customFormat="1" ht="12.75">
      <c r="A42" s="64" t="s">
        <v>111</v>
      </c>
      <c r="B42" s="64" t="s">
        <v>3</v>
      </c>
      <c r="C42" s="67"/>
      <c r="D42" s="68" t="s">
        <v>553</v>
      </c>
      <c r="E42" s="69"/>
      <c r="F42" s="67"/>
      <c r="G42" s="68" t="s">
        <v>555</v>
      </c>
      <c r="H42" s="69"/>
      <c r="I42" s="67"/>
      <c r="J42" s="68" t="s">
        <v>655</v>
      </c>
      <c r="K42" s="69"/>
    </row>
    <row r="43" spans="1:11" ht="12.75">
      <c r="A43" s="66" t="s">
        <v>112</v>
      </c>
      <c r="B43" s="66"/>
      <c r="C43" s="64" t="s">
        <v>124</v>
      </c>
      <c r="D43" s="64" t="s">
        <v>125</v>
      </c>
      <c r="E43" s="64" t="s">
        <v>5</v>
      </c>
      <c r="F43" s="64" t="s">
        <v>124</v>
      </c>
      <c r="G43" s="64" t="s">
        <v>125</v>
      </c>
      <c r="H43" s="64" t="s">
        <v>5</v>
      </c>
      <c r="I43" s="64" t="s">
        <v>124</v>
      </c>
      <c r="J43" s="64" t="s">
        <v>125</v>
      </c>
      <c r="K43" s="64" t="s">
        <v>5</v>
      </c>
    </row>
    <row r="44" spans="1:11" ht="12.75">
      <c r="A44" s="348" t="s">
        <v>585</v>
      </c>
      <c r="B44" s="335" t="s">
        <v>586</v>
      </c>
      <c r="C44" s="79"/>
      <c r="D44" s="79"/>
      <c r="E44" s="79"/>
      <c r="F44" s="352">
        <v>2065</v>
      </c>
      <c r="G44" s="352">
        <v>558</v>
      </c>
      <c r="H44" s="352">
        <v>2623</v>
      </c>
      <c r="I44" s="352">
        <v>2065</v>
      </c>
      <c r="J44" s="352">
        <v>558</v>
      </c>
      <c r="K44" s="352">
        <v>2623</v>
      </c>
    </row>
    <row r="45" spans="1:11" ht="12.75">
      <c r="A45" s="65"/>
      <c r="B45" s="349" t="s">
        <v>587</v>
      </c>
      <c r="C45" s="80"/>
      <c r="D45" s="80"/>
      <c r="E45" s="80"/>
      <c r="F45" s="351">
        <v>2065</v>
      </c>
      <c r="G45" s="351">
        <v>558</v>
      </c>
      <c r="H45" s="113">
        <v>2623</v>
      </c>
      <c r="I45" s="351">
        <v>2065</v>
      </c>
      <c r="J45" s="351">
        <v>558</v>
      </c>
      <c r="K45" s="113">
        <v>2623</v>
      </c>
    </row>
    <row r="46" spans="1:11" ht="12.75">
      <c r="A46" s="125" t="s">
        <v>478</v>
      </c>
      <c r="B46" s="135" t="s">
        <v>479</v>
      </c>
      <c r="C46" s="350">
        <f>SUM(C48)</f>
        <v>6495</v>
      </c>
      <c r="D46" s="350">
        <f>SUM(D48)</f>
        <v>1754</v>
      </c>
      <c r="E46" s="350">
        <f>SUM(E48)</f>
        <v>8249</v>
      </c>
      <c r="F46" s="350">
        <f aca="true" t="shared" si="6" ref="F46:K46">SUM(F47:F48)</f>
        <v>8214</v>
      </c>
      <c r="G46" s="350">
        <f t="shared" si="6"/>
        <v>2218</v>
      </c>
      <c r="H46" s="350">
        <f t="shared" si="6"/>
        <v>10432</v>
      </c>
      <c r="I46" s="350">
        <f t="shared" si="6"/>
        <v>8214</v>
      </c>
      <c r="J46" s="350">
        <f t="shared" si="6"/>
        <v>2218</v>
      </c>
      <c r="K46" s="350">
        <f t="shared" si="6"/>
        <v>10432</v>
      </c>
    </row>
    <row r="47" spans="1:11" ht="12.75">
      <c r="A47" s="126"/>
      <c r="B47" s="232" t="s">
        <v>588</v>
      </c>
      <c r="C47" s="350"/>
      <c r="D47" s="350"/>
      <c r="E47" s="353"/>
      <c r="F47" s="233">
        <v>1719</v>
      </c>
      <c r="G47" s="233">
        <v>464</v>
      </c>
      <c r="H47" s="262">
        <f>SUM(F47:G47)</f>
        <v>2183</v>
      </c>
      <c r="I47" s="233">
        <v>1719</v>
      </c>
      <c r="J47" s="233">
        <v>464</v>
      </c>
      <c r="K47" s="262">
        <f>SUM(I47:J47)</f>
        <v>2183</v>
      </c>
    </row>
    <row r="48" spans="1:11" ht="12.75">
      <c r="A48" s="66"/>
      <c r="B48" s="239" t="s">
        <v>480</v>
      </c>
      <c r="C48" s="149">
        <v>6495</v>
      </c>
      <c r="D48" s="149">
        <v>1754</v>
      </c>
      <c r="E48" s="155">
        <f>SUM(C48:D48)</f>
        <v>8249</v>
      </c>
      <c r="F48" s="149">
        <v>6495</v>
      </c>
      <c r="G48" s="149">
        <v>1754</v>
      </c>
      <c r="H48" s="155">
        <f>SUM(F48:G48)</f>
        <v>8249</v>
      </c>
      <c r="I48" s="149">
        <v>6495</v>
      </c>
      <c r="J48" s="149">
        <v>1754</v>
      </c>
      <c r="K48" s="155">
        <f>SUM(I48:J48)</f>
        <v>8249</v>
      </c>
    </row>
    <row r="49" spans="1:11" ht="12.75">
      <c r="A49" s="125" t="s">
        <v>385</v>
      </c>
      <c r="B49" s="135" t="s">
        <v>370</v>
      </c>
      <c r="C49" s="148">
        <f aca="true" t="shared" si="7" ref="C49:H49">SUM(C50:C51)</f>
        <v>8937</v>
      </c>
      <c r="D49" s="148">
        <f t="shared" si="7"/>
        <v>2413</v>
      </c>
      <c r="E49" s="148">
        <f t="shared" si="7"/>
        <v>11350</v>
      </c>
      <c r="F49" s="148">
        <f t="shared" si="7"/>
        <v>8937</v>
      </c>
      <c r="G49" s="148">
        <f t="shared" si="7"/>
        <v>2413</v>
      </c>
      <c r="H49" s="148">
        <f t="shared" si="7"/>
        <v>11350</v>
      </c>
      <c r="I49" s="148">
        <f>SUM(I50:I51)</f>
        <v>8937</v>
      </c>
      <c r="J49" s="148">
        <f>SUM(J50:J51)</f>
        <v>2413</v>
      </c>
      <c r="K49" s="148">
        <f>SUM(K50:K51)</f>
        <v>11350</v>
      </c>
    </row>
    <row r="50" spans="1:11" ht="12.75">
      <c r="A50" s="126"/>
      <c r="B50" s="232" t="s">
        <v>481</v>
      </c>
      <c r="C50" s="233">
        <v>5000</v>
      </c>
      <c r="D50" s="233">
        <v>1350</v>
      </c>
      <c r="E50" s="262">
        <f>SUM(C50:D50)</f>
        <v>6350</v>
      </c>
      <c r="F50" s="233">
        <v>5000</v>
      </c>
      <c r="G50" s="233">
        <v>1350</v>
      </c>
      <c r="H50" s="262">
        <f>SUM(F50:G50)</f>
        <v>6350</v>
      </c>
      <c r="I50" s="233">
        <v>5000</v>
      </c>
      <c r="J50" s="233">
        <v>1350</v>
      </c>
      <c r="K50" s="262">
        <f>SUM(I50:J50)</f>
        <v>6350</v>
      </c>
    </row>
    <row r="51" spans="1:11" ht="12.75">
      <c r="A51" s="66"/>
      <c r="B51" s="239" t="s">
        <v>329</v>
      </c>
      <c r="C51" s="149">
        <v>3937</v>
      </c>
      <c r="D51" s="149">
        <v>1063</v>
      </c>
      <c r="E51" s="155">
        <f>SUM(C51:D51)</f>
        <v>5000</v>
      </c>
      <c r="F51" s="149">
        <v>3937</v>
      </c>
      <c r="G51" s="149">
        <v>1063</v>
      </c>
      <c r="H51" s="155">
        <f>SUM(F51:G51)</f>
        <v>5000</v>
      </c>
      <c r="I51" s="149">
        <v>3937</v>
      </c>
      <c r="J51" s="149">
        <v>1063</v>
      </c>
      <c r="K51" s="155">
        <f>SUM(I51:J51)</f>
        <v>5000</v>
      </c>
    </row>
    <row r="52" spans="1:11" ht="12.75">
      <c r="A52" s="96" t="s">
        <v>386</v>
      </c>
      <c r="B52" s="240" t="s">
        <v>371</v>
      </c>
      <c r="C52" s="148">
        <f aca="true" t="shared" si="8" ref="C52:K52">SUM(C53)</f>
        <v>1575</v>
      </c>
      <c r="D52" s="148">
        <f t="shared" si="8"/>
        <v>425</v>
      </c>
      <c r="E52" s="148">
        <f t="shared" si="8"/>
        <v>2000</v>
      </c>
      <c r="F52" s="148">
        <f t="shared" si="8"/>
        <v>1575</v>
      </c>
      <c r="G52" s="148">
        <f t="shared" si="8"/>
        <v>425</v>
      </c>
      <c r="H52" s="148">
        <f t="shared" si="8"/>
        <v>2000</v>
      </c>
      <c r="I52" s="148">
        <f t="shared" si="8"/>
        <v>1575</v>
      </c>
      <c r="J52" s="148">
        <f t="shared" si="8"/>
        <v>425</v>
      </c>
      <c r="K52" s="148">
        <f t="shared" si="8"/>
        <v>2000</v>
      </c>
    </row>
    <row r="53" spans="1:11" ht="12.75">
      <c r="A53" s="80"/>
      <c r="B53" s="239" t="s">
        <v>372</v>
      </c>
      <c r="C53" s="242">
        <v>1575</v>
      </c>
      <c r="D53" s="242">
        <v>425</v>
      </c>
      <c r="E53" s="156">
        <f>SUM(C53:D53)</f>
        <v>2000</v>
      </c>
      <c r="F53" s="242">
        <v>1575</v>
      </c>
      <c r="G53" s="242">
        <v>425</v>
      </c>
      <c r="H53" s="156">
        <f>SUM(F53:G53)</f>
        <v>2000</v>
      </c>
      <c r="I53" s="242">
        <v>1575</v>
      </c>
      <c r="J53" s="242">
        <v>425</v>
      </c>
      <c r="K53" s="156">
        <f>SUM(I53:J53)</f>
        <v>2000</v>
      </c>
    </row>
    <row r="54" spans="1:11" ht="12.75">
      <c r="A54" s="227" t="s">
        <v>484</v>
      </c>
      <c r="B54" s="135" t="s">
        <v>485</v>
      </c>
      <c r="C54" s="152">
        <f aca="true" t="shared" si="9" ref="C54:K54">SUM(C55)</f>
        <v>787</v>
      </c>
      <c r="D54" s="152">
        <f t="shared" si="9"/>
        <v>213</v>
      </c>
      <c r="E54" s="152">
        <f t="shared" si="9"/>
        <v>1000</v>
      </c>
      <c r="F54" s="152">
        <f t="shared" si="9"/>
        <v>787</v>
      </c>
      <c r="G54" s="152">
        <f t="shared" si="9"/>
        <v>213</v>
      </c>
      <c r="H54" s="152">
        <f t="shared" si="9"/>
        <v>1000</v>
      </c>
      <c r="I54" s="152">
        <f t="shared" si="9"/>
        <v>0</v>
      </c>
      <c r="J54" s="152">
        <f t="shared" si="9"/>
        <v>0</v>
      </c>
      <c r="K54" s="505">
        <f t="shared" si="9"/>
        <v>0</v>
      </c>
    </row>
    <row r="55" spans="1:11" ht="12.75">
      <c r="A55" s="241"/>
      <c r="B55" s="116" t="s">
        <v>486</v>
      </c>
      <c r="C55" s="242">
        <v>787</v>
      </c>
      <c r="D55" s="242">
        <v>213</v>
      </c>
      <c r="E55" s="154">
        <f>SUM(C55:D55)</f>
        <v>1000</v>
      </c>
      <c r="F55" s="242">
        <v>787</v>
      </c>
      <c r="G55" s="242">
        <v>213</v>
      </c>
      <c r="H55" s="154">
        <f>SUM(F55:G55)</f>
        <v>1000</v>
      </c>
      <c r="I55" s="242">
        <v>0</v>
      </c>
      <c r="J55" s="242">
        <v>0</v>
      </c>
      <c r="K55" s="154">
        <v>0</v>
      </c>
    </row>
    <row r="56" spans="1:11" ht="12.75">
      <c r="A56" s="227" t="s">
        <v>589</v>
      </c>
      <c r="B56" s="135" t="s">
        <v>590</v>
      </c>
      <c r="C56" s="152">
        <f>SUM(C58)</f>
        <v>0</v>
      </c>
      <c r="D56" s="152">
        <f>SUM(D58)</f>
        <v>0</v>
      </c>
      <c r="E56" s="152">
        <f>SUM(E58)</f>
        <v>0</v>
      </c>
      <c r="F56" s="152">
        <f aca="true" t="shared" si="10" ref="F56:K56">SUM(F57:F58)</f>
        <v>60555</v>
      </c>
      <c r="G56" s="152">
        <f t="shared" si="10"/>
        <v>16349</v>
      </c>
      <c r="H56" s="152">
        <f t="shared" si="10"/>
        <v>76904</v>
      </c>
      <c r="I56" s="152">
        <f t="shared" si="10"/>
        <v>60555</v>
      </c>
      <c r="J56" s="152">
        <f t="shared" si="10"/>
        <v>16349</v>
      </c>
      <c r="K56" s="152">
        <f t="shared" si="10"/>
        <v>76904</v>
      </c>
    </row>
    <row r="57" spans="1:11" ht="12.75">
      <c r="A57" s="354"/>
      <c r="B57" s="232" t="s">
        <v>591</v>
      </c>
      <c r="C57" s="355"/>
      <c r="D57" s="355"/>
      <c r="E57" s="355"/>
      <c r="F57" s="233">
        <v>9950</v>
      </c>
      <c r="G57" s="233">
        <v>2686</v>
      </c>
      <c r="H57" s="233">
        <f>SUM(F57:G57)</f>
        <v>12636</v>
      </c>
      <c r="I57" s="233">
        <v>9950</v>
      </c>
      <c r="J57" s="233">
        <v>2686</v>
      </c>
      <c r="K57" s="233">
        <f>SUM(I57:J57)</f>
        <v>12636</v>
      </c>
    </row>
    <row r="58" spans="1:11" ht="12.75">
      <c r="A58" s="241"/>
      <c r="B58" s="116" t="s">
        <v>599</v>
      </c>
      <c r="C58" s="242">
        <v>0</v>
      </c>
      <c r="D58" s="242">
        <v>0</v>
      </c>
      <c r="E58" s="154">
        <f>SUM(C58:D58)</f>
        <v>0</v>
      </c>
      <c r="F58" s="242">
        <v>50605</v>
      </c>
      <c r="G58" s="242">
        <v>13663</v>
      </c>
      <c r="H58" s="154">
        <f>SUM(F58:G58)</f>
        <v>64268</v>
      </c>
      <c r="I58" s="242">
        <v>50605</v>
      </c>
      <c r="J58" s="242">
        <v>13663</v>
      </c>
      <c r="K58" s="154">
        <f>SUM(I58:J58)</f>
        <v>64268</v>
      </c>
    </row>
    <row r="59" spans="1:11" ht="12.75">
      <c r="A59" s="217"/>
      <c r="B59" s="238" t="s">
        <v>126</v>
      </c>
      <c r="C59" s="194">
        <f>SUM(C46,C49,C52,C54)</f>
        <v>17794</v>
      </c>
      <c r="D59" s="194">
        <f>SUM(D46,D49,D52,D54)</f>
        <v>4805</v>
      </c>
      <c r="E59" s="194">
        <f>SUM(E46,E49,E52,E54)</f>
        <v>22599</v>
      </c>
      <c r="F59" s="194">
        <f aca="true" t="shared" si="11" ref="F59:K59">SUM(F46,F49,F52,F54,F44,F56)</f>
        <v>82133</v>
      </c>
      <c r="G59" s="194">
        <f t="shared" si="11"/>
        <v>22176</v>
      </c>
      <c r="H59" s="194">
        <f t="shared" si="11"/>
        <v>104309</v>
      </c>
      <c r="I59" s="194">
        <f t="shared" si="11"/>
        <v>81346</v>
      </c>
      <c r="J59" s="194">
        <f t="shared" si="11"/>
        <v>21963</v>
      </c>
      <c r="K59" s="194">
        <f t="shared" si="11"/>
        <v>103309</v>
      </c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71" ht="15" customHeight="1"/>
    <row r="72" ht="15" customHeight="1"/>
    <row r="73" ht="18" customHeight="1"/>
    <row r="74" ht="15" customHeight="1"/>
    <row r="75" ht="15" customHeight="1"/>
    <row r="76" ht="12.75" customHeight="1"/>
  </sheetData>
  <sheetProtection/>
  <mergeCells count="8">
    <mergeCell ref="A3:H3"/>
    <mergeCell ref="A4:H4"/>
    <mergeCell ref="A5:H5"/>
    <mergeCell ref="A6:H6"/>
    <mergeCell ref="A37:H37"/>
    <mergeCell ref="A38:H38"/>
    <mergeCell ref="A39:H39"/>
    <mergeCell ref="A40:H4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59" r:id="rId1"/>
  <headerFooter alignWithMargins="0">
    <oddFooter>&amp;C&amp;P. oldal</oddFooter>
  </headerFooter>
  <rowBreaks count="1" manualBreakCount="1">
    <brk id="3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4" width="14.7109375" style="0" customWidth="1"/>
    <col min="5" max="5" width="10.8515625" style="0" customWidth="1"/>
  </cols>
  <sheetData>
    <row r="1" spans="1:4" ht="15.75">
      <c r="A1" s="61" t="s">
        <v>789</v>
      </c>
      <c r="B1" s="61"/>
      <c r="C1" s="61"/>
      <c r="D1" s="61"/>
    </row>
    <row r="2" spans="1:4" ht="15.75">
      <c r="A2" s="61"/>
      <c r="B2" s="61"/>
      <c r="C2" s="61"/>
      <c r="D2" s="61"/>
    </row>
    <row r="3" spans="1:4" ht="15.75">
      <c r="A3" s="477" t="s">
        <v>109</v>
      </c>
      <c r="B3" s="438"/>
      <c r="C3" s="438"/>
      <c r="D3" s="438"/>
    </row>
    <row r="4" spans="1:4" ht="15.75">
      <c r="A4" s="477" t="s">
        <v>661</v>
      </c>
      <c r="B4" s="438"/>
      <c r="C4" s="438"/>
      <c r="D4" s="438"/>
    </row>
    <row r="5" spans="1:4" ht="15.75">
      <c r="A5" s="477" t="s">
        <v>562</v>
      </c>
      <c r="B5" s="438"/>
      <c r="C5" s="438"/>
      <c r="D5" s="438"/>
    </row>
    <row r="6" spans="1:4" ht="15.75">
      <c r="A6" s="479"/>
      <c r="B6" s="480"/>
      <c r="C6" s="480"/>
      <c r="D6" s="480"/>
    </row>
    <row r="7" spans="1:4" ht="15.75">
      <c r="A7" s="61"/>
      <c r="B7" s="61"/>
      <c r="C7" s="62"/>
      <c r="D7" s="62"/>
    </row>
    <row r="8" spans="1:4" ht="15.75">
      <c r="A8" s="61"/>
      <c r="B8" s="61"/>
      <c r="C8" s="62"/>
      <c r="D8" s="62"/>
    </row>
    <row r="9" spans="1:4" ht="15.75">
      <c r="A9" s="61"/>
      <c r="B9" s="86" t="s">
        <v>127</v>
      </c>
      <c r="C9" s="62"/>
      <c r="D9" s="62"/>
    </row>
    <row r="10" spans="1:5" ht="15" customHeight="1">
      <c r="A10" s="79" t="s">
        <v>111</v>
      </c>
      <c r="B10" s="64" t="s">
        <v>3</v>
      </c>
      <c r="C10" s="429" t="s">
        <v>560</v>
      </c>
      <c r="D10" s="429" t="s">
        <v>555</v>
      </c>
      <c r="E10" s="429" t="s">
        <v>745</v>
      </c>
    </row>
    <row r="11" spans="1:5" ht="42.75" customHeight="1">
      <c r="A11" s="80" t="s">
        <v>112</v>
      </c>
      <c r="B11" s="66"/>
      <c r="C11" s="431"/>
      <c r="D11" s="431"/>
      <c r="E11" s="431"/>
    </row>
    <row r="12" spans="1:5" ht="15" customHeight="1">
      <c r="A12" s="203" t="s">
        <v>487</v>
      </c>
      <c r="B12" s="195" t="s">
        <v>300</v>
      </c>
      <c r="C12" s="148">
        <f>SUM(C13:C13)</f>
        <v>1200</v>
      </c>
      <c r="D12" s="148">
        <f>SUM(D13:D13)</f>
        <v>1200</v>
      </c>
      <c r="E12" s="148">
        <f>SUM(E13:E14)</f>
        <v>2300</v>
      </c>
    </row>
    <row r="13" spans="1:5" ht="15" customHeight="1">
      <c r="A13" s="204"/>
      <c r="B13" s="226" t="s">
        <v>488</v>
      </c>
      <c r="C13" s="149">
        <v>1200</v>
      </c>
      <c r="D13" s="149">
        <v>1200</v>
      </c>
      <c r="E13" s="149">
        <v>1200</v>
      </c>
    </row>
    <row r="14" spans="1:5" ht="15" customHeight="1">
      <c r="A14" s="204"/>
      <c r="B14" s="226" t="s">
        <v>744</v>
      </c>
      <c r="C14" s="149"/>
      <c r="D14" s="149"/>
      <c r="E14" s="149">
        <v>1100</v>
      </c>
    </row>
    <row r="15" spans="1:5" ht="15" customHeight="1">
      <c r="A15" s="205"/>
      <c r="B15" s="202" t="s">
        <v>128</v>
      </c>
      <c r="C15" s="197">
        <f>SUM(C12)</f>
        <v>1200</v>
      </c>
      <c r="D15" s="197">
        <f>SUM(D12)</f>
        <v>1200</v>
      </c>
      <c r="E15" s="197">
        <f>SUM(E12)</f>
        <v>2300</v>
      </c>
    </row>
    <row r="16" spans="1:4" ht="15" customHeight="1">
      <c r="A16" s="7"/>
      <c r="B16" s="7"/>
      <c r="C16" s="7"/>
      <c r="D16" s="7"/>
    </row>
    <row r="17" spans="1:4" ht="15" customHeight="1">
      <c r="A17" s="7"/>
      <c r="B17" s="7"/>
      <c r="C17" s="7"/>
      <c r="D17" s="7"/>
    </row>
    <row r="18" spans="1:4" ht="15" customHeight="1">
      <c r="A18" s="7"/>
      <c r="B18" s="7"/>
      <c r="C18" s="7"/>
      <c r="D18" s="7"/>
    </row>
    <row r="19" spans="1:4" ht="12.75">
      <c r="A19" s="7"/>
      <c r="B19" s="7"/>
      <c r="C19" s="7"/>
      <c r="D19" s="7"/>
    </row>
    <row r="20" spans="1:4" ht="12.75">
      <c r="A20" s="7"/>
      <c r="B20" s="7"/>
      <c r="C20" s="7"/>
      <c r="D20" s="7"/>
    </row>
  </sheetData>
  <sheetProtection/>
  <mergeCells count="7">
    <mergeCell ref="E10:E11"/>
    <mergeCell ref="D10:D11"/>
    <mergeCell ref="C10:C11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8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6.7109375" style="0" customWidth="1"/>
    <col min="3" max="3" width="19.140625" style="0" customWidth="1"/>
    <col min="4" max="4" width="17.421875" style="0" customWidth="1"/>
    <col min="5" max="5" width="12.8515625" style="0" customWidth="1"/>
  </cols>
  <sheetData>
    <row r="1" spans="1:4" ht="15.75">
      <c r="A1" s="6" t="s">
        <v>790</v>
      </c>
      <c r="B1" s="6"/>
      <c r="C1" s="6"/>
      <c r="D1" s="7"/>
    </row>
    <row r="2" spans="1:4" ht="15.75">
      <c r="A2" s="6"/>
      <c r="B2" s="6"/>
      <c r="C2" s="6"/>
      <c r="D2" s="7"/>
    </row>
    <row r="3" spans="1:4" ht="15.75">
      <c r="A3" s="6"/>
      <c r="B3" s="6" t="s">
        <v>129</v>
      </c>
      <c r="C3" s="6"/>
      <c r="D3" s="7"/>
    </row>
    <row r="4" spans="1:4" ht="15.75">
      <c r="A4" s="8"/>
      <c r="B4" s="8" t="s">
        <v>662</v>
      </c>
      <c r="C4" s="8"/>
      <c r="D4" s="40"/>
    </row>
    <row r="5" spans="1:4" ht="15.75">
      <c r="A5" s="6"/>
      <c r="B5" s="6" t="s">
        <v>130</v>
      </c>
      <c r="C5" s="6"/>
      <c r="D5" s="7"/>
    </row>
    <row r="6" spans="1:4" ht="12.75">
      <c r="A6" s="7"/>
      <c r="B6" s="7"/>
      <c r="C6" s="7"/>
      <c r="D6" s="7"/>
    </row>
    <row r="7" spans="1:4" ht="12.75">
      <c r="A7" s="7"/>
      <c r="B7" s="7" t="s">
        <v>131</v>
      </c>
      <c r="C7" s="7"/>
      <c r="D7" s="7"/>
    </row>
    <row r="8" spans="1:5" ht="15" customHeight="1">
      <c r="A8" s="64" t="s">
        <v>2</v>
      </c>
      <c r="B8" s="481" t="s">
        <v>3</v>
      </c>
      <c r="C8" s="481" t="s">
        <v>513</v>
      </c>
      <c r="D8" s="481" t="s">
        <v>555</v>
      </c>
      <c r="E8" s="481" t="s">
        <v>632</v>
      </c>
    </row>
    <row r="9" spans="1:5" ht="27" customHeight="1">
      <c r="A9" s="65" t="s">
        <v>6</v>
      </c>
      <c r="B9" s="442"/>
      <c r="C9" s="442"/>
      <c r="D9" s="482"/>
      <c r="E9" s="482"/>
    </row>
    <row r="10" spans="1:5" ht="15" customHeight="1">
      <c r="A10" s="258" t="s">
        <v>387</v>
      </c>
      <c r="B10" s="195" t="s">
        <v>132</v>
      </c>
      <c r="C10" s="320">
        <f>SUM(C11:C13)</f>
        <v>85380</v>
      </c>
      <c r="D10" s="129">
        <f>SUM(D11:D13)</f>
        <v>0</v>
      </c>
      <c r="E10" s="129">
        <f>SUM(E11:E13)</f>
        <v>0</v>
      </c>
    </row>
    <row r="11" spans="1:5" ht="15" customHeight="1">
      <c r="A11" s="259"/>
      <c r="B11" s="260" t="s">
        <v>401</v>
      </c>
      <c r="C11" s="321">
        <v>64268</v>
      </c>
      <c r="D11" s="15">
        <v>0</v>
      </c>
      <c r="E11" s="15">
        <v>0</v>
      </c>
    </row>
    <row r="12" spans="1:5" ht="15" customHeight="1">
      <c r="A12" s="259"/>
      <c r="B12" s="260" t="s">
        <v>447</v>
      </c>
      <c r="C12" s="321">
        <v>17445</v>
      </c>
      <c r="D12" s="15">
        <v>0</v>
      </c>
      <c r="E12" s="15">
        <v>0</v>
      </c>
    </row>
    <row r="13" spans="1:5" ht="15" customHeight="1">
      <c r="A13" s="257"/>
      <c r="B13" s="261" t="s">
        <v>448</v>
      </c>
      <c r="C13" s="322">
        <v>3667</v>
      </c>
      <c r="D13" s="19">
        <v>0</v>
      </c>
      <c r="E13" s="19">
        <v>0</v>
      </c>
    </row>
    <row r="14" spans="1:5" ht="18" customHeight="1">
      <c r="A14" s="249" t="s">
        <v>388</v>
      </c>
      <c r="B14" s="283" t="s">
        <v>133</v>
      </c>
      <c r="C14" s="250">
        <v>5000</v>
      </c>
      <c r="D14" s="323">
        <v>78</v>
      </c>
      <c r="E14" s="323">
        <v>9387</v>
      </c>
    </row>
    <row r="15" spans="1:5" ht="18" customHeight="1">
      <c r="A15" s="92"/>
      <c r="B15" s="93" t="s">
        <v>134</v>
      </c>
      <c r="C15" s="251">
        <f>SUM(C10,C14)</f>
        <v>90380</v>
      </c>
      <c r="D15" s="324">
        <f>SUM(D10,D14)</f>
        <v>78</v>
      </c>
      <c r="E15" s="324">
        <f>SUM(E10,E14)</f>
        <v>9387</v>
      </c>
    </row>
    <row r="16" spans="1:4" ht="18" customHeight="1">
      <c r="A16" s="45"/>
      <c r="B16" s="46"/>
      <c r="C16" s="49"/>
      <c r="D16" s="7"/>
    </row>
    <row r="17" spans="1:4" ht="18" customHeight="1">
      <c r="A17" s="45"/>
      <c r="B17" s="46"/>
      <c r="C17" s="49"/>
      <c r="D17" s="7"/>
    </row>
    <row r="18" spans="1:4" ht="18" customHeight="1">
      <c r="A18" s="45"/>
      <c r="B18" s="46"/>
      <c r="C18" s="49"/>
      <c r="D18" s="7"/>
    </row>
    <row r="19" spans="1:4" ht="18" customHeight="1">
      <c r="A19" s="84"/>
      <c r="B19" s="74"/>
      <c r="C19" s="74"/>
      <c r="D19" s="7"/>
    </row>
    <row r="20" spans="1:4" ht="18" customHeight="1">
      <c r="A20" s="35"/>
      <c r="B20" s="88"/>
      <c r="C20" s="88"/>
      <c r="D20" s="7"/>
    </row>
    <row r="21" spans="1:4" ht="18" customHeight="1">
      <c r="A21" s="35"/>
      <c r="B21" s="35"/>
      <c r="C21" s="35"/>
      <c r="D21" s="7"/>
    </row>
    <row r="22" spans="1:4" ht="18" customHeight="1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/>
      <c r="B27" s="7"/>
      <c r="C27" s="7"/>
      <c r="D27" s="7"/>
    </row>
    <row r="28" spans="1:4" ht="12.75">
      <c r="A28" s="7"/>
      <c r="B28" s="7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</sheetData>
  <sheetProtection/>
  <mergeCells count="4">
    <mergeCell ref="D8:D9"/>
    <mergeCell ref="C8:C9"/>
    <mergeCell ref="B8:B9"/>
    <mergeCell ref="E8:E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3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zoomScalePageLayoutView="0" workbookViewId="0" topLeftCell="A19">
      <selection activeCell="E48" sqref="E48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6" t="s">
        <v>791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48"/>
      <c r="B4" s="48"/>
      <c r="C4" s="48"/>
      <c r="D4" s="48"/>
      <c r="E4" s="7"/>
      <c r="F4" s="7"/>
      <c r="G4" s="7"/>
      <c r="H4" s="7"/>
      <c r="I4" s="7"/>
      <c r="J4" s="7"/>
      <c r="K4" s="7"/>
      <c r="L4" s="7"/>
      <c r="M4" s="7"/>
    </row>
    <row r="5" spans="1:13" ht="15.75">
      <c r="A5" s="48"/>
      <c r="B5" s="48"/>
      <c r="C5" s="8" t="s">
        <v>42</v>
      </c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5.75">
      <c r="A6" s="48"/>
      <c r="B6" s="48"/>
      <c r="C6" s="8" t="s">
        <v>514</v>
      </c>
      <c r="D6" s="8"/>
      <c r="E6" s="7"/>
      <c r="F6" s="7"/>
      <c r="G6" s="7"/>
      <c r="H6" s="7"/>
      <c r="I6" s="7"/>
      <c r="J6" s="7"/>
      <c r="K6" s="7"/>
      <c r="L6" s="7"/>
      <c r="M6" s="7"/>
    </row>
    <row r="7" spans="1:13" ht="15.75">
      <c r="A7" s="48"/>
      <c r="B7" s="48"/>
      <c r="C7" s="8"/>
      <c r="D7" s="8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5.5" customHeight="1">
      <c r="A9" s="64" t="s">
        <v>3</v>
      </c>
      <c r="B9" s="64" t="s">
        <v>135</v>
      </c>
      <c r="C9" s="64" t="s">
        <v>136</v>
      </c>
      <c r="D9" s="64" t="s">
        <v>137</v>
      </c>
      <c r="E9" s="79" t="s">
        <v>138</v>
      </c>
      <c r="F9" s="481" t="s">
        <v>389</v>
      </c>
      <c r="G9" s="243" t="s">
        <v>5</v>
      </c>
      <c r="H9" s="7"/>
      <c r="I9" s="7"/>
      <c r="J9" s="7"/>
      <c r="K9" s="7"/>
      <c r="L9" s="7"/>
      <c r="M9" s="7"/>
    </row>
    <row r="10" spans="1:13" ht="12.75">
      <c r="A10" s="65"/>
      <c r="B10" s="65" t="s">
        <v>139</v>
      </c>
      <c r="C10" s="65" t="s">
        <v>140</v>
      </c>
      <c r="D10" s="65"/>
      <c r="E10" s="237" t="s">
        <v>140</v>
      </c>
      <c r="F10" s="483"/>
      <c r="G10" s="244"/>
      <c r="H10" s="7"/>
      <c r="I10" s="7"/>
      <c r="J10" s="7"/>
      <c r="K10" s="7"/>
      <c r="L10" s="7"/>
      <c r="M10" s="7"/>
    </row>
    <row r="11" spans="1:13" ht="12.75">
      <c r="A11" s="66"/>
      <c r="B11" s="66" t="s">
        <v>141</v>
      </c>
      <c r="C11" s="66"/>
      <c r="D11" s="66"/>
      <c r="E11" s="80"/>
      <c r="F11" s="482"/>
      <c r="G11" s="90"/>
      <c r="H11" s="7"/>
      <c r="I11" s="7"/>
      <c r="J11" s="7"/>
      <c r="K11" s="7"/>
      <c r="L11" s="7"/>
      <c r="M11" s="7"/>
    </row>
    <row r="12" spans="1:13" ht="19.5" customHeight="1">
      <c r="A12" s="57" t="s">
        <v>360</v>
      </c>
      <c r="B12" s="57"/>
      <c r="C12" s="57">
        <v>0</v>
      </c>
      <c r="D12" s="57"/>
      <c r="E12" s="57">
        <v>0</v>
      </c>
      <c r="F12" s="19">
        <v>200</v>
      </c>
      <c r="G12" s="57">
        <f aca="true" t="shared" si="0" ref="G12:G19">SUM(B12:F12)</f>
        <v>200</v>
      </c>
      <c r="H12" s="7"/>
      <c r="I12" s="7"/>
      <c r="J12" s="7"/>
      <c r="K12" s="7"/>
      <c r="L12" s="7"/>
      <c r="M12" s="7"/>
    </row>
    <row r="13" spans="1:13" ht="19.5" customHeight="1">
      <c r="A13" s="57" t="s">
        <v>142</v>
      </c>
      <c r="B13" s="57">
        <v>44</v>
      </c>
      <c r="C13" s="57">
        <v>0</v>
      </c>
      <c r="D13" s="57"/>
      <c r="E13" s="57">
        <v>0</v>
      </c>
      <c r="F13" s="57">
        <v>0</v>
      </c>
      <c r="G13" s="57">
        <f t="shared" si="0"/>
        <v>44</v>
      </c>
      <c r="H13" s="7"/>
      <c r="I13" s="7"/>
      <c r="J13" s="7"/>
      <c r="K13" s="7"/>
      <c r="L13" s="7"/>
      <c r="M13" s="7"/>
    </row>
    <row r="14" spans="1:13" ht="19.5" customHeight="1">
      <c r="A14" s="57" t="s">
        <v>461</v>
      </c>
      <c r="B14" s="57">
        <v>55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55</v>
      </c>
      <c r="H14" s="7"/>
      <c r="I14" s="7"/>
      <c r="J14" s="7"/>
      <c r="K14" s="7"/>
      <c r="L14" s="7"/>
      <c r="M14" s="7"/>
    </row>
    <row r="15" spans="1:13" ht="19.5" customHeight="1">
      <c r="A15" s="57" t="s">
        <v>361</v>
      </c>
      <c r="B15" s="57">
        <v>6</v>
      </c>
      <c r="C15" s="57">
        <v>0</v>
      </c>
      <c r="D15" s="57">
        <v>0</v>
      </c>
      <c r="E15" s="57">
        <v>0</v>
      </c>
      <c r="F15" s="57">
        <v>0</v>
      </c>
      <c r="G15" s="57">
        <f t="shared" si="0"/>
        <v>6</v>
      </c>
      <c r="H15" s="7"/>
      <c r="I15" s="7"/>
      <c r="J15" s="7"/>
      <c r="K15" s="7"/>
      <c r="L15" s="7"/>
      <c r="M15" s="7"/>
    </row>
    <row r="16" spans="1:13" ht="19.5" customHeight="1">
      <c r="A16" s="57" t="s">
        <v>390</v>
      </c>
      <c r="B16" s="57">
        <v>27</v>
      </c>
      <c r="C16" s="57">
        <v>0</v>
      </c>
      <c r="D16" s="57">
        <v>0</v>
      </c>
      <c r="E16" s="57">
        <v>0</v>
      </c>
      <c r="F16" s="57">
        <v>0</v>
      </c>
      <c r="G16" s="57">
        <f t="shared" si="0"/>
        <v>27</v>
      </c>
      <c r="H16" s="7"/>
      <c r="I16" s="7"/>
      <c r="J16" s="7"/>
      <c r="K16" s="7"/>
      <c r="L16" s="7"/>
      <c r="M16" s="7"/>
    </row>
    <row r="17" spans="1:13" ht="19.5" customHeight="1">
      <c r="A17" s="57" t="s">
        <v>391</v>
      </c>
      <c r="B17" s="57">
        <v>11</v>
      </c>
      <c r="C17" s="57">
        <v>0</v>
      </c>
      <c r="D17" s="57">
        <v>0</v>
      </c>
      <c r="E17" s="57">
        <v>0</v>
      </c>
      <c r="F17" s="57">
        <v>0</v>
      </c>
      <c r="G17" s="57">
        <f t="shared" si="0"/>
        <v>11</v>
      </c>
      <c r="H17" s="7"/>
      <c r="I17" s="7"/>
      <c r="J17" s="7"/>
      <c r="K17" s="7"/>
      <c r="L17" s="7"/>
      <c r="M17" s="7"/>
    </row>
    <row r="18" spans="1:13" ht="19.5" customHeight="1">
      <c r="A18" s="57" t="s">
        <v>462</v>
      </c>
      <c r="B18" s="57">
        <v>14</v>
      </c>
      <c r="C18" s="57">
        <v>0</v>
      </c>
      <c r="D18" s="57">
        <v>0</v>
      </c>
      <c r="E18" s="57">
        <v>0</v>
      </c>
      <c r="F18" s="57">
        <v>0</v>
      </c>
      <c r="G18" s="57">
        <f t="shared" si="0"/>
        <v>14</v>
      </c>
      <c r="H18" s="7"/>
      <c r="I18" s="7"/>
      <c r="J18" s="7"/>
      <c r="K18" s="7"/>
      <c r="L18" s="7"/>
      <c r="M18" s="7"/>
    </row>
    <row r="19" spans="1:13" ht="19.5" customHeight="1">
      <c r="A19" s="57" t="s">
        <v>358</v>
      </c>
      <c r="B19" s="57">
        <v>30</v>
      </c>
      <c r="C19" s="57">
        <v>31</v>
      </c>
      <c r="D19" s="57">
        <v>0</v>
      </c>
      <c r="E19" s="57">
        <v>0</v>
      </c>
      <c r="F19" s="57">
        <v>0</v>
      </c>
      <c r="G19" s="57">
        <f t="shared" si="0"/>
        <v>61</v>
      </c>
      <c r="H19" s="7"/>
      <c r="I19" s="7"/>
      <c r="J19" s="7"/>
      <c r="K19" s="7"/>
      <c r="L19" s="7"/>
      <c r="M19" s="7"/>
    </row>
    <row r="20" spans="1:13" ht="19.5" customHeight="1">
      <c r="A20" s="72" t="s">
        <v>392</v>
      </c>
      <c r="B20" s="72">
        <f aca="true" t="shared" si="1" ref="B20:G20">SUM(B12:B19)</f>
        <v>187</v>
      </c>
      <c r="C20" s="72">
        <f t="shared" si="1"/>
        <v>31</v>
      </c>
      <c r="D20" s="72">
        <f t="shared" si="1"/>
        <v>0</v>
      </c>
      <c r="E20" s="72">
        <f t="shared" si="1"/>
        <v>0</v>
      </c>
      <c r="F20" s="72">
        <f t="shared" si="1"/>
        <v>200</v>
      </c>
      <c r="G20" s="72">
        <f t="shared" si="1"/>
        <v>418</v>
      </c>
      <c r="H20" s="83"/>
      <c r="I20" s="83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>
      <c r="A22" s="6" t="s">
        <v>792</v>
      </c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</row>
    <row r="23" spans="1:13" ht="15">
      <c r="A23" s="48"/>
      <c r="B23" s="48"/>
      <c r="C23" s="48"/>
      <c r="D23" s="48"/>
      <c r="E23" s="7"/>
      <c r="F23" s="7"/>
      <c r="G23" s="7"/>
      <c r="H23" s="7"/>
      <c r="I23" s="7"/>
      <c r="J23" s="7"/>
      <c r="K23" s="7"/>
      <c r="L23" s="7"/>
      <c r="M23" s="7"/>
    </row>
    <row r="24" spans="1:13" ht="15.75">
      <c r="A24" s="48"/>
      <c r="B24" s="48"/>
      <c r="C24" s="8" t="s">
        <v>70</v>
      </c>
      <c r="D24" s="8"/>
      <c r="E24" s="7"/>
      <c r="F24" s="7"/>
      <c r="G24" s="7"/>
      <c r="H24" s="7"/>
      <c r="I24" s="7"/>
      <c r="J24" s="7"/>
      <c r="K24" s="7"/>
      <c r="L24" s="7"/>
      <c r="M24" s="7"/>
    </row>
    <row r="25" spans="1:13" ht="15.75">
      <c r="A25" s="48"/>
      <c r="B25" s="48"/>
      <c r="C25" s="8" t="s">
        <v>515</v>
      </c>
      <c r="D25" s="8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 customHeight="1">
      <c r="A27" s="64" t="s">
        <v>3</v>
      </c>
      <c r="B27" s="64" t="s">
        <v>135</v>
      </c>
      <c r="C27" s="64" t="s">
        <v>136</v>
      </c>
      <c r="D27" s="64" t="s">
        <v>137</v>
      </c>
      <c r="E27" s="64" t="s">
        <v>138</v>
      </c>
      <c r="F27" s="481" t="s">
        <v>389</v>
      </c>
      <c r="G27" s="64" t="s">
        <v>5</v>
      </c>
      <c r="H27" s="7"/>
      <c r="I27" s="7"/>
      <c r="J27" s="7"/>
      <c r="K27" s="7"/>
      <c r="L27" s="7"/>
      <c r="M27" s="7"/>
    </row>
    <row r="28" spans="1:13" ht="12.75">
      <c r="A28" s="65"/>
      <c r="B28" s="65" t="s">
        <v>139</v>
      </c>
      <c r="C28" s="65" t="s">
        <v>140</v>
      </c>
      <c r="D28" s="65"/>
      <c r="E28" s="65" t="s">
        <v>140</v>
      </c>
      <c r="F28" s="484"/>
      <c r="G28" s="65"/>
      <c r="H28" s="7"/>
      <c r="I28" s="7"/>
      <c r="J28" s="7"/>
      <c r="K28" s="7"/>
      <c r="L28" s="7"/>
      <c r="M28" s="7"/>
    </row>
    <row r="29" spans="1:13" ht="12.75">
      <c r="A29" s="66"/>
      <c r="B29" s="66" t="s">
        <v>141</v>
      </c>
      <c r="C29" s="66"/>
      <c r="D29" s="66"/>
      <c r="E29" s="66"/>
      <c r="F29" s="485"/>
      <c r="G29" s="66"/>
      <c r="H29" s="7"/>
      <c r="I29" s="7"/>
      <c r="J29" s="7"/>
      <c r="K29" s="7"/>
      <c r="L29" s="7"/>
      <c r="M29" s="7"/>
    </row>
    <row r="30" spans="1:13" ht="15" customHeight="1">
      <c r="A30" s="57" t="s">
        <v>143</v>
      </c>
      <c r="B30" s="57">
        <v>1</v>
      </c>
      <c r="C30" s="57"/>
      <c r="D30" s="57"/>
      <c r="E30" s="57"/>
      <c r="F30" s="57"/>
      <c r="G30" s="57">
        <f aca="true" t="shared" si="2" ref="G30:G39">SUM(B30:E30)</f>
        <v>1</v>
      </c>
      <c r="H30" s="7"/>
      <c r="I30" s="7"/>
      <c r="J30" s="7"/>
      <c r="K30" s="7"/>
      <c r="L30" s="7"/>
      <c r="M30" s="7"/>
    </row>
    <row r="31" spans="1:13" ht="15" customHeight="1">
      <c r="A31" s="57" t="s">
        <v>144</v>
      </c>
      <c r="B31" s="57">
        <v>2</v>
      </c>
      <c r="C31" s="57"/>
      <c r="D31" s="57"/>
      <c r="E31" s="57"/>
      <c r="F31" s="57"/>
      <c r="G31" s="57">
        <f t="shared" si="2"/>
        <v>2</v>
      </c>
      <c r="H31" s="7"/>
      <c r="I31" s="7"/>
      <c r="J31" s="7"/>
      <c r="K31" s="7"/>
      <c r="L31" s="7"/>
      <c r="M31" s="7"/>
    </row>
    <row r="32" spans="1:13" ht="15" customHeight="1">
      <c r="A32" s="57" t="s">
        <v>145</v>
      </c>
      <c r="B32" s="57">
        <v>5</v>
      </c>
      <c r="C32" s="57"/>
      <c r="D32" s="57"/>
      <c r="E32" s="57"/>
      <c r="F32" s="57"/>
      <c r="G32" s="57">
        <f t="shared" si="2"/>
        <v>5</v>
      </c>
      <c r="H32" s="7"/>
      <c r="I32" s="7"/>
      <c r="J32" s="7"/>
      <c r="K32" s="7"/>
      <c r="L32" s="7"/>
      <c r="M32" s="7"/>
    </row>
    <row r="33" spans="1:13" ht="15" customHeight="1">
      <c r="A33" s="57" t="s">
        <v>146</v>
      </c>
      <c r="B33" s="57">
        <v>3</v>
      </c>
      <c r="C33" s="57"/>
      <c r="D33" s="57"/>
      <c r="E33" s="57"/>
      <c r="F33" s="57"/>
      <c r="G33" s="57">
        <f t="shared" si="2"/>
        <v>3</v>
      </c>
      <c r="H33" s="7"/>
      <c r="I33" s="7"/>
      <c r="J33" s="7"/>
      <c r="K33" s="7"/>
      <c r="L33" s="7"/>
      <c r="M33" s="7"/>
    </row>
    <row r="34" spans="1:13" ht="15" customHeight="1">
      <c r="A34" s="57" t="s">
        <v>147</v>
      </c>
      <c r="B34" s="57">
        <v>7</v>
      </c>
      <c r="C34" s="57"/>
      <c r="D34" s="57"/>
      <c r="E34" s="57"/>
      <c r="F34" s="57"/>
      <c r="G34" s="57">
        <f t="shared" si="2"/>
        <v>7</v>
      </c>
      <c r="H34" s="7"/>
      <c r="I34" s="7"/>
      <c r="J34" s="7"/>
      <c r="K34" s="7"/>
      <c r="L34" s="7"/>
      <c r="M34" s="7"/>
    </row>
    <row r="35" spans="1:13" ht="15" customHeight="1">
      <c r="A35" s="57" t="s">
        <v>148</v>
      </c>
      <c r="B35" s="57">
        <v>11</v>
      </c>
      <c r="C35" s="57"/>
      <c r="D35" s="57"/>
      <c r="E35" s="57"/>
      <c r="F35" s="57"/>
      <c r="G35" s="57">
        <f t="shared" si="2"/>
        <v>11</v>
      </c>
      <c r="H35" s="7"/>
      <c r="I35" s="7"/>
      <c r="J35" s="7"/>
      <c r="K35" s="7"/>
      <c r="L35" s="7"/>
      <c r="M35" s="7"/>
    </row>
    <row r="36" spans="1:13" ht="15" customHeight="1">
      <c r="A36" s="57" t="s">
        <v>759</v>
      </c>
      <c r="B36" s="57">
        <v>2</v>
      </c>
      <c r="C36" s="57"/>
      <c r="D36" s="57"/>
      <c r="E36" s="57"/>
      <c r="F36" s="57"/>
      <c r="G36" s="57">
        <f t="shared" si="2"/>
        <v>2</v>
      </c>
      <c r="H36" s="7"/>
      <c r="I36" s="7"/>
      <c r="J36" s="7"/>
      <c r="K36" s="7"/>
      <c r="L36" s="7"/>
      <c r="M36" s="7"/>
    </row>
    <row r="37" spans="1:13" ht="15" customHeight="1">
      <c r="A37" s="57" t="s">
        <v>149</v>
      </c>
      <c r="B37" s="57">
        <v>5</v>
      </c>
      <c r="C37" s="57"/>
      <c r="D37" s="57"/>
      <c r="E37" s="57"/>
      <c r="F37" s="57"/>
      <c r="G37" s="57">
        <f t="shared" si="2"/>
        <v>5</v>
      </c>
      <c r="H37" s="7"/>
      <c r="I37" s="7"/>
      <c r="J37" s="7"/>
      <c r="K37" s="7"/>
      <c r="L37" s="7"/>
      <c r="M37" s="7"/>
    </row>
    <row r="38" spans="1:13" ht="15" customHeight="1">
      <c r="A38" s="57" t="s">
        <v>760</v>
      </c>
      <c r="B38" s="57">
        <v>4</v>
      </c>
      <c r="C38" s="57"/>
      <c r="D38" s="57"/>
      <c r="E38" s="57"/>
      <c r="F38" s="57"/>
      <c r="G38" s="57">
        <f t="shared" si="2"/>
        <v>4</v>
      </c>
      <c r="H38" s="7"/>
      <c r="I38" s="7"/>
      <c r="J38" s="7"/>
      <c r="K38" s="7"/>
      <c r="L38" s="7"/>
      <c r="M38" s="7"/>
    </row>
    <row r="39" spans="1:13" ht="15" customHeight="1">
      <c r="A39" s="57" t="s">
        <v>530</v>
      </c>
      <c r="B39" s="57">
        <v>4</v>
      </c>
      <c r="C39" s="57"/>
      <c r="D39" s="57"/>
      <c r="E39" s="57"/>
      <c r="F39" s="57"/>
      <c r="G39" s="57">
        <f t="shared" si="2"/>
        <v>4</v>
      </c>
      <c r="H39" s="7"/>
      <c r="I39" s="7"/>
      <c r="J39" s="7"/>
      <c r="K39" s="7"/>
      <c r="L39" s="7"/>
      <c r="M39" s="7"/>
    </row>
    <row r="40" spans="1:13" ht="15" customHeight="1">
      <c r="A40" s="72" t="s">
        <v>5</v>
      </c>
      <c r="B40" s="72">
        <f>SUM(B30:B39)</f>
        <v>44</v>
      </c>
      <c r="C40" s="72">
        <f>SUM(C30:C39)</f>
        <v>0</v>
      </c>
      <c r="D40" s="72">
        <f>SUM(D30:D39)</f>
        <v>0</v>
      </c>
      <c r="E40" s="72">
        <f>SUM(E30:E39)</f>
        <v>0</v>
      </c>
      <c r="F40" s="72"/>
      <c r="G40" s="72">
        <f>SUM(G30:G39)</f>
        <v>44</v>
      </c>
      <c r="H40" s="7"/>
      <c r="I40" s="7"/>
      <c r="J40" s="7"/>
      <c r="K40" s="7"/>
      <c r="L40" s="7"/>
      <c r="M40" s="7"/>
    </row>
    <row r="41" spans="1:13" ht="15.75">
      <c r="A41" s="6" t="s">
        <v>793</v>
      </c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48"/>
      <c r="B42" s="48"/>
      <c r="C42" s="48"/>
      <c r="D42" s="48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48"/>
      <c r="B43" s="48"/>
      <c r="C43" s="8" t="s">
        <v>272</v>
      </c>
      <c r="D43" s="8"/>
      <c r="E43" s="7"/>
      <c r="F43" s="7"/>
      <c r="G43" s="7"/>
      <c r="H43" s="7"/>
      <c r="I43" s="7"/>
      <c r="J43" s="7"/>
      <c r="K43" s="7"/>
      <c r="L43" s="7"/>
      <c r="M43" s="7"/>
    </row>
    <row r="44" spans="1:13" ht="15.75">
      <c r="A44" s="48"/>
      <c r="B44" s="48"/>
      <c r="C44" s="8" t="s">
        <v>515</v>
      </c>
      <c r="D44" s="8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4" ht="12.75">
      <c r="A46" s="64" t="s">
        <v>3</v>
      </c>
      <c r="B46" s="64" t="s">
        <v>135</v>
      </c>
      <c r="C46" s="64" t="s">
        <v>136</v>
      </c>
      <c r="D46" s="64" t="s">
        <v>137</v>
      </c>
      <c r="E46" s="64" t="s">
        <v>138</v>
      </c>
      <c r="F46" s="481" t="s">
        <v>389</v>
      </c>
      <c r="G46" s="64" t="s">
        <v>324</v>
      </c>
      <c r="H46" s="64" t="s">
        <v>5</v>
      </c>
      <c r="I46" s="7"/>
      <c r="J46" s="7"/>
      <c r="K46" s="7"/>
      <c r="L46" s="7"/>
      <c r="M46" s="7"/>
      <c r="N46" s="7"/>
    </row>
    <row r="47" spans="1:14" ht="12.75">
      <c r="A47" s="65"/>
      <c r="B47" s="65" t="s">
        <v>139</v>
      </c>
      <c r="C47" s="65" t="s">
        <v>140</v>
      </c>
      <c r="D47" s="65"/>
      <c r="E47" s="65" t="s">
        <v>140</v>
      </c>
      <c r="F47" s="483"/>
      <c r="G47" s="65" t="s">
        <v>325</v>
      </c>
      <c r="H47" s="65"/>
      <c r="I47" s="7"/>
      <c r="J47" s="7"/>
      <c r="K47" s="7"/>
      <c r="L47" s="7"/>
      <c r="M47" s="7"/>
      <c r="N47" s="7"/>
    </row>
    <row r="48" spans="1:14" ht="12.75">
      <c r="A48" s="66"/>
      <c r="B48" s="66" t="s">
        <v>141</v>
      </c>
      <c r="C48" s="66"/>
      <c r="D48" s="66"/>
      <c r="E48" s="66"/>
      <c r="F48" s="482"/>
      <c r="G48" s="66"/>
      <c r="H48" s="66"/>
      <c r="I48" s="7"/>
      <c r="J48" s="7"/>
      <c r="K48" s="7"/>
      <c r="L48" s="7"/>
      <c r="M48" s="7"/>
      <c r="N48" s="7"/>
    </row>
    <row r="49" spans="1:14" s="229" customFormat="1" ht="12.75">
      <c r="A49" s="225" t="s">
        <v>516</v>
      </c>
      <c r="B49" s="266">
        <f aca="true" t="shared" si="3" ref="B49:G49">SUM(B50:B52)</f>
        <v>55</v>
      </c>
      <c r="C49" s="266">
        <f t="shared" si="3"/>
        <v>0</v>
      </c>
      <c r="D49" s="266">
        <f t="shared" si="3"/>
        <v>0</v>
      </c>
      <c r="E49" s="266">
        <f t="shared" si="3"/>
        <v>0</v>
      </c>
      <c r="F49" s="266">
        <f t="shared" si="3"/>
        <v>0</v>
      </c>
      <c r="G49" s="266">
        <f t="shared" si="3"/>
        <v>0</v>
      </c>
      <c r="H49" s="266">
        <f>SUM(G50:H52)</f>
        <v>55</v>
      </c>
      <c r="I49" s="140"/>
      <c r="J49" s="140"/>
      <c r="K49" s="140"/>
      <c r="L49" s="140"/>
      <c r="M49" s="140"/>
      <c r="N49" s="140"/>
    </row>
    <row r="50" spans="1:14" ht="12.75">
      <c r="A50" s="57" t="s">
        <v>321</v>
      </c>
      <c r="B50" s="57">
        <v>25</v>
      </c>
      <c r="C50" s="57"/>
      <c r="D50" s="57"/>
      <c r="E50" s="57"/>
      <c r="F50" s="19"/>
      <c r="G50" s="19"/>
      <c r="H50" s="113">
        <f>SUM(B50:G50)</f>
        <v>25</v>
      </c>
      <c r="I50" s="7"/>
      <c r="J50" s="7"/>
      <c r="K50" s="7"/>
      <c r="L50" s="7"/>
      <c r="M50" s="7"/>
      <c r="N50" s="7"/>
    </row>
    <row r="51" spans="1:14" ht="12.75">
      <c r="A51" s="57" t="s">
        <v>525</v>
      </c>
      <c r="B51" s="57">
        <v>20</v>
      </c>
      <c r="C51" s="57"/>
      <c r="D51" s="57"/>
      <c r="E51" s="57"/>
      <c r="F51" s="19"/>
      <c r="G51" s="19"/>
      <c r="H51" s="113">
        <f aca="true" t="shared" si="4" ref="H51:H66">SUM(B51:G51)</f>
        <v>20</v>
      </c>
      <c r="I51" s="7"/>
      <c r="J51" s="7"/>
      <c r="K51" s="7"/>
      <c r="L51" s="7"/>
      <c r="M51" s="7"/>
      <c r="N51" s="7"/>
    </row>
    <row r="52" spans="1:14" ht="12.75">
      <c r="A52" s="57" t="s">
        <v>526</v>
      </c>
      <c r="B52" s="57">
        <v>10</v>
      </c>
      <c r="C52" s="57"/>
      <c r="D52" s="57"/>
      <c r="E52" s="57"/>
      <c r="F52" s="19"/>
      <c r="G52" s="19"/>
      <c r="H52" s="113">
        <f t="shared" si="4"/>
        <v>10</v>
      </c>
      <c r="I52" s="7"/>
      <c r="J52" s="7"/>
      <c r="K52" s="7"/>
      <c r="L52" s="7"/>
      <c r="M52" s="7"/>
      <c r="N52" s="7"/>
    </row>
    <row r="53" spans="1:14" s="229" customFormat="1" ht="12.75">
      <c r="A53" s="16" t="s">
        <v>517</v>
      </c>
      <c r="B53" s="16">
        <v>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266">
        <f t="shared" si="4"/>
        <v>6</v>
      </c>
      <c r="I53" s="140"/>
      <c r="J53" s="140"/>
      <c r="K53" s="140"/>
      <c r="L53" s="140"/>
      <c r="M53" s="140"/>
      <c r="N53" s="140"/>
    </row>
    <row r="54" spans="1:14" s="229" customFormat="1" ht="12.75">
      <c r="A54" s="16" t="s">
        <v>518</v>
      </c>
      <c r="B54" s="16">
        <f aca="true" t="shared" si="5" ref="B54:G54">SUM(B55:B56)</f>
        <v>27</v>
      </c>
      <c r="C54" s="16">
        <f t="shared" si="5"/>
        <v>0</v>
      </c>
      <c r="D54" s="16">
        <f t="shared" si="5"/>
        <v>0</v>
      </c>
      <c r="E54" s="16">
        <f t="shared" si="5"/>
        <v>0</v>
      </c>
      <c r="F54" s="16">
        <f t="shared" si="5"/>
        <v>0</v>
      </c>
      <c r="G54" s="16">
        <f t="shared" si="5"/>
        <v>0</v>
      </c>
      <c r="H54" s="266">
        <f t="shared" si="4"/>
        <v>27</v>
      </c>
      <c r="I54" s="140"/>
      <c r="J54" s="140"/>
      <c r="K54" s="140"/>
      <c r="L54" s="140"/>
      <c r="M54" s="140"/>
      <c r="N54" s="140"/>
    </row>
    <row r="55" spans="1:14" ht="12.75">
      <c r="A55" s="213" t="s">
        <v>322</v>
      </c>
      <c r="B55" s="57">
        <v>15</v>
      </c>
      <c r="C55" s="57"/>
      <c r="D55" s="57"/>
      <c r="E55" s="57"/>
      <c r="F55" s="19"/>
      <c r="G55" s="19"/>
      <c r="H55" s="113">
        <f t="shared" si="4"/>
        <v>15</v>
      </c>
      <c r="I55" s="7"/>
      <c r="J55" s="7"/>
      <c r="K55" s="7"/>
      <c r="L55" s="7"/>
      <c r="M55" s="7"/>
      <c r="N55" s="7"/>
    </row>
    <row r="56" spans="1:14" ht="12.75">
      <c r="A56" s="213" t="s">
        <v>323</v>
      </c>
      <c r="B56" s="57">
        <v>12</v>
      </c>
      <c r="C56" s="57"/>
      <c r="D56" s="57"/>
      <c r="E56" s="57"/>
      <c r="F56" s="19"/>
      <c r="G56" s="19"/>
      <c r="H56" s="113">
        <f t="shared" si="4"/>
        <v>12</v>
      </c>
      <c r="I56" s="7"/>
      <c r="J56" s="7"/>
      <c r="K56" s="7"/>
      <c r="L56" s="7"/>
      <c r="M56" s="7"/>
      <c r="N56" s="7"/>
    </row>
    <row r="57" spans="1:14" s="229" customFormat="1" ht="12.75">
      <c r="A57" s="16" t="s">
        <v>519</v>
      </c>
      <c r="B57" s="16">
        <v>11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266">
        <f t="shared" si="4"/>
        <v>11</v>
      </c>
      <c r="I57" s="140"/>
      <c r="J57" s="140"/>
      <c r="K57" s="140"/>
      <c r="L57" s="140"/>
      <c r="M57" s="140"/>
      <c r="N57" s="140"/>
    </row>
    <row r="58" spans="1:14" s="229" customFormat="1" ht="12.75">
      <c r="A58" s="16" t="s">
        <v>520</v>
      </c>
      <c r="B58" s="16">
        <f aca="true" t="shared" si="6" ref="B58:G58">SUM(B59:B62)</f>
        <v>14</v>
      </c>
      <c r="C58" s="16">
        <f t="shared" si="6"/>
        <v>0</v>
      </c>
      <c r="D58" s="16">
        <f t="shared" si="6"/>
        <v>0</v>
      </c>
      <c r="E58" s="16">
        <f t="shared" si="6"/>
        <v>0</v>
      </c>
      <c r="F58" s="16">
        <f t="shared" si="6"/>
        <v>0</v>
      </c>
      <c r="G58" s="16">
        <f t="shared" si="6"/>
        <v>0</v>
      </c>
      <c r="H58" s="266">
        <f t="shared" si="4"/>
        <v>14</v>
      </c>
      <c r="I58" s="140"/>
      <c r="J58" s="140"/>
      <c r="K58" s="140"/>
      <c r="L58" s="140"/>
      <c r="M58" s="140"/>
      <c r="N58" s="140"/>
    </row>
    <row r="59" spans="1:14" ht="12.75">
      <c r="A59" s="213" t="s">
        <v>521</v>
      </c>
      <c r="B59" s="57">
        <v>6</v>
      </c>
      <c r="C59" s="57"/>
      <c r="D59" s="57"/>
      <c r="E59" s="57"/>
      <c r="F59" s="19"/>
      <c r="G59" s="19"/>
      <c r="H59" s="113">
        <f t="shared" si="4"/>
        <v>6</v>
      </c>
      <c r="I59" s="7"/>
      <c r="J59" s="7"/>
      <c r="K59" s="7"/>
      <c r="L59" s="7"/>
      <c r="M59" s="7"/>
      <c r="N59" s="7"/>
    </row>
    <row r="60" spans="1:14" s="265" customFormat="1" ht="12.75">
      <c r="A60" s="57" t="s">
        <v>522</v>
      </c>
      <c r="B60" s="57">
        <v>5</v>
      </c>
      <c r="C60" s="57"/>
      <c r="D60" s="57"/>
      <c r="E60" s="57"/>
      <c r="F60" s="19"/>
      <c r="G60" s="19"/>
      <c r="H60" s="113">
        <f t="shared" si="4"/>
        <v>5</v>
      </c>
      <c r="I60" s="7"/>
      <c r="J60" s="7"/>
      <c r="K60" s="7"/>
      <c r="L60" s="7"/>
      <c r="M60" s="7"/>
      <c r="N60" s="7"/>
    </row>
    <row r="61" spans="1:14" s="265" customFormat="1" ht="12.75">
      <c r="A61" s="57" t="s">
        <v>523</v>
      </c>
      <c r="B61" s="57">
        <v>3</v>
      </c>
      <c r="C61" s="57"/>
      <c r="D61" s="57"/>
      <c r="E61" s="57"/>
      <c r="F61" s="19"/>
      <c r="G61" s="19"/>
      <c r="H61" s="113">
        <f t="shared" si="4"/>
        <v>3</v>
      </c>
      <c r="I61" s="7"/>
      <c r="J61" s="7"/>
      <c r="K61" s="7"/>
      <c r="L61" s="7"/>
      <c r="M61" s="7"/>
      <c r="N61" s="7"/>
    </row>
    <row r="62" spans="1:14" s="265" customFormat="1" ht="12.75">
      <c r="A62" s="57" t="s">
        <v>524</v>
      </c>
      <c r="B62" s="57">
        <v>0</v>
      </c>
      <c r="C62" s="57"/>
      <c r="D62" s="57"/>
      <c r="E62" s="57"/>
      <c r="F62" s="19"/>
      <c r="G62" s="19"/>
      <c r="H62" s="113">
        <f t="shared" si="4"/>
        <v>0</v>
      </c>
      <c r="I62" s="7"/>
      <c r="J62" s="7"/>
      <c r="K62" s="7"/>
      <c r="L62" s="7"/>
      <c r="M62" s="7"/>
      <c r="N62" s="7"/>
    </row>
    <row r="63" spans="1:14" s="229" customFormat="1" ht="12.75">
      <c r="A63" s="16" t="s">
        <v>527</v>
      </c>
      <c r="B63" s="16">
        <f>SUM(B64:B66)</f>
        <v>30</v>
      </c>
      <c r="C63" s="16">
        <f>SUM(C64:C66)</f>
        <v>31</v>
      </c>
      <c r="D63" s="16">
        <v>0</v>
      </c>
      <c r="E63" s="16">
        <v>0</v>
      </c>
      <c r="F63" s="18"/>
      <c r="G63" s="18">
        <v>0</v>
      </c>
      <c r="H63" s="266">
        <f t="shared" si="4"/>
        <v>61</v>
      </c>
      <c r="I63" s="140"/>
      <c r="J63" s="140"/>
      <c r="K63" s="140"/>
      <c r="L63" s="140"/>
      <c r="M63" s="140"/>
      <c r="N63" s="140"/>
    </row>
    <row r="64" spans="1:14" ht="12.75">
      <c r="A64" s="213" t="s">
        <v>528</v>
      </c>
      <c r="B64" s="57">
        <v>5</v>
      </c>
      <c r="C64" s="57"/>
      <c r="D64" s="57"/>
      <c r="E64" s="57"/>
      <c r="F64" s="19"/>
      <c r="G64" s="19"/>
      <c r="H64" s="113">
        <f t="shared" si="4"/>
        <v>5</v>
      </c>
      <c r="I64" s="7"/>
      <c r="J64" s="7"/>
      <c r="K64" s="7"/>
      <c r="L64" s="7"/>
      <c r="M64" s="7"/>
      <c r="N64" s="7"/>
    </row>
    <row r="65" spans="1:14" ht="12.75">
      <c r="A65" s="57" t="s">
        <v>393</v>
      </c>
      <c r="B65" s="57">
        <v>5</v>
      </c>
      <c r="C65" s="57">
        <v>1</v>
      </c>
      <c r="D65" s="57">
        <v>0</v>
      </c>
      <c r="E65" s="57">
        <v>0</v>
      </c>
      <c r="F65" s="19"/>
      <c r="G65" s="19">
        <v>0</v>
      </c>
      <c r="H65" s="113">
        <f t="shared" si="4"/>
        <v>6</v>
      </c>
      <c r="I65" s="7"/>
      <c r="J65" s="7"/>
      <c r="K65" s="7"/>
      <c r="L65" s="7"/>
      <c r="M65" s="7"/>
      <c r="N65" s="7"/>
    </row>
    <row r="66" spans="1:14" ht="12.75">
      <c r="A66" s="57" t="s">
        <v>529</v>
      </c>
      <c r="B66" s="57">
        <v>20</v>
      </c>
      <c r="C66" s="57">
        <v>30</v>
      </c>
      <c r="D66" s="57"/>
      <c r="E66" s="57"/>
      <c r="F66" s="19"/>
      <c r="G66" s="19"/>
      <c r="H66" s="113">
        <f t="shared" si="4"/>
        <v>50</v>
      </c>
      <c r="I66" s="7"/>
      <c r="J66" s="7"/>
      <c r="K66" s="7"/>
      <c r="L66" s="7"/>
      <c r="M66" s="7"/>
      <c r="N66" s="7"/>
    </row>
    <row r="67" spans="1:14" ht="12.75">
      <c r="A67" s="72" t="s">
        <v>5</v>
      </c>
      <c r="B67" s="72">
        <f>SUM(B49,B53,B54,B57,B58,B63)</f>
        <v>143</v>
      </c>
      <c r="C67" s="72">
        <f aca="true" t="shared" si="7" ref="C67:H67">SUM(C49,C53,C54,C57,C58,C63)</f>
        <v>31</v>
      </c>
      <c r="D67" s="72">
        <f t="shared" si="7"/>
        <v>0</v>
      </c>
      <c r="E67" s="72">
        <f t="shared" si="7"/>
        <v>0</v>
      </c>
      <c r="F67" s="72">
        <f t="shared" si="7"/>
        <v>0</v>
      </c>
      <c r="G67" s="72">
        <f t="shared" si="7"/>
        <v>0</v>
      </c>
      <c r="H67" s="72">
        <f t="shared" si="7"/>
        <v>174</v>
      </c>
      <c r="I67" s="7"/>
      <c r="J67" s="7"/>
      <c r="K67" s="7"/>
      <c r="L67" s="7"/>
      <c r="M67" s="7"/>
      <c r="N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</sheetData>
  <sheetProtection/>
  <mergeCells count="3">
    <mergeCell ref="F9:F11"/>
    <mergeCell ref="F46:F48"/>
    <mergeCell ref="F27:F29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2" manualBreakCount="2">
    <brk id="21" max="255" man="1"/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90" zoomScaleSheetLayoutView="90" zoomScalePageLayoutView="0" workbookViewId="0" topLeftCell="A1">
      <pane xSplit="16845" topLeftCell="AP1" activePane="topLeft" state="split"/>
      <selection pane="topLeft" activeCell="A5" sqref="A5"/>
      <selection pane="topRight" activeCell="B10" sqref="B10:B16"/>
    </sheetView>
  </sheetViews>
  <sheetFormatPr defaultColWidth="9.140625" defaultRowHeight="12.75"/>
  <cols>
    <col min="1" max="1" width="46.140625" style="7" customWidth="1"/>
    <col min="2" max="2" width="11.8515625" style="7" customWidth="1"/>
    <col min="3" max="3" width="9.7109375" style="7" customWidth="1"/>
    <col min="4" max="4" width="9.57421875" style="7" customWidth="1"/>
    <col min="5" max="5" width="9.7109375" style="7" customWidth="1"/>
    <col min="6" max="6" width="9.57421875" style="7" customWidth="1"/>
    <col min="7" max="14" width="9.7109375" style="7" customWidth="1"/>
    <col min="15" max="15" width="10.421875" style="168" bestFit="1" customWidth="1"/>
    <col min="16" max="16" width="9.140625" style="7" customWidth="1"/>
    <col min="17" max="17" width="9.8515625" style="7" bestFit="1" customWidth="1"/>
    <col min="18" max="42" width="9.140625" style="7" customWidth="1"/>
  </cols>
  <sheetData>
    <row r="1" ht="15.75">
      <c r="A1" s="61" t="s">
        <v>794</v>
      </c>
    </row>
    <row r="2" ht="15.75">
      <c r="A2" s="61"/>
    </row>
    <row r="3" spans="5:6" ht="20.25">
      <c r="E3" s="100"/>
      <c r="F3" s="100" t="s">
        <v>159</v>
      </c>
    </row>
    <row r="4" spans="5:6" ht="20.25">
      <c r="E4" s="100"/>
      <c r="F4" s="100" t="s">
        <v>308</v>
      </c>
    </row>
    <row r="5" ht="20.25">
      <c r="E5" s="100"/>
    </row>
    <row r="6" spans="1:15" ht="13.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74"/>
    </row>
    <row r="7" spans="1:15" ht="26.25" thickBot="1">
      <c r="A7" s="102" t="s">
        <v>3</v>
      </c>
      <c r="B7" s="102" t="s">
        <v>559</v>
      </c>
      <c r="C7" s="102" t="s">
        <v>160</v>
      </c>
      <c r="D7" s="102" t="s">
        <v>161</v>
      </c>
      <c r="E7" s="102" t="s">
        <v>162</v>
      </c>
      <c r="F7" s="102" t="s">
        <v>163</v>
      </c>
      <c r="G7" s="102" t="s">
        <v>164</v>
      </c>
      <c r="H7" s="102" t="s">
        <v>165</v>
      </c>
      <c r="I7" s="102" t="s">
        <v>166</v>
      </c>
      <c r="J7" s="102" t="s">
        <v>167</v>
      </c>
      <c r="K7" s="102" t="s">
        <v>168</v>
      </c>
      <c r="L7" s="102" t="s">
        <v>169</v>
      </c>
      <c r="M7" s="102" t="s">
        <v>170</v>
      </c>
      <c r="N7" s="102" t="s">
        <v>171</v>
      </c>
      <c r="O7" s="174"/>
    </row>
    <row r="8" spans="1:15" ht="13.5" customHeight="1">
      <c r="A8" s="103" t="s">
        <v>172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174"/>
    </row>
    <row r="9" spans="1:16" ht="13.5" customHeight="1">
      <c r="A9" s="105" t="s">
        <v>309</v>
      </c>
      <c r="B9" s="207">
        <f aca="true" t="shared" si="0" ref="B9:B18">SUM(C9:N9)</f>
        <v>314862</v>
      </c>
      <c r="C9" s="207">
        <v>26950</v>
      </c>
      <c r="D9" s="207">
        <v>26950</v>
      </c>
      <c r="E9" s="207">
        <v>26950</v>
      </c>
      <c r="F9" s="207">
        <v>26950</v>
      </c>
      <c r="G9" s="207">
        <v>26950</v>
      </c>
      <c r="H9" s="207">
        <v>25950</v>
      </c>
      <c r="I9" s="207">
        <v>25950</v>
      </c>
      <c r="J9" s="207">
        <v>25950</v>
      </c>
      <c r="K9" s="207">
        <v>25950</v>
      </c>
      <c r="L9" s="207">
        <v>25950</v>
      </c>
      <c r="M9" s="207">
        <v>25950</v>
      </c>
      <c r="N9" s="207">
        <v>24412</v>
      </c>
      <c r="O9" s="174">
        <v>229478</v>
      </c>
      <c r="P9" s="7">
        <v>315240</v>
      </c>
    </row>
    <row r="10" spans="1:16" ht="13.5" customHeight="1">
      <c r="A10" s="106" t="s">
        <v>173</v>
      </c>
      <c r="B10" s="414">
        <f t="shared" si="0"/>
        <v>1025566</v>
      </c>
      <c r="C10" s="208">
        <v>1000</v>
      </c>
      <c r="D10" s="208">
        <v>20000</v>
      </c>
      <c r="E10" s="208">
        <v>400000</v>
      </c>
      <c r="F10" s="208">
        <v>20000</v>
      </c>
      <c r="G10" s="208">
        <v>1000</v>
      </c>
      <c r="H10" s="208">
        <v>1000</v>
      </c>
      <c r="I10" s="208">
        <v>1000</v>
      </c>
      <c r="J10" s="208">
        <v>20000</v>
      </c>
      <c r="K10" s="208">
        <v>400000</v>
      </c>
      <c r="L10" s="208">
        <v>60000</v>
      </c>
      <c r="M10" s="208">
        <v>1000</v>
      </c>
      <c r="N10" s="208">
        <v>100566</v>
      </c>
      <c r="O10" s="174">
        <v>1025566</v>
      </c>
      <c r="P10" s="7">
        <v>1025566</v>
      </c>
    </row>
    <row r="11" spans="1:16" ht="13.5" customHeight="1">
      <c r="A11" s="107" t="s">
        <v>310</v>
      </c>
      <c r="B11" s="415">
        <f t="shared" si="0"/>
        <v>28300</v>
      </c>
      <c r="C11" s="208">
        <v>2360</v>
      </c>
      <c r="D11" s="208">
        <v>2360</v>
      </c>
      <c r="E11" s="208">
        <v>2360</v>
      </c>
      <c r="F11" s="208">
        <v>2360</v>
      </c>
      <c r="G11" s="208">
        <v>2360</v>
      </c>
      <c r="H11" s="208">
        <v>2360</v>
      </c>
      <c r="I11" s="208">
        <v>2360</v>
      </c>
      <c r="J11" s="208">
        <v>2360</v>
      </c>
      <c r="K11" s="208">
        <v>2360</v>
      </c>
      <c r="L11" s="208">
        <v>2360</v>
      </c>
      <c r="M11" s="208">
        <v>2360</v>
      </c>
      <c r="N11" s="208">
        <v>2340</v>
      </c>
      <c r="O11" s="174">
        <v>28300</v>
      </c>
      <c r="P11" s="7">
        <v>28300</v>
      </c>
    </row>
    <row r="12" spans="1:16" ht="13.5" customHeight="1">
      <c r="A12" s="107" t="s">
        <v>311</v>
      </c>
      <c r="B12" s="415">
        <f t="shared" si="0"/>
        <v>89332</v>
      </c>
      <c r="C12" s="208">
        <v>0</v>
      </c>
      <c r="D12" s="208"/>
      <c r="E12" s="208">
        <v>10000</v>
      </c>
      <c r="F12" s="208">
        <v>38000</v>
      </c>
      <c r="G12" s="208">
        <v>700</v>
      </c>
      <c r="H12" s="208">
        <v>0</v>
      </c>
      <c r="I12" s="208">
        <v>20000</v>
      </c>
      <c r="J12" s="208">
        <v>20632</v>
      </c>
      <c r="K12" s="208"/>
      <c r="L12" s="208">
        <v>0</v>
      </c>
      <c r="M12" s="208">
        <v>0</v>
      </c>
      <c r="N12" s="208">
        <v>0</v>
      </c>
      <c r="O12" s="174">
        <v>88632</v>
      </c>
      <c r="P12" s="7">
        <v>89332</v>
      </c>
    </row>
    <row r="13" spans="1:15" ht="13.5" customHeight="1">
      <c r="A13" s="107" t="s">
        <v>312</v>
      </c>
      <c r="B13" s="415">
        <f t="shared" si="0"/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/>
      <c r="L13" s="208">
        <v>0</v>
      </c>
      <c r="M13" s="208">
        <v>0</v>
      </c>
      <c r="N13" s="208"/>
      <c r="O13" s="174">
        <v>0</v>
      </c>
    </row>
    <row r="14" spans="1:16" ht="13.5" customHeight="1">
      <c r="A14" s="107" t="s">
        <v>313</v>
      </c>
      <c r="B14" s="415">
        <f t="shared" si="0"/>
        <v>856054</v>
      </c>
      <c r="C14" s="208">
        <v>40840</v>
      </c>
      <c r="D14" s="208">
        <v>40840</v>
      </c>
      <c r="E14" s="208">
        <v>40840</v>
      </c>
      <c r="F14" s="208">
        <v>40840</v>
      </c>
      <c r="G14" s="208">
        <v>37774</v>
      </c>
      <c r="H14" s="208">
        <v>239809</v>
      </c>
      <c r="I14" s="208">
        <v>171840</v>
      </c>
      <c r="J14" s="208">
        <v>73875</v>
      </c>
      <c r="K14" s="208">
        <v>73875</v>
      </c>
      <c r="L14" s="208">
        <v>31840</v>
      </c>
      <c r="M14" s="208">
        <v>31840</v>
      </c>
      <c r="N14" s="208">
        <v>31841</v>
      </c>
      <c r="O14" s="174">
        <v>382082</v>
      </c>
      <c r="P14" s="7">
        <v>424016</v>
      </c>
    </row>
    <row r="15" spans="1:16" ht="13.5" customHeight="1">
      <c r="A15" s="107" t="s">
        <v>314</v>
      </c>
      <c r="B15" s="415">
        <f t="shared" si="0"/>
        <v>76586</v>
      </c>
      <c r="C15" s="208">
        <v>6383</v>
      </c>
      <c r="D15" s="208">
        <v>6383</v>
      </c>
      <c r="E15" s="208">
        <v>6383</v>
      </c>
      <c r="F15" s="208">
        <v>6383</v>
      </c>
      <c r="G15" s="208">
        <v>6383</v>
      </c>
      <c r="H15" s="208">
        <v>6383</v>
      </c>
      <c r="I15" s="208">
        <v>6383</v>
      </c>
      <c r="J15" s="208">
        <v>6383</v>
      </c>
      <c r="K15" s="208">
        <v>6383</v>
      </c>
      <c r="L15" s="208">
        <v>6383</v>
      </c>
      <c r="M15" s="208">
        <v>6383</v>
      </c>
      <c r="N15" s="208">
        <v>6373</v>
      </c>
      <c r="O15" s="174">
        <v>265270</v>
      </c>
      <c r="P15" s="7">
        <v>289239</v>
      </c>
    </row>
    <row r="16" spans="1:15" ht="13.5" customHeight="1">
      <c r="A16" s="107" t="s">
        <v>315</v>
      </c>
      <c r="B16" s="415">
        <f>SUM(C16:N16)</f>
        <v>177200</v>
      </c>
      <c r="C16" s="208">
        <v>0</v>
      </c>
      <c r="D16" s="208">
        <v>0</v>
      </c>
      <c r="E16" s="208">
        <v>0</v>
      </c>
      <c r="F16" s="208">
        <v>0</v>
      </c>
      <c r="G16" s="208"/>
      <c r="H16" s="208">
        <v>177200</v>
      </c>
      <c r="I16" s="208"/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174">
        <v>417000</v>
      </c>
    </row>
    <row r="17" spans="1:15" ht="13.5" customHeight="1">
      <c r="A17" s="107" t="s">
        <v>277</v>
      </c>
      <c r="B17" s="208">
        <f t="shared" si="0"/>
        <v>984</v>
      </c>
      <c r="C17" s="208">
        <v>79</v>
      </c>
      <c r="D17" s="208">
        <v>79</v>
      </c>
      <c r="E17" s="208">
        <v>79</v>
      </c>
      <c r="F17" s="208">
        <v>80</v>
      </c>
      <c r="G17" s="208">
        <v>85</v>
      </c>
      <c r="H17" s="208">
        <v>85</v>
      </c>
      <c r="I17" s="208">
        <v>85</v>
      </c>
      <c r="J17" s="208">
        <v>85</v>
      </c>
      <c r="K17" s="208">
        <v>85</v>
      </c>
      <c r="L17" s="208">
        <v>82</v>
      </c>
      <c r="M17" s="208">
        <v>80</v>
      </c>
      <c r="N17" s="208">
        <v>80</v>
      </c>
      <c r="O17" s="174">
        <v>947</v>
      </c>
    </row>
    <row r="18" spans="1:15" ht="13.5" customHeight="1" thickBot="1">
      <c r="A18" s="107" t="s">
        <v>278</v>
      </c>
      <c r="B18" s="208">
        <f t="shared" si="0"/>
        <v>15457</v>
      </c>
      <c r="C18" s="208">
        <v>0</v>
      </c>
      <c r="D18" s="208"/>
      <c r="E18" s="208"/>
      <c r="F18" s="208"/>
      <c r="G18" s="208"/>
      <c r="H18" s="208">
        <v>15457</v>
      </c>
      <c r="I18" s="208"/>
      <c r="J18" s="208"/>
      <c r="K18" s="208"/>
      <c r="L18" s="208"/>
      <c r="M18" s="208"/>
      <c r="N18" s="208"/>
      <c r="O18" s="174">
        <v>0</v>
      </c>
    </row>
    <row r="19" spans="1:15" ht="13.5" customHeight="1" thickBot="1">
      <c r="A19" s="108" t="s">
        <v>279</v>
      </c>
      <c r="B19" s="209">
        <f aca="true" t="shared" si="1" ref="B19:N19">SUM(B9:B18)</f>
        <v>2584341</v>
      </c>
      <c r="C19" s="209">
        <f>SUM(C9:C17)</f>
        <v>77612</v>
      </c>
      <c r="D19" s="209">
        <f t="shared" si="1"/>
        <v>96612</v>
      </c>
      <c r="E19" s="209">
        <f t="shared" si="1"/>
        <v>486612</v>
      </c>
      <c r="F19" s="209">
        <f t="shared" si="1"/>
        <v>134613</v>
      </c>
      <c r="G19" s="209">
        <f t="shared" si="1"/>
        <v>75252</v>
      </c>
      <c r="H19" s="209">
        <f t="shared" si="1"/>
        <v>468244</v>
      </c>
      <c r="I19" s="209">
        <f t="shared" si="1"/>
        <v>227618</v>
      </c>
      <c r="J19" s="209">
        <f t="shared" si="1"/>
        <v>149285</v>
      </c>
      <c r="K19" s="209">
        <f t="shared" si="1"/>
        <v>508653</v>
      </c>
      <c r="L19" s="209">
        <f t="shared" si="1"/>
        <v>126615</v>
      </c>
      <c r="M19" s="209">
        <f t="shared" si="1"/>
        <v>67613</v>
      </c>
      <c r="N19" s="209">
        <f t="shared" si="1"/>
        <v>165612</v>
      </c>
      <c r="O19" s="174">
        <f>SUM(O9:O18)</f>
        <v>2437275</v>
      </c>
    </row>
    <row r="20" spans="1:15" ht="13.5" customHeight="1">
      <c r="A20" s="109" t="s">
        <v>174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174"/>
    </row>
    <row r="21" spans="1:18" ht="13.5" customHeight="1">
      <c r="A21" s="106" t="s">
        <v>280</v>
      </c>
      <c r="B21" s="207">
        <f aca="true" t="shared" si="2" ref="B21:B26">SUM(C21:N21)</f>
        <v>509103</v>
      </c>
      <c r="C21" s="207">
        <v>40053</v>
      </c>
      <c r="D21" s="207">
        <v>40053</v>
      </c>
      <c r="E21" s="207">
        <v>40053</v>
      </c>
      <c r="F21" s="207">
        <v>49053</v>
      </c>
      <c r="G21" s="207">
        <v>49504</v>
      </c>
      <c r="H21" s="207">
        <v>40053</v>
      </c>
      <c r="I21" s="207">
        <v>40053</v>
      </c>
      <c r="J21" s="207">
        <v>40053</v>
      </c>
      <c r="K21" s="207">
        <v>42553</v>
      </c>
      <c r="L21" s="207">
        <v>42553</v>
      </c>
      <c r="M21" s="207">
        <v>42553</v>
      </c>
      <c r="N21" s="207">
        <v>42569</v>
      </c>
      <c r="O21" s="174">
        <v>480637</v>
      </c>
      <c r="P21" s="7">
        <v>499088</v>
      </c>
      <c r="Q21" s="7">
        <v>509103</v>
      </c>
      <c r="R21" s="7">
        <f>Q21-P21</f>
        <v>10015</v>
      </c>
    </row>
    <row r="22" spans="1:18" ht="13.5" customHeight="1">
      <c r="A22" s="107" t="s">
        <v>281</v>
      </c>
      <c r="B22" s="208">
        <f t="shared" si="2"/>
        <v>132739</v>
      </c>
      <c r="C22" s="208">
        <v>10472</v>
      </c>
      <c r="D22" s="208">
        <v>10472</v>
      </c>
      <c r="E22" s="208">
        <v>10472</v>
      </c>
      <c r="F22" s="208">
        <v>12472</v>
      </c>
      <c r="G22" s="208">
        <v>12864</v>
      </c>
      <c r="H22" s="208">
        <v>10472</v>
      </c>
      <c r="I22" s="208">
        <v>10950</v>
      </c>
      <c r="J22" s="208">
        <v>10950</v>
      </c>
      <c r="K22" s="208">
        <v>10950</v>
      </c>
      <c r="L22" s="208">
        <v>10950</v>
      </c>
      <c r="M22" s="208">
        <v>10950</v>
      </c>
      <c r="N22" s="208">
        <v>10765</v>
      </c>
      <c r="O22" s="174">
        <v>125663</v>
      </c>
      <c r="P22" s="7">
        <v>130055</v>
      </c>
      <c r="Q22" s="7">
        <v>132739</v>
      </c>
      <c r="R22" s="7">
        <f aca="true" t="shared" si="3" ref="R22:R35">Q22-P22</f>
        <v>2684</v>
      </c>
    </row>
    <row r="23" spans="1:18" ht="13.5" customHeight="1">
      <c r="A23" s="107" t="s">
        <v>282</v>
      </c>
      <c r="B23" s="208">
        <f t="shared" si="2"/>
        <v>920076</v>
      </c>
      <c r="C23" s="208">
        <v>78079</v>
      </c>
      <c r="D23" s="208">
        <v>78910</v>
      </c>
      <c r="E23" s="208">
        <v>78910</v>
      </c>
      <c r="F23" s="208">
        <v>78910</v>
      </c>
      <c r="G23" s="208">
        <v>78910</v>
      </c>
      <c r="H23" s="208">
        <v>78910</v>
      </c>
      <c r="I23" s="208">
        <v>73910</v>
      </c>
      <c r="J23" s="208">
        <v>73910</v>
      </c>
      <c r="K23" s="208">
        <v>73910</v>
      </c>
      <c r="L23" s="208">
        <v>75910</v>
      </c>
      <c r="M23" s="208">
        <v>75910</v>
      </c>
      <c r="N23" s="208">
        <v>73897</v>
      </c>
      <c r="O23" s="174">
        <v>886913</v>
      </c>
      <c r="P23" s="7">
        <v>916082</v>
      </c>
      <c r="Q23" s="7">
        <v>920076</v>
      </c>
      <c r="R23" s="7">
        <f t="shared" si="3"/>
        <v>3994</v>
      </c>
    </row>
    <row r="24" spans="1:18" ht="13.5" customHeight="1">
      <c r="A24" s="107" t="s">
        <v>283</v>
      </c>
      <c r="B24" s="208">
        <f t="shared" si="2"/>
        <v>215461</v>
      </c>
      <c r="C24" s="208">
        <v>12800</v>
      </c>
      <c r="D24" s="208">
        <v>12800</v>
      </c>
      <c r="E24" s="208">
        <v>12800</v>
      </c>
      <c r="F24" s="208">
        <v>12800</v>
      </c>
      <c r="G24" s="208">
        <v>12800</v>
      </c>
      <c r="H24" s="208">
        <v>12948</v>
      </c>
      <c r="I24" s="208">
        <v>22286</v>
      </c>
      <c r="J24" s="208">
        <v>22286</v>
      </c>
      <c r="K24" s="208">
        <v>22286</v>
      </c>
      <c r="L24" s="208">
        <v>22286</v>
      </c>
      <c r="M24" s="208">
        <v>22286</v>
      </c>
      <c r="N24" s="208">
        <v>27083</v>
      </c>
      <c r="O24" s="174">
        <v>147437</v>
      </c>
      <c r="P24" s="7">
        <v>150669</v>
      </c>
      <c r="Q24" s="168">
        <v>215461</v>
      </c>
      <c r="R24" s="7">
        <f t="shared" si="3"/>
        <v>64792</v>
      </c>
    </row>
    <row r="25" spans="1:18" ht="13.5" customHeight="1">
      <c r="A25" s="107" t="s">
        <v>284</v>
      </c>
      <c r="B25" s="208">
        <f t="shared" si="2"/>
        <v>80019</v>
      </c>
      <c r="C25" s="208">
        <v>8463</v>
      </c>
      <c r="D25" s="208">
        <v>8463</v>
      </c>
      <c r="E25" s="208">
        <v>8463</v>
      </c>
      <c r="F25" s="208">
        <v>8463</v>
      </c>
      <c r="G25" s="208">
        <v>8463</v>
      </c>
      <c r="H25" s="208">
        <v>8247</v>
      </c>
      <c r="I25" s="208">
        <v>8147</v>
      </c>
      <c r="J25" s="208">
        <v>8147</v>
      </c>
      <c r="K25" s="208">
        <v>8147</v>
      </c>
      <c r="L25" s="208">
        <v>1616</v>
      </c>
      <c r="M25" s="208">
        <v>1700</v>
      </c>
      <c r="N25" s="208">
        <v>1700</v>
      </c>
      <c r="O25" s="174">
        <v>23550</v>
      </c>
      <c r="P25" s="7">
        <v>62334</v>
      </c>
      <c r="Q25" s="7">
        <v>80019</v>
      </c>
      <c r="R25" s="7">
        <f t="shared" si="3"/>
        <v>17685</v>
      </c>
    </row>
    <row r="26" spans="1:18" ht="13.5" customHeight="1" thickBot="1">
      <c r="A26" s="107" t="s">
        <v>330</v>
      </c>
      <c r="B26" s="208">
        <f t="shared" si="2"/>
        <v>140000</v>
      </c>
      <c r="C26" s="208">
        <v>0</v>
      </c>
      <c r="D26" s="208"/>
      <c r="E26" s="208"/>
      <c r="F26" s="208"/>
      <c r="G26" s="208"/>
      <c r="H26" s="208">
        <v>140000</v>
      </c>
      <c r="I26" s="208"/>
      <c r="J26" s="208"/>
      <c r="K26" s="208"/>
      <c r="L26" s="208"/>
      <c r="M26" s="208"/>
      <c r="N26" s="208"/>
      <c r="O26" s="174">
        <v>440000</v>
      </c>
      <c r="Q26" s="7">
        <v>140000</v>
      </c>
      <c r="R26" s="7">
        <f t="shared" si="3"/>
        <v>140000</v>
      </c>
    </row>
    <row r="27" spans="1:18" ht="13.5" customHeight="1" thickBot="1">
      <c r="A27" s="110" t="s">
        <v>285</v>
      </c>
      <c r="B27" s="211">
        <f>SUM(B21:B26)</f>
        <v>1997398</v>
      </c>
      <c r="C27" s="211">
        <f>SUM(C21:C26)</f>
        <v>149867</v>
      </c>
      <c r="D27" s="211">
        <f aca="true" t="shared" si="4" ref="D27:N27">SUM(D21:D26)</f>
        <v>150698</v>
      </c>
      <c r="E27" s="211">
        <f t="shared" si="4"/>
        <v>150698</v>
      </c>
      <c r="F27" s="211">
        <f t="shared" si="4"/>
        <v>161698</v>
      </c>
      <c r="G27" s="211">
        <f t="shared" si="4"/>
        <v>162541</v>
      </c>
      <c r="H27" s="211">
        <f t="shared" si="4"/>
        <v>290630</v>
      </c>
      <c r="I27" s="211">
        <f t="shared" si="4"/>
        <v>155346</v>
      </c>
      <c r="J27" s="211">
        <f t="shared" si="4"/>
        <v>155346</v>
      </c>
      <c r="K27" s="211">
        <f t="shared" si="4"/>
        <v>157846</v>
      </c>
      <c r="L27" s="211">
        <f t="shared" si="4"/>
        <v>153315</v>
      </c>
      <c r="M27" s="211">
        <f t="shared" si="4"/>
        <v>153399</v>
      </c>
      <c r="N27" s="211">
        <f t="shared" si="4"/>
        <v>156014</v>
      </c>
      <c r="O27" s="174">
        <f>SUM(O21:O26)</f>
        <v>2104200</v>
      </c>
      <c r="Q27" s="168"/>
      <c r="R27" s="7">
        <f t="shared" si="3"/>
        <v>0</v>
      </c>
    </row>
    <row r="28" spans="1:18" ht="13.5" customHeight="1">
      <c r="A28" s="107" t="s">
        <v>286</v>
      </c>
      <c r="B28" s="208">
        <f>SUM(C28:N28)</f>
        <v>93773</v>
      </c>
      <c r="C28" s="208">
        <v>0</v>
      </c>
      <c r="D28" s="208">
        <v>0</v>
      </c>
      <c r="E28" s="208">
        <v>3732</v>
      </c>
      <c r="F28" s="208">
        <v>25000</v>
      </c>
      <c r="G28" s="208">
        <v>30731</v>
      </c>
      <c r="H28" s="208">
        <v>7248</v>
      </c>
      <c r="I28" s="208">
        <v>13598</v>
      </c>
      <c r="J28" s="208">
        <v>0</v>
      </c>
      <c r="K28" s="208">
        <v>13464</v>
      </c>
      <c r="L28" s="208">
        <v>0</v>
      </c>
      <c r="M28" s="208">
        <v>0</v>
      </c>
      <c r="N28" s="208">
        <v>0</v>
      </c>
      <c r="O28" s="174">
        <v>73927</v>
      </c>
      <c r="P28" s="7">
        <v>80175</v>
      </c>
      <c r="R28" s="7">
        <f t="shared" si="3"/>
        <v>-80175</v>
      </c>
    </row>
    <row r="29" spans="1:18" ht="13.5" customHeight="1">
      <c r="A29" s="107" t="s">
        <v>287</v>
      </c>
      <c r="B29" s="208">
        <f>SUM(C29:N29)</f>
        <v>103309</v>
      </c>
      <c r="C29" s="208">
        <v>0</v>
      </c>
      <c r="D29" s="208">
        <v>0</v>
      </c>
      <c r="E29" s="208">
        <v>8000</v>
      </c>
      <c r="F29" s="208">
        <v>27350</v>
      </c>
      <c r="G29" s="208">
        <v>2000</v>
      </c>
      <c r="H29" s="208">
        <v>3000</v>
      </c>
      <c r="I29" s="208">
        <v>7959</v>
      </c>
      <c r="J29" s="208">
        <v>39000</v>
      </c>
      <c r="K29" s="208">
        <v>16000</v>
      </c>
      <c r="L29" s="208">
        <v>0</v>
      </c>
      <c r="M29" s="208"/>
      <c r="N29" s="208"/>
      <c r="O29" s="174">
        <v>22599</v>
      </c>
      <c r="P29" s="7">
        <v>104309</v>
      </c>
      <c r="R29" s="7">
        <f t="shared" si="3"/>
        <v>-104309</v>
      </c>
    </row>
    <row r="30" spans="1:18" ht="13.5" customHeight="1">
      <c r="A30" s="107" t="s">
        <v>288</v>
      </c>
      <c r="B30" s="208">
        <f>SUM(C30:N30)</f>
        <v>2300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1200</v>
      </c>
      <c r="K30" s="208">
        <v>1100</v>
      </c>
      <c r="L30" s="208">
        <v>0</v>
      </c>
      <c r="M30" s="208">
        <v>0</v>
      </c>
      <c r="N30" s="208">
        <v>0</v>
      </c>
      <c r="O30" s="174">
        <v>1200</v>
      </c>
      <c r="R30" s="7">
        <f t="shared" si="3"/>
        <v>0</v>
      </c>
    </row>
    <row r="31" spans="1:18" ht="13.5" customHeight="1" thickBot="1">
      <c r="A31" s="107" t="s">
        <v>331</v>
      </c>
      <c r="B31" s="208">
        <f>SUM(C31:N31)</f>
        <v>378174</v>
      </c>
      <c r="C31" s="208">
        <v>37107</v>
      </c>
      <c r="D31" s="208">
        <v>0</v>
      </c>
      <c r="E31" s="208">
        <v>46000</v>
      </c>
      <c r="F31" s="208"/>
      <c r="G31" s="208"/>
      <c r="H31" s="208">
        <v>46000</v>
      </c>
      <c r="I31" s="208">
        <v>157067</v>
      </c>
      <c r="J31" s="208"/>
      <c r="K31" s="208">
        <v>46000</v>
      </c>
      <c r="L31" s="208"/>
      <c r="M31" s="208"/>
      <c r="N31" s="208">
        <v>46000</v>
      </c>
      <c r="O31" s="174">
        <v>221107</v>
      </c>
      <c r="Q31" s="7">
        <v>378174</v>
      </c>
      <c r="R31" s="7">
        <f t="shared" si="3"/>
        <v>378174</v>
      </c>
    </row>
    <row r="32" spans="1:18" ht="13.5" customHeight="1" thickBot="1">
      <c r="A32" s="110" t="s">
        <v>289</v>
      </c>
      <c r="B32" s="211">
        <f aca="true" t="shared" si="5" ref="B32:N32">SUM(B28:B31)</f>
        <v>577556</v>
      </c>
      <c r="C32" s="211">
        <v>46000</v>
      </c>
      <c r="D32" s="211">
        <f t="shared" si="5"/>
        <v>0</v>
      </c>
      <c r="E32" s="211">
        <f t="shared" si="5"/>
        <v>57732</v>
      </c>
      <c r="F32" s="211">
        <f t="shared" si="5"/>
        <v>52350</v>
      </c>
      <c r="G32" s="211">
        <f t="shared" si="5"/>
        <v>32731</v>
      </c>
      <c r="H32" s="211">
        <f t="shared" si="5"/>
        <v>56248</v>
      </c>
      <c r="I32" s="211">
        <f t="shared" si="5"/>
        <v>178624</v>
      </c>
      <c r="J32" s="211">
        <f t="shared" si="5"/>
        <v>40200</v>
      </c>
      <c r="K32" s="211">
        <f t="shared" si="5"/>
        <v>76564</v>
      </c>
      <c r="L32" s="211">
        <f t="shared" si="5"/>
        <v>0</v>
      </c>
      <c r="M32" s="211">
        <f t="shared" si="5"/>
        <v>0</v>
      </c>
      <c r="N32" s="211">
        <f t="shared" si="5"/>
        <v>46000</v>
      </c>
      <c r="O32" s="174">
        <f>SUM(O28:O31)</f>
        <v>318833</v>
      </c>
      <c r="R32" s="7">
        <f t="shared" si="3"/>
        <v>0</v>
      </c>
    </row>
    <row r="33" spans="1:18" ht="13.5" customHeight="1">
      <c r="A33" s="104" t="s">
        <v>290</v>
      </c>
      <c r="B33" s="206">
        <f>SUM(C33:N33)</f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174">
        <v>85380</v>
      </c>
      <c r="R33" s="7">
        <f t="shared" si="3"/>
        <v>0</v>
      </c>
    </row>
    <row r="34" spans="1:18" ht="13.5" customHeight="1" thickBot="1">
      <c r="A34" s="107" t="s">
        <v>291</v>
      </c>
      <c r="B34" s="208">
        <f>SUM(C34:N34)</f>
        <v>9387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78</v>
      </c>
      <c r="I34" s="208">
        <v>0</v>
      </c>
      <c r="J34" s="208">
        <v>0</v>
      </c>
      <c r="K34" s="208">
        <v>9309</v>
      </c>
      <c r="L34" s="208"/>
      <c r="M34" s="208">
        <v>0</v>
      </c>
      <c r="N34" s="208">
        <v>0</v>
      </c>
      <c r="O34" s="174">
        <v>5000</v>
      </c>
      <c r="Q34" s="7">
        <v>9387</v>
      </c>
      <c r="R34" s="7">
        <f t="shared" si="3"/>
        <v>9387</v>
      </c>
    </row>
    <row r="35" spans="1:18" ht="13.5" customHeight="1" thickBot="1">
      <c r="A35" s="110" t="s">
        <v>292</v>
      </c>
      <c r="B35" s="211">
        <f aca="true" t="shared" si="6" ref="B35:N35">SUM(B33:B34)</f>
        <v>9387</v>
      </c>
      <c r="C35" s="211">
        <f t="shared" si="6"/>
        <v>0</v>
      </c>
      <c r="D35" s="211">
        <f t="shared" si="6"/>
        <v>0</v>
      </c>
      <c r="E35" s="211">
        <f t="shared" si="6"/>
        <v>0</v>
      </c>
      <c r="F35" s="211">
        <f t="shared" si="6"/>
        <v>0</v>
      </c>
      <c r="G35" s="211">
        <f t="shared" si="6"/>
        <v>0</v>
      </c>
      <c r="H35" s="211">
        <f t="shared" si="6"/>
        <v>78</v>
      </c>
      <c r="I35" s="211">
        <f t="shared" si="6"/>
        <v>0</v>
      </c>
      <c r="J35" s="211">
        <f t="shared" si="6"/>
        <v>0</v>
      </c>
      <c r="K35" s="211">
        <f t="shared" si="6"/>
        <v>9309</v>
      </c>
      <c r="L35" s="211">
        <f t="shared" si="6"/>
        <v>0</v>
      </c>
      <c r="M35" s="211">
        <f t="shared" si="6"/>
        <v>0</v>
      </c>
      <c r="N35" s="211">
        <f t="shared" si="6"/>
        <v>0</v>
      </c>
      <c r="O35" s="174">
        <f>SUM(O33:O34)</f>
        <v>90380</v>
      </c>
      <c r="R35" s="7">
        <f t="shared" si="3"/>
        <v>0</v>
      </c>
    </row>
    <row r="36" spans="1:15" ht="13.5" customHeight="1" thickBot="1">
      <c r="A36" s="111" t="s">
        <v>293</v>
      </c>
      <c r="B36" s="212">
        <f aca="true" t="shared" si="7" ref="B36:N36">SUM(B27,B32,B35)</f>
        <v>2584341</v>
      </c>
      <c r="C36" s="212">
        <f t="shared" si="7"/>
        <v>195867</v>
      </c>
      <c r="D36" s="212">
        <f t="shared" si="7"/>
        <v>150698</v>
      </c>
      <c r="E36" s="212">
        <f t="shared" si="7"/>
        <v>208430</v>
      </c>
      <c r="F36" s="212">
        <f t="shared" si="7"/>
        <v>214048</v>
      </c>
      <c r="G36" s="212">
        <f t="shared" si="7"/>
        <v>195272</v>
      </c>
      <c r="H36" s="212">
        <f t="shared" si="7"/>
        <v>346956</v>
      </c>
      <c r="I36" s="212">
        <f t="shared" si="7"/>
        <v>333970</v>
      </c>
      <c r="J36" s="212">
        <f t="shared" si="7"/>
        <v>195546</v>
      </c>
      <c r="K36" s="212">
        <f t="shared" si="7"/>
        <v>243719</v>
      </c>
      <c r="L36" s="212">
        <f t="shared" si="7"/>
        <v>153315</v>
      </c>
      <c r="M36" s="212">
        <f t="shared" si="7"/>
        <v>153399</v>
      </c>
      <c r="N36" s="212">
        <f t="shared" si="7"/>
        <v>202014</v>
      </c>
      <c r="O36" s="174">
        <f>SUM(O27,O32,O35)</f>
        <v>2513413</v>
      </c>
    </row>
    <row r="38" ht="12.75">
      <c r="B38" s="168"/>
    </row>
    <row r="40" ht="12.75">
      <c r="D40" s="168"/>
    </row>
    <row r="41" ht="12.75">
      <c r="D41" s="168"/>
    </row>
    <row r="51" ht="14.25" customHeight="1"/>
    <row r="52" ht="14.2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6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4" width="12.57421875" style="0" customWidth="1"/>
    <col min="5" max="5" width="40.8515625" style="0" customWidth="1"/>
    <col min="6" max="6" width="15.57421875" style="0" customWidth="1"/>
    <col min="7" max="7" width="12.57421875" style="0" customWidth="1"/>
    <col min="8" max="8" width="11.421875" style="0" customWidth="1"/>
  </cols>
  <sheetData>
    <row r="1" ht="15.75">
      <c r="A1" s="61" t="s">
        <v>795</v>
      </c>
    </row>
    <row r="3" spans="2:7" ht="15.75">
      <c r="B3" s="124" t="s">
        <v>211</v>
      </c>
      <c r="C3" s="124"/>
      <c r="D3" s="124"/>
      <c r="E3" s="124"/>
      <c r="G3" s="124"/>
    </row>
    <row r="4" spans="2:7" ht="15.75">
      <c r="B4" s="124" t="s">
        <v>212</v>
      </c>
      <c r="C4" s="124"/>
      <c r="D4" s="124"/>
      <c r="E4" s="124"/>
      <c r="G4" s="124"/>
    </row>
    <row r="6" ht="12.75">
      <c r="E6" s="7" t="s">
        <v>235</v>
      </c>
    </row>
    <row r="7" spans="1:13" ht="38.25">
      <c r="A7" s="122" t="s">
        <v>3</v>
      </c>
      <c r="B7" s="121" t="s">
        <v>553</v>
      </c>
      <c r="C7" s="123" t="s">
        <v>555</v>
      </c>
      <c r="D7" s="123" t="s">
        <v>655</v>
      </c>
      <c r="E7" s="123" t="s">
        <v>3</v>
      </c>
      <c r="F7" s="121" t="s">
        <v>553</v>
      </c>
      <c r="G7" s="121" t="s">
        <v>555</v>
      </c>
      <c r="H7" s="121" t="s">
        <v>632</v>
      </c>
      <c r="I7" s="7"/>
      <c r="J7" s="7"/>
      <c r="K7" s="7"/>
      <c r="L7" s="7"/>
      <c r="M7" s="7"/>
    </row>
    <row r="8" spans="1:13" ht="12.75">
      <c r="A8" s="17" t="s">
        <v>219</v>
      </c>
      <c r="B8" s="183"/>
      <c r="C8" s="183"/>
      <c r="D8" s="183"/>
      <c r="E8" s="37" t="s">
        <v>224</v>
      </c>
      <c r="F8" s="167"/>
      <c r="G8" s="14"/>
      <c r="H8" s="14"/>
      <c r="I8" s="7"/>
      <c r="J8" s="7"/>
      <c r="K8" s="7"/>
      <c r="L8" s="7"/>
      <c r="M8" s="7"/>
    </row>
    <row r="9" spans="1:13" ht="12.75">
      <c r="A9" s="19" t="s">
        <v>179</v>
      </c>
      <c r="B9" s="164">
        <f>'2-3.mell'!C11</f>
        <v>229478</v>
      </c>
      <c r="C9" s="164">
        <f>'2-3.mell'!D11</f>
        <v>239102</v>
      </c>
      <c r="D9" s="164">
        <f>'2-3.mell'!E11</f>
        <v>308212</v>
      </c>
      <c r="E9" s="42" t="s">
        <v>185</v>
      </c>
      <c r="F9" s="130"/>
      <c r="G9" s="15"/>
      <c r="H9" s="15"/>
      <c r="I9" s="7"/>
      <c r="J9" s="7"/>
      <c r="K9" s="7"/>
      <c r="L9" s="7"/>
      <c r="M9" s="7"/>
    </row>
    <row r="10" spans="1:13" ht="12.75">
      <c r="A10" s="41" t="s">
        <v>213</v>
      </c>
      <c r="B10" s="167">
        <f>SUM(B11:B13)</f>
        <v>1130004</v>
      </c>
      <c r="C10" s="167">
        <f>SUM(C11:C13)</f>
        <v>1130004</v>
      </c>
      <c r="D10" s="167">
        <f>SUM(D11:D13)</f>
        <v>1060516</v>
      </c>
      <c r="E10" s="38" t="s">
        <v>228</v>
      </c>
      <c r="F10" s="164">
        <f>'2-3.mell'!C30</f>
        <v>25263</v>
      </c>
      <c r="G10" s="164">
        <f>'2-3.mell'!D30</f>
        <v>37899</v>
      </c>
      <c r="H10" s="164">
        <f>'2-3.mell'!E30</f>
        <v>37899</v>
      </c>
      <c r="I10" s="7"/>
      <c r="J10" s="7"/>
      <c r="K10" s="7"/>
      <c r="L10" s="7"/>
      <c r="M10" s="7"/>
    </row>
    <row r="11" spans="1:13" ht="12.75">
      <c r="A11" s="42" t="s">
        <v>214</v>
      </c>
      <c r="B11" s="130">
        <f>'2-3.mell'!C13</f>
        <v>1025566</v>
      </c>
      <c r="C11" s="130">
        <f>'2-3.mell'!D13</f>
        <v>1025566</v>
      </c>
      <c r="D11" s="130">
        <f>'2-3.mell'!E13</f>
        <v>1025566</v>
      </c>
      <c r="E11" s="41" t="s">
        <v>194</v>
      </c>
      <c r="F11" s="167">
        <f>SUM(F12:F14)</f>
        <v>88632</v>
      </c>
      <c r="G11" s="167">
        <f>SUM(G12:G14)</f>
        <v>89332</v>
      </c>
      <c r="H11" s="167">
        <f>SUM(H12:H14)</f>
        <v>89332</v>
      </c>
      <c r="I11" s="7"/>
      <c r="J11" s="7"/>
      <c r="K11" s="7"/>
      <c r="L11" s="7"/>
      <c r="M11" s="7"/>
    </row>
    <row r="12" spans="1:13" ht="12.75">
      <c r="A12" s="42" t="s">
        <v>215</v>
      </c>
      <c r="B12" s="130">
        <f>'2-3.mell'!C14</f>
        <v>28300</v>
      </c>
      <c r="C12" s="130">
        <f>'2-3.mell'!D14</f>
        <v>28300</v>
      </c>
      <c r="D12" s="130">
        <f>'2-3.mell'!E14</f>
        <v>28300</v>
      </c>
      <c r="E12" s="42" t="s">
        <v>225</v>
      </c>
      <c r="F12" s="130">
        <f>'2-3.mell'!C25</f>
        <v>46043</v>
      </c>
      <c r="G12" s="130">
        <f>'2-3.mell'!D25</f>
        <v>46743</v>
      </c>
      <c r="H12" s="130">
        <f>'2-3.mell'!E25</f>
        <v>46743</v>
      </c>
      <c r="I12" s="7"/>
      <c r="J12" s="7"/>
      <c r="K12" s="7"/>
      <c r="L12" s="7"/>
      <c r="M12" s="7"/>
    </row>
    <row r="13" spans="1:13" ht="12.75">
      <c r="A13" s="38" t="s">
        <v>216</v>
      </c>
      <c r="B13" s="164">
        <v>76138</v>
      </c>
      <c r="C13" s="164">
        <v>76138</v>
      </c>
      <c r="D13" s="164">
        <v>6650</v>
      </c>
      <c r="E13" s="42" t="s">
        <v>226</v>
      </c>
      <c r="F13" s="130">
        <f>'2-3.mell'!C26</f>
        <v>42589</v>
      </c>
      <c r="G13" s="130">
        <f>'2-3.mell'!D26</f>
        <v>42589</v>
      </c>
      <c r="H13" s="130">
        <f>'2-3.mell'!E26</f>
        <v>42589</v>
      </c>
      <c r="I13" s="7"/>
      <c r="J13" s="7"/>
      <c r="K13" s="7"/>
      <c r="L13" s="7"/>
      <c r="M13" s="7"/>
    </row>
    <row r="14" spans="1:13" ht="12.75">
      <c r="A14" s="41" t="s">
        <v>185</v>
      </c>
      <c r="B14" s="167"/>
      <c r="C14" s="167"/>
      <c r="D14" s="167"/>
      <c r="E14" s="38" t="s">
        <v>227</v>
      </c>
      <c r="F14" s="164">
        <v>0</v>
      </c>
      <c r="G14" s="164"/>
      <c r="H14" s="164"/>
      <c r="I14" s="7"/>
      <c r="J14" s="7"/>
      <c r="K14" s="7"/>
      <c r="L14" s="7"/>
      <c r="M14" s="7"/>
    </row>
    <row r="15" spans="1:13" ht="12.75">
      <c r="A15" s="42" t="s">
        <v>187</v>
      </c>
      <c r="B15" s="130">
        <f>SUM(B16:B18)</f>
        <v>382082</v>
      </c>
      <c r="C15" s="130">
        <f>SUM(C16:C18)</f>
        <v>424016</v>
      </c>
      <c r="D15" s="130">
        <f>SUM(D16:D18)</f>
        <v>648085</v>
      </c>
      <c r="E15" s="41" t="s">
        <v>198</v>
      </c>
      <c r="F15" s="167"/>
      <c r="G15" s="167"/>
      <c r="H15" s="167"/>
      <c r="I15" s="7"/>
      <c r="J15" s="7"/>
      <c r="K15" s="7"/>
      <c r="L15" s="7"/>
      <c r="M15" s="7"/>
    </row>
    <row r="16" spans="1:13" ht="12.75">
      <c r="A16" s="42" t="s">
        <v>217</v>
      </c>
      <c r="B16" s="130">
        <f>'2-3.mell'!C19</f>
        <v>382082</v>
      </c>
      <c r="C16" s="130">
        <f>'2-3.mell'!D19</f>
        <v>382082</v>
      </c>
      <c r="D16" s="130">
        <f>'2-3.mell'!E19</f>
        <v>441403</v>
      </c>
      <c r="E16" s="42" t="s">
        <v>751</v>
      </c>
      <c r="F16" s="130">
        <v>0</v>
      </c>
      <c r="G16" s="164"/>
      <c r="H16" s="164">
        <v>207969</v>
      </c>
      <c r="I16" s="7"/>
      <c r="J16" s="7"/>
      <c r="K16" s="7"/>
      <c r="L16" s="7"/>
      <c r="M16" s="7"/>
    </row>
    <row r="17" spans="1:13" ht="12.75">
      <c r="A17" s="42" t="s">
        <v>243</v>
      </c>
      <c r="B17" s="184">
        <v>0</v>
      </c>
      <c r="C17" s="130">
        <v>41934</v>
      </c>
      <c r="D17" s="130">
        <v>66682</v>
      </c>
      <c r="E17" s="14" t="s">
        <v>205</v>
      </c>
      <c r="F17" s="169"/>
      <c r="G17" s="167"/>
      <c r="H17" s="167"/>
      <c r="I17" s="7"/>
      <c r="J17" s="7"/>
      <c r="K17" s="7"/>
      <c r="L17" s="7"/>
      <c r="M17" s="7"/>
    </row>
    <row r="18" spans="1:13" ht="12.75">
      <c r="A18" s="42" t="s">
        <v>750</v>
      </c>
      <c r="B18" s="184">
        <f>'2-3.mell'!C21</f>
        <v>0</v>
      </c>
      <c r="C18" s="130">
        <f>'2-3.mell'!D21</f>
        <v>0</v>
      </c>
      <c r="D18" s="130">
        <f>'2-3.mell'!E21</f>
        <v>140000</v>
      </c>
      <c r="E18" s="15" t="s">
        <v>229</v>
      </c>
      <c r="F18" s="161">
        <f>'2-3.mell'!C39</f>
        <v>0</v>
      </c>
      <c r="G18" s="130">
        <f>'2-3.mell'!D39</f>
        <v>0</v>
      </c>
      <c r="H18" s="130">
        <f>'2-3.mell'!E39</f>
        <v>0</v>
      </c>
      <c r="I18" s="7"/>
      <c r="J18" s="7"/>
      <c r="K18" s="7"/>
      <c r="L18" s="7"/>
      <c r="M18" s="7"/>
    </row>
    <row r="19" spans="1:13" ht="12.75">
      <c r="A19" s="35" t="s">
        <v>198</v>
      </c>
      <c r="B19" s="174">
        <v>0</v>
      </c>
      <c r="C19" s="174">
        <v>0</v>
      </c>
      <c r="D19" s="174">
        <v>0</v>
      </c>
      <c r="E19" s="298" t="s">
        <v>274</v>
      </c>
      <c r="F19" s="161">
        <v>947</v>
      </c>
      <c r="G19" s="130">
        <v>947</v>
      </c>
      <c r="H19" s="130">
        <v>984</v>
      </c>
      <c r="I19" s="7"/>
      <c r="J19" s="7"/>
      <c r="K19" s="7"/>
      <c r="L19" s="7"/>
      <c r="M19" s="7"/>
    </row>
    <row r="20" spans="1:13" ht="12.75">
      <c r="A20" s="38" t="s">
        <v>242</v>
      </c>
      <c r="B20" s="172">
        <f>'2-3.mell'!C31</f>
        <v>240007</v>
      </c>
      <c r="C20" s="164">
        <f>'2-3.mell'!D31</f>
        <v>251340</v>
      </c>
      <c r="D20" s="164">
        <f>'2-3.mell'!E31</f>
        <v>38687</v>
      </c>
      <c r="E20" s="59" t="s">
        <v>244</v>
      </c>
      <c r="F20" s="162">
        <v>0</v>
      </c>
      <c r="G20" s="164"/>
      <c r="H20" s="164"/>
      <c r="I20" s="7"/>
      <c r="J20" s="7"/>
      <c r="K20" s="7"/>
      <c r="L20" s="7"/>
      <c r="M20" s="7"/>
    </row>
    <row r="21" spans="1:13" ht="12.75">
      <c r="A21" s="120" t="s">
        <v>267</v>
      </c>
      <c r="B21" s="199">
        <f>'2-3.mell'!C38</f>
        <v>417000</v>
      </c>
      <c r="C21" s="199">
        <f>'2-3.mell'!D38</f>
        <v>417000</v>
      </c>
      <c r="D21" s="199">
        <f>'2-3.mell'!E38</f>
        <v>177200</v>
      </c>
      <c r="E21" s="97" t="s">
        <v>176</v>
      </c>
      <c r="F21" s="178">
        <f>SUM(F10,F11,F16,F17:F20)</f>
        <v>114842</v>
      </c>
      <c r="G21" s="199">
        <f>SUM(G10,G11,G16,G17:G20)</f>
        <v>128178</v>
      </c>
      <c r="H21" s="199">
        <f>SUM(H10,H11,H16,H17:H20)</f>
        <v>336184</v>
      </c>
      <c r="I21" s="7"/>
      <c r="J21" s="7"/>
      <c r="K21" s="7"/>
      <c r="L21" s="7"/>
      <c r="M21" s="7"/>
    </row>
    <row r="22" spans="1:13" ht="12.75">
      <c r="A22" s="42" t="s">
        <v>209</v>
      </c>
      <c r="B22" s="184">
        <v>0</v>
      </c>
      <c r="C22" s="199">
        <v>15457</v>
      </c>
      <c r="D22" s="199">
        <v>15457</v>
      </c>
      <c r="E22" s="37" t="s">
        <v>230</v>
      </c>
      <c r="F22" s="167"/>
      <c r="G22" s="167"/>
      <c r="H22" s="167"/>
      <c r="I22" s="7"/>
      <c r="J22" s="7"/>
      <c r="K22" s="7"/>
      <c r="L22" s="7"/>
      <c r="M22" s="7"/>
    </row>
    <row r="23" spans="1:13" ht="12.75">
      <c r="A23" s="95" t="s">
        <v>218</v>
      </c>
      <c r="B23" s="185">
        <f>SUM(B9,B10,B15,B19:B20,B21,B22)</f>
        <v>2398571</v>
      </c>
      <c r="C23" s="132">
        <f>SUM(C9,C10,C15,C19:C20,C21,C22)</f>
        <v>2476919</v>
      </c>
      <c r="D23" s="132">
        <f>SUM(D9,D10,D15,D19:D20,D21,D22)</f>
        <v>2248157</v>
      </c>
      <c r="E23" s="42" t="s">
        <v>231</v>
      </c>
      <c r="F23" s="130">
        <f>'2-3.mell'!C60</f>
        <v>22599</v>
      </c>
      <c r="G23" s="130">
        <f>'2-3.mell'!D60</f>
        <v>104309</v>
      </c>
      <c r="H23" s="130">
        <f>'2-3.mell'!E60</f>
        <v>103309</v>
      </c>
      <c r="I23" s="7"/>
      <c r="J23" s="7"/>
      <c r="K23" s="7"/>
      <c r="L23" s="7"/>
      <c r="M23" s="7"/>
    </row>
    <row r="24" spans="1:13" ht="12.75">
      <c r="A24" s="37" t="s">
        <v>220</v>
      </c>
      <c r="B24" s="170"/>
      <c r="C24" s="184"/>
      <c r="D24" s="184"/>
      <c r="E24" s="42" t="s">
        <v>232</v>
      </c>
      <c r="F24" s="130">
        <f>'2-3.mell'!C61</f>
        <v>69927</v>
      </c>
      <c r="G24" s="130">
        <f>'2-3.mell'!D61</f>
        <v>80175</v>
      </c>
      <c r="H24" s="130">
        <f>'2-3.mell'!E61</f>
        <v>93773</v>
      </c>
      <c r="I24" s="7"/>
      <c r="J24" s="7"/>
      <c r="K24" s="7"/>
      <c r="L24" s="7"/>
      <c r="M24" s="7"/>
    </row>
    <row r="25" spans="1:13" ht="12.75">
      <c r="A25" s="42" t="s">
        <v>150</v>
      </c>
      <c r="B25" s="184">
        <f>'2-3.mell'!C53</f>
        <v>480637</v>
      </c>
      <c r="C25" s="184">
        <f>'2-3.mell'!D53</f>
        <v>499088</v>
      </c>
      <c r="D25" s="184">
        <f>'2-3.mell'!E53</f>
        <v>509103</v>
      </c>
      <c r="E25" s="42" t="s">
        <v>233</v>
      </c>
      <c r="F25" s="130">
        <f>'2-3.mell'!C62</f>
        <v>1200</v>
      </c>
      <c r="G25" s="130">
        <f>'2-3.mell'!D62</f>
        <v>1200</v>
      </c>
      <c r="H25" s="130">
        <f>'2-3.mell'!E62</f>
        <v>2300</v>
      </c>
      <c r="I25" s="7"/>
      <c r="J25" s="7"/>
      <c r="K25" s="7"/>
      <c r="L25" s="7"/>
      <c r="M25" s="7"/>
    </row>
    <row r="26" spans="1:13" ht="12.75">
      <c r="A26" s="42" t="s">
        <v>151</v>
      </c>
      <c r="B26" s="184">
        <f>'2-3.mell'!C54</f>
        <v>125663</v>
      </c>
      <c r="C26" s="184">
        <f>'2-3.mell'!D54</f>
        <v>130055</v>
      </c>
      <c r="D26" s="184">
        <f>'2-3.mell'!E54</f>
        <v>132739</v>
      </c>
      <c r="E26" s="42" t="s">
        <v>234</v>
      </c>
      <c r="F26" s="130">
        <f>'2-3.mell'!C64</f>
        <v>221107</v>
      </c>
      <c r="G26" s="130">
        <f>'2-3.mell'!D64</f>
        <v>221107</v>
      </c>
      <c r="H26" s="130">
        <f>'2-3.mell'!E64</f>
        <v>378174</v>
      </c>
      <c r="I26" s="7"/>
      <c r="J26" s="7"/>
      <c r="K26" s="7"/>
      <c r="L26" s="7"/>
      <c r="M26" s="7"/>
    </row>
    <row r="27" spans="1:13" ht="12.75">
      <c r="A27" s="42" t="s">
        <v>221</v>
      </c>
      <c r="B27" s="184">
        <f>'2-3.mell'!C55</f>
        <v>890913</v>
      </c>
      <c r="C27" s="184">
        <f>'2-3.mell'!D55</f>
        <v>916082</v>
      </c>
      <c r="D27" s="184">
        <f>'2-3.mell'!E55</f>
        <v>920076</v>
      </c>
      <c r="E27" s="42" t="s">
        <v>245</v>
      </c>
      <c r="F27" s="130">
        <v>0</v>
      </c>
      <c r="G27" s="130"/>
      <c r="H27" s="130"/>
      <c r="I27" s="7"/>
      <c r="J27" s="7"/>
      <c r="K27" s="7"/>
      <c r="L27" s="7"/>
      <c r="M27" s="7"/>
    </row>
    <row r="28" spans="1:13" ht="12.75">
      <c r="A28" s="42" t="s">
        <v>222</v>
      </c>
      <c r="B28" s="184">
        <f>'2-3.mell'!C56</f>
        <v>118908</v>
      </c>
      <c r="C28" s="184">
        <f>'2-3.mell'!D56</f>
        <v>118908</v>
      </c>
      <c r="D28" s="184">
        <f>'2-3.mell'!E56</f>
        <v>118908</v>
      </c>
      <c r="E28" s="138" t="s">
        <v>132</v>
      </c>
      <c r="F28" s="192">
        <v>85380</v>
      </c>
      <c r="G28" s="164"/>
      <c r="H28" s="164"/>
      <c r="I28" s="7"/>
      <c r="J28" s="7"/>
      <c r="K28" s="7"/>
      <c r="L28" s="7"/>
      <c r="M28" s="7"/>
    </row>
    <row r="29" spans="1:13" ht="12.75">
      <c r="A29" s="42" t="s">
        <v>223</v>
      </c>
      <c r="B29" s="184">
        <f>'2-3.mell'!C57</f>
        <v>147437</v>
      </c>
      <c r="C29" s="184">
        <f>'2-3.mell'!D57</f>
        <v>150669</v>
      </c>
      <c r="D29" s="184">
        <f>'2-3.mell'!E57</f>
        <v>215461</v>
      </c>
      <c r="E29" s="67" t="s">
        <v>177</v>
      </c>
      <c r="F29" s="134">
        <f>SUM(F22:F28)</f>
        <v>400213</v>
      </c>
      <c r="G29" s="134">
        <f>SUM(G22:G28)</f>
        <v>406791</v>
      </c>
      <c r="H29" s="134">
        <f>SUM(H22:H28)</f>
        <v>577556</v>
      </c>
      <c r="I29" s="7"/>
      <c r="J29" s="7"/>
      <c r="K29" s="7"/>
      <c r="L29" s="7"/>
      <c r="M29" s="7"/>
    </row>
    <row r="30" spans="1:13" ht="12.75">
      <c r="A30" s="42" t="s">
        <v>268</v>
      </c>
      <c r="B30" s="184">
        <f>'2-3.mell'!C58</f>
        <v>23550</v>
      </c>
      <c r="C30" s="184">
        <f>'2-3.mell'!D58</f>
        <v>62334</v>
      </c>
      <c r="D30" s="184">
        <f>'2-3.mell'!E58</f>
        <v>80019</v>
      </c>
      <c r="E30" s="67"/>
      <c r="F30" s="134"/>
      <c r="G30" s="199"/>
      <c r="H30" s="199"/>
      <c r="I30" s="7"/>
      <c r="J30" s="7"/>
      <c r="K30" s="7"/>
      <c r="L30" s="7"/>
      <c r="M30" s="7"/>
    </row>
    <row r="31" spans="1:13" ht="12.75">
      <c r="A31" s="42" t="s">
        <v>133</v>
      </c>
      <c r="B31" s="184">
        <v>5000</v>
      </c>
      <c r="C31" s="184">
        <v>78</v>
      </c>
      <c r="D31" s="184">
        <v>9387</v>
      </c>
      <c r="E31" s="71"/>
      <c r="F31" s="78"/>
      <c r="G31" s="14"/>
      <c r="H31" s="14"/>
      <c r="I31" s="7"/>
      <c r="J31" s="7"/>
      <c r="K31" s="7"/>
      <c r="L31" s="7"/>
      <c r="M31" s="7"/>
    </row>
    <row r="32" spans="1:13" ht="12.75">
      <c r="A32" s="42" t="s">
        <v>269</v>
      </c>
      <c r="B32" s="184">
        <f>'2-3.mell'!C65</f>
        <v>440000</v>
      </c>
      <c r="C32" s="184">
        <f>'2-3.mell'!D65</f>
        <v>440000</v>
      </c>
      <c r="D32" s="184">
        <f>'2-3.mell'!E65</f>
        <v>140000</v>
      </c>
      <c r="E32" s="201"/>
      <c r="F32" s="131"/>
      <c r="G32" s="15"/>
      <c r="H32" s="15"/>
      <c r="I32" s="7"/>
      <c r="J32" s="7"/>
      <c r="K32" s="7"/>
      <c r="L32" s="7"/>
      <c r="M32" s="7"/>
    </row>
    <row r="33" spans="1:13" ht="12.75">
      <c r="A33" s="67" t="s">
        <v>175</v>
      </c>
      <c r="B33" s="200">
        <f>SUM(B25:B27,B29:B32)</f>
        <v>2113200</v>
      </c>
      <c r="C33" s="134">
        <f>SUM(C25:C27,C29:C32)</f>
        <v>2198306</v>
      </c>
      <c r="D33" s="134">
        <f>SUM(D25:D27,D29:D32)</f>
        <v>2006785</v>
      </c>
      <c r="E33" s="63"/>
      <c r="F33" s="141"/>
      <c r="G33" s="19"/>
      <c r="H33" s="19"/>
      <c r="I33" s="7"/>
      <c r="J33" s="7"/>
      <c r="K33" s="7"/>
      <c r="L33" s="7"/>
      <c r="M33" s="7"/>
    </row>
    <row r="34" spans="1:13" ht="12.75">
      <c r="A34" s="83"/>
      <c r="B34" s="281"/>
      <c r="C34" s="281"/>
      <c r="D34" s="281"/>
      <c r="E34" s="83"/>
      <c r="F34" s="83"/>
      <c r="G34" s="7"/>
      <c r="H34" s="7"/>
      <c r="I34" s="7"/>
      <c r="J34" s="7"/>
      <c r="K34" s="7"/>
      <c r="L34" s="7"/>
      <c r="M34" s="7"/>
    </row>
    <row r="35" spans="1:13" ht="12.75">
      <c r="A35" s="7" t="s">
        <v>552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 t="s">
        <v>374</v>
      </c>
      <c r="B36" s="168">
        <f>SUM(B23,F21)</f>
        <v>2513413</v>
      </c>
      <c r="C36" s="168">
        <f>SUM(C23,G21)</f>
        <v>2605097</v>
      </c>
      <c r="D36" s="168">
        <f>SUM(D23,H21)</f>
        <v>2584341</v>
      </c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 t="s">
        <v>375</v>
      </c>
      <c r="B37" s="168">
        <f>SUM(B33,F29)</f>
        <v>2513413</v>
      </c>
      <c r="C37" s="168">
        <f>SUM(C33,G29)</f>
        <v>2605097</v>
      </c>
      <c r="D37" s="168">
        <f>SUM(D33,H29)</f>
        <v>2584341</v>
      </c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16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16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8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I735"/>
  <sheetViews>
    <sheetView view="pageBreakPreview" zoomScaleSheetLayoutView="100" zoomScalePageLayoutView="0" workbookViewId="0" topLeftCell="A8">
      <pane xSplit="18780" ySplit="1200" topLeftCell="A139" activePane="bottomLeft" state="split"/>
      <selection pane="topLeft" activeCell="L222" sqref="L222"/>
      <selection pane="topRight" activeCell="E8" sqref="E8"/>
      <selection pane="bottomLeft" activeCell="D7" sqref="D7"/>
      <selection pane="bottomRight" activeCell="A231" sqref="A231"/>
    </sheetView>
  </sheetViews>
  <sheetFormatPr defaultColWidth="9.140625" defaultRowHeight="12.75"/>
  <cols>
    <col min="1" max="1" width="36.57421875" style="0" customWidth="1"/>
    <col min="2" max="13" width="10.7109375" style="0" customWidth="1"/>
  </cols>
  <sheetData>
    <row r="1" ht="15.75">
      <c r="A1" s="61" t="s">
        <v>796</v>
      </c>
    </row>
    <row r="2" ht="13.5" customHeight="1">
      <c r="A2" s="61"/>
    </row>
    <row r="3" spans="1:61" ht="13.5" customHeight="1">
      <c r="A3" s="492" t="s">
        <v>531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" customHeight="1">
      <c r="A4" s="492" t="s">
        <v>532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3.5" customHeight="1">
      <c r="A6" s="437" t="s">
        <v>308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3.5" customHeight="1">
      <c r="A7" s="279" t="s">
        <v>554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2.75">
      <c r="A9" s="79" t="s">
        <v>44</v>
      </c>
      <c r="B9" s="79" t="s">
        <v>98</v>
      </c>
      <c r="C9" s="79" t="s">
        <v>47</v>
      </c>
      <c r="D9" s="79" t="s">
        <v>4</v>
      </c>
      <c r="E9" s="79" t="s">
        <v>47</v>
      </c>
      <c r="F9" s="79" t="s">
        <v>48</v>
      </c>
      <c r="G9" s="79" t="s">
        <v>49</v>
      </c>
      <c r="H9" s="79" t="s">
        <v>50</v>
      </c>
      <c r="I9" s="449" t="s">
        <v>316</v>
      </c>
      <c r="J9" s="488"/>
      <c r="K9" s="64" t="s">
        <v>155</v>
      </c>
      <c r="L9" s="64" t="s">
        <v>246</v>
      </c>
      <c r="M9" s="64" t="s">
        <v>249</v>
      </c>
      <c r="N9" s="64" t="s">
        <v>99</v>
      </c>
      <c r="O9" s="64" t="s">
        <v>52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2.75">
      <c r="A10" s="237" t="s">
        <v>53</v>
      </c>
      <c r="B10" s="237" t="s">
        <v>54</v>
      </c>
      <c r="C10" s="237" t="s">
        <v>59</v>
      </c>
      <c r="D10" s="237" t="s">
        <v>100</v>
      </c>
      <c r="E10" s="237" t="s">
        <v>57</v>
      </c>
      <c r="F10" s="237" t="s">
        <v>101</v>
      </c>
      <c r="G10" s="237" t="s">
        <v>59</v>
      </c>
      <c r="H10" s="237" t="s">
        <v>102</v>
      </c>
      <c r="I10" s="489"/>
      <c r="J10" s="490"/>
      <c r="K10" s="65" t="s">
        <v>156</v>
      </c>
      <c r="L10" s="65" t="s">
        <v>247</v>
      </c>
      <c r="M10" s="65" t="s">
        <v>250</v>
      </c>
      <c r="N10" s="65" t="s">
        <v>103</v>
      </c>
      <c r="O10" s="65" t="s">
        <v>63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.75">
      <c r="A11" s="80"/>
      <c r="B11" s="80" t="s">
        <v>64</v>
      </c>
      <c r="C11" s="80" t="s">
        <v>61</v>
      </c>
      <c r="D11" s="80" t="s">
        <v>66</v>
      </c>
      <c r="E11" s="80" t="s">
        <v>67</v>
      </c>
      <c r="F11" s="80" t="s">
        <v>66</v>
      </c>
      <c r="G11" s="80" t="s">
        <v>61</v>
      </c>
      <c r="H11" s="80" t="s">
        <v>104</v>
      </c>
      <c r="I11" s="80" t="s">
        <v>680</v>
      </c>
      <c r="J11" s="80" t="s">
        <v>317</v>
      </c>
      <c r="K11" s="66" t="s">
        <v>157</v>
      </c>
      <c r="L11" s="66" t="s">
        <v>248</v>
      </c>
      <c r="M11" s="66" t="s">
        <v>105</v>
      </c>
      <c r="N11" s="66" t="s">
        <v>105</v>
      </c>
      <c r="O11" s="66" t="s">
        <v>66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2.75">
      <c r="A12" s="70" t="s">
        <v>7</v>
      </c>
      <c r="B12" s="70" t="s">
        <v>8</v>
      </c>
      <c r="C12" s="70" t="s">
        <v>9</v>
      </c>
      <c r="D12" s="70" t="s">
        <v>10</v>
      </c>
      <c r="E12" s="70" t="s">
        <v>11</v>
      </c>
      <c r="F12" s="70" t="s">
        <v>12</v>
      </c>
      <c r="G12" s="70" t="s">
        <v>14</v>
      </c>
      <c r="H12" s="70" t="s">
        <v>15</v>
      </c>
      <c r="I12" s="491" t="s">
        <v>16</v>
      </c>
      <c r="J12" s="491"/>
      <c r="K12" s="70" t="s">
        <v>17</v>
      </c>
      <c r="L12" s="70" t="s">
        <v>18</v>
      </c>
      <c r="M12" s="70" t="s">
        <v>19</v>
      </c>
      <c r="N12" s="70" t="s">
        <v>21</v>
      </c>
      <c r="O12" s="70" t="s">
        <v>251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2.75">
      <c r="A13" s="30" t="s">
        <v>336</v>
      </c>
      <c r="B13" s="174"/>
      <c r="C13" s="130"/>
      <c r="D13" s="288"/>
      <c r="E13" s="130"/>
      <c r="F13" s="174"/>
      <c r="G13" s="130"/>
      <c r="H13" s="174"/>
      <c r="I13" s="167"/>
      <c r="J13" s="174"/>
      <c r="K13" s="167"/>
      <c r="L13" s="174"/>
      <c r="M13" s="167"/>
      <c r="N13" s="174"/>
      <c r="O13" s="16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2.75">
      <c r="A14" s="291" t="s">
        <v>106</v>
      </c>
      <c r="B14" s="174">
        <f>SUM(C14:O14)</f>
        <v>0</v>
      </c>
      <c r="C14" s="130">
        <v>0</v>
      </c>
      <c r="D14" s="174"/>
      <c r="E14" s="130">
        <v>0</v>
      </c>
      <c r="F14" s="174">
        <v>0</v>
      </c>
      <c r="G14" s="130">
        <v>0</v>
      </c>
      <c r="H14" s="174">
        <v>0</v>
      </c>
      <c r="I14" s="130">
        <v>0</v>
      </c>
      <c r="J14" s="174"/>
      <c r="K14" s="130">
        <v>0</v>
      </c>
      <c r="L14" s="174">
        <v>0</v>
      </c>
      <c r="M14" s="130">
        <v>0</v>
      </c>
      <c r="N14" s="174"/>
      <c r="O14" s="130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2.75">
      <c r="A15" s="291" t="s">
        <v>555</v>
      </c>
      <c r="B15" s="174">
        <v>2623</v>
      </c>
      <c r="C15" s="130"/>
      <c r="D15" s="174">
        <v>2623</v>
      </c>
      <c r="E15" s="130"/>
      <c r="F15" s="174"/>
      <c r="G15" s="130"/>
      <c r="H15" s="174"/>
      <c r="I15" s="130"/>
      <c r="J15" s="174"/>
      <c r="K15" s="130"/>
      <c r="L15" s="174"/>
      <c r="M15" s="130"/>
      <c r="N15" s="174"/>
      <c r="O15" s="13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2.75">
      <c r="A16" s="291" t="s">
        <v>632</v>
      </c>
      <c r="B16" s="174">
        <f>SUM(C16:O16)</f>
        <v>2623</v>
      </c>
      <c r="C16" s="130"/>
      <c r="D16" s="174">
        <v>2623</v>
      </c>
      <c r="E16" s="130"/>
      <c r="F16" s="174"/>
      <c r="G16" s="130"/>
      <c r="H16" s="174"/>
      <c r="I16" s="130"/>
      <c r="J16" s="174"/>
      <c r="K16" s="130"/>
      <c r="L16" s="174"/>
      <c r="M16" s="130"/>
      <c r="N16" s="174"/>
      <c r="O16" s="13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2.75">
      <c r="A17" s="17" t="s">
        <v>337</v>
      </c>
      <c r="B17" s="171"/>
      <c r="C17" s="167"/>
      <c r="D17" s="171"/>
      <c r="E17" s="167"/>
      <c r="F17" s="171"/>
      <c r="G17" s="167"/>
      <c r="H17" s="171"/>
      <c r="I17" s="167"/>
      <c r="J17" s="171"/>
      <c r="K17" s="167"/>
      <c r="L17" s="171"/>
      <c r="M17" s="167"/>
      <c r="N17" s="171"/>
      <c r="O17" s="16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2.75">
      <c r="A18" s="291" t="s">
        <v>106</v>
      </c>
      <c r="B18" s="174">
        <f>SUM(C18:O18)</f>
        <v>0</v>
      </c>
      <c r="C18" s="130">
        <v>0</v>
      </c>
      <c r="D18" s="174">
        <v>0</v>
      </c>
      <c r="E18" s="130">
        <v>0</v>
      </c>
      <c r="F18" s="174">
        <v>0</v>
      </c>
      <c r="G18" s="130">
        <v>0</v>
      </c>
      <c r="H18" s="174">
        <v>0</v>
      </c>
      <c r="I18" s="130">
        <v>0</v>
      </c>
      <c r="J18" s="174"/>
      <c r="K18" s="130">
        <v>0</v>
      </c>
      <c r="L18" s="174">
        <v>0</v>
      </c>
      <c r="M18" s="130">
        <v>0</v>
      </c>
      <c r="N18" s="174">
        <v>0</v>
      </c>
      <c r="O18" s="130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2.75">
      <c r="A19" s="291" t="s">
        <v>555</v>
      </c>
      <c r="B19" s="174"/>
      <c r="C19" s="130"/>
      <c r="D19" s="174"/>
      <c r="E19" s="130"/>
      <c r="F19" s="174"/>
      <c r="G19" s="130"/>
      <c r="H19" s="174"/>
      <c r="I19" s="130"/>
      <c r="J19" s="174"/>
      <c r="K19" s="130"/>
      <c r="L19" s="174"/>
      <c r="M19" s="130"/>
      <c r="N19" s="174"/>
      <c r="O19" s="13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2.75">
      <c r="A20" s="292" t="s">
        <v>632</v>
      </c>
      <c r="B20" s="173">
        <f>SUM(C20:O20)</f>
        <v>0</v>
      </c>
      <c r="C20" s="164"/>
      <c r="D20" s="173"/>
      <c r="E20" s="164"/>
      <c r="F20" s="173"/>
      <c r="G20" s="164"/>
      <c r="H20" s="173"/>
      <c r="I20" s="164"/>
      <c r="J20" s="173"/>
      <c r="K20" s="164"/>
      <c r="L20" s="173"/>
      <c r="M20" s="164"/>
      <c r="N20" s="173"/>
      <c r="O20" s="1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2.75">
      <c r="A21" s="30" t="s">
        <v>338</v>
      </c>
      <c r="B21" s="174"/>
      <c r="C21" s="130"/>
      <c r="D21" s="174"/>
      <c r="E21" s="130"/>
      <c r="F21" s="174"/>
      <c r="G21" s="130"/>
      <c r="H21" s="174"/>
      <c r="I21" s="130"/>
      <c r="J21" s="174"/>
      <c r="K21" s="130"/>
      <c r="L21" s="174"/>
      <c r="M21" s="130"/>
      <c r="N21" s="174"/>
      <c r="O21" s="13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2.75">
      <c r="A22" s="291" t="s">
        <v>106</v>
      </c>
      <c r="B22" s="174">
        <f>SUM(C22:O22)</f>
        <v>25263</v>
      </c>
      <c r="C22" s="130">
        <v>0</v>
      </c>
      <c r="D22" s="174">
        <v>0</v>
      </c>
      <c r="E22" s="130">
        <v>0</v>
      </c>
      <c r="F22" s="174">
        <v>0</v>
      </c>
      <c r="G22" s="130">
        <v>0</v>
      </c>
      <c r="H22" s="174">
        <v>0</v>
      </c>
      <c r="I22" s="284"/>
      <c r="J22" s="174">
        <v>25263</v>
      </c>
      <c r="K22" s="130">
        <v>0</v>
      </c>
      <c r="L22" s="174"/>
      <c r="M22" s="130">
        <v>0</v>
      </c>
      <c r="N22" s="174">
        <v>0</v>
      </c>
      <c r="O22" s="130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2.75">
      <c r="A23" s="291" t="s">
        <v>555</v>
      </c>
      <c r="B23" s="174">
        <v>25263</v>
      </c>
      <c r="C23" s="130"/>
      <c r="D23" s="174"/>
      <c r="E23" s="130"/>
      <c r="F23" s="174"/>
      <c r="G23" s="130"/>
      <c r="H23" s="174"/>
      <c r="I23" s="284"/>
      <c r="J23" s="174">
        <v>25263</v>
      </c>
      <c r="K23" s="130"/>
      <c r="L23" s="174"/>
      <c r="M23" s="130"/>
      <c r="N23" s="174"/>
      <c r="O23" s="13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2.75">
      <c r="A24" s="291" t="s">
        <v>632</v>
      </c>
      <c r="B24" s="174">
        <f>SUM(C24:O24)</f>
        <v>25263</v>
      </c>
      <c r="C24" s="130"/>
      <c r="D24" s="174"/>
      <c r="E24" s="130"/>
      <c r="F24" s="174"/>
      <c r="G24" s="130"/>
      <c r="H24" s="174"/>
      <c r="I24" s="284"/>
      <c r="J24" s="174">
        <v>25263</v>
      </c>
      <c r="K24" s="130"/>
      <c r="L24" s="174"/>
      <c r="M24" s="130"/>
      <c r="N24" s="174"/>
      <c r="O24" s="13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2.75">
      <c r="A25" s="17" t="s">
        <v>424</v>
      </c>
      <c r="B25" s="171"/>
      <c r="C25" s="167"/>
      <c r="D25" s="171"/>
      <c r="E25" s="167"/>
      <c r="F25" s="171"/>
      <c r="G25" s="167"/>
      <c r="H25" s="171"/>
      <c r="I25" s="167"/>
      <c r="J25" s="171"/>
      <c r="K25" s="167"/>
      <c r="L25" s="171"/>
      <c r="M25" s="167"/>
      <c r="N25" s="171"/>
      <c r="O25" s="16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2.75">
      <c r="A26" s="291" t="s">
        <v>106</v>
      </c>
      <c r="B26" s="174">
        <f>SUM(C26:O26)</f>
        <v>0</v>
      </c>
      <c r="C26" s="130">
        <v>0</v>
      </c>
      <c r="D26" s="174">
        <v>0</v>
      </c>
      <c r="E26" s="130">
        <v>0</v>
      </c>
      <c r="F26" s="174">
        <v>0</v>
      </c>
      <c r="G26" s="130">
        <v>0</v>
      </c>
      <c r="H26" s="174">
        <v>0</v>
      </c>
      <c r="I26" s="130">
        <v>0</v>
      </c>
      <c r="J26" s="174"/>
      <c r="K26" s="130">
        <v>0</v>
      </c>
      <c r="L26" s="174">
        <v>0</v>
      </c>
      <c r="M26" s="130">
        <v>0</v>
      </c>
      <c r="N26" s="174">
        <v>0</v>
      </c>
      <c r="O26" s="130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2.75">
      <c r="A27" s="291" t="s">
        <v>555</v>
      </c>
      <c r="B27" s="174"/>
      <c r="C27" s="130"/>
      <c r="D27" s="174"/>
      <c r="E27" s="130"/>
      <c r="F27" s="174"/>
      <c r="G27" s="130"/>
      <c r="H27" s="174"/>
      <c r="I27" s="130"/>
      <c r="J27" s="174"/>
      <c r="K27" s="130"/>
      <c r="L27" s="174"/>
      <c r="M27" s="130"/>
      <c r="N27" s="174"/>
      <c r="O27" s="1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2.75">
      <c r="A28" s="291" t="s">
        <v>632</v>
      </c>
      <c r="B28" s="173">
        <f>SUM(C28:O28)</f>
        <v>0</v>
      </c>
      <c r="C28" s="164"/>
      <c r="D28" s="173"/>
      <c r="E28" s="164"/>
      <c r="F28" s="173"/>
      <c r="G28" s="164"/>
      <c r="H28" s="173"/>
      <c r="I28" s="164"/>
      <c r="J28" s="173"/>
      <c r="K28" s="164"/>
      <c r="L28" s="173"/>
      <c r="M28" s="164"/>
      <c r="N28" s="173"/>
      <c r="O28" s="16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2.75">
      <c r="A29" s="30" t="s">
        <v>465</v>
      </c>
      <c r="B29" s="174"/>
      <c r="C29" s="130"/>
      <c r="D29" s="174"/>
      <c r="E29" s="130"/>
      <c r="F29" s="174"/>
      <c r="G29" s="130"/>
      <c r="H29" s="174"/>
      <c r="I29" s="130"/>
      <c r="J29" s="174"/>
      <c r="K29" s="130"/>
      <c r="L29" s="174"/>
      <c r="M29" s="130"/>
      <c r="N29" s="174"/>
      <c r="O29" s="13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2.75">
      <c r="A30" s="291" t="s">
        <v>106</v>
      </c>
      <c r="B30" s="174">
        <f>SUM(C30:O30)</f>
        <v>54495</v>
      </c>
      <c r="C30" s="130">
        <v>0</v>
      </c>
      <c r="D30" s="174">
        <v>6473</v>
      </c>
      <c r="E30" s="130">
        <v>48022</v>
      </c>
      <c r="F30" s="174">
        <v>0</v>
      </c>
      <c r="G30" s="130">
        <v>0</v>
      </c>
      <c r="H30" s="174">
        <v>0</v>
      </c>
      <c r="I30" s="130">
        <v>0</v>
      </c>
      <c r="J30" s="174"/>
      <c r="K30" s="130">
        <v>0</v>
      </c>
      <c r="L30" s="174">
        <v>0</v>
      </c>
      <c r="M30" s="130">
        <v>0</v>
      </c>
      <c r="N30" s="174">
        <v>0</v>
      </c>
      <c r="O30" s="130">
        <v>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2.75">
      <c r="A31" s="291" t="s">
        <v>555</v>
      </c>
      <c r="B31" s="174">
        <f>SUM(C31:O31)</f>
        <v>54495</v>
      </c>
      <c r="C31" s="130"/>
      <c r="D31" s="174">
        <v>6473</v>
      </c>
      <c r="E31" s="130">
        <v>48022</v>
      </c>
      <c r="F31" s="174"/>
      <c r="G31" s="130"/>
      <c r="H31" s="174"/>
      <c r="I31" s="130"/>
      <c r="J31" s="174"/>
      <c r="K31" s="130"/>
      <c r="L31" s="174"/>
      <c r="M31" s="130"/>
      <c r="N31" s="174"/>
      <c r="O31" s="13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2.75">
      <c r="A32" s="291" t="s">
        <v>632</v>
      </c>
      <c r="B32" s="174">
        <f>SUM(C32:O32)</f>
        <v>54495</v>
      </c>
      <c r="C32" s="130"/>
      <c r="D32" s="174">
        <v>54495</v>
      </c>
      <c r="E32" s="130">
        <v>0</v>
      </c>
      <c r="F32" s="174"/>
      <c r="G32" s="130"/>
      <c r="H32" s="174"/>
      <c r="I32" s="130"/>
      <c r="J32" s="174"/>
      <c r="K32" s="130"/>
      <c r="L32" s="174"/>
      <c r="M32" s="130"/>
      <c r="N32" s="174"/>
      <c r="O32" s="13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2.75">
      <c r="A33" s="17" t="s">
        <v>466</v>
      </c>
      <c r="B33" s="171"/>
      <c r="C33" s="167"/>
      <c r="D33" s="171"/>
      <c r="E33" s="167"/>
      <c r="F33" s="171"/>
      <c r="G33" s="167"/>
      <c r="H33" s="171"/>
      <c r="I33" s="167"/>
      <c r="J33" s="171"/>
      <c r="K33" s="167"/>
      <c r="L33" s="171"/>
      <c r="M33" s="167"/>
      <c r="N33" s="171"/>
      <c r="O33" s="16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2.75">
      <c r="A34" s="291" t="s">
        <v>106</v>
      </c>
      <c r="B34" s="174">
        <f>SUM(C34:O34)</f>
        <v>41870</v>
      </c>
      <c r="C34" s="130">
        <v>0</v>
      </c>
      <c r="D34" s="174">
        <v>26300</v>
      </c>
      <c r="E34" s="130">
        <v>15570</v>
      </c>
      <c r="F34" s="174">
        <v>0</v>
      </c>
      <c r="G34" s="130">
        <v>0</v>
      </c>
      <c r="H34" s="174">
        <v>0</v>
      </c>
      <c r="I34" s="130">
        <v>0</v>
      </c>
      <c r="J34" s="174"/>
      <c r="K34" s="130">
        <v>0</v>
      </c>
      <c r="L34" s="174">
        <v>0</v>
      </c>
      <c r="M34" s="130">
        <v>0</v>
      </c>
      <c r="N34" s="174">
        <v>0</v>
      </c>
      <c r="O34" s="130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2.75">
      <c r="A35" s="291" t="s">
        <v>555</v>
      </c>
      <c r="B35" s="174">
        <f>SUM(C35:O35)</f>
        <v>41870</v>
      </c>
      <c r="C35" s="130"/>
      <c r="D35" s="174">
        <v>26300</v>
      </c>
      <c r="E35" s="130">
        <v>15570</v>
      </c>
      <c r="F35" s="174"/>
      <c r="G35" s="130"/>
      <c r="H35" s="174"/>
      <c r="I35" s="130"/>
      <c r="J35" s="174"/>
      <c r="K35" s="130"/>
      <c r="L35" s="174"/>
      <c r="M35" s="130"/>
      <c r="N35" s="174"/>
      <c r="O35" s="13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2.75">
      <c r="A36" s="292" t="s">
        <v>632</v>
      </c>
      <c r="B36" s="173">
        <f>SUM(C36:O36)</f>
        <v>41870</v>
      </c>
      <c r="C36" s="164"/>
      <c r="D36" s="173">
        <v>41870</v>
      </c>
      <c r="E36" s="164">
        <v>0</v>
      </c>
      <c r="F36" s="173"/>
      <c r="G36" s="164"/>
      <c r="H36" s="173"/>
      <c r="I36" s="164"/>
      <c r="J36" s="173"/>
      <c r="K36" s="164"/>
      <c r="L36" s="173"/>
      <c r="M36" s="164"/>
      <c r="N36" s="173"/>
      <c r="O36" s="16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2.75">
      <c r="A37" s="30" t="s">
        <v>469</v>
      </c>
      <c r="B37" s="174"/>
      <c r="C37" s="130"/>
      <c r="D37" s="174"/>
      <c r="E37" s="130"/>
      <c r="F37" s="174"/>
      <c r="G37" s="130"/>
      <c r="H37" s="174"/>
      <c r="I37" s="130"/>
      <c r="J37" s="174"/>
      <c r="K37" s="130"/>
      <c r="L37" s="174"/>
      <c r="M37" s="130"/>
      <c r="N37" s="174"/>
      <c r="O37" s="13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12.75">
      <c r="A38" s="291" t="s">
        <v>106</v>
      </c>
      <c r="B38" s="174">
        <f>SUM(C38:O38)</f>
        <v>0</v>
      </c>
      <c r="C38" s="130">
        <v>0</v>
      </c>
      <c r="D38" s="174">
        <v>0</v>
      </c>
      <c r="E38" s="130">
        <v>0</v>
      </c>
      <c r="F38" s="174">
        <v>0</v>
      </c>
      <c r="G38" s="130">
        <v>0</v>
      </c>
      <c r="H38" s="174">
        <v>0</v>
      </c>
      <c r="I38" s="130">
        <v>0</v>
      </c>
      <c r="J38" s="174"/>
      <c r="K38" s="130">
        <v>0</v>
      </c>
      <c r="L38" s="174">
        <v>0</v>
      </c>
      <c r="M38" s="130">
        <v>0</v>
      </c>
      <c r="N38" s="174">
        <v>0</v>
      </c>
      <c r="O38" s="130"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2.75">
      <c r="A39" s="291" t="s">
        <v>555</v>
      </c>
      <c r="B39" s="174"/>
      <c r="C39" s="130"/>
      <c r="D39" s="174"/>
      <c r="E39" s="130"/>
      <c r="F39" s="174"/>
      <c r="G39" s="130"/>
      <c r="H39" s="174"/>
      <c r="I39" s="130"/>
      <c r="J39" s="174"/>
      <c r="K39" s="130"/>
      <c r="L39" s="174"/>
      <c r="M39" s="130"/>
      <c r="N39" s="174"/>
      <c r="O39" s="13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2.75">
      <c r="A40" s="291" t="s">
        <v>632</v>
      </c>
      <c r="B40" s="174">
        <f>SUM(C40:O40)</f>
        <v>0</v>
      </c>
      <c r="C40" s="130"/>
      <c r="D40" s="174"/>
      <c r="E40" s="130"/>
      <c r="F40" s="174"/>
      <c r="G40" s="130"/>
      <c r="H40" s="174"/>
      <c r="I40" s="130"/>
      <c r="J40" s="174"/>
      <c r="K40" s="130"/>
      <c r="L40" s="174"/>
      <c r="M40" s="130"/>
      <c r="N40" s="174"/>
      <c r="O40" s="13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2.75">
      <c r="A41" s="17" t="s">
        <v>343</v>
      </c>
      <c r="B41" s="171"/>
      <c r="C41" s="167"/>
      <c r="D41" s="171"/>
      <c r="E41" s="167"/>
      <c r="F41" s="171"/>
      <c r="G41" s="167"/>
      <c r="H41" s="171"/>
      <c r="I41" s="167"/>
      <c r="J41" s="171"/>
      <c r="K41" s="167"/>
      <c r="L41" s="171"/>
      <c r="M41" s="167"/>
      <c r="N41" s="171"/>
      <c r="O41" s="16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2.75">
      <c r="A42" s="291" t="s">
        <v>106</v>
      </c>
      <c r="B42" s="174">
        <f>SUM(C42:O42)</f>
        <v>0</v>
      </c>
      <c r="C42" s="130">
        <v>0</v>
      </c>
      <c r="D42" s="174">
        <v>0</v>
      </c>
      <c r="E42" s="130">
        <v>0</v>
      </c>
      <c r="F42" s="174">
        <v>0</v>
      </c>
      <c r="G42" s="130">
        <v>0</v>
      </c>
      <c r="H42" s="174">
        <v>0</v>
      </c>
      <c r="I42" s="130">
        <v>0</v>
      </c>
      <c r="J42" s="174"/>
      <c r="K42" s="130">
        <v>0</v>
      </c>
      <c r="L42" s="174">
        <v>0</v>
      </c>
      <c r="M42" s="130">
        <v>0</v>
      </c>
      <c r="N42" s="174">
        <v>0</v>
      </c>
      <c r="O42" s="130"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2.75">
      <c r="A43" s="291" t="s">
        <v>555</v>
      </c>
      <c r="B43" s="174"/>
      <c r="C43" s="130"/>
      <c r="D43" s="174"/>
      <c r="E43" s="130"/>
      <c r="F43" s="174"/>
      <c r="G43" s="130"/>
      <c r="H43" s="174"/>
      <c r="I43" s="130"/>
      <c r="J43" s="174"/>
      <c r="K43" s="130"/>
      <c r="L43" s="174"/>
      <c r="M43" s="130"/>
      <c r="N43" s="174"/>
      <c r="O43" s="13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2.75">
      <c r="A44" s="291" t="s">
        <v>632</v>
      </c>
      <c r="B44" s="173">
        <f>SUM(C44:O44)</f>
        <v>0</v>
      </c>
      <c r="C44" s="164"/>
      <c r="D44" s="173"/>
      <c r="E44" s="164"/>
      <c r="F44" s="173"/>
      <c r="G44" s="164"/>
      <c r="H44" s="173"/>
      <c r="I44" s="164"/>
      <c r="J44" s="173"/>
      <c r="K44" s="164"/>
      <c r="L44" s="173"/>
      <c r="M44" s="164"/>
      <c r="N44" s="173"/>
      <c r="O44" s="16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2.75">
      <c r="A45" s="75" t="s">
        <v>344</v>
      </c>
      <c r="B45" s="174"/>
      <c r="C45" s="130"/>
      <c r="D45" s="174"/>
      <c r="E45" s="130"/>
      <c r="F45" s="174"/>
      <c r="G45" s="130"/>
      <c r="H45" s="174"/>
      <c r="I45" s="130"/>
      <c r="J45" s="174"/>
      <c r="K45" s="130"/>
      <c r="L45" s="174"/>
      <c r="M45" s="130"/>
      <c r="N45" s="174"/>
      <c r="O45" s="13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2.75">
      <c r="A46" s="291" t="s">
        <v>106</v>
      </c>
      <c r="B46" s="174">
        <f>SUM(C46:O46)</f>
        <v>0</v>
      </c>
      <c r="C46" s="130">
        <v>0</v>
      </c>
      <c r="D46" s="174">
        <v>0</v>
      </c>
      <c r="E46" s="130">
        <v>0</v>
      </c>
      <c r="F46" s="174">
        <v>0</v>
      </c>
      <c r="G46" s="130">
        <v>0</v>
      </c>
      <c r="H46" s="174">
        <v>0</v>
      </c>
      <c r="I46" s="130">
        <v>0</v>
      </c>
      <c r="J46" s="174"/>
      <c r="K46" s="130">
        <v>0</v>
      </c>
      <c r="L46" s="174">
        <v>0</v>
      </c>
      <c r="M46" s="130">
        <v>0</v>
      </c>
      <c r="N46" s="174">
        <v>0</v>
      </c>
      <c r="O46" s="130">
        <v>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ht="12.75">
      <c r="A47" s="291" t="s">
        <v>555</v>
      </c>
      <c r="B47" s="174"/>
      <c r="C47" s="130"/>
      <c r="D47" s="174"/>
      <c r="E47" s="130"/>
      <c r="F47" s="174"/>
      <c r="G47" s="130"/>
      <c r="H47" s="174"/>
      <c r="I47" s="130"/>
      <c r="J47" s="174"/>
      <c r="K47" s="130"/>
      <c r="L47" s="174"/>
      <c r="M47" s="130"/>
      <c r="N47" s="174"/>
      <c r="O47" s="13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ht="12.75">
      <c r="A48" s="291" t="s">
        <v>632</v>
      </c>
      <c r="B48" s="174">
        <f>SUM(C48:O48)</f>
        <v>0</v>
      </c>
      <c r="C48" s="130"/>
      <c r="D48" s="174"/>
      <c r="E48" s="130"/>
      <c r="F48" s="174"/>
      <c r="G48" s="130"/>
      <c r="H48" s="174"/>
      <c r="I48" s="130"/>
      <c r="J48" s="174"/>
      <c r="K48" s="130"/>
      <c r="L48" s="174"/>
      <c r="M48" s="130"/>
      <c r="N48" s="174"/>
      <c r="O48" s="13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2.75">
      <c r="A49" s="71" t="s">
        <v>345</v>
      </c>
      <c r="B49" s="171"/>
      <c r="C49" s="167"/>
      <c r="D49" s="171"/>
      <c r="E49" s="167"/>
      <c r="F49" s="171"/>
      <c r="G49" s="167"/>
      <c r="H49" s="171"/>
      <c r="I49" s="167"/>
      <c r="J49" s="171"/>
      <c r="K49" s="167"/>
      <c r="L49" s="171"/>
      <c r="M49" s="167"/>
      <c r="N49" s="171"/>
      <c r="O49" s="16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ht="12.75">
      <c r="A50" s="291" t="s">
        <v>106</v>
      </c>
      <c r="B50" s="174">
        <f>SUM(C50:O50)</f>
        <v>691648</v>
      </c>
      <c r="C50" s="130">
        <v>0</v>
      </c>
      <c r="D50" s="174">
        <v>655</v>
      </c>
      <c r="E50" s="130">
        <v>5896</v>
      </c>
      <c r="F50" s="174">
        <v>46043</v>
      </c>
      <c r="G50" s="130">
        <v>0</v>
      </c>
      <c r="H50" s="174">
        <v>0</v>
      </c>
      <c r="I50" s="130">
        <v>947</v>
      </c>
      <c r="J50" s="174"/>
      <c r="K50" s="130">
        <v>0</v>
      </c>
      <c r="L50" s="174">
        <v>221107</v>
      </c>
      <c r="M50" s="130">
        <v>417000</v>
      </c>
      <c r="N50" s="174">
        <v>0</v>
      </c>
      <c r="O50" s="130"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ht="12.75">
      <c r="A51" s="291" t="s">
        <v>555</v>
      </c>
      <c r="B51" s="174">
        <f>SUM(C51:O51)</f>
        <v>690052</v>
      </c>
      <c r="C51" s="130"/>
      <c r="D51" s="174">
        <v>655</v>
      </c>
      <c r="E51" s="130">
        <v>5896</v>
      </c>
      <c r="F51" s="174">
        <v>46043</v>
      </c>
      <c r="G51" s="130"/>
      <c r="H51" s="174"/>
      <c r="I51" s="130">
        <v>947</v>
      </c>
      <c r="J51" s="174"/>
      <c r="K51" s="130"/>
      <c r="L51" s="174">
        <v>221858</v>
      </c>
      <c r="M51" s="130">
        <v>417000</v>
      </c>
      <c r="N51" s="174"/>
      <c r="O51" s="130">
        <v>-2347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ht="12.75">
      <c r="A52" s="292" t="s">
        <v>632</v>
      </c>
      <c r="B52" s="173">
        <f>SUM(C52:O52)</f>
        <v>229145</v>
      </c>
      <c r="C52" s="164"/>
      <c r="D52" s="173">
        <v>6551</v>
      </c>
      <c r="E52" s="164">
        <v>0</v>
      </c>
      <c r="F52" s="173">
        <v>46043</v>
      </c>
      <c r="G52" s="164"/>
      <c r="H52" s="173"/>
      <c r="I52" s="164">
        <v>947</v>
      </c>
      <c r="J52" s="173"/>
      <c r="K52" s="164"/>
      <c r="L52" s="173">
        <v>751</v>
      </c>
      <c r="M52" s="164">
        <v>177200</v>
      </c>
      <c r="N52" s="173"/>
      <c r="O52" s="164">
        <v>-2347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ht="12.75">
      <c r="A53" s="75" t="s">
        <v>346</v>
      </c>
      <c r="B53" s="174"/>
      <c r="C53" s="130"/>
      <c r="D53" s="174"/>
      <c r="E53" s="130"/>
      <c r="F53" s="174"/>
      <c r="G53" s="130"/>
      <c r="H53" s="174"/>
      <c r="I53" s="130"/>
      <c r="J53" s="174"/>
      <c r="K53" s="130"/>
      <c r="L53" s="174"/>
      <c r="M53" s="130"/>
      <c r="N53" s="174"/>
      <c r="O53" s="13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12.75">
      <c r="A54" s="291" t="s">
        <v>106</v>
      </c>
      <c r="B54" s="174">
        <f>SUM(C54:O54)</f>
        <v>1485187</v>
      </c>
      <c r="C54" s="130">
        <v>0</v>
      </c>
      <c r="D54" s="174">
        <v>0</v>
      </c>
      <c r="E54" s="130">
        <v>1060516</v>
      </c>
      <c r="F54" s="174">
        <v>42589</v>
      </c>
      <c r="G54" s="130">
        <v>382082</v>
      </c>
      <c r="H54" s="174">
        <v>0</v>
      </c>
      <c r="I54" s="130">
        <v>0</v>
      </c>
      <c r="J54" s="174"/>
      <c r="K54" s="130">
        <v>0</v>
      </c>
      <c r="L54" s="174">
        <v>0</v>
      </c>
      <c r="M54" s="130">
        <v>0</v>
      </c>
      <c r="N54" s="174">
        <v>0</v>
      </c>
      <c r="O54" s="130"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ht="12.75">
      <c r="A55" s="291" t="s">
        <v>555</v>
      </c>
      <c r="B55" s="174">
        <f>SUM(C55:O55)</f>
        <v>1527121</v>
      </c>
      <c r="C55" s="130"/>
      <c r="D55" s="174"/>
      <c r="E55" s="130">
        <v>1060516</v>
      </c>
      <c r="F55" s="174">
        <v>42589</v>
      </c>
      <c r="G55" s="130">
        <v>382082</v>
      </c>
      <c r="H55" s="174"/>
      <c r="I55" s="130"/>
      <c r="J55" s="174"/>
      <c r="K55" s="130">
        <v>41934</v>
      </c>
      <c r="L55" s="174"/>
      <c r="M55" s="130"/>
      <c r="N55" s="174"/>
      <c r="O55" s="13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ht="12.75">
      <c r="A56" s="291" t="s">
        <v>632</v>
      </c>
      <c r="B56" s="174">
        <f>SUM(C56:O56)</f>
        <v>1959159</v>
      </c>
      <c r="C56" s="130"/>
      <c r="D56" s="174"/>
      <c r="E56" s="130">
        <v>1060516</v>
      </c>
      <c r="F56" s="174">
        <v>42589</v>
      </c>
      <c r="G56" s="130">
        <v>441403</v>
      </c>
      <c r="H56" s="174"/>
      <c r="I56" s="130"/>
      <c r="J56" s="174"/>
      <c r="K56" s="130">
        <v>414651</v>
      </c>
      <c r="L56" s="174"/>
      <c r="M56" s="130"/>
      <c r="N56" s="174"/>
      <c r="O56" s="13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ht="12.75">
      <c r="A57" s="71" t="s">
        <v>425</v>
      </c>
      <c r="B57" s="171"/>
      <c r="C57" s="167"/>
      <c r="D57" s="171"/>
      <c r="E57" s="167"/>
      <c r="F57" s="171"/>
      <c r="G57" s="167"/>
      <c r="H57" s="171"/>
      <c r="I57" s="167"/>
      <c r="J57" s="171"/>
      <c r="K57" s="167"/>
      <c r="L57" s="171"/>
      <c r="M57" s="167"/>
      <c r="N57" s="171"/>
      <c r="O57" s="16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ht="12.75">
      <c r="A58" s="291" t="s">
        <v>106</v>
      </c>
      <c r="B58" s="174">
        <v>0</v>
      </c>
      <c r="C58" s="130">
        <v>0</v>
      </c>
      <c r="D58" s="174">
        <v>0</v>
      </c>
      <c r="E58" s="130">
        <v>0</v>
      </c>
      <c r="F58" s="174">
        <v>0</v>
      </c>
      <c r="G58" s="130">
        <v>0</v>
      </c>
      <c r="H58" s="174">
        <v>0</v>
      </c>
      <c r="I58" s="130">
        <v>0</v>
      </c>
      <c r="J58" s="174"/>
      <c r="K58" s="130">
        <v>0</v>
      </c>
      <c r="L58" s="174">
        <v>0</v>
      </c>
      <c r="M58" s="130">
        <v>0</v>
      </c>
      <c r="N58" s="174">
        <v>0</v>
      </c>
      <c r="O58" s="130">
        <v>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ht="12.75">
      <c r="A59" s="291" t="s">
        <v>555</v>
      </c>
      <c r="B59" s="174"/>
      <c r="C59" s="130"/>
      <c r="D59" s="174"/>
      <c r="E59" s="130"/>
      <c r="F59" s="174"/>
      <c r="G59" s="130"/>
      <c r="H59" s="174"/>
      <c r="I59" s="130"/>
      <c r="J59" s="174"/>
      <c r="K59" s="130"/>
      <c r="L59" s="174"/>
      <c r="M59" s="130"/>
      <c r="N59" s="174"/>
      <c r="O59" s="13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ht="12.75">
      <c r="A60" s="291" t="s">
        <v>632</v>
      </c>
      <c r="B60" s="173">
        <f>SUM(C60:O60)</f>
        <v>0</v>
      </c>
      <c r="C60" s="164"/>
      <c r="D60" s="173"/>
      <c r="E60" s="164"/>
      <c r="F60" s="173"/>
      <c r="G60" s="164"/>
      <c r="H60" s="173"/>
      <c r="I60" s="164"/>
      <c r="J60" s="173"/>
      <c r="K60" s="164"/>
      <c r="L60" s="173"/>
      <c r="M60" s="164"/>
      <c r="N60" s="173"/>
      <c r="O60" s="16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2.75">
      <c r="A61" s="75" t="s">
        <v>347</v>
      </c>
      <c r="B61" s="174"/>
      <c r="C61" s="130"/>
      <c r="D61" s="174"/>
      <c r="E61" s="130"/>
      <c r="F61" s="174"/>
      <c r="G61" s="130"/>
      <c r="H61" s="174"/>
      <c r="I61" s="130"/>
      <c r="J61" s="174"/>
      <c r="K61" s="130"/>
      <c r="L61" s="174"/>
      <c r="M61" s="130"/>
      <c r="N61" s="174"/>
      <c r="O61" s="13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ht="12.75">
      <c r="A62" s="291" t="s">
        <v>106</v>
      </c>
      <c r="B62" s="174">
        <f>SUM(C62:O62)</f>
        <v>0</v>
      </c>
      <c r="C62" s="130">
        <v>0</v>
      </c>
      <c r="D62" s="174">
        <v>0</v>
      </c>
      <c r="E62" s="130">
        <v>0</v>
      </c>
      <c r="F62" s="174">
        <v>0</v>
      </c>
      <c r="G62" s="130">
        <v>0</v>
      </c>
      <c r="H62" s="174">
        <v>0</v>
      </c>
      <c r="I62" s="130">
        <v>0</v>
      </c>
      <c r="J62" s="174"/>
      <c r="K62" s="130">
        <v>0</v>
      </c>
      <c r="L62" s="174">
        <v>0</v>
      </c>
      <c r="M62" s="130">
        <v>0</v>
      </c>
      <c r="N62" s="174">
        <v>0</v>
      </c>
      <c r="O62" s="130"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ht="12.75">
      <c r="A63" s="291" t="s">
        <v>555</v>
      </c>
      <c r="B63" s="174"/>
      <c r="C63" s="130"/>
      <c r="D63" s="174"/>
      <c r="E63" s="130"/>
      <c r="F63" s="174"/>
      <c r="G63" s="130"/>
      <c r="H63" s="174"/>
      <c r="I63" s="130"/>
      <c r="J63" s="174"/>
      <c r="K63" s="130"/>
      <c r="L63" s="174"/>
      <c r="M63" s="130"/>
      <c r="N63" s="174"/>
      <c r="O63" s="13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ht="12.75">
      <c r="A64" s="291" t="s">
        <v>632</v>
      </c>
      <c r="B64" s="174">
        <f>SUM(C64:O64)</f>
        <v>0</v>
      </c>
      <c r="C64" s="130"/>
      <c r="D64" s="174"/>
      <c r="E64" s="130"/>
      <c r="F64" s="174"/>
      <c r="G64" s="130"/>
      <c r="H64" s="174"/>
      <c r="I64" s="130"/>
      <c r="J64" s="174"/>
      <c r="K64" s="130"/>
      <c r="L64" s="174"/>
      <c r="M64" s="130"/>
      <c r="N64" s="174"/>
      <c r="O64" s="13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ht="12.75">
      <c r="A65" s="17" t="s">
        <v>348</v>
      </c>
      <c r="B65" s="171"/>
      <c r="C65" s="167"/>
      <c r="D65" s="171"/>
      <c r="E65" s="167"/>
      <c r="F65" s="171"/>
      <c r="G65" s="167"/>
      <c r="H65" s="171"/>
      <c r="I65" s="167"/>
      <c r="J65" s="171"/>
      <c r="K65" s="167"/>
      <c r="L65" s="171"/>
      <c r="M65" s="167"/>
      <c r="N65" s="171"/>
      <c r="O65" s="16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ht="12.75">
      <c r="A66" s="30" t="s">
        <v>294</v>
      </c>
      <c r="B66" s="174"/>
      <c r="C66" s="130"/>
      <c r="D66" s="174"/>
      <c r="E66" s="130"/>
      <c r="F66" s="174"/>
      <c r="G66" s="130"/>
      <c r="H66" s="174"/>
      <c r="I66" s="130"/>
      <c r="J66" s="174"/>
      <c r="K66" s="130"/>
      <c r="L66" s="174"/>
      <c r="M66" s="130"/>
      <c r="N66" s="174"/>
      <c r="O66" s="13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ht="12.75">
      <c r="A67" s="291" t="s">
        <v>106</v>
      </c>
      <c r="B67" s="174">
        <f>SUM(C67:O67)</f>
        <v>0</v>
      </c>
      <c r="C67" s="130">
        <v>0</v>
      </c>
      <c r="D67" s="174">
        <v>0</v>
      </c>
      <c r="E67" s="130">
        <v>0</v>
      </c>
      <c r="F67" s="174">
        <v>0</v>
      </c>
      <c r="G67" s="130">
        <v>0</v>
      </c>
      <c r="H67" s="174">
        <v>0</v>
      </c>
      <c r="I67" s="130">
        <v>0</v>
      </c>
      <c r="J67" s="174">
        <v>0</v>
      </c>
      <c r="K67" s="130">
        <v>0</v>
      </c>
      <c r="L67" s="174">
        <v>0</v>
      </c>
      <c r="M67" s="130">
        <v>0</v>
      </c>
      <c r="N67" s="174">
        <v>0</v>
      </c>
      <c r="O67" s="130">
        <v>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ht="12.75">
      <c r="A68" s="291" t="s">
        <v>555</v>
      </c>
      <c r="B68" s="174"/>
      <c r="C68" s="130"/>
      <c r="D68" s="174"/>
      <c r="E68" s="130"/>
      <c r="F68" s="174"/>
      <c r="G68" s="130"/>
      <c r="H68" s="174"/>
      <c r="I68" s="130"/>
      <c r="J68" s="174"/>
      <c r="K68" s="130"/>
      <c r="L68" s="174"/>
      <c r="M68" s="130"/>
      <c r="N68" s="174"/>
      <c r="O68" s="13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ht="12.75">
      <c r="A69" s="292" t="s">
        <v>632</v>
      </c>
      <c r="B69" s="173">
        <f>SUM(C69:O69)</f>
        <v>0</v>
      </c>
      <c r="C69" s="164"/>
      <c r="D69" s="173"/>
      <c r="E69" s="164"/>
      <c r="F69" s="173"/>
      <c r="G69" s="164"/>
      <c r="H69" s="173"/>
      <c r="I69" s="164"/>
      <c r="J69" s="173"/>
      <c r="K69" s="164"/>
      <c r="L69" s="173"/>
      <c r="M69" s="164"/>
      <c r="N69" s="173"/>
      <c r="O69" s="16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ht="12.75">
      <c r="A70" s="30" t="s">
        <v>356</v>
      </c>
      <c r="B70" s="174"/>
      <c r="C70" s="130"/>
      <c r="D70" s="174"/>
      <c r="E70" s="130"/>
      <c r="F70" s="174"/>
      <c r="G70" s="130"/>
      <c r="H70" s="174"/>
      <c r="I70" s="130"/>
      <c r="J70" s="174"/>
      <c r="K70" s="130"/>
      <c r="L70" s="174"/>
      <c r="M70" s="130"/>
      <c r="N70" s="174"/>
      <c r="O70" s="13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ht="12.75">
      <c r="A71" s="30" t="s">
        <v>295</v>
      </c>
      <c r="B71" s="174"/>
      <c r="C71" s="130"/>
      <c r="D71" s="174"/>
      <c r="E71" s="130"/>
      <c r="F71" s="174"/>
      <c r="G71" s="130"/>
      <c r="H71" s="174"/>
      <c r="I71" s="130"/>
      <c r="J71" s="174"/>
      <c r="K71" s="130"/>
      <c r="L71" s="174"/>
      <c r="M71" s="130"/>
      <c r="N71" s="174"/>
      <c r="O71" s="13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2.75">
      <c r="A72" s="291" t="s">
        <v>106</v>
      </c>
      <c r="B72" s="174">
        <f>SUM(C72:O72)</f>
        <v>0</v>
      </c>
      <c r="C72" s="130">
        <v>0</v>
      </c>
      <c r="D72" s="174">
        <v>0</v>
      </c>
      <c r="E72" s="130">
        <v>0</v>
      </c>
      <c r="F72" s="174">
        <v>0</v>
      </c>
      <c r="G72" s="130">
        <v>0</v>
      </c>
      <c r="H72" s="174">
        <v>0</v>
      </c>
      <c r="I72" s="130">
        <v>0</v>
      </c>
      <c r="J72" s="174">
        <v>0</v>
      </c>
      <c r="K72" s="130">
        <v>0</v>
      </c>
      <c r="L72" s="174">
        <v>0</v>
      </c>
      <c r="M72" s="130">
        <v>0</v>
      </c>
      <c r="N72" s="174">
        <v>0</v>
      </c>
      <c r="O72" s="130"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ht="12.75">
      <c r="A73" s="291" t="s">
        <v>555</v>
      </c>
      <c r="B73" s="174"/>
      <c r="C73" s="130"/>
      <c r="D73" s="174"/>
      <c r="E73" s="130"/>
      <c r="F73" s="174"/>
      <c r="G73" s="130"/>
      <c r="H73" s="174"/>
      <c r="I73" s="130"/>
      <c r="J73" s="174"/>
      <c r="K73" s="130"/>
      <c r="L73" s="174"/>
      <c r="M73" s="130"/>
      <c r="N73" s="174"/>
      <c r="O73" s="13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ht="12.75">
      <c r="A74" s="291" t="s">
        <v>632</v>
      </c>
      <c r="B74" s="174">
        <f>SUM(C74:O74)</f>
        <v>0</v>
      </c>
      <c r="C74" s="130"/>
      <c r="D74" s="174"/>
      <c r="E74" s="130"/>
      <c r="F74" s="174"/>
      <c r="G74" s="130"/>
      <c r="H74" s="174"/>
      <c r="I74" s="130"/>
      <c r="J74" s="174"/>
      <c r="K74" s="130"/>
      <c r="L74" s="174"/>
      <c r="M74" s="130"/>
      <c r="N74" s="174"/>
      <c r="O74" s="13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ht="12.75">
      <c r="A75" s="71" t="s">
        <v>357</v>
      </c>
      <c r="B75" s="171"/>
      <c r="C75" s="167"/>
      <c r="D75" s="171"/>
      <c r="E75" s="167"/>
      <c r="F75" s="171"/>
      <c r="G75" s="167"/>
      <c r="H75" s="171"/>
      <c r="I75" s="167"/>
      <c r="J75" s="171"/>
      <c r="K75" s="167"/>
      <c r="L75" s="171"/>
      <c r="M75" s="167"/>
      <c r="N75" s="171"/>
      <c r="O75" s="16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ht="12.75">
      <c r="A76" s="291" t="s">
        <v>106</v>
      </c>
      <c r="B76" s="174">
        <f>SUM(C76:P76)</f>
        <v>0</v>
      </c>
      <c r="C76" s="130">
        <v>0</v>
      </c>
      <c r="D76" s="174">
        <v>0</v>
      </c>
      <c r="E76" s="130">
        <v>0</v>
      </c>
      <c r="F76" s="174">
        <v>0</v>
      </c>
      <c r="G76" s="130">
        <v>0</v>
      </c>
      <c r="H76" s="174">
        <v>0</v>
      </c>
      <c r="I76" s="130">
        <v>0</v>
      </c>
      <c r="J76" s="174">
        <v>0</v>
      </c>
      <c r="K76" s="130">
        <v>0</v>
      </c>
      <c r="L76" s="174">
        <v>0</v>
      </c>
      <c r="M76" s="130">
        <v>0</v>
      </c>
      <c r="N76" s="174">
        <v>0</v>
      </c>
      <c r="O76" s="130">
        <v>0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ht="12.75">
      <c r="A77" s="291" t="s">
        <v>555</v>
      </c>
      <c r="B77" s="174"/>
      <c r="C77" s="130"/>
      <c r="D77" s="174"/>
      <c r="E77" s="130"/>
      <c r="F77" s="174"/>
      <c r="G77" s="130"/>
      <c r="H77" s="174"/>
      <c r="I77" s="130"/>
      <c r="J77" s="174"/>
      <c r="K77" s="130"/>
      <c r="L77" s="174"/>
      <c r="M77" s="130"/>
      <c r="N77" s="174"/>
      <c r="O77" s="13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12.75">
      <c r="A78" s="291" t="s">
        <v>632</v>
      </c>
      <c r="B78" s="173">
        <f>SUM(C78:O78)</f>
        <v>0</v>
      </c>
      <c r="C78" s="164"/>
      <c r="D78" s="173"/>
      <c r="E78" s="164"/>
      <c r="F78" s="173"/>
      <c r="G78" s="164"/>
      <c r="H78" s="173"/>
      <c r="I78" s="164"/>
      <c r="J78" s="173"/>
      <c r="K78" s="164"/>
      <c r="L78" s="173"/>
      <c r="M78" s="164"/>
      <c r="N78" s="173"/>
      <c r="O78" s="16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ht="12.75">
      <c r="A79" s="71" t="s">
        <v>427</v>
      </c>
      <c r="B79" s="171"/>
      <c r="C79" s="167"/>
      <c r="D79" s="171"/>
      <c r="E79" s="167"/>
      <c r="F79" s="171"/>
      <c r="G79" s="167"/>
      <c r="H79" s="171"/>
      <c r="I79" s="167"/>
      <c r="J79" s="171"/>
      <c r="K79" s="167"/>
      <c r="L79" s="171"/>
      <c r="M79" s="167"/>
      <c r="N79" s="171"/>
      <c r="O79" s="16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ht="12.75">
      <c r="A80" s="291" t="s">
        <v>106</v>
      </c>
      <c r="B80" s="174">
        <f>SUM(C80:O80)</f>
        <v>0</v>
      </c>
      <c r="C80" s="130">
        <v>0</v>
      </c>
      <c r="D80" s="174">
        <v>0</v>
      </c>
      <c r="E80" s="130">
        <v>0</v>
      </c>
      <c r="F80" s="174">
        <v>0</v>
      </c>
      <c r="G80" s="130">
        <v>0</v>
      </c>
      <c r="H80" s="174">
        <v>0</v>
      </c>
      <c r="I80" s="130">
        <v>0</v>
      </c>
      <c r="J80" s="174">
        <v>0</v>
      </c>
      <c r="K80" s="130">
        <v>0</v>
      </c>
      <c r="L80" s="174">
        <v>0</v>
      </c>
      <c r="M80" s="130">
        <v>0</v>
      </c>
      <c r="N80" s="174">
        <v>0</v>
      </c>
      <c r="O80" s="130">
        <v>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ht="12.75">
      <c r="A81" s="291" t="s">
        <v>555</v>
      </c>
      <c r="B81" s="174"/>
      <c r="C81" s="130"/>
      <c r="D81" s="174"/>
      <c r="E81" s="130"/>
      <c r="F81" s="174"/>
      <c r="G81" s="130"/>
      <c r="H81" s="174"/>
      <c r="I81" s="130"/>
      <c r="J81" s="174"/>
      <c r="K81" s="130"/>
      <c r="L81" s="174"/>
      <c r="M81" s="130"/>
      <c r="N81" s="174"/>
      <c r="O81" s="13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ht="12.75">
      <c r="A82" s="291" t="s">
        <v>632</v>
      </c>
      <c r="B82" s="173">
        <f>SUM(C82:O82)</f>
        <v>0</v>
      </c>
      <c r="C82" s="164"/>
      <c r="D82" s="173"/>
      <c r="E82" s="164"/>
      <c r="F82" s="173"/>
      <c r="G82" s="164"/>
      <c r="H82" s="173"/>
      <c r="I82" s="164"/>
      <c r="J82" s="173"/>
      <c r="K82" s="164"/>
      <c r="L82" s="173"/>
      <c r="M82" s="164"/>
      <c r="N82" s="173"/>
      <c r="O82" s="16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ht="12.75">
      <c r="A83" s="71" t="s">
        <v>428</v>
      </c>
      <c r="B83" s="171"/>
      <c r="C83" s="167"/>
      <c r="D83" s="171"/>
      <c r="E83" s="167"/>
      <c r="F83" s="171"/>
      <c r="G83" s="167"/>
      <c r="H83" s="171"/>
      <c r="I83" s="167"/>
      <c r="J83" s="171"/>
      <c r="K83" s="167"/>
      <c r="L83" s="171"/>
      <c r="M83" s="167"/>
      <c r="N83" s="171"/>
      <c r="O83" s="16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ht="12.75">
      <c r="A84" s="291" t="s">
        <v>106</v>
      </c>
      <c r="B84" s="174">
        <f>SUM(C84:O84)</f>
        <v>0</v>
      </c>
      <c r="C84" s="130">
        <v>0</v>
      </c>
      <c r="D84" s="174">
        <v>0</v>
      </c>
      <c r="E84" s="130">
        <v>0</v>
      </c>
      <c r="F84" s="174">
        <v>0</v>
      </c>
      <c r="G84" s="130">
        <v>0</v>
      </c>
      <c r="H84" s="174">
        <v>0</v>
      </c>
      <c r="I84" s="130">
        <v>0</v>
      </c>
      <c r="J84" s="174">
        <v>0</v>
      </c>
      <c r="K84" s="130">
        <v>0</v>
      </c>
      <c r="L84" s="174">
        <v>0</v>
      </c>
      <c r="M84" s="130">
        <v>0</v>
      </c>
      <c r="N84" s="174">
        <v>0</v>
      </c>
      <c r="O84" s="130">
        <v>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ht="12.75">
      <c r="A85" s="291" t="s">
        <v>555</v>
      </c>
      <c r="B85" s="174"/>
      <c r="C85" s="130"/>
      <c r="D85" s="174"/>
      <c r="E85" s="130"/>
      <c r="F85" s="174"/>
      <c r="G85" s="130"/>
      <c r="H85" s="174"/>
      <c r="I85" s="130"/>
      <c r="J85" s="174"/>
      <c r="K85" s="130"/>
      <c r="L85" s="174"/>
      <c r="M85" s="130"/>
      <c r="N85" s="174"/>
      <c r="O85" s="13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ht="12.75">
      <c r="A86" s="292" t="s">
        <v>632</v>
      </c>
      <c r="B86" s="173">
        <f>SUM(C86:O86)</f>
        <v>0</v>
      </c>
      <c r="C86" s="164"/>
      <c r="D86" s="173"/>
      <c r="E86" s="164"/>
      <c r="F86" s="173"/>
      <c r="G86" s="164"/>
      <c r="H86" s="173"/>
      <c r="I86" s="164"/>
      <c r="J86" s="173"/>
      <c r="K86" s="164"/>
      <c r="L86" s="173"/>
      <c r="M86" s="164"/>
      <c r="N86" s="173"/>
      <c r="O86" s="16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ht="12.75">
      <c r="A87" s="30" t="s">
        <v>433</v>
      </c>
      <c r="B87" s="174"/>
      <c r="C87" s="130"/>
      <c r="D87" s="174"/>
      <c r="E87" s="130"/>
      <c r="F87" s="174"/>
      <c r="G87" s="130"/>
      <c r="H87" s="174"/>
      <c r="I87" s="130"/>
      <c r="J87" s="174"/>
      <c r="K87" s="130"/>
      <c r="L87" s="174"/>
      <c r="M87" s="130"/>
      <c r="N87" s="174"/>
      <c r="O87" s="13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ht="12.75">
      <c r="A88" s="291" t="s">
        <v>106</v>
      </c>
      <c r="B88" s="174">
        <f>SUM(C88:O88)</f>
        <v>0</v>
      </c>
      <c r="C88" s="130">
        <v>0</v>
      </c>
      <c r="D88" s="174">
        <v>0</v>
      </c>
      <c r="E88" s="130">
        <v>0</v>
      </c>
      <c r="F88" s="174">
        <v>0</v>
      </c>
      <c r="G88" s="130">
        <v>0</v>
      </c>
      <c r="H88" s="174">
        <v>0</v>
      </c>
      <c r="I88" s="130">
        <v>0</v>
      </c>
      <c r="J88" s="174">
        <v>0</v>
      </c>
      <c r="K88" s="130">
        <v>0</v>
      </c>
      <c r="L88" s="174">
        <v>0</v>
      </c>
      <c r="M88" s="130">
        <v>0</v>
      </c>
      <c r="N88" s="174">
        <v>0</v>
      </c>
      <c r="O88" s="130">
        <v>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ht="12.75">
      <c r="A89" s="291" t="s">
        <v>555</v>
      </c>
      <c r="B89" s="174"/>
      <c r="C89" s="130"/>
      <c r="D89" s="174"/>
      <c r="E89" s="130"/>
      <c r="F89" s="174"/>
      <c r="G89" s="130"/>
      <c r="H89" s="174"/>
      <c r="I89" s="130"/>
      <c r="J89" s="174"/>
      <c r="K89" s="130"/>
      <c r="L89" s="174"/>
      <c r="M89" s="130"/>
      <c r="N89" s="174"/>
      <c r="O89" s="13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ht="12.75">
      <c r="A90" s="291" t="s">
        <v>632</v>
      </c>
      <c r="B90" s="174">
        <f>SUM(C90:O90)</f>
        <v>0</v>
      </c>
      <c r="C90" s="130"/>
      <c r="D90" s="174"/>
      <c r="E90" s="130"/>
      <c r="F90" s="174"/>
      <c r="G90" s="130"/>
      <c r="H90" s="174"/>
      <c r="I90" s="130"/>
      <c r="J90" s="174"/>
      <c r="K90" s="130"/>
      <c r="L90" s="174"/>
      <c r="M90" s="130"/>
      <c r="N90" s="174"/>
      <c r="O90" s="13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ht="12.75">
      <c r="A91" s="17" t="s">
        <v>434</v>
      </c>
      <c r="B91" s="171"/>
      <c r="C91" s="167"/>
      <c r="D91" s="171"/>
      <c r="E91" s="167"/>
      <c r="F91" s="171"/>
      <c r="G91" s="167"/>
      <c r="H91" s="171"/>
      <c r="I91" s="167"/>
      <c r="J91" s="171"/>
      <c r="K91" s="167"/>
      <c r="L91" s="171"/>
      <c r="M91" s="167"/>
      <c r="N91" s="171"/>
      <c r="O91" s="16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ht="12.75">
      <c r="A92" s="291" t="s">
        <v>106</v>
      </c>
      <c r="B92" s="174">
        <f>SUM(C92:O92)</f>
        <v>0</v>
      </c>
      <c r="C92" s="130">
        <v>0</v>
      </c>
      <c r="D92" s="174">
        <v>0</v>
      </c>
      <c r="E92" s="130">
        <v>0</v>
      </c>
      <c r="F92" s="174">
        <v>0</v>
      </c>
      <c r="G92" s="130">
        <v>0</v>
      </c>
      <c r="H92" s="174">
        <v>0</v>
      </c>
      <c r="I92" s="130">
        <v>0</v>
      </c>
      <c r="J92" s="174">
        <v>0</v>
      </c>
      <c r="K92" s="130">
        <v>0</v>
      </c>
      <c r="L92" s="174">
        <v>0</v>
      </c>
      <c r="M92" s="130">
        <v>0</v>
      </c>
      <c r="N92" s="174">
        <v>0</v>
      </c>
      <c r="O92" s="130">
        <v>0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ht="12.75">
      <c r="A93" s="291" t="s">
        <v>555</v>
      </c>
      <c r="B93" s="174"/>
      <c r="C93" s="130"/>
      <c r="D93" s="174"/>
      <c r="E93" s="130"/>
      <c r="F93" s="174"/>
      <c r="G93" s="130"/>
      <c r="H93" s="174"/>
      <c r="I93" s="130"/>
      <c r="J93" s="174"/>
      <c r="K93" s="130"/>
      <c r="L93" s="174"/>
      <c r="M93" s="130"/>
      <c r="N93" s="174"/>
      <c r="O93" s="13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ht="12.75">
      <c r="A94" s="291" t="s">
        <v>632</v>
      </c>
      <c r="B94" s="173">
        <f>SUM(C94:O94)</f>
        <v>0</v>
      </c>
      <c r="C94" s="164"/>
      <c r="D94" s="173"/>
      <c r="E94" s="164"/>
      <c r="F94" s="173"/>
      <c r="G94" s="164"/>
      <c r="H94" s="173"/>
      <c r="I94" s="164"/>
      <c r="J94" s="173"/>
      <c r="K94" s="164"/>
      <c r="L94" s="173"/>
      <c r="M94" s="164"/>
      <c r="N94" s="173"/>
      <c r="O94" s="16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ht="12.75">
      <c r="A95" s="30" t="s">
        <v>435</v>
      </c>
      <c r="B95" s="174"/>
      <c r="C95" s="130"/>
      <c r="D95" s="174"/>
      <c r="E95" s="130"/>
      <c r="F95" s="174"/>
      <c r="G95" s="130"/>
      <c r="H95" s="174"/>
      <c r="I95" s="130"/>
      <c r="J95" s="174"/>
      <c r="K95" s="130"/>
      <c r="L95" s="174"/>
      <c r="M95" s="130"/>
      <c r="N95" s="174"/>
      <c r="O95" s="13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ht="12.75">
      <c r="A96" s="291" t="s">
        <v>106</v>
      </c>
      <c r="B96" s="174">
        <f>SUM(C96:O96)</f>
        <v>0</v>
      </c>
      <c r="C96" s="130">
        <v>0</v>
      </c>
      <c r="D96" s="174">
        <v>0</v>
      </c>
      <c r="E96" s="130">
        <v>0</v>
      </c>
      <c r="F96" s="174">
        <v>0</v>
      </c>
      <c r="G96" s="130">
        <v>0</v>
      </c>
      <c r="H96" s="174">
        <v>0</v>
      </c>
      <c r="I96" s="130">
        <v>0</v>
      </c>
      <c r="J96" s="174">
        <v>0</v>
      </c>
      <c r="K96" s="130">
        <v>0</v>
      </c>
      <c r="L96" s="174">
        <v>0</v>
      </c>
      <c r="M96" s="130">
        <v>0</v>
      </c>
      <c r="N96" s="174">
        <v>0</v>
      </c>
      <c r="O96" s="130">
        <v>0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ht="12.75">
      <c r="A97" s="291" t="s">
        <v>555</v>
      </c>
      <c r="B97" s="174"/>
      <c r="C97" s="130"/>
      <c r="D97" s="174"/>
      <c r="E97" s="130"/>
      <c r="F97" s="174"/>
      <c r="G97" s="130"/>
      <c r="H97" s="174"/>
      <c r="I97" s="130"/>
      <c r="J97" s="174"/>
      <c r="K97" s="130"/>
      <c r="L97" s="174"/>
      <c r="M97" s="130"/>
      <c r="N97" s="174"/>
      <c r="O97" s="13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12.75">
      <c r="A98" s="291" t="s">
        <v>632</v>
      </c>
      <c r="B98" s="174">
        <f>SUM(C98:O98)</f>
        <v>0</v>
      </c>
      <c r="C98" s="130"/>
      <c r="D98" s="174"/>
      <c r="E98" s="130"/>
      <c r="F98" s="174"/>
      <c r="G98" s="130"/>
      <c r="H98" s="174"/>
      <c r="I98" s="130"/>
      <c r="J98" s="174"/>
      <c r="K98" s="130"/>
      <c r="L98" s="174"/>
      <c r="M98" s="130"/>
      <c r="N98" s="174"/>
      <c r="O98" s="13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ht="12.75">
      <c r="A99" s="17" t="s">
        <v>436</v>
      </c>
      <c r="B99" s="171"/>
      <c r="C99" s="167"/>
      <c r="D99" s="171"/>
      <c r="E99" s="167"/>
      <c r="F99" s="171"/>
      <c r="G99" s="167"/>
      <c r="H99" s="171"/>
      <c r="I99" s="167"/>
      <c r="J99" s="171"/>
      <c r="K99" s="167"/>
      <c r="L99" s="171"/>
      <c r="M99" s="167"/>
      <c r="N99" s="171"/>
      <c r="O99" s="16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ht="12.75">
      <c r="A100" s="291" t="s">
        <v>106</v>
      </c>
      <c r="B100" s="174">
        <f>SUM(C100:P100)</f>
        <v>0</v>
      </c>
      <c r="C100" s="130">
        <v>0</v>
      </c>
      <c r="D100" s="174">
        <v>0</v>
      </c>
      <c r="E100" s="130">
        <v>0</v>
      </c>
      <c r="F100" s="174">
        <v>0</v>
      </c>
      <c r="G100" s="130">
        <v>0</v>
      </c>
      <c r="H100" s="174">
        <v>0</v>
      </c>
      <c r="I100" s="130">
        <v>0</v>
      </c>
      <c r="J100" s="174">
        <v>0</v>
      </c>
      <c r="K100" s="130">
        <v>0</v>
      </c>
      <c r="L100" s="174">
        <v>0</v>
      </c>
      <c r="M100" s="130">
        <v>0</v>
      </c>
      <c r="N100" s="174">
        <v>0</v>
      </c>
      <c r="O100" s="130">
        <v>0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2.75">
      <c r="A101" s="291" t="s">
        <v>555</v>
      </c>
      <c r="B101" s="174"/>
      <c r="C101" s="130"/>
      <c r="D101" s="174"/>
      <c r="E101" s="130"/>
      <c r="F101" s="174"/>
      <c r="G101" s="130"/>
      <c r="H101" s="174"/>
      <c r="I101" s="130"/>
      <c r="J101" s="174"/>
      <c r="K101" s="130"/>
      <c r="L101" s="174"/>
      <c r="M101" s="130"/>
      <c r="N101" s="174"/>
      <c r="O101" s="13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ht="12.75">
      <c r="A102" s="291" t="s">
        <v>632</v>
      </c>
      <c r="B102" s="173">
        <f>SUM(C102:O102)</f>
        <v>0</v>
      </c>
      <c r="C102" s="164"/>
      <c r="D102" s="173"/>
      <c r="E102" s="164"/>
      <c r="F102" s="173"/>
      <c r="G102" s="164"/>
      <c r="H102" s="173"/>
      <c r="I102" s="164"/>
      <c r="J102" s="173"/>
      <c r="K102" s="164"/>
      <c r="L102" s="173"/>
      <c r="M102" s="164"/>
      <c r="N102" s="173"/>
      <c r="O102" s="16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ht="12.75">
      <c r="A103" s="30" t="s">
        <v>442</v>
      </c>
      <c r="B103" s="174"/>
      <c r="C103" s="130"/>
      <c r="D103" s="174"/>
      <c r="E103" s="130"/>
      <c r="F103" s="174"/>
      <c r="G103" s="130"/>
      <c r="H103" s="174"/>
      <c r="I103" s="130"/>
      <c r="J103" s="174"/>
      <c r="K103" s="130"/>
      <c r="L103" s="174"/>
      <c r="M103" s="130"/>
      <c r="N103" s="174"/>
      <c r="O103" s="13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ht="12.75">
      <c r="A104" s="291" t="s">
        <v>106</v>
      </c>
      <c r="B104" s="174">
        <f>SUM(C104:O104)</f>
        <v>0</v>
      </c>
      <c r="C104" s="130">
        <v>0</v>
      </c>
      <c r="D104" s="174">
        <v>0</v>
      </c>
      <c r="E104" s="130">
        <v>0</v>
      </c>
      <c r="F104" s="174">
        <v>0</v>
      </c>
      <c r="G104" s="130">
        <v>0</v>
      </c>
      <c r="H104" s="174">
        <v>0</v>
      </c>
      <c r="I104" s="130">
        <v>0</v>
      </c>
      <c r="J104" s="174">
        <v>0</v>
      </c>
      <c r="K104" s="130">
        <v>0</v>
      </c>
      <c r="L104" s="174">
        <v>0</v>
      </c>
      <c r="M104" s="130">
        <v>0</v>
      </c>
      <c r="N104" s="174">
        <v>0</v>
      </c>
      <c r="O104" s="13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ht="12.75">
      <c r="A105" s="291" t="s">
        <v>555</v>
      </c>
      <c r="B105" s="174"/>
      <c r="C105" s="130"/>
      <c r="D105" s="174"/>
      <c r="E105" s="130"/>
      <c r="F105" s="174"/>
      <c r="G105" s="130"/>
      <c r="H105" s="174"/>
      <c r="I105" s="130"/>
      <c r="J105" s="174"/>
      <c r="K105" s="130"/>
      <c r="L105" s="174"/>
      <c r="M105" s="130"/>
      <c r="N105" s="174"/>
      <c r="O105" s="13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ht="12.75">
      <c r="A106" s="291" t="s">
        <v>632</v>
      </c>
      <c r="B106" s="174">
        <f>SUM(C106:O106)</f>
        <v>0</v>
      </c>
      <c r="C106" s="130"/>
      <c r="D106" s="174"/>
      <c r="E106" s="130"/>
      <c r="F106" s="174"/>
      <c r="G106" s="130"/>
      <c r="H106" s="174"/>
      <c r="I106" s="130"/>
      <c r="J106" s="174"/>
      <c r="K106" s="130"/>
      <c r="L106" s="174"/>
      <c r="M106" s="130"/>
      <c r="N106" s="174"/>
      <c r="O106" s="13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2.75">
      <c r="A107" s="17" t="s">
        <v>438</v>
      </c>
      <c r="B107" s="171"/>
      <c r="C107" s="167"/>
      <c r="D107" s="171"/>
      <c r="E107" s="167"/>
      <c r="F107" s="171"/>
      <c r="G107" s="167"/>
      <c r="H107" s="171"/>
      <c r="I107" s="167"/>
      <c r="J107" s="171"/>
      <c r="K107" s="167"/>
      <c r="L107" s="171"/>
      <c r="M107" s="167"/>
      <c r="N107" s="171"/>
      <c r="O107" s="16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ht="12.75">
      <c r="A108" s="291" t="s">
        <v>106</v>
      </c>
      <c r="B108" s="174">
        <f>SUM(C108:P108)</f>
        <v>0</v>
      </c>
      <c r="C108" s="130">
        <v>0</v>
      </c>
      <c r="D108" s="174">
        <v>0</v>
      </c>
      <c r="E108" s="130">
        <v>0</v>
      </c>
      <c r="F108" s="174">
        <v>0</v>
      </c>
      <c r="G108" s="130">
        <v>0</v>
      </c>
      <c r="H108" s="174">
        <v>0</v>
      </c>
      <c r="I108" s="130">
        <v>0</v>
      </c>
      <c r="J108" s="174">
        <v>0</v>
      </c>
      <c r="K108" s="130">
        <v>0</v>
      </c>
      <c r="L108" s="174">
        <v>0</v>
      </c>
      <c r="M108" s="130">
        <v>0</v>
      </c>
      <c r="N108" s="174">
        <v>0</v>
      </c>
      <c r="O108" s="130">
        <v>0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ht="12.75">
      <c r="A109" s="291" t="s">
        <v>555</v>
      </c>
      <c r="B109" s="174"/>
      <c r="C109" s="130"/>
      <c r="D109" s="174"/>
      <c r="E109" s="130"/>
      <c r="F109" s="174"/>
      <c r="G109" s="130"/>
      <c r="H109" s="174"/>
      <c r="I109" s="130"/>
      <c r="J109" s="174"/>
      <c r="K109" s="130"/>
      <c r="L109" s="174"/>
      <c r="M109" s="130"/>
      <c r="N109" s="174"/>
      <c r="O109" s="13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ht="12.75">
      <c r="A110" s="291" t="s">
        <v>632</v>
      </c>
      <c r="B110" s="173">
        <f>SUM(C110:O110)</f>
        <v>0</v>
      </c>
      <c r="C110" s="164"/>
      <c r="D110" s="173"/>
      <c r="E110" s="164"/>
      <c r="F110" s="173"/>
      <c r="G110" s="164"/>
      <c r="H110" s="173"/>
      <c r="I110" s="164"/>
      <c r="J110" s="173"/>
      <c r="K110" s="164"/>
      <c r="L110" s="173"/>
      <c r="M110" s="164"/>
      <c r="N110" s="173"/>
      <c r="O110" s="16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ht="12.75">
      <c r="A111" s="30" t="s">
        <v>439</v>
      </c>
      <c r="B111" s="174"/>
      <c r="C111" s="130"/>
      <c r="D111" s="174"/>
      <c r="E111" s="130"/>
      <c r="F111" s="174"/>
      <c r="G111" s="130"/>
      <c r="H111" s="174"/>
      <c r="I111" s="130"/>
      <c r="J111" s="174"/>
      <c r="K111" s="130"/>
      <c r="L111" s="174"/>
      <c r="M111" s="130"/>
      <c r="N111" s="174"/>
      <c r="O111" s="13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ht="12.75">
      <c r="A112" s="291" t="s">
        <v>106</v>
      </c>
      <c r="B112" s="174">
        <f>SUM(C112:P112)</f>
        <v>0</v>
      </c>
      <c r="C112" s="130">
        <v>0</v>
      </c>
      <c r="D112" s="174">
        <v>0</v>
      </c>
      <c r="E112" s="130">
        <v>0</v>
      </c>
      <c r="F112" s="174">
        <v>0</v>
      </c>
      <c r="G112" s="130">
        <v>0</v>
      </c>
      <c r="H112" s="174">
        <v>0</v>
      </c>
      <c r="I112" s="130">
        <v>0</v>
      </c>
      <c r="J112" s="174">
        <v>0</v>
      </c>
      <c r="K112" s="130">
        <v>0</v>
      </c>
      <c r="L112" s="174">
        <v>0</v>
      </c>
      <c r="M112" s="130">
        <v>0</v>
      </c>
      <c r="N112" s="174">
        <v>0</v>
      </c>
      <c r="O112" s="130">
        <v>0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ht="12.75">
      <c r="A113" s="291" t="s">
        <v>555</v>
      </c>
      <c r="B113" s="174">
        <f>SUM(C113:P113)</f>
        <v>12636</v>
      </c>
      <c r="C113" s="130"/>
      <c r="D113" s="174"/>
      <c r="E113" s="130"/>
      <c r="F113" s="174"/>
      <c r="G113" s="130"/>
      <c r="H113" s="174"/>
      <c r="I113" s="130"/>
      <c r="J113" s="174">
        <v>12636</v>
      </c>
      <c r="K113" s="130"/>
      <c r="L113" s="174"/>
      <c r="M113" s="130"/>
      <c r="N113" s="174"/>
      <c r="O113" s="130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ht="12.75">
      <c r="A114" s="291" t="s">
        <v>632</v>
      </c>
      <c r="B114" s="174">
        <f>SUM(C114:O114)</f>
        <v>12636</v>
      </c>
      <c r="C114" s="130"/>
      <c r="D114" s="174"/>
      <c r="E114" s="130"/>
      <c r="F114" s="174"/>
      <c r="G114" s="130"/>
      <c r="H114" s="174"/>
      <c r="I114" s="130"/>
      <c r="J114" s="174">
        <v>12636</v>
      </c>
      <c r="K114" s="130"/>
      <c r="L114" s="174"/>
      <c r="M114" s="130"/>
      <c r="N114" s="174"/>
      <c r="O114" s="130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ht="12.75">
      <c r="A115" s="17" t="s">
        <v>440</v>
      </c>
      <c r="B115" s="171"/>
      <c r="C115" s="167"/>
      <c r="D115" s="171"/>
      <c r="E115" s="167"/>
      <c r="F115" s="171"/>
      <c r="G115" s="167"/>
      <c r="H115" s="171"/>
      <c r="I115" s="167"/>
      <c r="J115" s="171"/>
      <c r="K115" s="167"/>
      <c r="L115" s="171"/>
      <c r="M115" s="167"/>
      <c r="N115" s="171"/>
      <c r="O115" s="16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ht="12.75">
      <c r="A116" s="291" t="s">
        <v>106</v>
      </c>
      <c r="B116" s="174">
        <f>SUM(C116:P116)</f>
        <v>0</v>
      </c>
      <c r="C116" s="130">
        <v>0</v>
      </c>
      <c r="D116" s="174">
        <v>0</v>
      </c>
      <c r="E116" s="130">
        <v>0</v>
      </c>
      <c r="F116" s="174">
        <v>0</v>
      </c>
      <c r="G116" s="130">
        <v>0</v>
      </c>
      <c r="H116" s="174">
        <v>0</v>
      </c>
      <c r="I116" s="284"/>
      <c r="J116" s="174">
        <v>0</v>
      </c>
      <c r="K116" s="130">
        <v>0</v>
      </c>
      <c r="L116" s="174">
        <v>0</v>
      </c>
      <c r="M116" s="130">
        <v>0</v>
      </c>
      <c r="N116" s="174"/>
      <c r="O116" s="130">
        <v>0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ht="12.75">
      <c r="A117" s="291" t="s">
        <v>555</v>
      </c>
      <c r="B117" s="174"/>
      <c r="C117" s="130"/>
      <c r="D117" s="174"/>
      <c r="E117" s="130"/>
      <c r="F117" s="174"/>
      <c r="G117" s="130"/>
      <c r="H117" s="174"/>
      <c r="I117" s="284"/>
      <c r="J117" s="174"/>
      <c r="K117" s="130"/>
      <c r="L117" s="174"/>
      <c r="M117" s="130"/>
      <c r="N117" s="174"/>
      <c r="O117" s="130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2.75">
      <c r="A118" s="291" t="s">
        <v>632</v>
      </c>
      <c r="B118" s="173">
        <f>SUM(C118:O118)</f>
        <v>0</v>
      </c>
      <c r="C118" s="164"/>
      <c r="D118" s="173"/>
      <c r="E118" s="164"/>
      <c r="F118" s="173"/>
      <c r="G118" s="164"/>
      <c r="H118" s="173"/>
      <c r="I118" s="224"/>
      <c r="J118" s="173"/>
      <c r="K118" s="164"/>
      <c r="L118" s="173"/>
      <c r="M118" s="164"/>
      <c r="N118" s="173"/>
      <c r="O118" s="16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2.75">
      <c r="A119" s="30" t="s">
        <v>443</v>
      </c>
      <c r="B119" s="174"/>
      <c r="C119" s="130"/>
      <c r="D119" s="174"/>
      <c r="E119" s="130"/>
      <c r="F119" s="174"/>
      <c r="G119" s="130"/>
      <c r="H119" s="174"/>
      <c r="I119" s="130"/>
      <c r="J119" s="174"/>
      <c r="K119" s="130"/>
      <c r="L119" s="174"/>
      <c r="M119" s="130"/>
      <c r="N119" s="174"/>
      <c r="O119" s="130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2.75">
      <c r="A120" s="291" t="s">
        <v>106</v>
      </c>
      <c r="B120" s="174">
        <f>SUM(C120:P120)</f>
        <v>0</v>
      </c>
      <c r="C120" s="130">
        <v>0</v>
      </c>
      <c r="D120" s="174">
        <v>0</v>
      </c>
      <c r="E120" s="130">
        <v>0</v>
      </c>
      <c r="F120" s="174">
        <v>0</v>
      </c>
      <c r="G120" s="130">
        <v>0</v>
      </c>
      <c r="H120" s="174">
        <v>0</v>
      </c>
      <c r="I120" s="130">
        <v>0</v>
      </c>
      <c r="J120" s="174">
        <v>0</v>
      </c>
      <c r="K120" s="130">
        <v>0</v>
      </c>
      <c r="L120" s="174">
        <v>0</v>
      </c>
      <c r="M120" s="130">
        <v>0</v>
      </c>
      <c r="N120" s="174">
        <v>0</v>
      </c>
      <c r="O120" s="130">
        <v>0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2.75">
      <c r="A121" s="291" t="s">
        <v>555</v>
      </c>
      <c r="B121" s="174"/>
      <c r="C121" s="130"/>
      <c r="D121" s="174"/>
      <c r="E121" s="130"/>
      <c r="F121" s="174"/>
      <c r="G121" s="130"/>
      <c r="H121" s="174"/>
      <c r="I121" s="130"/>
      <c r="J121" s="174"/>
      <c r="K121" s="130"/>
      <c r="L121" s="174"/>
      <c r="M121" s="130"/>
      <c r="N121" s="174"/>
      <c r="O121" s="130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2.75">
      <c r="A122" s="291" t="s">
        <v>632</v>
      </c>
      <c r="B122" s="174">
        <f>SUM(C122:O122)</f>
        <v>0</v>
      </c>
      <c r="C122" s="130"/>
      <c r="D122" s="174"/>
      <c r="E122" s="130"/>
      <c r="F122" s="174"/>
      <c r="G122" s="130"/>
      <c r="H122" s="174"/>
      <c r="I122" s="130"/>
      <c r="J122" s="174"/>
      <c r="K122" s="130"/>
      <c r="L122" s="174"/>
      <c r="M122" s="130"/>
      <c r="N122" s="174"/>
      <c r="O122" s="130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2.75">
      <c r="A123" s="17" t="s">
        <v>445</v>
      </c>
      <c r="B123" s="171"/>
      <c r="C123" s="167"/>
      <c r="D123" s="171"/>
      <c r="E123" s="167"/>
      <c r="F123" s="171"/>
      <c r="G123" s="167"/>
      <c r="H123" s="171"/>
      <c r="I123" s="167"/>
      <c r="J123" s="171"/>
      <c r="K123" s="167"/>
      <c r="L123" s="171"/>
      <c r="M123" s="167"/>
      <c r="N123" s="171"/>
      <c r="O123" s="16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2.75">
      <c r="A124" s="291" t="s">
        <v>106</v>
      </c>
      <c r="B124" s="174">
        <f>SUM(C124:P124)</f>
        <v>3540</v>
      </c>
      <c r="C124" s="130">
        <v>0</v>
      </c>
      <c r="D124" s="174">
        <v>3540</v>
      </c>
      <c r="E124" s="130">
        <v>0</v>
      </c>
      <c r="F124" s="174">
        <v>0</v>
      </c>
      <c r="G124" s="130">
        <v>0</v>
      </c>
      <c r="H124" s="174">
        <v>0</v>
      </c>
      <c r="I124" s="130">
        <v>0</v>
      </c>
      <c r="J124" s="174">
        <v>0</v>
      </c>
      <c r="K124" s="130">
        <v>0</v>
      </c>
      <c r="L124" s="174">
        <v>0</v>
      </c>
      <c r="M124" s="130">
        <v>0</v>
      </c>
      <c r="N124" s="174">
        <v>0</v>
      </c>
      <c r="O124" s="130">
        <v>0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2.75">
      <c r="A125" s="291" t="s">
        <v>555</v>
      </c>
      <c r="B125" s="174">
        <f>SUM(C125:P125)</f>
        <v>3540</v>
      </c>
      <c r="C125" s="130"/>
      <c r="D125" s="174">
        <v>3540</v>
      </c>
      <c r="E125" s="130"/>
      <c r="F125" s="174"/>
      <c r="G125" s="130"/>
      <c r="H125" s="174"/>
      <c r="I125" s="130"/>
      <c r="J125" s="174"/>
      <c r="K125" s="130"/>
      <c r="L125" s="174"/>
      <c r="M125" s="130"/>
      <c r="N125" s="174"/>
      <c r="O125" s="130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2.75">
      <c r="A126" s="291" t="s">
        <v>632</v>
      </c>
      <c r="B126" s="173">
        <f>SUM(C126:O126)</f>
        <v>3540</v>
      </c>
      <c r="C126" s="164"/>
      <c r="D126" s="173">
        <v>3540</v>
      </c>
      <c r="E126" s="164"/>
      <c r="F126" s="173"/>
      <c r="G126" s="164"/>
      <c r="H126" s="173"/>
      <c r="I126" s="164"/>
      <c r="J126" s="173"/>
      <c r="K126" s="164"/>
      <c r="L126" s="173"/>
      <c r="M126" s="164"/>
      <c r="N126" s="173"/>
      <c r="O126" s="16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2.75">
      <c r="A127" s="384" t="s">
        <v>672</v>
      </c>
      <c r="B127" s="174"/>
      <c r="C127" s="130"/>
      <c r="D127" s="174"/>
      <c r="E127" s="130"/>
      <c r="F127" s="174"/>
      <c r="G127" s="130"/>
      <c r="H127" s="174"/>
      <c r="I127" s="130"/>
      <c r="J127" s="174"/>
      <c r="K127" s="130"/>
      <c r="L127" s="174"/>
      <c r="M127" s="130"/>
      <c r="N127" s="174"/>
      <c r="O127" s="130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2.75">
      <c r="A128" s="291" t="s">
        <v>106</v>
      </c>
      <c r="B128" s="174">
        <f>SUM(C128:P128)</f>
        <v>0</v>
      </c>
      <c r="C128" s="130">
        <v>0</v>
      </c>
      <c r="D128" s="174">
        <v>0</v>
      </c>
      <c r="E128" s="130">
        <v>0</v>
      </c>
      <c r="F128" s="174">
        <v>0</v>
      </c>
      <c r="G128" s="130">
        <v>0</v>
      </c>
      <c r="H128" s="174">
        <v>0</v>
      </c>
      <c r="I128" s="130">
        <v>0</v>
      </c>
      <c r="J128" s="174">
        <v>0</v>
      </c>
      <c r="K128" s="130">
        <v>0</v>
      </c>
      <c r="L128" s="174">
        <v>0</v>
      </c>
      <c r="M128" s="130">
        <v>0</v>
      </c>
      <c r="N128" s="174">
        <v>0</v>
      </c>
      <c r="O128" s="130">
        <v>0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2.75">
      <c r="A129" s="291" t="s">
        <v>555</v>
      </c>
      <c r="B129" s="174"/>
      <c r="C129" s="130"/>
      <c r="D129" s="174"/>
      <c r="E129" s="130"/>
      <c r="F129" s="174"/>
      <c r="G129" s="130"/>
      <c r="H129" s="174"/>
      <c r="I129" s="130"/>
      <c r="J129" s="174"/>
      <c r="K129" s="130"/>
      <c r="L129" s="174"/>
      <c r="M129" s="130"/>
      <c r="N129" s="174"/>
      <c r="O129" s="13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2.75">
      <c r="A130" s="291" t="s">
        <v>632</v>
      </c>
      <c r="B130" s="174">
        <f>SUM(C130:O130)</f>
        <v>0</v>
      </c>
      <c r="C130" s="130"/>
      <c r="D130" s="174"/>
      <c r="E130" s="130"/>
      <c r="F130" s="174"/>
      <c r="G130" s="130"/>
      <c r="H130" s="174"/>
      <c r="I130" s="130"/>
      <c r="J130" s="174"/>
      <c r="K130" s="130"/>
      <c r="L130" s="174"/>
      <c r="M130" s="130"/>
      <c r="N130" s="174"/>
      <c r="O130" s="13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2.75">
      <c r="A131" s="71" t="s">
        <v>673</v>
      </c>
      <c r="B131" s="171"/>
      <c r="C131" s="167"/>
      <c r="D131" s="171"/>
      <c r="E131" s="167"/>
      <c r="F131" s="171"/>
      <c r="G131" s="167"/>
      <c r="H131" s="171"/>
      <c r="I131" s="167"/>
      <c r="J131" s="171"/>
      <c r="K131" s="167"/>
      <c r="L131" s="171"/>
      <c r="M131" s="167"/>
      <c r="N131" s="171"/>
      <c r="O131" s="16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2.75">
      <c r="A132" s="291" t="s">
        <v>106</v>
      </c>
      <c r="B132" s="174">
        <f>SUM(C132:P132)</f>
        <v>0</v>
      </c>
      <c r="C132" s="130">
        <v>0</v>
      </c>
      <c r="D132" s="174">
        <v>0</v>
      </c>
      <c r="E132" s="130">
        <v>0</v>
      </c>
      <c r="F132" s="174">
        <v>0</v>
      </c>
      <c r="G132" s="130">
        <v>0</v>
      </c>
      <c r="H132" s="174">
        <v>0</v>
      </c>
      <c r="I132" s="130">
        <v>0</v>
      </c>
      <c r="J132" s="174">
        <v>0</v>
      </c>
      <c r="K132" s="130">
        <v>0</v>
      </c>
      <c r="L132" s="174">
        <v>0</v>
      </c>
      <c r="M132" s="130">
        <v>0</v>
      </c>
      <c r="N132" s="174">
        <v>0</v>
      </c>
      <c r="O132" s="130">
        <v>0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2.75">
      <c r="A133" s="291" t="s">
        <v>555</v>
      </c>
      <c r="B133" s="174"/>
      <c r="C133" s="130"/>
      <c r="D133" s="174"/>
      <c r="E133" s="130"/>
      <c r="F133" s="174"/>
      <c r="G133" s="130"/>
      <c r="H133" s="174"/>
      <c r="I133" s="130"/>
      <c r="J133" s="174"/>
      <c r="K133" s="130"/>
      <c r="L133" s="174"/>
      <c r="M133" s="130"/>
      <c r="N133" s="174"/>
      <c r="O133" s="130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2.75">
      <c r="A134" s="291" t="s">
        <v>632</v>
      </c>
      <c r="B134" s="173">
        <f>SUM(C134:O134)</f>
        <v>0</v>
      </c>
      <c r="C134" s="164"/>
      <c r="D134" s="173"/>
      <c r="E134" s="164"/>
      <c r="F134" s="173"/>
      <c r="G134" s="164"/>
      <c r="H134" s="173"/>
      <c r="I134" s="164"/>
      <c r="J134" s="173"/>
      <c r="K134" s="164"/>
      <c r="L134" s="173"/>
      <c r="M134" s="164"/>
      <c r="N134" s="173"/>
      <c r="O134" s="16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2.75">
      <c r="A135" s="17" t="s">
        <v>92</v>
      </c>
      <c r="B135" s="183"/>
      <c r="C135" s="183"/>
      <c r="D135" s="186"/>
      <c r="E135" s="183"/>
      <c r="F135" s="186"/>
      <c r="G135" s="183"/>
      <c r="H135" s="186"/>
      <c r="I135" s="183"/>
      <c r="J135" s="186"/>
      <c r="K135" s="183"/>
      <c r="L135" s="186"/>
      <c r="M135" s="183"/>
      <c r="N135" s="186"/>
      <c r="O135" s="16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2.75">
      <c r="A136" s="291" t="s">
        <v>106</v>
      </c>
      <c r="B136" s="178">
        <f>SUM(C136:O136)</f>
        <v>2302003</v>
      </c>
      <c r="C136" s="178">
        <f aca="true" t="shared" si="0" ref="C136:O136">SUM(C14,C18,C22,C26,C30,C34,C38,C42,C46,C50,C54,C58,C62,C67,C72,C76,C80,C84,C88,C92,C96,C100,C104,C108,C112,C116,C120,C124,C128,C132)</f>
        <v>0</v>
      </c>
      <c r="D136" s="179">
        <f t="shared" si="0"/>
        <v>36968</v>
      </c>
      <c r="E136" s="178">
        <f t="shared" si="0"/>
        <v>1130004</v>
      </c>
      <c r="F136" s="179">
        <f t="shared" si="0"/>
        <v>88632</v>
      </c>
      <c r="G136" s="178">
        <f t="shared" si="0"/>
        <v>382082</v>
      </c>
      <c r="H136" s="179">
        <f t="shared" si="0"/>
        <v>0</v>
      </c>
      <c r="I136" s="178">
        <f t="shared" si="0"/>
        <v>947</v>
      </c>
      <c r="J136" s="179">
        <f t="shared" si="0"/>
        <v>25263</v>
      </c>
      <c r="K136" s="178">
        <f t="shared" si="0"/>
        <v>0</v>
      </c>
      <c r="L136" s="179">
        <f t="shared" si="0"/>
        <v>221107</v>
      </c>
      <c r="M136" s="178">
        <f t="shared" si="0"/>
        <v>417000</v>
      </c>
      <c r="N136" s="179">
        <f t="shared" si="0"/>
        <v>0</v>
      </c>
      <c r="O136" s="178">
        <f t="shared" si="0"/>
        <v>0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2.75">
      <c r="A137" s="291" t="s">
        <v>555</v>
      </c>
      <c r="B137" s="178">
        <f>SUM(C137:O137)</f>
        <v>2357600</v>
      </c>
      <c r="C137" s="178">
        <f>SUM(C15,C19,C23,C27,C31,C35,C39,C43,C47,C51,C55,C59,C63,C68,C73,C77,C81,C85,C89,C93,C97,C101,C105,C109,C113,C117,C121,C125,C129,C133)</f>
        <v>0</v>
      </c>
      <c r="D137" s="178">
        <f aca="true" t="shared" si="1" ref="D137:O137">SUM(D15,D19,D23,D27,D31,D35,D39,D43,D47,D51,D55,D59,D63,D68,D73,D77,D81,D85,D89,D93,D97,D101,D105,D109,D113,D117,D121,D125,D129,D133)</f>
        <v>39591</v>
      </c>
      <c r="E137" s="178">
        <f t="shared" si="1"/>
        <v>1130004</v>
      </c>
      <c r="F137" s="178">
        <f t="shared" si="1"/>
        <v>88632</v>
      </c>
      <c r="G137" s="178">
        <f t="shared" si="1"/>
        <v>382082</v>
      </c>
      <c r="H137" s="178">
        <f t="shared" si="1"/>
        <v>0</v>
      </c>
      <c r="I137" s="178">
        <f t="shared" si="1"/>
        <v>947</v>
      </c>
      <c r="J137" s="178">
        <f t="shared" si="1"/>
        <v>37899</v>
      </c>
      <c r="K137" s="178">
        <f t="shared" si="1"/>
        <v>41934</v>
      </c>
      <c r="L137" s="178">
        <f t="shared" si="1"/>
        <v>221858</v>
      </c>
      <c r="M137" s="178">
        <f t="shared" si="1"/>
        <v>417000</v>
      </c>
      <c r="N137" s="178">
        <f t="shared" si="1"/>
        <v>0</v>
      </c>
      <c r="O137" s="178">
        <f t="shared" si="1"/>
        <v>-2347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2.75">
      <c r="A138" s="291" t="s">
        <v>632</v>
      </c>
      <c r="B138" s="181">
        <f>SUM(C138:O138)</f>
        <v>2328731</v>
      </c>
      <c r="C138" s="181">
        <f>SUM(C16,C20,C24,C28,C32,C36,C40,C44,C48,C52,C56,C60,C64,C69,C74,C78,C82,C86,C90,C94,C98,C102,C106,C110,C114,C118,C122,C126,C130,C134)</f>
        <v>0</v>
      </c>
      <c r="D138" s="325">
        <f aca="true" t="shared" si="2" ref="D138:O138">SUM(D16,D20,D24,D28,D32,D36,D40,D44,D48,D52,D56,D60,D64,D69,D74,D78,D82,D86,D90,D94,D98,D102,D106,D110,D114,D118,D122,D126,D130,D134)</f>
        <v>109079</v>
      </c>
      <c r="E138" s="181">
        <f t="shared" si="2"/>
        <v>1060516</v>
      </c>
      <c r="F138" s="325">
        <f t="shared" si="2"/>
        <v>88632</v>
      </c>
      <c r="G138" s="181">
        <f t="shared" si="2"/>
        <v>441403</v>
      </c>
      <c r="H138" s="325">
        <f t="shared" si="2"/>
        <v>0</v>
      </c>
      <c r="I138" s="181">
        <f t="shared" si="2"/>
        <v>947</v>
      </c>
      <c r="J138" s="325">
        <f t="shared" si="2"/>
        <v>37899</v>
      </c>
      <c r="K138" s="181">
        <f t="shared" si="2"/>
        <v>414651</v>
      </c>
      <c r="L138" s="325">
        <f t="shared" si="2"/>
        <v>751</v>
      </c>
      <c r="M138" s="181">
        <f t="shared" si="2"/>
        <v>177200</v>
      </c>
      <c r="N138" s="325">
        <f t="shared" si="2"/>
        <v>0</v>
      </c>
      <c r="O138" s="181">
        <f t="shared" si="2"/>
        <v>-2347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2.75">
      <c r="A139" s="17" t="s">
        <v>543</v>
      </c>
      <c r="B139" s="179"/>
      <c r="C139" s="183"/>
      <c r="D139" s="179"/>
      <c r="E139" s="183"/>
      <c r="F139" s="179"/>
      <c r="G139" s="183"/>
      <c r="H139" s="179"/>
      <c r="I139" s="183"/>
      <c r="J139" s="179"/>
      <c r="K139" s="183"/>
      <c r="L139" s="179"/>
      <c r="M139" s="183"/>
      <c r="N139" s="179"/>
      <c r="O139" s="183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2.75">
      <c r="A140" s="291" t="s">
        <v>106</v>
      </c>
      <c r="B140" s="174">
        <f>SUM(C140:N140)</f>
        <v>268029</v>
      </c>
      <c r="C140" s="130">
        <v>268029</v>
      </c>
      <c r="D140" s="174">
        <v>0</v>
      </c>
      <c r="E140" s="130">
        <v>0</v>
      </c>
      <c r="F140" s="174">
        <v>0</v>
      </c>
      <c r="G140" s="130">
        <v>0</v>
      </c>
      <c r="H140" s="174">
        <v>0</v>
      </c>
      <c r="I140" s="130">
        <v>0</v>
      </c>
      <c r="J140" s="174">
        <v>0</v>
      </c>
      <c r="K140" s="130">
        <v>0</v>
      </c>
      <c r="L140" s="174">
        <v>0</v>
      </c>
      <c r="M140" s="130">
        <v>0</v>
      </c>
      <c r="N140" s="174">
        <v>0</v>
      </c>
      <c r="O140" s="130">
        <v>0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2.75">
      <c r="A141" s="291" t="s">
        <v>555</v>
      </c>
      <c r="B141" s="174">
        <f>SUM(C141:N141)</f>
        <v>306157</v>
      </c>
      <c r="C141" s="130">
        <v>306157</v>
      </c>
      <c r="D141" s="174"/>
      <c r="E141" s="130"/>
      <c r="F141" s="174"/>
      <c r="G141" s="130"/>
      <c r="H141" s="174"/>
      <c r="I141" s="130"/>
      <c r="J141" s="174"/>
      <c r="K141" s="130"/>
      <c r="L141" s="174"/>
      <c r="M141" s="130"/>
      <c r="N141" s="174"/>
      <c r="O141" s="130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2.75">
      <c r="A142" s="291" t="s">
        <v>632</v>
      </c>
      <c r="B142" s="174">
        <f>SUM(C142:N142)</f>
        <v>325634</v>
      </c>
      <c r="C142" s="130">
        <v>325634</v>
      </c>
      <c r="D142" s="174"/>
      <c r="E142" s="130"/>
      <c r="F142" s="174"/>
      <c r="G142" s="130"/>
      <c r="H142" s="174"/>
      <c r="I142" s="130"/>
      <c r="J142" s="174"/>
      <c r="K142" s="130"/>
      <c r="L142" s="174"/>
      <c r="M142" s="130"/>
      <c r="N142" s="174"/>
      <c r="O142" s="13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2.75">
      <c r="A143" s="17" t="s">
        <v>544</v>
      </c>
      <c r="B143" s="171"/>
      <c r="C143" s="167"/>
      <c r="D143" s="171"/>
      <c r="E143" s="167"/>
      <c r="F143" s="171"/>
      <c r="G143" s="167"/>
      <c r="H143" s="171"/>
      <c r="I143" s="167"/>
      <c r="J143" s="171"/>
      <c r="K143" s="167"/>
      <c r="L143" s="171"/>
      <c r="M143" s="167"/>
      <c r="N143" s="171"/>
      <c r="O143" s="16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2.75">
      <c r="A144" s="291" t="s">
        <v>106</v>
      </c>
      <c r="B144" s="174">
        <f>SUM(C144:N144)</f>
        <v>0</v>
      </c>
      <c r="C144" s="130">
        <v>0</v>
      </c>
      <c r="D144" s="174">
        <v>0</v>
      </c>
      <c r="E144" s="130">
        <v>0</v>
      </c>
      <c r="F144" s="174">
        <v>0</v>
      </c>
      <c r="G144" s="130">
        <v>0</v>
      </c>
      <c r="H144" s="174">
        <v>0</v>
      </c>
      <c r="I144" s="130">
        <v>0</v>
      </c>
      <c r="J144" s="174">
        <v>0</v>
      </c>
      <c r="K144" s="130">
        <v>0</v>
      </c>
      <c r="L144" s="174">
        <v>0</v>
      </c>
      <c r="M144" s="130">
        <v>0</v>
      </c>
      <c r="N144" s="174">
        <v>0</v>
      </c>
      <c r="O144" s="130">
        <v>0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2.75">
      <c r="A145" s="291" t="s">
        <v>555</v>
      </c>
      <c r="B145" s="174"/>
      <c r="C145" s="130"/>
      <c r="D145" s="174"/>
      <c r="E145" s="130"/>
      <c r="F145" s="174"/>
      <c r="G145" s="130"/>
      <c r="H145" s="174"/>
      <c r="I145" s="130"/>
      <c r="J145" s="174"/>
      <c r="K145" s="130"/>
      <c r="L145" s="174"/>
      <c r="M145" s="130"/>
      <c r="N145" s="174"/>
      <c r="O145" s="130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2.75">
      <c r="A146" s="292" t="s">
        <v>632</v>
      </c>
      <c r="B146" s="173">
        <f>SUM(C146:N146)</f>
        <v>0</v>
      </c>
      <c r="C146" s="164"/>
      <c r="D146" s="173"/>
      <c r="E146" s="164"/>
      <c r="F146" s="173"/>
      <c r="G146" s="164"/>
      <c r="H146" s="173"/>
      <c r="I146" s="164"/>
      <c r="J146" s="173"/>
      <c r="K146" s="164"/>
      <c r="L146" s="173"/>
      <c r="M146" s="164"/>
      <c r="N146" s="173"/>
      <c r="O146" s="16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2.75">
      <c r="A147" s="30" t="s">
        <v>545</v>
      </c>
      <c r="B147" s="174"/>
      <c r="C147" s="130"/>
      <c r="D147" s="174"/>
      <c r="E147" s="130"/>
      <c r="F147" s="174"/>
      <c r="G147" s="130"/>
      <c r="H147" s="174"/>
      <c r="I147" s="130"/>
      <c r="J147" s="174"/>
      <c r="K147" s="130"/>
      <c r="L147" s="174"/>
      <c r="M147" s="130"/>
      <c r="N147" s="174"/>
      <c r="O147" s="130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12.75">
      <c r="A148" s="291" t="s">
        <v>106</v>
      </c>
      <c r="B148" s="174">
        <f>SUM(C148:N148)</f>
        <v>0</v>
      </c>
      <c r="C148" s="130">
        <v>0</v>
      </c>
      <c r="D148" s="174">
        <v>0</v>
      </c>
      <c r="E148" s="130">
        <v>0</v>
      </c>
      <c r="F148" s="174">
        <v>0</v>
      </c>
      <c r="G148" s="130">
        <v>0</v>
      </c>
      <c r="H148" s="174">
        <v>0</v>
      </c>
      <c r="I148" s="130">
        <v>0</v>
      </c>
      <c r="J148" s="174">
        <v>0</v>
      </c>
      <c r="K148" s="130">
        <v>0</v>
      </c>
      <c r="L148" s="174">
        <v>0</v>
      </c>
      <c r="M148" s="130">
        <v>0</v>
      </c>
      <c r="N148" s="174">
        <v>0</v>
      </c>
      <c r="O148" s="130">
        <v>0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2.75">
      <c r="A149" s="291" t="s">
        <v>555</v>
      </c>
      <c r="B149" s="174"/>
      <c r="C149" s="130"/>
      <c r="D149" s="174"/>
      <c r="E149" s="130"/>
      <c r="F149" s="174"/>
      <c r="G149" s="130"/>
      <c r="H149" s="174"/>
      <c r="I149" s="130"/>
      <c r="J149" s="174"/>
      <c r="K149" s="130"/>
      <c r="L149" s="174"/>
      <c r="M149" s="130"/>
      <c r="N149" s="174"/>
      <c r="O149" s="130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2.75">
      <c r="A150" s="291" t="s">
        <v>632</v>
      </c>
      <c r="B150" s="174">
        <f>SUM(C150:N150)</f>
        <v>0</v>
      </c>
      <c r="C150" s="130"/>
      <c r="D150" s="174"/>
      <c r="E150" s="130"/>
      <c r="F150" s="174"/>
      <c r="G150" s="130"/>
      <c r="H150" s="174"/>
      <c r="I150" s="130"/>
      <c r="J150" s="174"/>
      <c r="K150" s="130"/>
      <c r="L150" s="174"/>
      <c r="M150" s="130"/>
      <c r="N150" s="174"/>
      <c r="O150" s="130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2.75">
      <c r="A151" s="17" t="s">
        <v>546</v>
      </c>
      <c r="B151" s="171"/>
      <c r="C151" s="167"/>
      <c r="D151" s="171"/>
      <c r="E151" s="167"/>
      <c r="F151" s="171"/>
      <c r="G151" s="167"/>
      <c r="H151" s="171"/>
      <c r="I151" s="167"/>
      <c r="J151" s="171"/>
      <c r="K151" s="167"/>
      <c r="L151" s="171"/>
      <c r="M151" s="167"/>
      <c r="N151" s="171"/>
      <c r="O151" s="16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2.75">
      <c r="A152" s="291" t="s">
        <v>106</v>
      </c>
      <c r="B152" s="174">
        <f>SUM(C152:N152)</f>
        <v>0</v>
      </c>
      <c r="C152" s="130">
        <v>0</v>
      </c>
      <c r="D152" s="174">
        <v>0</v>
      </c>
      <c r="E152" s="130">
        <v>0</v>
      </c>
      <c r="F152" s="174">
        <v>0</v>
      </c>
      <c r="G152" s="130">
        <v>0</v>
      </c>
      <c r="H152" s="174">
        <v>0</v>
      </c>
      <c r="I152" s="130">
        <v>0</v>
      </c>
      <c r="J152" s="174">
        <v>0</v>
      </c>
      <c r="K152" s="130">
        <v>0</v>
      </c>
      <c r="L152" s="174">
        <v>0</v>
      </c>
      <c r="M152" s="130">
        <v>0</v>
      </c>
      <c r="N152" s="174">
        <v>0</v>
      </c>
      <c r="O152" s="130">
        <v>0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2.75">
      <c r="A153" s="291" t="s">
        <v>555</v>
      </c>
      <c r="B153" s="174"/>
      <c r="C153" s="130"/>
      <c r="D153" s="174"/>
      <c r="E153" s="130"/>
      <c r="F153" s="174"/>
      <c r="G153" s="130"/>
      <c r="H153" s="174"/>
      <c r="I153" s="130"/>
      <c r="J153" s="174"/>
      <c r="K153" s="130"/>
      <c r="L153" s="174"/>
      <c r="M153" s="130"/>
      <c r="N153" s="174"/>
      <c r="O153" s="130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12.75">
      <c r="A154" s="292" t="s">
        <v>632</v>
      </c>
      <c r="B154" s="173">
        <f>SUM(C154:N154)</f>
        <v>0</v>
      </c>
      <c r="C154" s="164"/>
      <c r="D154" s="173"/>
      <c r="E154" s="164"/>
      <c r="F154" s="173"/>
      <c r="G154" s="164"/>
      <c r="H154" s="173"/>
      <c r="I154" s="164"/>
      <c r="J154" s="173"/>
      <c r="K154" s="164"/>
      <c r="L154" s="173"/>
      <c r="M154" s="164"/>
      <c r="N154" s="173"/>
      <c r="O154" s="16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2.75">
      <c r="A155" s="30" t="s">
        <v>547</v>
      </c>
      <c r="B155" s="174"/>
      <c r="C155" s="130"/>
      <c r="D155" s="174"/>
      <c r="E155" s="130"/>
      <c r="F155" s="174"/>
      <c r="G155" s="130"/>
      <c r="H155" s="174"/>
      <c r="I155" s="130"/>
      <c r="J155" s="174"/>
      <c r="K155" s="130"/>
      <c r="L155" s="174"/>
      <c r="M155" s="130"/>
      <c r="N155" s="174"/>
      <c r="O155" s="130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2.75">
      <c r="A156" s="291" t="s">
        <v>106</v>
      </c>
      <c r="B156" s="174">
        <f>SUM(C156:N156)</f>
        <v>0</v>
      </c>
      <c r="C156" s="130">
        <v>0</v>
      </c>
      <c r="D156" s="174">
        <v>0</v>
      </c>
      <c r="E156" s="130">
        <v>0</v>
      </c>
      <c r="F156" s="174">
        <v>0</v>
      </c>
      <c r="G156" s="130">
        <v>0</v>
      </c>
      <c r="H156" s="174">
        <v>0</v>
      </c>
      <c r="I156" s="130">
        <v>0</v>
      </c>
      <c r="J156" s="174">
        <v>0</v>
      </c>
      <c r="K156" s="130">
        <v>0</v>
      </c>
      <c r="L156" s="174">
        <v>0</v>
      </c>
      <c r="M156" s="130">
        <v>0</v>
      </c>
      <c r="N156" s="174">
        <v>0</v>
      </c>
      <c r="O156" s="130">
        <v>0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12.75">
      <c r="A157" s="291" t="s">
        <v>555</v>
      </c>
      <c r="B157" s="174"/>
      <c r="C157" s="130"/>
      <c r="D157" s="174"/>
      <c r="E157" s="130"/>
      <c r="F157" s="174"/>
      <c r="G157" s="130"/>
      <c r="H157" s="174"/>
      <c r="I157" s="130"/>
      <c r="J157" s="174"/>
      <c r="K157" s="130"/>
      <c r="L157" s="174"/>
      <c r="M157" s="130"/>
      <c r="N157" s="174"/>
      <c r="O157" s="130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12.75">
      <c r="A158" s="291" t="s">
        <v>632</v>
      </c>
      <c r="B158" s="174">
        <f>SUM(C158:N158)</f>
        <v>0</v>
      </c>
      <c r="C158" s="130"/>
      <c r="D158" s="174"/>
      <c r="E158" s="130"/>
      <c r="F158" s="174"/>
      <c r="G158" s="130"/>
      <c r="H158" s="174"/>
      <c r="I158" s="130"/>
      <c r="J158" s="174"/>
      <c r="K158" s="130"/>
      <c r="L158" s="174"/>
      <c r="M158" s="130"/>
      <c r="N158" s="174"/>
      <c r="O158" s="130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12.75">
      <c r="A159" s="17" t="s">
        <v>548</v>
      </c>
      <c r="B159" s="171"/>
      <c r="C159" s="167"/>
      <c r="D159" s="171"/>
      <c r="E159" s="167"/>
      <c r="F159" s="171"/>
      <c r="G159" s="167"/>
      <c r="H159" s="171"/>
      <c r="I159" s="167"/>
      <c r="J159" s="171"/>
      <c r="K159" s="167"/>
      <c r="L159" s="171"/>
      <c r="M159" s="167"/>
      <c r="N159" s="171"/>
      <c r="O159" s="16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2.75">
      <c r="A160" s="291" t="s">
        <v>106</v>
      </c>
      <c r="B160" s="174">
        <f>SUM(C160:N160)</f>
        <v>0</v>
      </c>
      <c r="C160" s="130">
        <v>0</v>
      </c>
      <c r="D160" s="174">
        <v>0</v>
      </c>
      <c r="E160" s="130">
        <v>0</v>
      </c>
      <c r="F160" s="174">
        <v>0</v>
      </c>
      <c r="G160" s="130">
        <v>0</v>
      </c>
      <c r="H160" s="174">
        <v>0</v>
      </c>
      <c r="I160" s="130">
        <v>0</v>
      </c>
      <c r="J160" s="174">
        <v>0</v>
      </c>
      <c r="K160" s="130">
        <v>0</v>
      </c>
      <c r="L160" s="174">
        <v>0</v>
      </c>
      <c r="M160" s="130">
        <v>0</v>
      </c>
      <c r="N160" s="174">
        <v>0</v>
      </c>
      <c r="O160" s="130">
        <v>0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12.75">
      <c r="A161" s="291" t="s">
        <v>555</v>
      </c>
      <c r="B161" s="174"/>
      <c r="C161" s="130"/>
      <c r="D161" s="174"/>
      <c r="E161" s="130"/>
      <c r="F161" s="174"/>
      <c r="G161" s="130"/>
      <c r="H161" s="174"/>
      <c r="I161" s="130"/>
      <c r="J161" s="174"/>
      <c r="K161" s="130"/>
      <c r="L161" s="174"/>
      <c r="M161" s="130"/>
      <c r="N161" s="174"/>
      <c r="O161" s="130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12.75">
      <c r="A162" s="291" t="s">
        <v>632</v>
      </c>
      <c r="B162" s="173">
        <f>SUM(C162:N162)</f>
        <v>0</v>
      </c>
      <c r="C162" s="164"/>
      <c r="D162" s="173"/>
      <c r="E162" s="164"/>
      <c r="F162" s="173"/>
      <c r="G162" s="164"/>
      <c r="H162" s="173"/>
      <c r="I162" s="164"/>
      <c r="J162" s="173"/>
      <c r="K162" s="164"/>
      <c r="L162" s="173"/>
      <c r="M162" s="164"/>
      <c r="N162" s="173"/>
      <c r="O162" s="16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12.75">
      <c r="A163" s="30" t="s">
        <v>549</v>
      </c>
      <c r="B163" s="174"/>
      <c r="C163" s="130"/>
      <c r="D163" s="174"/>
      <c r="E163" s="130"/>
      <c r="F163" s="174"/>
      <c r="G163" s="130"/>
      <c r="H163" s="174"/>
      <c r="I163" s="130"/>
      <c r="J163" s="174"/>
      <c r="K163" s="130"/>
      <c r="L163" s="174"/>
      <c r="M163" s="130"/>
      <c r="N163" s="174"/>
      <c r="O163" s="130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ht="12.75">
      <c r="A164" s="291" t="s">
        <v>106</v>
      </c>
      <c r="B164" s="174">
        <f>SUM(C164:N164)</f>
        <v>0</v>
      </c>
      <c r="C164" s="130">
        <v>0</v>
      </c>
      <c r="D164" s="174">
        <v>0</v>
      </c>
      <c r="E164" s="130">
        <v>0</v>
      </c>
      <c r="F164" s="174">
        <v>0</v>
      </c>
      <c r="G164" s="130">
        <v>0</v>
      </c>
      <c r="H164" s="174">
        <v>0</v>
      </c>
      <c r="I164" s="130">
        <v>0</v>
      </c>
      <c r="J164" s="174">
        <v>0</v>
      </c>
      <c r="K164" s="130">
        <v>0</v>
      </c>
      <c r="L164" s="174">
        <v>0</v>
      </c>
      <c r="M164" s="130">
        <v>0</v>
      </c>
      <c r="N164" s="174">
        <v>0</v>
      </c>
      <c r="O164" s="130">
        <v>0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ht="12.75">
      <c r="A165" s="291" t="s">
        <v>555</v>
      </c>
      <c r="B165" s="174"/>
      <c r="C165" s="130"/>
      <c r="D165" s="174"/>
      <c r="E165" s="130"/>
      <c r="F165" s="174"/>
      <c r="G165" s="130"/>
      <c r="H165" s="174"/>
      <c r="I165" s="130"/>
      <c r="J165" s="174"/>
      <c r="K165" s="130"/>
      <c r="L165" s="174"/>
      <c r="M165" s="130"/>
      <c r="N165" s="174"/>
      <c r="O165" s="130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ht="12.75">
      <c r="A166" s="291" t="s">
        <v>632</v>
      </c>
      <c r="B166" s="174">
        <f>SUM(C166:N166)</f>
        <v>0</v>
      </c>
      <c r="C166" s="130"/>
      <c r="D166" s="174"/>
      <c r="E166" s="130"/>
      <c r="F166" s="174"/>
      <c r="G166" s="130"/>
      <c r="H166" s="174"/>
      <c r="I166" s="130"/>
      <c r="J166" s="174"/>
      <c r="K166" s="130"/>
      <c r="L166" s="174"/>
      <c r="M166" s="130"/>
      <c r="N166" s="174"/>
      <c r="O166" s="130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ht="12.75">
      <c r="A167" s="71" t="s">
        <v>550</v>
      </c>
      <c r="B167" s="171"/>
      <c r="C167" s="167"/>
      <c r="D167" s="171"/>
      <c r="E167" s="167"/>
      <c r="F167" s="171"/>
      <c r="G167" s="167"/>
      <c r="H167" s="171"/>
      <c r="I167" s="167"/>
      <c r="J167" s="171"/>
      <c r="K167" s="167"/>
      <c r="L167" s="171"/>
      <c r="M167" s="167"/>
      <c r="N167" s="171"/>
      <c r="O167" s="16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ht="12.75">
      <c r="A168" s="291" t="s">
        <v>106</v>
      </c>
      <c r="B168" s="174">
        <f>SUM(C168:N168)</f>
        <v>0</v>
      </c>
      <c r="C168" s="130">
        <v>0</v>
      </c>
      <c r="D168" s="174">
        <v>0</v>
      </c>
      <c r="E168" s="130">
        <v>0</v>
      </c>
      <c r="F168" s="174">
        <v>0</v>
      </c>
      <c r="G168" s="130">
        <v>0</v>
      </c>
      <c r="H168" s="174">
        <v>0</v>
      </c>
      <c r="I168" s="130">
        <v>0</v>
      </c>
      <c r="J168" s="174">
        <v>0</v>
      </c>
      <c r="K168" s="130">
        <v>0</v>
      </c>
      <c r="L168" s="174">
        <v>0</v>
      </c>
      <c r="M168" s="130">
        <v>0</v>
      </c>
      <c r="N168" s="174">
        <v>0</v>
      </c>
      <c r="O168" s="130">
        <v>0</v>
      </c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ht="12.75">
      <c r="A169" s="291" t="s">
        <v>555</v>
      </c>
      <c r="B169" s="174"/>
      <c r="C169" s="130"/>
      <c r="D169" s="174"/>
      <c r="E169" s="130"/>
      <c r="F169" s="174"/>
      <c r="G169" s="130"/>
      <c r="H169" s="174"/>
      <c r="I169" s="130"/>
      <c r="J169" s="174"/>
      <c r="K169" s="130"/>
      <c r="L169" s="174"/>
      <c r="M169" s="130"/>
      <c r="N169" s="174"/>
      <c r="O169" s="130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ht="12.75">
      <c r="A170" s="291" t="s">
        <v>632</v>
      </c>
      <c r="B170" s="173">
        <f>SUM(C170:N170)</f>
        <v>0</v>
      </c>
      <c r="C170" s="164"/>
      <c r="D170" s="173"/>
      <c r="E170" s="164"/>
      <c r="F170" s="173"/>
      <c r="G170" s="164"/>
      <c r="H170" s="173"/>
      <c r="I170" s="164"/>
      <c r="J170" s="173"/>
      <c r="K170" s="164"/>
      <c r="L170" s="173"/>
      <c r="M170" s="164"/>
      <c r="N170" s="173"/>
      <c r="O170" s="16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ht="12.75">
      <c r="A171" s="71" t="s">
        <v>335</v>
      </c>
      <c r="B171" s="28"/>
      <c r="C171" s="14"/>
      <c r="D171" s="28"/>
      <c r="E171" s="14"/>
      <c r="F171" s="28"/>
      <c r="G171" s="14"/>
      <c r="H171" s="28"/>
      <c r="I171" s="14"/>
      <c r="J171" s="28"/>
      <c r="K171" s="14"/>
      <c r="L171" s="28"/>
      <c r="M171" s="14"/>
      <c r="N171" s="28"/>
      <c r="O171" s="1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ht="12.75">
      <c r="A172" s="291" t="s">
        <v>106</v>
      </c>
      <c r="B172" s="179">
        <f>SUM(C172:O172)</f>
        <v>268029</v>
      </c>
      <c r="C172" s="178">
        <f>SUM(C144,C148,C152,C156,C160,C164,C168,C140)</f>
        <v>268029</v>
      </c>
      <c r="D172" s="179">
        <f aca="true" t="shared" si="3" ref="D172:O172">SUM(D144,D148,D152,D156,D160,D164,D168)</f>
        <v>0</v>
      </c>
      <c r="E172" s="178">
        <f t="shared" si="3"/>
        <v>0</v>
      </c>
      <c r="F172" s="179">
        <f t="shared" si="3"/>
        <v>0</v>
      </c>
      <c r="G172" s="178">
        <f t="shared" si="3"/>
        <v>0</v>
      </c>
      <c r="H172" s="179">
        <f t="shared" si="3"/>
        <v>0</v>
      </c>
      <c r="I172" s="178">
        <f t="shared" si="3"/>
        <v>0</v>
      </c>
      <c r="J172" s="179">
        <f t="shared" si="3"/>
        <v>0</v>
      </c>
      <c r="K172" s="178">
        <f t="shared" si="3"/>
        <v>0</v>
      </c>
      <c r="L172" s="179">
        <f t="shared" si="3"/>
        <v>0</v>
      </c>
      <c r="M172" s="178">
        <f t="shared" si="3"/>
        <v>0</v>
      </c>
      <c r="N172" s="179">
        <f t="shared" si="3"/>
        <v>0</v>
      </c>
      <c r="O172" s="178">
        <f t="shared" si="3"/>
        <v>0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ht="12.75">
      <c r="A173" s="291" t="s">
        <v>555</v>
      </c>
      <c r="B173" s="179">
        <f>SUM(C173:O173)</f>
        <v>306157</v>
      </c>
      <c r="C173" s="178">
        <f>SUM(C145,C149,C153,C157,C161,C165,C169,C141)</f>
        <v>306157</v>
      </c>
      <c r="D173" s="179"/>
      <c r="E173" s="178"/>
      <c r="F173" s="179"/>
      <c r="G173" s="178"/>
      <c r="H173" s="179"/>
      <c r="I173" s="178"/>
      <c r="J173" s="179"/>
      <c r="K173" s="178"/>
      <c r="L173" s="179"/>
      <c r="M173" s="178"/>
      <c r="N173" s="179"/>
      <c r="O173" s="17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ht="12.75">
      <c r="A174" s="291" t="s">
        <v>632</v>
      </c>
      <c r="B174" s="179">
        <f>SUM(C174:N174)</f>
        <v>325634</v>
      </c>
      <c r="C174" s="178">
        <f>SUM(C146,C150,C154,C158,C162,C166,C170,C142)</f>
        <v>325634</v>
      </c>
      <c r="D174" s="179"/>
      <c r="E174" s="178"/>
      <c r="F174" s="179"/>
      <c r="G174" s="178"/>
      <c r="H174" s="179"/>
      <c r="I174" s="178"/>
      <c r="J174" s="179"/>
      <c r="K174" s="178"/>
      <c r="L174" s="179"/>
      <c r="M174" s="178"/>
      <c r="N174" s="179"/>
      <c r="O174" s="17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ht="12.75">
      <c r="A175" s="295" t="s">
        <v>461</v>
      </c>
      <c r="B175" s="20"/>
      <c r="C175" s="9"/>
      <c r="D175" s="20"/>
      <c r="E175" s="9"/>
      <c r="F175" s="20"/>
      <c r="G175" s="9"/>
      <c r="H175" s="20"/>
      <c r="I175" s="9"/>
      <c r="J175" s="20"/>
      <c r="K175" s="167"/>
      <c r="L175" s="171"/>
      <c r="M175" s="167"/>
      <c r="N175" s="171"/>
      <c r="O175" s="16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ht="12.75">
      <c r="A176" s="291" t="s">
        <v>106</v>
      </c>
      <c r="B176" s="290">
        <f aca="true" t="shared" si="4" ref="B176:J176">SUM(B180,B184,B188)</f>
        <v>189127</v>
      </c>
      <c r="C176" s="296">
        <f t="shared" si="4"/>
        <v>167428</v>
      </c>
      <c r="D176" s="290">
        <f t="shared" si="4"/>
        <v>21699</v>
      </c>
      <c r="E176" s="296">
        <f t="shared" si="4"/>
        <v>0</v>
      </c>
      <c r="F176" s="290">
        <f t="shared" si="4"/>
        <v>0</v>
      </c>
      <c r="G176" s="296">
        <f t="shared" si="4"/>
        <v>0</v>
      </c>
      <c r="H176" s="290">
        <f t="shared" si="4"/>
        <v>0</v>
      </c>
      <c r="I176" s="296">
        <f t="shared" si="4"/>
        <v>0</v>
      </c>
      <c r="J176" s="290">
        <f t="shared" si="4"/>
        <v>0</v>
      </c>
      <c r="K176" s="130">
        <v>0</v>
      </c>
      <c r="L176" s="174">
        <v>0</v>
      </c>
      <c r="M176" s="130">
        <v>0</v>
      </c>
      <c r="N176" s="174">
        <v>0</v>
      </c>
      <c r="O176" s="130">
        <v>0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ht="12.75">
      <c r="A177" s="291" t="s">
        <v>555</v>
      </c>
      <c r="B177" s="290">
        <f>SUM(B181,B185,B189)</f>
        <v>195968</v>
      </c>
      <c r="C177" s="290">
        <f aca="true" t="shared" si="5" ref="C177:O177">SUM(C181,C185,C189)</f>
        <v>169694</v>
      </c>
      <c r="D177" s="290">
        <f t="shared" si="5"/>
        <v>23930</v>
      </c>
      <c r="E177" s="290">
        <f t="shared" si="5"/>
        <v>0</v>
      </c>
      <c r="F177" s="290">
        <f t="shared" si="5"/>
        <v>0</v>
      </c>
      <c r="G177" s="290">
        <f t="shared" si="5"/>
        <v>0</v>
      </c>
      <c r="H177" s="290">
        <f t="shared" si="5"/>
        <v>0</v>
      </c>
      <c r="I177" s="290">
        <f t="shared" si="5"/>
        <v>0</v>
      </c>
      <c r="J177" s="290">
        <f t="shared" si="5"/>
        <v>0</v>
      </c>
      <c r="K177" s="290">
        <f t="shared" si="5"/>
        <v>0</v>
      </c>
      <c r="L177" s="290">
        <f t="shared" si="5"/>
        <v>293</v>
      </c>
      <c r="M177" s="290">
        <f t="shared" si="5"/>
        <v>0</v>
      </c>
      <c r="N177" s="290">
        <f t="shared" si="5"/>
        <v>0</v>
      </c>
      <c r="O177" s="290">
        <f t="shared" si="5"/>
        <v>3076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ht="12.75">
      <c r="A178" s="292" t="s">
        <v>632</v>
      </c>
      <c r="B178" s="297">
        <v>198738</v>
      </c>
      <c r="C178" s="219">
        <f aca="true" t="shared" si="6" ref="C178:J178">SUM(C182,C186,C190)</f>
        <v>171424</v>
      </c>
      <c r="D178" s="297">
        <f t="shared" si="6"/>
        <v>23930</v>
      </c>
      <c r="E178" s="219">
        <f t="shared" si="6"/>
        <v>0</v>
      </c>
      <c r="F178" s="297">
        <f t="shared" si="6"/>
        <v>0</v>
      </c>
      <c r="G178" s="219">
        <f t="shared" si="6"/>
        <v>0</v>
      </c>
      <c r="H178" s="297">
        <f t="shared" si="6"/>
        <v>0</v>
      </c>
      <c r="I178" s="219">
        <f t="shared" si="6"/>
        <v>0</v>
      </c>
      <c r="J178" s="297">
        <f t="shared" si="6"/>
        <v>0</v>
      </c>
      <c r="K178" s="164">
        <v>0</v>
      </c>
      <c r="L178" s="173">
        <v>308</v>
      </c>
      <c r="M178" s="164">
        <v>0</v>
      </c>
      <c r="N178" s="173">
        <v>0</v>
      </c>
      <c r="O178" s="164">
        <v>3076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ht="12.75">
      <c r="A179" s="30" t="s">
        <v>449</v>
      </c>
      <c r="B179" s="35"/>
      <c r="C179" s="15"/>
      <c r="D179" s="35"/>
      <c r="E179" s="15"/>
      <c r="F179" s="35"/>
      <c r="G179" s="15"/>
      <c r="H179" s="35"/>
      <c r="I179" s="15"/>
      <c r="J179" s="35"/>
      <c r="K179" s="130"/>
      <c r="L179" s="174"/>
      <c r="M179" s="130"/>
      <c r="N179" s="174"/>
      <c r="O179" s="130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ht="12.75">
      <c r="A180" s="291" t="s">
        <v>106</v>
      </c>
      <c r="B180" s="174">
        <f>SUM(C180,D180,E180,F180,G180,H180,J180)</f>
        <v>82196</v>
      </c>
      <c r="C180" s="130">
        <v>72084</v>
      </c>
      <c r="D180" s="174">
        <v>10112</v>
      </c>
      <c r="E180" s="130">
        <v>0</v>
      </c>
      <c r="F180" s="174">
        <v>0</v>
      </c>
      <c r="G180" s="130">
        <v>0</v>
      </c>
      <c r="H180" s="174">
        <v>0</v>
      </c>
      <c r="I180" s="130">
        <v>0</v>
      </c>
      <c r="J180" s="174">
        <v>0</v>
      </c>
      <c r="K180" s="130">
        <v>0</v>
      </c>
      <c r="L180" s="174">
        <v>0</v>
      </c>
      <c r="M180" s="130">
        <v>0</v>
      </c>
      <c r="N180" s="174">
        <v>0</v>
      </c>
      <c r="O180" s="130">
        <v>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ht="12.75">
      <c r="A181" s="291" t="s">
        <v>555</v>
      </c>
      <c r="B181" s="174">
        <f>SUM(C181,D181,E181,F181,G181,H181,J181)</f>
        <v>84188</v>
      </c>
      <c r="C181" s="130">
        <v>73132</v>
      </c>
      <c r="D181" s="174">
        <v>11056</v>
      </c>
      <c r="E181" s="130"/>
      <c r="F181" s="174"/>
      <c r="G181" s="130"/>
      <c r="H181" s="174"/>
      <c r="I181" s="130"/>
      <c r="J181" s="174"/>
      <c r="K181" s="130"/>
      <c r="L181" s="174"/>
      <c r="M181" s="130"/>
      <c r="N181" s="174"/>
      <c r="O181" s="130">
        <v>1025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ht="12.75">
      <c r="A182" s="291" t="s">
        <v>632</v>
      </c>
      <c r="B182" s="174">
        <f>SUM(C182,D182,E182,F182,G182,H182,J182,O182)</f>
        <v>85892</v>
      </c>
      <c r="C182" s="130">
        <v>73811</v>
      </c>
      <c r="D182" s="174">
        <v>11056</v>
      </c>
      <c r="E182" s="130"/>
      <c r="F182" s="174"/>
      <c r="G182" s="130"/>
      <c r="H182" s="174"/>
      <c r="I182" s="130"/>
      <c r="J182" s="174"/>
      <c r="K182" s="130"/>
      <c r="L182" s="174"/>
      <c r="M182" s="130"/>
      <c r="N182" s="174"/>
      <c r="O182" s="130">
        <v>1025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ht="12.75">
      <c r="A183" s="17" t="s">
        <v>459</v>
      </c>
      <c r="B183" s="167"/>
      <c r="C183" s="167"/>
      <c r="D183" s="171"/>
      <c r="E183" s="167"/>
      <c r="F183" s="171"/>
      <c r="G183" s="167"/>
      <c r="H183" s="171"/>
      <c r="I183" s="167"/>
      <c r="J183" s="171"/>
      <c r="K183" s="167"/>
      <c r="L183" s="171"/>
      <c r="M183" s="167"/>
      <c r="N183" s="171"/>
      <c r="O183" s="16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ht="12.75">
      <c r="A184" s="291" t="s">
        <v>106</v>
      </c>
      <c r="B184" s="130">
        <f>SUM(C184,D184,E184,F184,G184,H184,J184)</f>
        <v>69067</v>
      </c>
      <c r="C184" s="130">
        <v>61526</v>
      </c>
      <c r="D184" s="174">
        <v>7541</v>
      </c>
      <c r="E184" s="130">
        <v>0</v>
      </c>
      <c r="F184" s="174">
        <v>0</v>
      </c>
      <c r="G184" s="130">
        <v>0</v>
      </c>
      <c r="H184" s="174">
        <v>0</v>
      </c>
      <c r="I184" s="130">
        <v>0</v>
      </c>
      <c r="J184" s="174">
        <v>0</v>
      </c>
      <c r="K184" s="130">
        <v>0</v>
      </c>
      <c r="L184" s="174">
        <v>0</v>
      </c>
      <c r="M184" s="130">
        <v>0</v>
      </c>
      <c r="N184" s="174">
        <v>0</v>
      </c>
      <c r="O184" s="130">
        <v>0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ht="12.75">
      <c r="A185" s="291" t="s">
        <v>555</v>
      </c>
      <c r="B185" s="130">
        <f>SUM(C185:O185)</f>
        <v>71820</v>
      </c>
      <c r="C185" s="130">
        <v>62377</v>
      </c>
      <c r="D185" s="174">
        <v>8418</v>
      </c>
      <c r="E185" s="130"/>
      <c r="F185" s="174"/>
      <c r="G185" s="130"/>
      <c r="H185" s="174"/>
      <c r="I185" s="130"/>
      <c r="J185" s="174"/>
      <c r="K185" s="130"/>
      <c r="L185" s="174"/>
      <c r="M185" s="130"/>
      <c r="N185" s="174"/>
      <c r="O185" s="130">
        <v>1025</v>
      </c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ht="12.75">
      <c r="A186" s="292" t="s">
        <v>632</v>
      </c>
      <c r="B186" s="164">
        <f>SUM(C186:O186)</f>
        <v>72515</v>
      </c>
      <c r="C186" s="164">
        <v>63057</v>
      </c>
      <c r="D186" s="173">
        <v>8418</v>
      </c>
      <c r="E186" s="164"/>
      <c r="F186" s="173"/>
      <c r="G186" s="164"/>
      <c r="H186" s="173"/>
      <c r="I186" s="164"/>
      <c r="J186" s="173">
        <v>0</v>
      </c>
      <c r="K186" s="164"/>
      <c r="L186" s="173">
        <v>15</v>
      </c>
      <c r="M186" s="164"/>
      <c r="N186" s="173"/>
      <c r="O186" s="164">
        <v>1025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ht="12.75">
      <c r="A187" s="73" t="s">
        <v>460</v>
      </c>
      <c r="B187" s="174"/>
      <c r="C187" s="130"/>
      <c r="D187" s="174"/>
      <c r="E187" s="130"/>
      <c r="F187" s="174"/>
      <c r="G187" s="130"/>
      <c r="H187" s="174"/>
      <c r="I187" s="130"/>
      <c r="J187" s="174"/>
      <c r="K187" s="130"/>
      <c r="L187" s="174"/>
      <c r="M187" s="130"/>
      <c r="N187" s="174"/>
      <c r="O187" s="130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ht="12.75">
      <c r="A188" s="291" t="s">
        <v>106</v>
      </c>
      <c r="B188" s="174">
        <f>SUM(C188,D188,E188,F188,G188,H188,J188)</f>
        <v>37864</v>
      </c>
      <c r="C188" s="130">
        <v>33818</v>
      </c>
      <c r="D188" s="174">
        <v>4046</v>
      </c>
      <c r="E188" s="130">
        <v>0</v>
      </c>
      <c r="F188" s="174">
        <v>0</v>
      </c>
      <c r="G188" s="130">
        <v>0</v>
      </c>
      <c r="H188" s="174">
        <v>0</v>
      </c>
      <c r="I188" s="130">
        <v>0</v>
      </c>
      <c r="J188" s="174">
        <v>0</v>
      </c>
      <c r="K188" s="130">
        <v>0</v>
      </c>
      <c r="L188" s="174">
        <v>0</v>
      </c>
      <c r="M188" s="130">
        <v>0</v>
      </c>
      <c r="N188" s="174">
        <v>0</v>
      </c>
      <c r="O188" s="130">
        <v>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ht="12.75">
      <c r="A189" s="291" t="s">
        <v>555</v>
      </c>
      <c r="B189" s="174">
        <f>SUM(C189:O189)</f>
        <v>39960</v>
      </c>
      <c r="C189" s="130">
        <v>34185</v>
      </c>
      <c r="D189" s="174">
        <v>4456</v>
      </c>
      <c r="E189" s="130"/>
      <c r="F189" s="174"/>
      <c r="G189" s="130"/>
      <c r="H189" s="174"/>
      <c r="I189" s="130"/>
      <c r="J189" s="174"/>
      <c r="K189" s="130"/>
      <c r="L189" s="174">
        <v>293</v>
      </c>
      <c r="M189" s="130"/>
      <c r="N189" s="174"/>
      <c r="O189" s="130">
        <v>1026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ht="12.75">
      <c r="A190" s="291" t="s">
        <v>632</v>
      </c>
      <c r="B190" s="174">
        <f>SUM(C190:O190)</f>
        <v>40331</v>
      </c>
      <c r="C190" s="130">
        <v>34556</v>
      </c>
      <c r="D190" s="174">
        <v>4456</v>
      </c>
      <c r="E190" s="130"/>
      <c r="F190" s="174"/>
      <c r="G190" s="130"/>
      <c r="H190" s="174"/>
      <c r="I190" s="130"/>
      <c r="J190" s="174"/>
      <c r="K190" s="130"/>
      <c r="L190" s="174">
        <v>293</v>
      </c>
      <c r="M190" s="130"/>
      <c r="N190" s="174"/>
      <c r="O190" s="130">
        <v>1026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ht="12.75">
      <c r="A191" s="71" t="s">
        <v>593</v>
      </c>
      <c r="B191" s="167"/>
      <c r="C191" s="189"/>
      <c r="D191" s="190"/>
      <c r="E191" s="189"/>
      <c r="F191" s="190"/>
      <c r="G191" s="189"/>
      <c r="H191" s="190"/>
      <c r="I191" s="189"/>
      <c r="J191" s="190"/>
      <c r="K191" s="167"/>
      <c r="L191" s="171"/>
      <c r="M191" s="167"/>
      <c r="N191" s="171"/>
      <c r="O191" s="16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ht="12.75">
      <c r="A192" s="291" t="s">
        <v>106</v>
      </c>
      <c r="B192" s="130">
        <f>SUM(C192,D192,E192,F192,G192,H192,J192)</f>
        <v>23756</v>
      </c>
      <c r="C192" s="192">
        <v>23106</v>
      </c>
      <c r="D192" s="182">
        <v>650</v>
      </c>
      <c r="E192" s="192">
        <v>0</v>
      </c>
      <c r="F192" s="182">
        <v>0</v>
      </c>
      <c r="G192" s="192">
        <v>0</v>
      </c>
      <c r="H192" s="182">
        <v>0</v>
      </c>
      <c r="I192" s="192">
        <v>0</v>
      </c>
      <c r="J192" s="182">
        <v>0</v>
      </c>
      <c r="K192" s="130">
        <v>0</v>
      </c>
      <c r="L192" s="174">
        <v>0</v>
      </c>
      <c r="M192" s="130">
        <v>0</v>
      </c>
      <c r="N192" s="174">
        <v>0</v>
      </c>
      <c r="O192" s="130">
        <v>0</v>
      </c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ht="12.75">
      <c r="A193" s="291" t="s">
        <v>555</v>
      </c>
      <c r="B193" s="130">
        <f>SUM(C193:O193)</f>
        <v>24182</v>
      </c>
      <c r="C193" s="192">
        <v>23328</v>
      </c>
      <c r="D193" s="182">
        <v>650</v>
      </c>
      <c r="E193" s="192"/>
      <c r="F193" s="182"/>
      <c r="G193" s="192"/>
      <c r="H193" s="182"/>
      <c r="I193" s="192"/>
      <c r="J193" s="182"/>
      <c r="K193" s="130"/>
      <c r="L193" s="174"/>
      <c r="M193" s="130"/>
      <c r="N193" s="174"/>
      <c r="O193" s="130">
        <v>204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ht="12.75">
      <c r="A194" s="292" t="s">
        <v>632</v>
      </c>
      <c r="B194" s="164">
        <f>SUM(C194:O194)</f>
        <v>24619</v>
      </c>
      <c r="C194" s="163">
        <v>23489</v>
      </c>
      <c r="D194" s="191">
        <v>650</v>
      </c>
      <c r="E194" s="163"/>
      <c r="F194" s="191"/>
      <c r="G194" s="163"/>
      <c r="H194" s="191"/>
      <c r="I194" s="163"/>
      <c r="J194" s="191"/>
      <c r="K194" s="164"/>
      <c r="L194" s="173">
        <v>276</v>
      </c>
      <c r="M194" s="164"/>
      <c r="N194" s="173"/>
      <c r="O194" s="164">
        <v>204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ht="12.75">
      <c r="A195" s="30" t="s">
        <v>595</v>
      </c>
      <c r="B195" s="174"/>
      <c r="C195" s="192"/>
      <c r="D195" s="182"/>
      <c r="E195" s="192"/>
      <c r="F195" s="182"/>
      <c r="G195" s="192"/>
      <c r="H195" s="182"/>
      <c r="I195" s="192"/>
      <c r="J195" s="182"/>
      <c r="K195" s="130"/>
      <c r="L195" s="174"/>
      <c r="M195" s="130"/>
      <c r="N195" s="174"/>
      <c r="O195" s="130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ht="12.75">
      <c r="A196" s="291" t="s">
        <v>106</v>
      </c>
      <c r="B196" s="174">
        <f>SUM(C196,D196,E196,F196,G196,H196,J196)</f>
        <v>37288</v>
      </c>
      <c r="C196" s="192">
        <v>31170</v>
      </c>
      <c r="D196" s="182">
        <v>6118</v>
      </c>
      <c r="E196" s="192">
        <v>0</v>
      </c>
      <c r="F196" s="182">
        <v>0</v>
      </c>
      <c r="G196" s="192">
        <v>0</v>
      </c>
      <c r="H196" s="182">
        <v>0</v>
      </c>
      <c r="I196" s="192">
        <v>0</v>
      </c>
      <c r="J196" s="182">
        <v>0</v>
      </c>
      <c r="K196" s="130">
        <v>0</v>
      </c>
      <c r="L196" s="174">
        <v>0</v>
      </c>
      <c r="M196" s="130">
        <v>0</v>
      </c>
      <c r="N196" s="174">
        <v>0</v>
      </c>
      <c r="O196" s="130">
        <v>0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ht="12.75">
      <c r="A197" s="291" t="s">
        <v>555</v>
      </c>
      <c r="B197" s="174">
        <f>SUM(C197,D197,E197,F197,G197,H197,J197,O197)</f>
        <v>37976</v>
      </c>
      <c r="C197" s="192">
        <v>31475</v>
      </c>
      <c r="D197" s="182">
        <v>6118</v>
      </c>
      <c r="E197" s="192"/>
      <c r="F197" s="182"/>
      <c r="G197" s="192"/>
      <c r="H197" s="182"/>
      <c r="I197" s="192"/>
      <c r="J197" s="182"/>
      <c r="K197" s="130"/>
      <c r="L197" s="174"/>
      <c r="M197" s="130"/>
      <c r="N197" s="174"/>
      <c r="O197" s="130">
        <v>383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ht="12.75">
      <c r="A198" s="291" t="s">
        <v>632</v>
      </c>
      <c r="B198" s="174">
        <v>38203</v>
      </c>
      <c r="C198" s="192">
        <v>31702</v>
      </c>
      <c r="D198" s="182">
        <v>6118</v>
      </c>
      <c r="E198" s="192"/>
      <c r="F198" s="182"/>
      <c r="G198" s="192"/>
      <c r="H198" s="182"/>
      <c r="I198" s="192"/>
      <c r="J198" s="182"/>
      <c r="K198" s="130"/>
      <c r="L198" s="174"/>
      <c r="M198" s="130"/>
      <c r="N198" s="174"/>
      <c r="O198" s="130">
        <v>383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ht="12.75">
      <c r="A199" s="17" t="s">
        <v>596</v>
      </c>
      <c r="B199" s="171"/>
      <c r="C199" s="167"/>
      <c r="D199" s="171"/>
      <c r="E199" s="167"/>
      <c r="F199" s="171"/>
      <c r="G199" s="167"/>
      <c r="H199" s="171"/>
      <c r="I199" s="167"/>
      <c r="J199" s="171"/>
      <c r="K199" s="167"/>
      <c r="L199" s="171"/>
      <c r="M199" s="167"/>
      <c r="N199" s="171"/>
      <c r="O199" s="16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  <row r="200" spans="1:61" ht="12.75">
      <c r="A200" s="291" t="s">
        <v>106</v>
      </c>
      <c r="B200" s="174">
        <f aca="true" t="shared" si="7" ref="B200:M200">SUM(B204)</f>
        <v>16620</v>
      </c>
      <c r="C200" s="130">
        <f t="shared" si="7"/>
        <v>11620</v>
      </c>
      <c r="D200" s="174">
        <f t="shared" si="7"/>
        <v>5000</v>
      </c>
      <c r="E200" s="130">
        <f t="shared" si="7"/>
        <v>0</v>
      </c>
      <c r="F200" s="174">
        <f t="shared" si="7"/>
        <v>0</v>
      </c>
      <c r="G200" s="130">
        <f t="shared" si="7"/>
        <v>0</v>
      </c>
      <c r="H200" s="174">
        <f t="shared" si="7"/>
        <v>0</v>
      </c>
      <c r="I200" s="130">
        <f t="shared" si="7"/>
        <v>0</v>
      </c>
      <c r="J200" s="174">
        <f t="shared" si="7"/>
        <v>0</v>
      </c>
      <c r="K200" s="130">
        <f t="shared" si="7"/>
        <v>0</v>
      </c>
      <c r="L200" s="174">
        <f t="shared" si="7"/>
        <v>0</v>
      </c>
      <c r="M200" s="130">
        <f t="shared" si="7"/>
        <v>0</v>
      </c>
      <c r="N200" s="174">
        <v>0</v>
      </c>
      <c r="O200" s="130">
        <v>0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</row>
    <row r="201" spans="1:61" ht="12.75">
      <c r="A201" s="291" t="s">
        <v>555</v>
      </c>
      <c r="B201" s="174">
        <f>SUM(B205)</f>
        <v>16620</v>
      </c>
      <c r="C201" s="130">
        <f>SUM(C205)</f>
        <v>11620</v>
      </c>
      <c r="D201" s="174">
        <f>SUM(D205)</f>
        <v>5000</v>
      </c>
      <c r="E201" s="130"/>
      <c r="F201" s="174"/>
      <c r="G201" s="130"/>
      <c r="H201" s="174"/>
      <c r="I201" s="130"/>
      <c r="J201" s="174"/>
      <c r="K201" s="130"/>
      <c r="L201" s="174"/>
      <c r="M201" s="130"/>
      <c r="N201" s="174"/>
      <c r="O201" s="130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</row>
    <row r="202" spans="1:61" ht="12.75">
      <c r="A202" s="291" t="s">
        <v>632</v>
      </c>
      <c r="B202" s="173">
        <f>SUM(B206)</f>
        <v>16620</v>
      </c>
      <c r="C202" s="164">
        <f>SUM(C206)</f>
        <v>11620</v>
      </c>
      <c r="D202" s="173">
        <f aca="true" t="shared" si="8" ref="D202:M202">SUM(D206)</f>
        <v>5000</v>
      </c>
      <c r="E202" s="164">
        <f t="shared" si="8"/>
        <v>0</v>
      </c>
      <c r="F202" s="173">
        <f t="shared" si="8"/>
        <v>0</v>
      </c>
      <c r="G202" s="164">
        <f t="shared" si="8"/>
        <v>0</v>
      </c>
      <c r="H202" s="173">
        <f t="shared" si="8"/>
        <v>0</v>
      </c>
      <c r="I202" s="164">
        <f t="shared" si="8"/>
        <v>0</v>
      </c>
      <c r="J202" s="173">
        <f t="shared" si="8"/>
        <v>0</v>
      </c>
      <c r="K202" s="164">
        <f t="shared" si="8"/>
        <v>0</v>
      </c>
      <c r="L202" s="173">
        <f t="shared" si="8"/>
        <v>0</v>
      </c>
      <c r="M202" s="164">
        <f t="shared" si="8"/>
        <v>0</v>
      </c>
      <c r="N202" s="173">
        <v>0</v>
      </c>
      <c r="O202" s="164">
        <v>0</v>
      </c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</row>
    <row r="203" spans="1:61" ht="12.75">
      <c r="A203" s="71" t="s">
        <v>454</v>
      </c>
      <c r="B203" s="171"/>
      <c r="C203" s="167"/>
      <c r="D203" s="171"/>
      <c r="E203" s="167"/>
      <c r="F203" s="171"/>
      <c r="G203" s="167"/>
      <c r="H203" s="171"/>
      <c r="I203" s="167"/>
      <c r="J203" s="171"/>
      <c r="K203" s="167"/>
      <c r="L203" s="171"/>
      <c r="M203" s="167"/>
      <c r="N203" s="171"/>
      <c r="O203" s="16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</row>
    <row r="204" spans="1:61" ht="12.75">
      <c r="A204" s="291" t="s">
        <v>106</v>
      </c>
      <c r="B204" s="174">
        <f>SUM(C204,D204,E204,F204,G204,H204,J204)</f>
        <v>16620</v>
      </c>
      <c r="C204" s="130">
        <v>11620</v>
      </c>
      <c r="D204" s="174">
        <v>5000</v>
      </c>
      <c r="E204" s="130">
        <v>0</v>
      </c>
      <c r="F204" s="174">
        <v>0</v>
      </c>
      <c r="G204" s="130">
        <v>0</v>
      </c>
      <c r="H204" s="174">
        <v>0</v>
      </c>
      <c r="I204" s="130">
        <v>0</v>
      </c>
      <c r="J204" s="174">
        <v>0</v>
      </c>
      <c r="K204" s="130">
        <v>0</v>
      </c>
      <c r="L204" s="174">
        <v>0</v>
      </c>
      <c r="M204" s="130">
        <v>0</v>
      </c>
      <c r="N204" s="130">
        <v>0</v>
      </c>
      <c r="O204" s="161">
        <v>0</v>
      </c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</row>
    <row r="205" spans="1:61" ht="12.75">
      <c r="A205" s="291" t="s">
        <v>555</v>
      </c>
      <c r="B205" s="174">
        <f>SUM(C205,D205,E205,F205,G205,H205,J205)</f>
        <v>16620</v>
      </c>
      <c r="C205" s="130">
        <v>11620</v>
      </c>
      <c r="D205" s="174">
        <v>5000</v>
      </c>
      <c r="E205" s="130"/>
      <c r="F205" s="174"/>
      <c r="G205" s="130"/>
      <c r="H205" s="174"/>
      <c r="I205" s="130"/>
      <c r="J205" s="174"/>
      <c r="K205" s="130"/>
      <c r="L205" s="174"/>
      <c r="M205" s="130"/>
      <c r="N205" s="130"/>
      <c r="O205" s="16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</row>
    <row r="206" spans="1:61" ht="12.75">
      <c r="A206" s="291" t="s">
        <v>632</v>
      </c>
      <c r="B206" s="173">
        <f>SUM(C206,D206,E206,F206,G206,H206,J206)</f>
        <v>16620</v>
      </c>
      <c r="C206" s="164">
        <v>11620</v>
      </c>
      <c r="D206" s="173">
        <v>5000</v>
      </c>
      <c r="E206" s="164"/>
      <c r="F206" s="173"/>
      <c r="G206" s="164"/>
      <c r="H206" s="173"/>
      <c r="I206" s="164"/>
      <c r="J206" s="173"/>
      <c r="K206" s="164"/>
      <c r="L206" s="173"/>
      <c r="M206" s="164"/>
      <c r="N206" s="164"/>
      <c r="O206" s="160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</row>
    <row r="207" spans="1:61" ht="12.75">
      <c r="A207" s="71" t="s">
        <v>592</v>
      </c>
      <c r="B207" s="167"/>
      <c r="C207" s="190"/>
      <c r="D207" s="189"/>
      <c r="E207" s="190"/>
      <c r="F207" s="189"/>
      <c r="G207" s="190"/>
      <c r="H207" s="189"/>
      <c r="I207" s="190"/>
      <c r="J207" s="189"/>
      <c r="K207" s="171"/>
      <c r="L207" s="167"/>
      <c r="M207" s="171"/>
      <c r="N207" s="167"/>
      <c r="O207" s="16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</row>
    <row r="208" spans="1:61" ht="12.75">
      <c r="A208" s="291" t="s">
        <v>106</v>
      </c>
      <c r="B208" s="130">
        <f aca="true" t="shared" si="9" ref="B208:H208">SUM(B212,B216,B220)</f>
        <v>342993</v>
      </c>
      <c r="C208" s="174">
        <f t="shared" si="9"/>
        <v>290351</v>
      </c>
      <c r="D208" s="130">
        <f t="shared" si="9"/>
        <v>33742</v>
      </c>
      <c r="E208" s="174">
        <f t="shared" si="9"/>
        <v>0</v>
      </c>
      <c r="F208" s="130">
        <f t="shared" si="9"/>
        <v>0</v>
      </c>
      <c r="G208" s="174">
        <f t="shared" si="9"/>
        <v>0</v>
      </c>
      <c r="H208" s="130">
        <f t="shared" si="9"/>
        <v>0</v>
      </c>
      <c r="I208" s="174">
        <v>0</v>
      </c>
      <c r="J208" s="130">
        <f>SUM(J212,J216,J220)</f>
        <v>0</v>
      </c>
      <c r="K208" s="174">
        <v>0</v>
      </c>
      <c r="L208" s="130">
        <f>L212+L216+L220</f>
        <v>18900</v>
      </c>
      <c r="M208" s="174">
        <v>0</v>
      </c>
      <c r="N208" s="130">
        <v>0</v>
      </c>
      <c r="O208" s="130">
        <v>0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</row>
    <row r="209" spans="1:61" ht="12.75">
      <c r="A209" s="291" t="s">
        <v>555</v>
      </c>
      <c r="B209" s="130">
        <f>SUM(B213,B217,B221)</f>
        <v>358320</v>
      </c>
      <c r="C209" s="174">
        <f>SUM(C213,C217,C221)</f>
        <v>296810</v>
      </c>
      <c r="D209" s="174">
        <f aca="true" t="shared" si="10" ref="D209:O209">SUM(D213,D217,D221)</f>
        <v>38173</v>
      </c>
      <c r="E209" s="174">
        <f t="shared" si="10"/>
        <v>0</v>
      </c>
      <c r="F209" s="174">
        <f t="shared" si="10"/>
        <v>0</v>
      </c>
      <c r="G209" s="174">
        <f t="shared" si="10"/>
        <v>0</v>
      </c>
      <c r="H209" s="174">
        <f t="shared" si="10"/>
        <v>0</v>
      </c>
      <c r="I209" s="174">
        <f t="shared" si="10"/>
        <v>0</v>
      </c>
      <c r="J209" s="174">
        <f t="shared" si="10"/>
        <v>0</v>
      </c>
      <c r="K209" s="174">
        <f t="shared" si="10"/>
        <v>0</v>
      </c>
      <c r="L209" s="174">
        <f t="shared" si="10"/>
        <v>19500</v>
      </c>
      <c r="M209" s="174">
        <f t="shared" si="10"/>
        <v>0</v>
      </c>
      <c r="N209" s="174">
        <f t="shared" si="10"/>
        <v>0</v>
      </c>
      <c r="O209" s="174">
        <f t="shared" si="10"/>
        <v>3837</v>
      </c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</row>
    <row r="210" spans="1:61" ht="12.75">
      <c r="A210" s="292" t="s">
        <v>632</v>
      </c>
      <c r="B210" s="164">
        <f>SUM(B214,B218,B222)</f>
        <v>361505</v>
      </c>
      <c r="C210" s="173">
        <f aca="true" t="shared" si="11" ref="C210:J210">SUM(C214,C218,C222)</f>
        <v>299634</v>
      </c>
      <c r="D210" s="164">
        <f t="shared" si="11"/>
        <v>37784</v>
      </c>
      <c r="E210" s="173">
        <f t="shared" si="11"/>
        <v>0</v>
      </c>
      <c r="F210" s="164">
        <f t="shared" si="11"/>
        <v>0</v>
      </c>
      <c r="G210" s="173">
        <f t="shared" si="11"/>
        <v>0</v>
      </c>
      <c r="H210" s="164">
        <f t="shared" si="11"/>
        <v>0</v>
      </c>
      <c r="I210" s="173">
        <v>0</v>
      </c>
      <c r="J210" s="164">
        <f t="shared" si="11"/>
        <v>0</v>
      </c>
      <c r="K210" s="173">
        <v>0</v>
      </c>
      <c r="L210" s="164">
        <f>L214+L218+L222</f>
        <v>20250</v>
      </c>
      <c r="M210" s="173"/>
      <c r="N210" s="164"/>
      <c r="O210" s="164">
        <v>3837</v>
      </c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</row>
    <row r="211" spans="1:61" ht="12.75">
      <c r="A211" s="75" t="s">
        <v>365</v>
      </c>
      <c r="B211" s="130"/>
      <c r="C211" s="182"/>
      <c r="D211" s="192"/>
      <c r="E211" s="182"/>
      <c r="F211" s="192"/>
      <c r="G211" s="182"/>
      <c r="H211" s="192"/>
      <c r="I211" s="182"/>
      <c r="J211" s="192"/>
      <c r="K211" s="174"/>
      <c r="L211" s="130"/>
      <c r="M211" s="174"/>
      <c r="N211" s="130"/>
      <c r="O211" s="130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</row>
    <row r="212" spans="1:61" ht="12.75">
      <c r="A212" s="291" t="s">
        <v>106</v>
      </c>
      <c r="B212" s="130">
        <f>SUM(C212,D212,E212,F212,G212,H212,J212)</f>
        <v>22890</v>
      </c>
      <c r="C212" s="182">
        <v>21090</v>
      </c>
      <c r="D212" s="192">
        <v>1800</v>
      </c>
      <c r="E212" s="182">
        <v>0</v>
      </c>
      <c r="F212" s="192">
        <v>0</v>
      </c>
      <c r="G212" s="182">
        <v>0</v>
      </c>
      <c r="H212" s="192">
        <v>0</v>
      </c>
      <c r="I212" s="182">
        <v>0</v>
      </c>
      <c r="J212" s="192">
        <v>0</v>
      </c>
      <c r="K212" s="174">
        <v>0</v>
      </c>
      <c r="L212" s="130">
        <v>0</v>
      </c>
      <c r="M212" s="174">
        <v>0</v>
      </c>
      <c r="N212" s="130">
        <v>0</v>
      </c>
      <c r="O212" s="130">
        <v>0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</row>
    <row r="213" spans="1:61" ht="12.75">
      <c r="A213" s="291" t="s">
        <v>555</v>
      </c>
      <c r="B213" s="130">
        <f>SUM(C213,D213,E213,F213,G213,H213,J213,L213,O213)</f>
        <v>23791</v>
      </c>
      <c r="C213" s="182">
        <v>21659</v>
      </c>
      <c r="D213" s="192">
        <v>1817</v>
      </c>
      <c r="E213" s="182"/>
      <c r="F213" s="192"/>
      <c r="G213" s="182"/>
      <c r="H213" s="192"/>
      <c r="I213" s="182"/>
      <c r="J213" s="192"/>
      <c r="K213" s="174"/>
      <c r="L213" s="130">
        <v>600</v>
      </c>
      <c r="M213" s="174"/>
      <c r="N213" s="130"/>
      <c r="O213" s="130">
        <v>-285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</row>
    <row r="214" spans="1:61" ht="12.75">
      <c r="A214" s="291" t="s">
        <v>632</v>
      </c>
      <c r="B214" s="130">
        <v>23191</v>
      </c>
      <c r="C214" s="182">
        <v>21659</v>
      </c>
      <c r="D214" s="192">
        <v>467</v>
      </c>
      <c r="E214" s="182"/>
      <c r="F214" s="192"/>
      <c r="G214" s="182"/>
      <c r="H214" s="192"/>
      <c r="I214" s="182"/>
      <c r="J214" s="192"/>
      <c r="K214" s="174"/>
      <c r="L214" s="130">
        <v>1350</v>
      </c>
      <c r="M214" s="174"/>
      <c r="N214" s="130"/>
      <c r="O214" s="130">
        <v>-285</v>
      </c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</row>
    <row r="215" spans="1:61" ht="12.75">
      <c r="A215" s="71" t="s">
        <v>359</v>
      </c>
      <c r="B215" s="167"/>
      <c r="C215" s="190"/>
      <c r="D215" s="189"/>
      <c r="E215" s="190"/>
      <c r="F215" s="189"/>
      <c r="G215" s="190"/>
      <c r="H215" s="189"/>
      <c r="I215" s="190"/>
      <c r="J215" s="189"/>
      <c r="K215" s="171"/>
      <c r="L215" s="167"/>
      <c r="M215" s="171"/>
      <c r="N215" s="167"/>
      <c r="O215" s="16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</row>
    <row r="216" spans="1:61" ht="12.75">
      <c r="A216" s="291" t="s">
        <v>106</v>
      </c>
      <c r="B216" s="130">
        <f>SUM(L216)</f>
        <v>18900</v>
      </c>
      <c r="C216" s="182">
        <v>0</v>
      </c>
      <c r="D216" s="192">
        <v>0</v>
      </c>
      <c r="E216" s="182">
        <v>0</v>
      </c>
      <c r="F216" s="192">
        <v>0</v>
      </c>
      <c r="G216" s="182">
        <v>0</v>
      </c>
      <c r="H216" s="192">
        <v>0</v>
      </c>
      <c r="I216" s="182">
        <v>0</v>
      </c>
      <c r="J216" s="192">
        <v>0</v>
      </c>
      <c r="K216" s="174">
        <v>0</v>
      </c>
      <c r="L216" s="130">
        <v>18900</v>
      </c>
      <c r="M216" s="174">
        <v>0</v>
      </c>
      <c r="N216" s="130">
        <v>0</v>
      </c>
      <c r="O216" s="130">
        <v>0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</row>
    <row r="217" spans="1:61" ht="12.75">
      <c r="A217" s="291" t="s">
        <v>555</v>
      </c>
      <c r="B217" s="130">
        <f>SUM(L217,O217)</f>
        <v>23022</v>
      </c>
      <c r="C217" s="182"/>
      <c r="D217" s="192"/>
      <c r="E217" s="182"/>
      <c r="F217" s="192"/>
      <c r="G217" s="182"/>
      <c r="H217" s="192"/>
      <c r="I217" s="182"/>
      <c r="J217" s="192"/>
      <c r="K217" s="174"/>
      <c r="L217" s="130">
        <v>18900</v>
      </c>
      <c r="M217" s="174"/>
      <c r="N217" s="130"/>
      <c r="O217" s="130">
        <v>4122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</row>
    <row r="218" spans="1:61" ht="12.75">
      <c r="A218" s="292" t="s">
        <v>632</v>
      </c>
      <c r="B218" s="164">
        <v>23027</v>
      </c>
      <c r="C218" s="191"/>
      <c r="D218" s="163">
        <v>5</v>
      </c>
      <c r="E218" s="191"/>
      <c r="F218" s="163"/>
      <c r="G218" s="191"/>
      <c r="H218" s="163"/>
      <c r="I218" s="191"/>
      <c r="J218" s="163"/>
      <c r="K218" s="173"/>
      <c r="L218" s="164">
        <v>18900</v>
      </c>
      <c r="M218" s="173"/>
      <c r="N218" s="164"/>
      <c r="O218" s="164">
        <v>4122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</row>
    <row r="219" spans="1:61" ht="12.75">
      <c r="A219" s="75" t="s">
        <v>458</v>
      </c>
      <c r="B219" s="130"/>
      <c r="C219" s="182"/>
      <c r="D219" s="192"/>
      <c r="E219" s="182"/>
      <c r="F219" s="192"/>
      <c r="G219" s="182"/>
      <c r="H219" s="192"/>
      <c r="I219" s="182"/>
      <c r="J219" s="192"/>
      <c r="K219" s="174"/>
      <c r="L219" s="130"/>
      <c r="M219" s="174"/>
      <c r="N219" s="130"/>
      <c r="O219" s="130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</row>
    <row r="220" spans="1:61" ht="12.75">
      <c r="A220" s="291" t="s">
        <v>106</v>
      </c>
      <c r="B220" s="130">
        <f>SUM(C220:J220)</f>
        <v>301203</v>
      </c>
      <c r="C220" s="182">
        <v>269261</v>
      </c>
      <c r="D220" s="192">
        <v>31942</v>
      </c>
      <c r="E220" s="182">
        <v>0</v>
      </c>
      <c r="F220" s="192">
        <v>0</v>
      </c>
      <c r="G220" s="182">
        <v>0</v>
      </c>
      <c r="H220" s="192">
        <v>0</v>
      </c>
      <c r="I220" s="182">
        <v>0</v>
      </c>
      <c r="J220" s="192">
        <v>0</v>
      </c>
      <c r="K220" s="174">
        <v>0</v>
      </c>
      <c r="L220" s="130">
        <v>0</v>
      </c>
      <c r="M220" s="174">
        <v>0</v>
      </c>
      <c r="N220" s="130">
        <v>0</v>
      </c>
      <c r="O220" s="130">
        <v>0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</row>
    <row r="221" spans="1:61" ht="12.75">
      <c r="A221" s="291" t="s">
        <v>555</v>
      </c>
      <c r="B221" s="130">
        <f>SUM(C221:J221)</f>
        <v>311507</v>
      </c>
      <c r="C221" s="182">
        <v>275151</v>
      </c>
      <c r="D221" s="192">
        <v>36356</v>
      </c>
      <c r="E221" s="182"/>
      <c r="F221" s="192"/>
      <c r="G221" s="182"/>
      <c r="H221" s="192"/>
      <c r="I221" s="182"/>
      <c r="J221" s="192"/>
      <c r="K221" s="174"/>
      <c r="L221" s="130"/>
      <c r="M221" s="174"/>
      <c r="N221" s="130"/>
      <c r="O221" s="130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</row>
    <row r="222" spans="1:61" ht="12.75">
      <c r="A222" s="291" t="s">
        <v>632</v>
      </c>
      <c r="B222" s="130">
        <f>SUM(C222:J222)</f>
        <v>315287</v>
      </c>
      <c r="C222" s="182">
        <v>277975</v>
      </c>
      <c r="D222" s="192">
        <v>37312</v>
      </c>
      <c r="E222" s="182"/>
      <c r="F222" s="192"/>
      <c r="G222" s="182"/>
      <c r="H222" s="192"/>
      <c r="I222" s="182"/>
      <c r="J222" s="192"/>
      <c r="K222" s="174"/>
      <c r="L222" s="130"/>
      <c r="M222" s="174"/>
      <c r="N222" s="130"/>
      <c r="O222" s="130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</row>
    <row r="223" spans="1:61" ht="12.75">
      <c r="A223" s="17" t="s">
        <v>597</v>
      </c>
      <c r="B223" s="14"/>
      <c r="C223" s="28"/>
      <c r="D223" s="14"/>
      <c r="E223" s="28"/>
      <c r="F223" s="14"/>
      <c r="G223" s="28"/>
      <c r="H223" s="14"/>
      <c r="I223" s="28"/>
      <c r="J223" s="14"/>
      <c r="K223" s="171"/>
      <c r="L223" s="167"/>
      <c r="M223" s="171"/>
      <c r="N223" s="167"/>
      <c r="O223" s="16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</row>
    <row r="224" spans="1:61" ht="12.75">
      <c r="A224" s="291" t="s">
        <v>106</v>
      </c>
      <c r="B224" s="130">
        <f>SUM(C224:N224)</f>
        <v>609784</v>
      </c>
      <c r="C224" s="174">
        <f aca="true" t="shared" si="12" ref="C224:N224">SUM(C176,C192,C196,C200,C208)</f>
        <v>523675</v>
      </c>
      <c r="D224" s="130">
        <f t="shared" si="12"/>
        <v>67209</v>
      </c>
      <c r="E224" s="174">
        <f t="shared" si="12"/>
        <v>0</v>
      </c>
      <c r="F224" s="130">
        <f t="shared" si="12"/>
        <v>0</v>
      </c>
      <c r="G224" s="174">
        <f t="shared" si="12"/>
        <v>0</v>
      </c>
      <c r="H224" s="130">
        <f t="shared" si="12"/>
        <v>0</v>
      </c>
      <c r="I224" s="174">
        <f t="shared" si="12"/>
        <v>0</v>
      </c>
      <c r="J224" s="130">
        <f t="shared" si="12"/>
        <v>0</v>
      </c>
      <c r="K224" s="174">
        <f t="shared" si="12"/>
        <v>0</v>
      </c>
      <c r="L224" s="130">
        <f t="shared" si="12"/>
        <v>18900</v>
      </c>
      <c r="M224" s="174">
        <f t="shared" si="12"/>
        <v>0</v>
      </c>
      <c r="N224" s="130">
        <f t="shared" si="12"/>
        <v>0</v>
      </c>
      <c r="O224" s="130">
        <v>0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</row>
    <row r="225" spans="1:61" ht="12.75">
      <c r="A225" s="291" t="s">
        <v>555</v>
      </c>
      <c r="B225" s="130">
        <f>SUM(C225:N225)</f>
        <v>626591</v>
      </c>
      <c r="C225" s="174">
        <f>SUM(C177,C193,C197,C201,C209)</f>
        <v>532927</v>
      </c>
      <c r="D225" s="174">
        <f aca="true" t="shared" si="13" ref="D225:O226">SUM(D177,D193,D197,D201,D209)</f>
        <v>73871</v>
      </c>
      <c r="E225" s="174">
        <f t="shared" si="13"/>
        <v>0</v>
      </c>
      <c r="F225" s="174">
        <f t="shared" si="13"/>
        <v>0</v>
      </c>
      <c r="G225" s="174">
        <f t="shared" si="13"/>
        <v>0</v>
      </c>
      <c r="H225" s="174">
        <f t="shared" si="13"/>
        <v>0</v>
      </c>
      <c r="I225" s="174">
        <f t="shared" si="13"/>
        <v>0</v>
      </c>
      <c r="J225" s="174">
        <f t="shared" si="13"/>
        <v>0</v>
      </c>
      <c r="K225" s="174">
        <f t="shared" si="13"/>
        <v>0</v>
      </c>
      <c r="L225" s="174">
        <f t="shared" si="13"/>
        <v>19793</v>
      </c>
      <c r="M225" s="174">
        <f t="shared" si="13"/>
        <v>0</v>
      </c>
      <c r="N225" s="174">
        <f t="shared" si="13"/>
        <v>0</v>
      </c>
      <c r="O225" s="174">
        <f t="shared" si="13"/>
        <v>7500</v>
      </c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</row>
    <row r="226" spans="1:61" ht="12.75">
      <c r="A226" s="292" t="s">
        <v>632</v>
      </c>
      <c r="B226" s="164">
        <f>SUM(C226:O226)</f>
        <v>639685</v>
      </c>
      <c r="C226" s="173">
        <f>SUM(C178,C194,C198,C202,C210)</f>
        <v>537869</v>
      </c>
      <c r="D226" s="164">
        <f aca="true" t="shared" si="14" ref="D226:N226">SUM(D178,D194,D198,D202,D210)</f>
        <v>73482</v>
      </c>
      <c r="E226" s="173">
        <f t="shared" si="14"/>
        <v>0</v>
      </c>
      <c r="F226" s="164">
        <f t="shared" si="14"/>
        <v>0</v>
      </c>
      <c r="G226" s="173">
        <f t="shared" si="14"/>
        <v>0</v>
      </c>
      <c r="H226" s="164">
        <f t="shared" si="14"/>
        <v>0</v>
      </c>
      <c r="I226" s="173">
        <f t="shared" si="14"/>
        <v>0</v>
      </c>
      <c r="J226" s="164">
        <f t="shared" si="14"/>
        <v>0</v>
      </c>
      <c r="K226" s="173">
        <f t="shared" si="14"/>
        <v>0</v>
      </c>
      <c r="L226" s="164">
        <f t="shared" si="14"/>
        <v>20834</v>
      </c>
      <c r="M226" s="173">
        <f t="shared" si="14"/>
        <v>0</v>
      </c>
      <c r="N226" s="164">
        <f t="shared" si="14"/>
        <v>0</v>
      </c>
      <c r="O226" s="174">
        <f t="shared" si="13"/>
        <v>7500</v>
      </c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</row>
    <row r="227" spans="1:61" ht="13.5" thickBot="1">
      <c r="A227" s="75" t="s">
        <v>534</v>
      </c>
      <c r="B227" s="326">
        <f>SUM(C227:O227)</f>
        <v>3179816</v>
      </c>
      <c r="C227" s="327">
        <f aca="true" t="shared" si="15" ref="C227:O227">SUM(C136,C172,C224)</f>
        <v>791704</v>
      </c>
      <c r="D227" s="326">
        <f t="shared" si="15"/>
        <v>104177</v>
      </c>
      <c r="E227" s="327">
        <f t="shared" si="15"/>
        <v>1130004</v>
      </c>
      <c r="F227" s="326">
        <f t="shared" si="15"/>
        <v>88632</v>
      </c>
      <c r="G227" s="327">
        <f t="shared" si="15"/>
        <v>382082</v>
      </c>
      <c r="H227" s="326">
        <f t="shared" si="15"/>
        <v>0</v>
      </c>
      <c r="I227" s="327">
        <f t="shared" si="15"/>
        <v>947</v>
      </c>
      <c r="J227" s="326">
        <f t="shared" si="15"/>
        <v>25263</v>
      </c>
      <c r="K227" s="327">
        <f t="shared" si="15"/>
        <v>0</v>
      </c>
      <c r="L227" s="326">
        <f t="shared" si="15"/>
        <v>240007</v>
      </c>
      <c r="M227" s="327">
        <f t="shared" si="15"/>
        <v>417000</v>
      </c>
      <c r="N227" s="326">
        <f t="shared" si="15"/>
        <v>0</v>
      </c>
      <c r="O227" s="326">
        <f t="shared" si="15"/>
        <v>0</v>
      </c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</row>
    <row r="228" spans="1:61" ht="13.5" thickBot="1">
      <c r="A228" s="72" t="s">
        <v>674</v>
      </c>
      <c r="B228" s="326">
        <f>SUM(C228:O228)</f>
        <v>3297848</v>
      </c>
      <c r="C228" s="327">
        <f>SUM(C137,C173,C225)</f>
        <v>839084</v>
      </c>
      <c r="D228" s="327">
        <f aca="true" t="shared" si="16" ref="D228:O228">SUM(D137,D173,D225)</f>
        <v>113462</v>
      </c>
      <c r="E228" s="327">
        <f t="shared" si="16"/>
        <v>1130004</v>
      </c>
      <c r="F228" s="327">
        <f t="shared" si="16"/>
        <v>88632</v>
      </c>
      <c r="G228" s="327">
        <f t="shared" si="16"/>
        <v>382082</v>
      </c>
      <c r="H228" s="327">
        <f t="shared" si="16"/>
        <v>0</v>
      </c>
      <c r="I228" s="327">
        <f t="shared" si="16"/>
        <v>947</v>
      </c>
      <c r="J228" s="327">
        <f t="shared" si="16"/>
        <v>37899</v>
      </c>
      <c r="K228" s="327">
        <f t="shared" si="16"/>
        <v>41934</v>
      </c>
      <c r="L228" s="327">
        <f t="shared" si="16"/>
        <v>241651</v>
      </c>
      <c r="M228" s="327">
        <f t="shared" si="16"/>
        <v>417000</v>
      </c>
      <c r="N228" s="327">
        <f t="shared" si="16"/>
        <v>0</v>
      </c>
      <c r="O228" s="385">
        <f t="shared" si="16"/>
        <v>5153</v>
      </c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</row>
    <row r="229" spans="1:61" s="229" customFormat="1" ht="13.5" thickBot="1">
      <c r="A229" s="18" t="s">
        <v>675</v>
      </c>
      <c r="B229" s="181">
        <f>SUM(B138,B174,B226)</f>
        <v>3294050</v>
      </c>
      <c r="C229" s="327">
        <f>SUM(C138,C174,C226)</f>
        <v>863503</v>
      </c>
      <c r="D229" s="327">
        <f aca="true" t="shared" si="17" ref="D229:O229">SUM(D138,D174,D226)</f>
        <v>182561</v>
      </c>
      <c r="E229" s="327">
        <f t="shared" si="17"/>
        <v>1060516</v>
      </c>
      <c r="F229" s="327">
        <f t="shared" si="17"/>
        <v>88632</v>
      </c>
      <c r="G229" s="327">
        <f t="shared" si="17"/>
        <v>441403</v>
      </c>
      <c r="H229" s="327">
        <f t="shared" si="17"/>
        <v>0</v>
      </c>
      <c r="I229" s="327">
        <f t="shared" si="17"/>
        <v>947</v>
      </c>
      <c r="J229" s="327">
        <f t="shared" si="17"/>
        <v>37899</v>
      </c>
      <c r="K229" s="327">
        <f t="shared" si="17"/>
        <v>414651</v>
      </c>
      <c r="L229" s="327">
        <f t="shared" si="17"/>
        <v>21585</v>
      </c>
      <c r="M229" s="327">
        <f t="shared" si="17"/>
        <v>177200</v>
      </c>
      <c r="N229" s="327">
        <f t="shared" si="17"/>
        <v>0</v>
      </c>
      <c r="O229" s="327">
        <f t="shared" si="17"/>
        <v>5153</v>
      </c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</row>
    <row r="230" spans="1:6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</row>
    <row r="231" spans="1:61" ht="15.75">
      <c r="A231" s="280" t="s">
        <v>535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</row>
    <row r="232" spans="1:6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</row>
    <row r="233" spans="1:15" ht="12.75">
      <c r="A233" s="31" t="s">
        <v>44</v>
      </c>
      <c r="B233" s="31" t="s">
        <v>98</v>
      </c>
      <c r="C233" s="31" t="s">
        <v>47</v>
      </c>
      <c r="D233" s="31" t="s">
        <v>4</v>
      </c>
      <c r="E233" s="31" t="s">
        <v>47</v>
      </c>
      <c r="F233" s="31" t="s">
        <v>48</v>
      </c>
      <c r="G233" s="31" t="s">
        <v>49</v>
      </c>
      <c r="H233" s="31" t="s">
        <v>50</v>
      </c>
      <c r="I233" s="445" t="s">
        <v>316</v>
      </c>
      <c r="J233" s="446"/>
      <c r="K233" s="9" t="s">
        <v>155</v>
      </c>
      <c r="L233" s="9" t="s">
        <v>246</v>
      </c>
      <c r="M233" s="9" t="s">
        <v>249</v>
      </c>
      <c r="N233" s="9" t="s">
        <v>99</v>
      </c>
      <c r="O233" s="9" t="s">
        <v>52</v>
      </c>
    </row>
    <row r="234" spans="1:15" ht="12.75">
      <c r="A234" s="32" t="s">
        <v>53</v>
      </c>
      <c r="B234" s="32" t="s">
        <v>54</v>
      </c>
      <c r="C234" s="32" t="s">
        <v>59</v>
      </c>
      <c r="D234" s="32" t="s">
        <v>100</v>
      </c>
      <c r="E234" s="32" t="s">
        <v>57</v>
      </c>
      <c r="F234" s="32" t="s">
        <v>101</v>
      </c>
      <c r="G234" s="32" t="s">
        <v>59</v>
      </c>
      <c r="H234" s="32" t="s">
        <v>102</v>
      </c>
      <c r="I234" s="486"/>
      <c r="J234" s="487"/>
      <c r="K234" s="23" t="s">
        <v>156</v>
      </c>
      <c r="L234" s="23" t="s">
        <v>247</v>
      </c>
      <c r="M234" s="23" t="s">
        <v>250</v>
      </c>
      <c r="N234" s="23" t="s">
        <v>103</v>
      </c>
      <c r="O234" s="23" t="s">
        <v>63</v>
      </c>
    </row>
    <row r="235" spans="1:15" ht="12.75">
      <c r="A235" s="33"/>
      <c r="B235" s="33" t="s">
        <v>64</v>
      </c>
      <c r="C235" s="33" t="s">
        <v>61</v>
      </c>
      <c r="D235" s="33" t="s">
        <v>66</v>
      </c>
      <c r="E235" s="33" t="s">
        <v>67</v>
      </c>
      <c r="F235" s="33" t="s">
        <v>66</v>
      </c>
      <c r="G235" s="33" t="s">
        <v>61</v>
      </c>
      <c r="H235" s="33" t="s">
        <v>104</v>
      </c>
      <c r="I235" s="221" t="s">
        <v>680</v>
      </c>
      <c r="J235" s="222" t="s">
        <v>317</v>
      </c>
      <c r="K235" s="11" t="s">
        <v>157</v>
      </c>
      <c r="L235" s="11" t="s">
        <v>248</v>
      </c>
      <c r="M235" s="11" t="s">
        <v>105</v>
      </c>
      <c r="N235" s="11" t="s">
        <v>105</v>
      </c>
      <c r="O235" s="11" t="s">
        <v>66</v>
      </c>
    </row>
    <row r="236" spans="1:15" ht="12.75">
      <c r="A236" s="9" t="s">
        <v>7</v>
      </c>
      <c r="B236" s="12" t="s">
        <v>8</v>
      </c>
      <c r="C236" s="9" t="s">
        <v>9</v>
      </c>
      <c r="D236" s="20" t="s">
        <v>10</v>
      </c>
      <c r="E236" s="9" t="s">
        <v>11</v>
      </c>
      <c r="F236" s="20" t="s">
        <v>12</v>
      </c>
      <c r="G236" s="9" t="s">
        <v>14</v>
      </c>
      <c r="H236" s="20" t="s">
        <v>15</v>
      </c>
      <c r="I236" s="443" t="s">
        <v>16</v>
      </c>
      <c r="J236" s="453"/>
      <c r="K236" s="9" t="s">
        <v>17</v>
      </c>
      <c r="L236" s="12" t="s">
        <v>18</v>
      </c>
      <c r="M236" s="23" t="s">
        <v>19</v>
      </c>
      <c r="N236" s="23" t="s">
        <v>21</v>
      </c>
      <c r="O236" s="66" t="s">
        <v>251</v>
      </c>
    </row>
    <row r="237" spans="1:15" ht="12.75">
      <c r="A237" s="37" t="s">
        <v>350</v>
      </c>
      <c r="B237" s="167"/>
      <c r="C237" s="171"/>
      <c r="D237" s="167"/>
      <c r="E237" s="171"/>
      <c r="F237" s="167"/>
      <c r="G237" s="171"/>
      <c r="H237" s="167"/>
      <c r="I237" s="171"/>
      <c r="J237" s="167"/>
      <c r="K237" s="171"/>
      <c r="L237" s="167"/>
      <c r="M237" s="171"/>
      <c r="N237" s="167"/>
      <c r="O237" s="167"/>
    </row>
    <row r="238" spans="1:15" ht="12.75">
      <c r="A238" s="293" t="s">
        <v>106</v>
      </c>
      <c r="B238" s="130">
        <f>SUM(C238:O238)</f>
        <v>0</v>
      </c>
      <c r="C238" s="174">
        <v>0</v>
      </c>
      <c r="D238" s="130">
        <v>0</v>
      </c>
      <c r="E238" s="174">
        <v>0</v>
      </c>
      <c r="F238" s="130">
        <v>0</v>
      </c>
      <c r="G238" s="174">
        <v>0</v>
      </c>
      <c r="H238" s="130">
        <v>0</v>
      </c>
      <c r="I238" s="174">
        <v>0</v>
      </c>
      <c r="J238" s="130">
        <v>0</v>
      </c>
      <c r="K238" s="174">
        <v>0</v>
      </c>
      <c r="L238" s="130">
        <v>0</v>
      </c>
      <c r="M238" s="174">
        <v>0</v>
      </c>
      <c r="N238" s="130">
        <v>0</v>
      </c>
      <c r="O238" s="130">
        <v>0</v>
      </c>
    </row>
    <row r="239" spans="1:15" ht="12.75">
      <c r="A239" s="293" t="s">
        <v>555</v>
      </c>
      <c r="B239" s="130"/>
      <c r="C239" s="174"/>
      <c r="D239" s="130"/>
      <c r="E239" s="174"/>
      <c r="F239" s="130"/>
      <c r="G239" s="174"/>
      <c r="H239" s="130"/>
      <c r="I239" s="174"/>
      <c r="J239" s="130"/>
      <c r="K239" s="174"/>
      <c r="L239" s="130"/>
      <c r="M239" s="174"/>
      <c r="N239" s="130"/>
      <c r="O239" s="130"/>
    </row>
    <row r="240" spans="1:15" ht="12.75">
      <c r="A240" s="294" t="s">
        <v>656</v>
      </c>
      <c r="B240" s="164">
        <f>SUM(C240:O240)</f>
        <v>0</v>
      </c>
      <c r="C240" s="173"/>
      <c r="D240" s="164"/>
      <c r="E240" s="173"/>
      <c r="F240" s="164"/>
      <c r="G240" s="173"/>
      <c r="H240" s="164"/>
      <c r="I240" s="173"/>
      <c r="J240" s="164"/>
      <c r="K240" s="173"/>
      <c r="L240" s="164"/>
      <c r="M240" s="173"/>
      <c r="N240" s="164"/>
      <c r="O240" s="164"/>
    </row>
    <row r="241" spans="1:15" ht="12.75">
      <c r="A241" s="34" t="s">
        <v>351</v>
      </c>
      <c r="B241" s="130"/>
      <c r="C241" s="174"/>
      <c r="D241" s="130"/>
      <c r="E241" s="174"/>
      <c r="F241" s="130"/>
      <c r="G241" s="174"/>
      <c r="H241" s="130"/>
      <c r="I241" s="174"/>
      <c r="J241" s="130"/>
      <c r="K241" s="174"/>
      <c r="L241" s="130"/>
      <c r="M241" s="174"/>
      <c r="N241" s="130"/>
      <c r="O241" s="130"/>
    </row>
    <row r="242" spans="1:15" ht="12.75">
      <c r="A242" s="293" t="s">
        <v>106</v>
      </c>
      <c r="B242" s="130">
        <v>0</v>
      </c>
      <c r="C242" s="174">
        <v>0</v>
      </c>
      <c r="D242" s="130">
        <v>0</v>
      </c>
      <c r="E242" s="174">
        <v>0</v>
      </c>
      <c r="F242" s="130">
        <v>0</v>
      </c>
      <c r="G242" s="174">
        <v>0</v>
      </c>
      <c r="H242" s="130">
        <v>0</v>
      </c>
      <c r="I242" s="174">
        <v>0</v>
      </c>
      <c r="J242" s="130">
        <v>0</v>
      </c>
      <c r="K242" s="174">
        <v>0</v>
      </c>
      <c r="L242" s="130">
        <v>0</v>
      </c>
      <c r="M242" s="174">
        <v>0</v>
      </c>
      <c r="N242" s="130">
        <v>0</v>
      </c>
      <c r="O242" s="130">
        <v>0</v>
      </c>
    </row>
    <row r="243" spans="1:15" ht="12.75">
      <c r="A243" s="293" t="s">
        <v>555</v>
      </c>
      <c r="B243" s="130"/>
      <c r="C243" s="174"/>
      <c r="D243" s="130"/>
      <c r="E243" s="174"/>
      <c r="F243" s="130"/>
      <c r="G243" s="174"/>
      <c r="H243" s="130"/>
      <c r="I243" s="174"/>
      <c r="J243" s="130"/>
      <c r="K243" s="174"/>
      <c r="L243" s="130"/>
      <c r="M243" s="174"/>
      <c r="N243" s="130"/>
      <c r="O243" s="130"/>
    </row>
    <row r="244" spans="1:15" ht="12.75">
      <c r="A244" s="294" t="s">
        <v>656</v>
      </c>
      <c r="B244" s="130">
        <f>SUM(C244:O244)</f>
        <v>0</v>
      </c>
      <c r="C244" s="174"/>
      <c r="D244" s="130"/>
      <c r="E244" s="174"/>
      <c r="F244" s="130"/>
      <c r="G244" s="174"/>
      <c r="H244" s="130"/>
      <c r="I244" s="174"/>
      <c r="J244" s="130"/>
      <c r="K244" s="174"/>
      <c r="L244" s="130"/>
      <c r="M244" s="174"/>
      <c r="N244" s="130"/>
      <c r="O244" s="130"/>
    </row>
    <row r="245" spans="1:15" ht="12.75">
      <c r="A245" s="37" t="s">
        <v>352</v>
      </c>
      <c r="B245" s="167"/>
      <c r="C245" s="171"/>
      <c r="D245" s="167"/>
      <c r="E245" s="171"/>
      <c r="F245" s="167"/>
      <c r="G245" s="171"/>
      <c r="H245" s="167"/>
      <c r="I245" s="171"/>
      <c r="J245" s="167"/>
      <c r="K245" s="171"/>
      <c r="L245" s="167"/>
      <c r="M245" s="171"/>
      <c r="N245" s="167"/>
      <c r="O245" s="167"/>
    </row>
    <row r="246" spans="1:15" ht="12.75">
      <c r="A246" s="293" t="s">
        <v>106</v>
      </c>
      <c r="B246" s="130">
        <f>SUM(C246:O246)</f>
        <v>0</v>
      </c>
      <c r="C246" s="174">
        <v>0</v>
      </c>
      <c r="D246" s="130">
        <v>0</v>
      </c>
      <c r="E246" s="174">
        <v>0</v>
      </c>
      <c r="F246" s="130">
        <v>0</v>
      </c>
      <c r="G246" s="174">
        <v>0</v>
      </c>
      <c r="H246" s="130">
        <v>0</v>
      </c>
      <c r="I246" s="85"/>
      <c r="J246" s="130">
        <v>0</v>
      </c>
      <c r="K246" s="174">
        <v>0</v>
      </c>
      <c r="L246" s="130">
        <v>0</v>
      </c>
      <c r="M246" s="174">
        <v>0</v>
      </c>
      <c r="N246" s="130">
        <v>0</v>
      </c>
      <c r="O246" s="130">
        <v>0</v>
      </c>
    </row>
    <row r="247" spans="1:15" ht="12.75">
      <c r="A247" s="293" t="s">
        <v>555</v>
      </c>
      <c r="B247" s="130"/>
      <c r="C247" s="174"/>
      <c r="D247" s="130"/>
      <c r="E247" s="174"/>
      <c r="F247" s="130"/>
      <c r="G247" s="174"/>
      <c r="H247" s="130"/>
      <c r="I247" s="85"/>
      <c r="J247" s="130"/>
      <c r="K247" s="174"/>
      <c r="L247" s="130"/>
      <c r="M247" s="174"/>
      <c r="N247" s="130"/>
      <c r="O247" s="130"/>
    </row>
    <row r="248" spans="1:15" ht="12.75">
      <c r="A248" s="294" t="s">
        <v>656</v>
      </c>
      <c r="B248" s="164">
        <f>SUM(C248:O248)</f>
        <v>0</v>
      </c>
      <c r="C248" s="173"/>
      <c r="D248" s="164"/>
      <c r="E248" s="173"/>
      <c r="F248" s="164"/>
      <c r="G248" s="173"/>
      <c r="H248" s="164"/>
      <c r="I248" s="328"/>
      <c r="J248" s="164"/>
      <c r="K248" s="173"/>
      <c r="L248" s="164"/>
      <c r="M248" s="173"/>
      <c r="N248" s="164"/>
      <c r="O248" s="164"/>
    </row>
    <row r="249" spans="1:15" ht="12.75">
      <c r="A249" s="83" t="s">
        <v>353</v>
      </c>
      <c r="B249" s="130"/>
      <c r="C249" s="174"/>
      <c r="D249" s="130"/>
      <c r="E249" s="174"/>
      <c r="F249" s="130"/>
      <c r="G249" s="174"/>
      <c r="H249" s="130"/>
      <c r="I249" s="174"/>
      <c r="J249" s="130"/>
      <c r="K249" s="174"/>
      <c r="L249" s="130"/>
      <c r="M249" s="174"/>
      <c r="N249" s="130"/>
      <c r="O249" s="130"/>
    </row>
    <row r="250" spans="1:15" ht="12.75">
      <c r="A250" s="293" t="s">
        <v>106</v>
      </c>
      <c r="B250" s="130">
        <f>SUM(C250:O250)</f>
        <v>0</v>
      </c>
      <c r="C250" s="174">
        <v>0</v>
      </c>
      <c r="D250" s="130">
        <v>0</v>
      </c>
      <c r="E250" s="174">
        <v>0</v>
      </c>
      <c r="F250" s="130">
        <v>0</v>
      </c>
      <c r="G250" s="174">
        <v>0</v>
      </c>
      <c r="H250" s="130">
        <v>0</v>
      </c>
      <c r="I250" s="174">
        <v>0</v>
      </c>
      <c r="J250" s="130">
        <v>0</v>
      </c>
      <c r="K250" s="174">
        <v>0</v>
      </c>
      <c r="L250" s="130">
        <v>0</v>
      </c>
      <c r="M250" s="174">
        <v>0</v>
      </c>
      <c r="N250" s="130">
        <v>0</v>
      </c>
      <c r="O250" s="130">
        <v>0</v>
      </c>
    </row>
    <row r="251" spans="1:15" ht="12.75">
      <c r="A251" s="293" t="s">
        <v>555</v>
      </c>
      <c r="B251" s="130"/>
      <c r="C251" s="174"/>
      <c r="D251" s="130"/>
      <c r="E251" s="174"/>
      <c r="F251" s="130"/>
      <c r="G251" s="174"/>
      <c r="H251" s="130"/>
      <c r="I251" s="174"/>
      <c r="J251" s="130"/>
      <c r="K251" s="174"/>
      <c r="L251" s="130"/>
      <c r="M251" s="174"/>
      <c r="N251" s="130"/>
      <c r="O251" s="130"/>
    </row>
    <row r="252" spans="1:15" ht="12.75">
      <c r="A252" s="294" t="s">
        <v>656</v>
      </c>
      <c r="B252" s="130">
        <f>SUM(C252:O252)</f>
        <v>0</v>
      </c>
      <c r="C252" s="174"/>
      <c r="D252" s="130"/>
      <c r="E252" s="174"/>
      <c r="F252" s="130"/>
      <c r="G252" s="174"/>
      <c r="H252" s="130"/>
      <c r="I252" s="174"/>
      <c r="J252" s="130"/>
      <c r="K252" s="174"/>
      <c r="L252" s="130"/>
      <c r="M252" s="174"/>
      <c r="N252" s="130"/>
      <c r="O252" s="130"/>
    </row>
    <row r="253" spans="1:15" ht="12.75">
      <c r="A253" s="306" t="s">
        <v>354</v>
      </c>
      <c r="B253" s="167"/>
      <c r="C253" s="171"/>
      <c r="D253" s="167"/>
      <c r="E253" s="171"/>
      <c r="F253" s="167"/>
      <c r="G253" s="171"/>
      <c r="H253" s="167"/>
      <c r="I253" s="171"/>
      <c r="J253" s="167"/>
      <c r="K253" s="171"/>
      <c r="L253" s="167"/>
      <c r="M253" s="171"/>
      <c r="N253" s="167"/>
      <c r="O253" s="167"/>
    </row>
    <row r="254" spans="1:15" ht="12.75">
      <c r="A254" s="293" t="s">
        <v>106</v>
      </c>
      <c r="B254" s="130">
        <f>SUM(C254:O254)</f>
        <v>0</v>
      </c>
      <c r="C254" s="174">
        <v>0</v>
      </c>
      <c r="D254" s="130">
        <v>0</v>
      </c>
      <c r="E254" s="174">
        <v>0</v>
      </c>
      <c r="F254" s="130">
        <v>0</v>
      </c>
      <c r="G254" s="174">
        <v>0</v>
      </c>
      <c r="H254" s="130">
        <v>0</v>
      </c>
      <c r="I254" s="174">
        <v>0</v>
      </c>
      <c r="J254" s="130">
        <v>0</v>
      </c>
      <c r="K254" s="174">
        <v>0</v>
      </c>
      <c r="L254" s="130">
        <v>0</v>
      </c>
      <c r="M254" s="174">
        <v>0</v>
      </c>
      <c r="N254" s="130">
        <v>0</v>
      </c>
      <c r="O254" s="130">
        <v>0</v>
      </c>
    </row>
    <row r="255" spans="1:15" ht="12.75">
      <c r="A255" s="293" t="s">
        <v>555</v>
      </c>
      <c r="B255" s="130"/>
      <c r="C255" s="174"/>
      <c r="D255" s="130"/>
      <c r="E255" s="174"/>
      <c r="F255" s="130"/>
      <c r="G255" s="174"/>
      <c r="H255" s="130"/>
      <c r="I255" s="174"/>
      <c r="J255" s="130"/>
      <c r="K255" s="174"/>
      <c r="L255" s="130"/>
      <c r="M255" s="174"/>
      <c r="N255" s="130"/>
      <c r="O255" s="130"/>
    </row>
    <row r="256" spans="1:15" ht="12.75">
      <c r="A256" s="294" t="s">
        <v>656</v>
      </c>
      <c r="B256" s="164">
        <f>SUM(C256:O256)</f>
        <v>0</v>
      </c>
      <c r="C256" s="173"/>
      <c r="D256" s="164"/>
      <c r="E256" s="173"/>
      <c r="F256" s="164"/>
      <c r="G256" s="173"/>
      <c r="H256" s="164"/>
      <c r="I256" s="173"/>
      <c r="J256" s="164"/>
      <c r="K256" s="173"/>
      <c r="L256" s="164"/>
      <c r="M256" s="173"/>
      <c r="N256" s="164"/>
      <c r="O256" s="164"/>
    </row>
    <row r="257" spans="1:15" ht="12.75">
      <c r="A257" s="83" t="s">
        <v>752</v>
      </c>
      <c r="B257" s="130"/>
      <c r="C257" s="174"/>
      <c r="D257" s="130"/>
      <c r="E257" s="174"/>
      <c r="F257" s="130"/>
      <c r="G257" s="174"/>
      <c r="H257" s="130"/>
      <c r="I257" s="174"/>
      <c r="J257" s="130"/>
      <c r="K257" s="174"/>
      <c r="L257" s="130"/>
      <c r="M257" s="174"/>
      <c r="N257" s="130"/>
      <c r="O257" s="130"/>
    </row>
    <row r="258" spans="1:15" ht="12.75">
      <c r="A258" s="293" t="s">
        <v>106</v>
      </c>
      <c r="B258" s="130">
        <f>SUM(C258:O258)</f>
        <v>0</v>
      </c>
      <c r="C258" s="174">
        <v>0</v>
      </c>
      <c r="D258" s="130">
        <v>0</v>
      </c>
      <c r="E258" s="174">
        <v>0</v>
      </c>
      <c r="F258" s="130">
        <v>0</v>
      </c>
      <c r="G258" s="174">
        <v>0</v>
      </c>
      <c r="H258" s="130">
        <v>0</v>
      </c>
      <c r="I258" s="174">
        <v>0</v>
      </c>
      <c r="J258" s="130">
        <v>0</v>
      </c>
      <c r="K258" s="174">
        <v>0</v>
      </c>
      <c r="L258" s="130">
        <v>0</v>
      </c>
      <c r="M258" s="174">
        <v>0</v>
      </c>
      <c r="N258" s="130">
        <v>0</v>
      </c>
      <c r="O258" s="130">
        <v>0</v>
      </c>
    </row>
    <row r="259" spans="1:15" ht="12.75">
      <c r="A259" s="293" t="s">
        <v>555</v>
      </c>
      <c r="B259" s="130"/>
      <c r="C259" s="174"/>
      <c r="D259" s="130"/>
      <c r="E259" s="174"/>
      <c r="F259" s="130"/>
      <c r="G259" s="174"/>
      <c r="H259" s="130"/>
      <c r="I259" s="174"/>
      <c r="J259" s="130"/>
      <c r="K259" s="174"/>
      <c r="L259" s="130"/>
      <c r="M259" s="174"/>
      <c r="N259" s="130"/>
      <c r="O259" s="130"/>
    </row>
    <row r="260" spans="1:15" ht="12.75">
      <c r="A260" s="294" t="s">
        <v>656</v>
      </c>
      <c r="B260" s="130">
        <f>SUM(C260:O260)</f>
        <v>133</v>
      </c>
      <c r="C260" s="174"/>
      <c r="D260" s="130"/>
      <c r="E260" s="174"/>
      <c r="F260" s="130"/>
      <c r="G260" s="174"/>
      <c r="H260" s="130"/>
      <c r="I260" s="174"/>
      <c r="J260" s="130"/>
      <c r="K260" s="174"/>
      <c r="L260" s="130">
        <v>133</v>
      </c>
      <c r="M260" s="174"/>
      <c r="N260" s="130"/>
      <c r="O260" s="130"/>
    </row>
    <row r="261" spans="1:15" ht="12.75">
      <c r="A261" s="306" t="s">
        <v>429</v>
      </c>
      <c r="B261" s="167"/>
      <c r="C261" s="171"/>
      <c r="D261" s="167"/>
      <c r="E261" s="171"/>
      <c r="F261" s="167"/>
      <c r="G261" s="171"/>
      <c r="H261" s="167"/>
      <c r="I261" s="171"/>
      <c r="J261" s="167"/>
      <c r="K261" s="171"/>
      <c r="L261" s="167"/>
      <c r="M261" s="171"/>
      <c r="N261" s="167"/>
      <c r="O261" s="167"/>
    </row>
    <row r="262" spans="1:15" ht="12.75">
      <c r="A262" s="293" t="s">
        <v>106</v>
      </c>
      <c r="B262" s="130">
        <f>SUM(C262:O262)</f>
        <v>0</v>
      </c>
      <c r="C262" s="174">
        <v>0</v>
      </c>
      <c r="D262" s="130">
        <v>0</v>
      </c>
      <c r="E262" s="174">
        <v>0</v>
      </c>
      <c r="F262" s="130">
        <v>0</v>
      </c>
      <c r="G262" s="174">
        <v>0</v>
      </c>
      <c r="H262" s="130">
        <v>0</v>
      </c>
      <c r="I262" s="174">
        <v>0</v>
      </c>
      <c r="J262" s="130">
        <v>0</v>
      </c>
      <c r="K262" s="174">
        <v>0</v>
      </c>
      <c r="L262" s="130">
        <v>0</v>
      </c>
      <c r="M262" s="174">
        <v>0</v>
      </c>
      <c r="N262" s="130">
        <v>0</v>
      </c>
      <c r="O262" s="130">
        <v>0</v>
      </c>
    </row>
    <row r="263" spans="1:15" ht="12.75">
      <c r="A263" s="293" t="s">
        <v>555</v>
      </c>
      <c r="B263" s="130"/>
      <c r="C263" s="174"/>
      <c r="D263" s="130"/>
      <c r="E263" s="174"/>
      <c r="F263" s="130"/>
      <c r="G263" s="174"/>
      <c r="H263" s="130"/>
      <c r="I263" s="174"/>
      <c r="J263" s="130"/>
      <c r="K263" s="174"/>
      <c r="L263" s="130"/>
      <c r="M263" s="174"/>
      <c r="N263" s="130"/>
      <c r="O263" s="130"/>
    </row>
    <row r="264" spans="1:15" ht="12.75">
      <c r="A264" s="294" t="s">
        <v>656</v>
      </c>
      <c r="B264" s="164">
        <f>SUM(C264:O264)</f>
        <v>0</v>
      </c>
      <c r="C264" s="173"/>
      <c r="D264" s="164"/>
      <c r="E264" s="173"/>
      <c r="F264" s="164"/>
      <c r="G264" s="173"/>
      <c r="H264" s="164"/>
      <c r="I264" s="173"/>
      <c r="J264" s="164"/>
      <c r="K264" s="173"/>
      <c r="L264" s="164"/>
      <c r="M264" s="173"/>
      <c r="N264" s="164"/>
      <c r="O264" s="164"/>
    </row>
    <row r="265" spans="1:15" ht="12.75">
      <c r="A265" s="83" t="s">
        <v>430</v>
      </c>
      <c r="B265" s="130"/>
      <c r="C265" s="174"/>
      <c r="D265" s="130"/>
      <c r="E265" s="174"/>
      <c r="F265" s="130"/>
      <c r="G265" s="174"/>
      <c r="H265" s="130"/>
      <c r="I265" s="174"/>
      <c r="J265" s="130"/>
      <c r="K265" s="174"/>
      <c r="L265" s="130"/>
      <c r="M265" s="174"/>
      <c r="N265" s="130"/>
      <c r="O265" s="130"/>
    </row>
    <row r="266" spans="1:15" ht="12.75">
      <c r="A266" s="293" t="s">
        <v>106</v>
      </c>
      <c r="B266" s="130">
        <f>SUM(C266:O266)</f>
        <v>0</v>
      </c>
      <c r="C266" s="174">
        <v>0</v>
      </c>
      <c r="D266" s="130">
        <v>0</v>
      </c>
      <c r="E266" s="174">
        <v>0</v>
      </c>
      <c r="F266" s="130">
        <v>0</v>
      </c>
      <c r="G266" s="174">
        <v>0</v>
      </c>
      <c r="H266" s="130">
        <v>0</v>
      </c>
      <c r="I266" s="174">
        <v>0</v>
      </c>
      <c r="J266" s="130">
        <v>0</v>
      </c>
      <c r="K266" s="174">
        <v>0</v>
      </c>
      <c r="L266" s="130">
        <v>0</v>
      </c>
      <c r="M266" s="174">
        <v>0</v>
      </c>
      <c r="N266" s="130">
        <v>0</v>
      </c>
      <c r="O266" s="130">
        <v>0</v>
      </c>
    </row>
    <row r="267" spans="1:15" ht="12.75">
      <c r="A267" s="293" t="s">
        <v>555</v>
      </c>
      <c r="B267" s="130">
        <f>SUM(C267:O267)</f>
        <v>2893</v>
      </c>
      <c r="C267" s="174"/>
      <c r="D267" s="130"/>
      <c r="E267" s="174"/>
      <c r="F267" s="130"/>
      <c r="G267" s="174"/>
      <c r="H267" s="130"/>
      <c r="I267" s="174"/>
      <c r="J267" s="130"/>
      <c r="K267" s="174"/>
      <c r="L267" s="130">
        <v>2893</v>
      </c>
      <c r="M267" s="174"/>
      <c r="N267" s="130"/>
      <c r="O267" s="130"/>
    </row>
    <row r="268" spans="1:15" ht="12.75">
      <c r="A268" s="294" t="s">
        <v>656</v>
      </c>
      <c r="B268" s="130">
        <f>SUM(C268:O268)</f>
        <v>2896</v>
      </c>
      <c r="C268" s="174"/>
      <c r="D268" s="130"/>
      <c r="E268" s="174"/>
      <c r="F268" s="130"/>
      <c r="G268" s="174"/>
      <c r="H268" s="130"/>
      <c r="I268" s="174"/>
      <c r="J268" s="130"/>
      <c r="K268" s="174"/>
      <c r="L268" s="130">
        <v>2896</v>
      </c>
      <c r="M268" s="174"/>
      <c r="N268" s="130"/>
      <c r="O268" s="130"/>
    </row>
    <row r="269" spans="1:15" ht="12.75">
      <c r="A269" s="37" t="s">
        <v>431</v>
      </c>
      <c r="B269" s="167"/>
      <c r="C269" s="171"/>
      <c r="D269" s="167"/>
      <c r="E269" s="171"/>
      <c r="F269" s="167"/>
      <c r="G269" s="171"/>
      <c r="H269" s="167"/>
      <c r="I269" s="171"/>
      <c r="J269" s="167"/>
      <c r="K269" s="171"/>
      <c r="L269" s="167"/>
      <c r="M269" s="171"/>
      <c r="N269" s="167"/>
      <c r="O269" s="167"/>
    </row>
    <row r="270" spans="1:15" ht="12.75">
      <c r="A270" s="293" t="s">
        <v>106</v>
      </c>
      <c r="B270" s="130">
        <f>SUM(C270:O270)</f>
        <v>0</v>
      </c>
      <c r="C270" s="174">
        <v>0</v>
      </c>
      <c r="D270" s="130">
        <v>0</v>
      </c>
      <c r="E270" s="174">
        <v>0</v>
      </c>
      <c r="F270" s="130">
        <v>0</v>
      </c>
      <c r="G270" s="174">
        <v>0</v>
      </c>
      <c r="H270" s="130">
        <v>0</v>
      </c>
      <c r="I270" s="174">
        <v>0</v>
      </c>
      <c r="J270" s="130">
        <v>0</v>
      </c>
      <c r="K270" s="174">
        <v>0</v>
      </c>
      <c r="L270" s="130">
        <v>0</v>
      </c>
      <c r="M270" s="174">
        <v>0</v>
      </c>
      <c r="N270" s="130">
        <v>0</v>
      </c>
      <c r="O270" s="130">
        <v>0</v>
      </c>
    </row>
    <row r="271" spans="1:15" ht="12.75">
      <c r="A271" s="293" t="s">
        <v>555</v>
      </c>
      <c r="B271" s="130"/>
      <c r="C271" s="174"/>
      <c r="D271" s="130"/>
      <c r="E271" s="174"/>
      <c r="F271" s="130"/>
      <c r="G271" s="174"/>
      <c r="H271" s="130"/>
      <c r="I271" s="174"/>
      <c r="J271" s="130"/>
      <c r="K271" s="174"/>
      <c r="L271" s="130"/>
      <c r="M271" s="174"/>
      <c r="N271" s="130"/>
      <c r="O271" s="130"/>
    </row>
    <row r="272" spans="1:15" ht="12.75">
      <c r="A272" s="294" t="s">
        <v>656</v>
      </c>
      <c r="B272" s="164">
        <f>SUM(C272:O272)</f>
        <v>0</v>
      </c>
      <c r="C272" s="173"/>
      <c r="D272" s="164"/>
      <c r="E272" s="173"/>
      <c r="F272" s="164"/>
      <c r="G272" s="173"/>
      <c r="H272" s="164"/>
      <c r="I272" s="173"/>
      <c r="J272" s="164"/>
      <c r="K272" s="173"/>
      <c r="L272" s="164"/>
      <c r="M272" s="173"/>
      <c r="N272" s="164"/>
      <c r="O272" s="164"/>
    </row>
    <row r="273" spans="1:15" ht="12.75">
      <c r="A273" s="34" t="s">
        <v>432</v>
      </c>
      <c r="B273" s="130"/>
      <c r="C273" s="174"/>
      <c r="D273" s="130"/>
      <c r="E273" s="174"/>
      <c r="F273" s="130"/>
      <c r="G273" s="174"/>
      <c r="H273" s="130"/>
      <c r="I273" s="174"/>
      <c r="J273" s="130"/>
      <c r="K273" s="174"/>
      <c r="L273" s="130"/>
      <c r="M273" s="174"/>
      <c r="N273" s="130"/>
      <c r="O273" s="130"/>
    </row>
    <row r="274" spans="1:15" ht="12.75">
      <c r="A274" s="293" t="s">
        <v>106</v>
      </c>
      <c r="B274" s="130">
        <f>SUM(C274:O274)</f>
        <v>0</v>
      </c>
      <c r="C274" s="174">
        <v>0</v>
      </c>
      <c r="D274" s="130">
        <v>0</v>
      </c>
      <c r="E274" s="174">
        <v>0</v>
      </c>
      <c r="F274" s="130">
        <v>0</v>
      </c>
      <c r="G274" s="174">
        <v>0</v>
      </c>
      <c r="H274" s="130">
        <v>0</v>
      </c>
      <c r="I274" s="174">
        <v>0</v>
      </c>
      <c r="J274" s="130">
        <v>0</v>
      </c>
      <c r="K274" s="174">
        <v>0</v>
      </c>
      <c r="L274" s="130">
        <v>0</v>
      </c>
      <c r="M274" s="174">
        <v>0</v>
      </c>
      <c r="N274" s="130">
        <v>0</v>
      </c>
      <c r="O274" s="130">
        <v>0</v>
      </c>
    </row>
    <row r="275" spans="1:15" ht="12.75">
      <c r="A275" s="293" t="s">
        <v>555</v>
      </c>
      <c r="B275" s="130"/>
      <c r="C275" s="174"/>
      <c r="D275" s="130"/>
      <c r="E275" s="174"/>
      <c r="F275" s="130"/>
      <c r="G275" s="174"/>
      <c r="H275" s="130"/>
      <c r="I275" s="174"/>
      <c r="J275" s="130"/>
      <c r="K275" s="174"/>
      <c r="L275" s="130"/>
      <c r="M275" s="174"/>
      <c r="N275" s="130"/>
      <c r="O275" s="130"/>
    </row>
    <row r="276" spans="1:15" ht="12.75">
      <c r="A276" s="294" t="s">
        <v>656</v>
      </c>
      <c r="B276" s="130">
        <f>SUM(C276:O276)</f>
        <v>0</v>
      </c>
      <c r="C276" s="174"/>
      <c r="D276" s="130"/>
      <c r="E276" s="174"/>
      <c r="F276" s="130"/>
      <c r="G276" s="174"/>
      <c r="H276" s="130"/>
      <c r="I276" s="174"/>
      <c r="J276" s="130"/>
      <c r="K276" s="174"/>
      <c r="L276" s="130"/>
      <c r="M276" s="174"/>
      <c r="N276" s="130"/>
      <c r="O276" s="130"/>
    </row>
    <row r="277" spans="1:15" ht="12.75">
      <c r="A277" s="37" t="s">
        <v>434</v>
      </c>
      <c r="B277" s="167"/>
      <c r="C277" s="171"/>
      <c r="D277" s="167"/>
      <c r="E277" s="171"/>
      <c r="F277" s="167"/>
      <c r="G277" s="171"/>
      <c r="H277" s="167"/>
      <c r="I277" s="171"/>
      <c r="J277" s="167"/>
      <c r="K277" s="171"/>
      <c r="L277" s="167"/>
      <c r="M277" s="171"/>
      <c r="N277" s="167"/>
      <c r="O277" s="167"/>
    </row>
    <row r="278" spans="1:15" ht="12.75">
      <c r="A278" s="293" t="s">
        <v>106</v>
      </c>
      <c r="B278" s="130">
        <f>SUM(C278:O278)</f>
        <v>0</v>
      </c>
      <c r="C278" s="174">
        <v>0</v>
      </c>
      <c r="D278" s="130">
        <v>0</v>
      </c>
      <c r="E278" s="174">
        <v>0</v>
      </c>
      <c r="F278" s="130">
        <v>0</v>
      </c>
      <c r="G278" s="174">
        <v>0</v>
      </c>
      <c r="H278" s="130">
        <v>0</v>
      </c>
      <c r="I278" s="174">
        <v>0</v>
      </c>
      <c r="J278" s="130">
        <v>0</v>
      </c>
      <c r="K278" s="174">
        <v>0</v>
      </c>
      <c r="L278" s="130">
        <v>0</v>
      </c>
      <c r="M278" s="174">
        <v>0</v>
      </c>
      <c r="N278" s="130">
        <v>0</v>
      </c>
      <c r="O278" s="130">
        <v>0</v>
      </c>
    </row>
    <row r="279" spans="1:15" ht="12.75">
      <c r="A279" s="293" t="s">
        <v>555</v>
      </c>
      <c r="B279" s="130"/>
      <c r="C279" s="174"/>
      <c r="D279" s="130"/>
      <c r="E279" s="174"/>
      <c r="F279" s="130"/>
      <c r="G279" s="174"/>
      <c r="H279" s="130"/>
      <c r="I279" s="174"/>
      <c r="J279" s="130"/>
      <c r="K279" s="174"/>
      <c r="L279" s="130"/>
      <c r="M279" s="174"/>
      <c r="N279" s="130"/>
      <c r="O279" s="130"/>
    </row>
    <row r="280" spans="1:15" ht="12.75">
      <c r="A280" s="294" t="s">
        <v>656</v>
      </c>
      <c r="B280" s="164">
        <f>SUM(C280:O280)</f>
        <v>0</v>
      </c>
      <c r="C280" s="173"/>
      <c r="D280" s="164"/>
      <c r="E280" s="173"/>
      <c r="F280" s="164"/>
      <c r="G280" s="173"/>
      <c r="H280" s="164"/>
      <c r="I280" s="173"/>
      <c r="J280" s="164"/>
      <c r="K280" s="173"/>
      <c r="L280" s="164"/>
      <c r="M280" s="173"/>
      <c r="N280" s="164"/>
      <c r="O280" s="164"/>
    </row>
    <row r="281" spans="1:15" ht="12.75">
      <c r="A281" s="34" t="s">
        <v>437</v>
      </c>
      <c r="B281" s="130"/>
      <c r="C281" s="174"/>
      <c r="D281" s="130"/>
      <c r="E281" s="174"/>
      <c r="F281" s="130"/>
      <c r="G281" s="174"/>
      <c r="H281" s="130"/>
      <c r="I281" s="174"/>
      <c r="J281" s="130"/>
      <c r="K281" s="174"/>
      <c r="L281" s="130"/>
      <c r="M281" s="174"/>
      <c r="N281" s="130"/>
      <c r="O281" s="130"/>
    </row>
    <row r="282" spans="1:15" ht="12.75">
      <c r="A282" s="293" t="s">
        <v>106</v>
      </c>
      <c r="B282" s="130">
        <f>SUM(C282:P282)</f>
        <v>0</v>
      </c>
      <c r="C282" s="174">
        <v>0</v>
      </c>
      <c r="D282" s="130">
        <v>0</v>
      </c>
      <c r="E282" s="174">
        <v>0</v>
      </c>
      <c r="F282" s="130">
        <v>0</v>
      </c>
      <c r="G282" s="174">
        <v>0</v>
      </c>
      <c r="H282" s="130">
        <v>0</v>
      </c>
      <c r="I282" s="174">
        <v>0</v>
      </c>
      <c r="J282" s="130">
        <v>0</v>
      </c>
      <c r="K282" s="174">
        <v>0</v>
      </c>
      <c r="L282" s="130">
        <v>0</v>
      </c>
      <c r="M282" s="174">
        <v>0</v>
      </c>
      <c r="N282" s="130">
        <v>0</v>
      </c>
      <c r="O282" s="130">
        <v>0</v>
      </c>
    </row>
    <row r="283" spans="1:15" ht="12.75">
      <c r="A283" s="293" t="s">
        <v>555</v>
      </c>
      <c r="B283" s="130"/>
      <c r="C283" s="174"/>
      <c r="D283" s="130"/>
      <c r="E283" s="174"/>
      <c r="F283" s="130"/>
      <c r="G283" s="174"/>
      <c r="H283" s="130"/>
      <c r="I283" s="174"/>
      <c r="J283" s="130"/>
      <c r="K283" s="174"/>
      <c r="L283" s="130"/>
      <c r="M283" s="174"/>
      <c r="N283" s="130"/>
      <c r="O283" s="130"/>
    </row>
    <row r="284" spans="1:15" ht="12.75">
      <c r="A284" s="294" t="s">
        <v>656</v>
      </c>
      <c r="B284" s="130">
        <f>SUM(C284:O284)</f>
        <v>0</v>
      </c>
      <c r="C284" s="174"/>
      <c r="D284" s="130"/>
      <c r="E284" s="174"/>
      <c r="F284" s="130"/>
      <c r="G284" s="174"/>
      <c r="H284" s="130"/>
      <c r="I284" s="174"/>
      <c r="J284" s="130"/>
      <c r="K284" s="174"/>
      <c r="L284" s="130"/>
      <c r="M284" s="174"/>
      <c r="N284" s="130"/>
      <c r="O284" s="130"/>
    </row>
    <row r="285" spans="1:15" ht="12.75">
      <c r="A285" s="37" t="s">
        <v>442</v>
      </c>
      <c r="B285" s="167"/>
      <c r="C285" s="171"/>
      <c r="D285" s="167"/>
      <c r="E285" s="171"/>
      <c r="F285" s="167"/>
      <c r="G285" s="171"/>
      <c r="H285" s="167"/>
      <c r="I285" s="171"/>
      <c r="J285" s="167"/>
      <c r="K285" s="171"/>
      <c r="L285" s="167"/>
      <c r="M285" s="171"/>
      <c r="N285" s="167"/>
      <c r="O285" s="167"/>
    </row>
    <row r="286" spans="1:15" ht="12.75">
      <c r="A286" s="293" t="s">
        <v>106</v>
      </c>
      <c r="B286" s="130">
        <f>SUM(C286:O286)</f>
        <v>0</v>
      </c>
      <c r="C286" s="174">
        <v>0</v>
      </c>
      <c r="D286" s="130">
        <v>0</v>
      </c>
      <c r="E286" s="174">
        <v>0</v>
      </c>
      <c r="F286" s="130">
        <v>0</v>
      </c>
      <c r="G286" s="174">
        <v>0</v>
      </c>
      <c r="H286" s="130">
        <v>0</v>
      </c>
      <c r="I286" s="174">
        <v>0</v>
      </c>
      <c r="J286" s="130">
        <v>0</v>
      </c>
      <c r="K286" s="174">
        <v>0</v>
      </c>
      <c r="L286" s="130">
        <v>0</v>
      </c>
      <c r="M286" s="174">
        <v>0</v>
      </c>
      <c r="N286" s="130">
        <v>0</v>
      </c>
      <c r="O286" s="130"/>
    </row>
    <row r="287" spans="1:15" ht="12.75">
      <c r="A287" s="293" t="s">
        <v>555</v>
      </c>
      <c r="B287" s="130">
        <f>SUM(C287:O287)</f>
        <v>6796</v>
      </c>
      <c r="C287" s="174"/>
      <c r="D287" s="130"/>
      <c r="E287" s="174"/>
      <c r="F287" s="130"/>
      <c r="G287" s="174"/>
      <c r="H287" s="130"/>
      <c r="I287" s="174"/>
      <c r="J287" s="130"/>
      <c r="K287" s="174"/>
      <c r="L287" s="130">
        <v>6796</v>
      </c>
      <c r="M287" s="174"/>
      <c r="N287" s="130"/>
      <c r="O287" s="130"/>
    </row>
    <row r="288" spans="1:15" ht="12.75">
      <c r="A288" s="294" t="s">
        <v>656</v>
      </c>
      <c r="B288" s="164">
        <f>SUM(C288:O288)</f>
        <v>14076</v>
      </c>
      <c r="C288" s="173"/>
      <c r="D288" s="164"/>
      <c r="E288" s="173"/>
      <c r="F288" s="164"/>
      <c r="G288" s="173"/>
      <c r="H288" s="164"/>
      <c r="I288" s="173"/>
      <c r="J288" s="164"/>
      <c r="K288" s="173"/>
      <c r="L288" s="164">
        <v>14076</v>
      </c>
      <c r="M288" s="173"/>
      <c r="N288" s="164"/>
      <c r="O288" s="164"/>
    </row>
    <row r="289" spans="1:15" ht="12.75">
      <c r="A289" s="83" t="s">
        <v>441</v>
      </c>
      <c r="B289" s="130"/>
      <c r="C289" s="174"/>
      <c r="D289" s="130"/>
      <c r="E289" s="174"/>
      <c r="F289" s="130"/>
      <c r="G289" s="174"/>
      <c r="H289" s="130"/>
      <c r="I289" s="174"/>
      <c r="J289" s="130"/>
      <c r="K289" s="174"/>
      <c r="L289" s="130"/>
      <c r="M289" s="174"/>
      <c r="N289" s="130"/>
      <c r="O289" s="130"/>
    </row>
    <row r="290" spans="1:15" ht="12.75">
      <c r="A290" s="293" t="s">
        <v>106</v>
      </c>
      <c r="B290" s="130">
        <f>SUM(C290:P290)</f>
        <v>0</v>
      </c>
      <c r="C290" s="174">
        <v>0</v>
      </c>
      <c r="D290" s="130">
        <v>0</v>
      </c>
      <c r="E290" s="174">
        <v>0</v>
      </c>
      <c r="F290" s="130">
        <v>0</v>
      </c>
      <c r="G290" s="174">
        <v>0</v>
      </c>
      <c r="H290" s="130">
        <v>0</v>
      </c>
      <c r="I290" s="174">
        <v>0</v>
      </c>
      <c r="J290" s="130">
        <v>0</v>
      </c>
      <c r="K290" s="174">
        <v>0</v>
      </c>
      <c r="L290" s="130">
        <v>0</v>
      </c>
      <c r="M290" s="174">
        <v>0</v>
      </c>
      <c r="N290" s="130">
        <v>0</v>
      </c>
      <c r="O290" s="130">
        <v>0</v>
      </c>
    </row>
    <row r="291" spans="1:15" ht="12.75">
      <c r="A291" s="293" t="s">
        <v>555</v>
      </c>
      <c r="B291" s="130"/>
      <c r="C291" s="174"/>
      <c r="D291" s="130"/>
      <c r="E291" s="174"/>
      <c r="F291" s="130"/>
      <c r="G291" s="174"/>
      <c r="H291" s="130"/>
      <c r="I291" s="174"/>
      <c r="J291" s="130"/>
      <c r="K291" s="174"/>
      <c r="L291" s="130"/>
      <c r="M291" s="174"/>
      <c r="N291" s="130"/>
      <c r="O291" s="130"/>
    </row>
    <row r="292" spans="1:15" ht="12.75">
      <c r="A292" s="294" t="s">
        <v>656</v>
      </c>
      <c r="B292" s="130">
        <f>SUM(C292:O292)</f>
        <v>0</v>
      </c>
      <c r="C292" s="174"/>
      <c r="D292" s="130"/>
      <c r="E292" s="174"/>
      <c r="F292" s="130"/>
      <c r="G292" s="174"/>
      <c r="H292" s="130"/>
      <c r="I292" s="174"/>
      <c r="J292" s="130"/>
      <c r="K292" s="174"/>
      <c r="L292" s="130"/>
      <c r="M292" s="174"/>
      <c r="N292" s="130"/>
      <c r="O292" s="130"/>
    </row>
    <row r="293" spans="1:15" ht="12.75">
      <c r="A293" s="306" t="s">
        <v>444</v>
      </c>
      <c r="B293" s="167"/>
      <c r="C293" s="171"/>
      <c r="D293" s="167"/>
      <c r="E293" s="171"/>
      <c r="F293" s="167"/>
      <c r="G293" s="171"/>
      <c r="H293" s="167"/>
      <c r="I293" s="171"/>
      <c r="J293" s="167"/>
      <c r="K293" s="171"/>
      <c r="L293" s="167"/>
      <c r="M293" s="171"/>
      <c r="N293" s="167"/>
      <c r="O293" s="167"/>
    </row>
    <row r="294" spans="1:15" ht="12.75">
      <c r="A294" s="293" t="s">
        <v>106</v>
      </c>
      <c r="B294" s="130">
        <v>0</v>
      </c>
      <c r="C294" s="174">
        <v>0</v>
      </c>
      <c r="D294" s="130">
        <v>0</v>
      </c>
      <c r="E294" s="174">
        <v>0</v>
      </c>
      <c r="F294" s="130">
        <v>0</v>
      </c>
      <c r="G294" s="174">
        <v>0</v>
      </c>
      <c r="H294" s="130">
        <v>0</v>
      </c>
      <c r="I294" s="174">
        <v>0</v>
      </c>
      <c r="J294" s="130">
        <v>0</v>
      </c>
      <c r="K294" s="174">
        <v>0</v>
      </c>
      <c r="L294" s="130">
        <v>0</v>
      </c>
      <c r="M294" s="174">
        <v>0</v>
      </c>
      <c r="N294" s="130">
        <v>0</v>
      </c>
      <c r="O294" s="130">
        <v>0</v>
      </c>
    </row>
    <row r="295" spans="1:15" ht="12.75">
      <c r="A295" s="293" t="s">
        <v>555</v>
      </c>
      <c r="B295" s="130"/>
      <c r="C295" s="174"/>
      <c r="D295" s="130"/>
      <c r="E295" s="174"/>
      <c r="F295" s="130"/>
      <c r="G295" s="174"/>
      <c r="H295" s="130"/>
      <c r="I295" s="174"/>
      <c r="J295" s="130"/>
      <c r="K295" s="174"/>
      <c r="L295" s="130"/>
      <c r="M295" s="174"/>
      <c r="N295" s="130"/>
      <c r="O295" s="130"/>
    </row>
    <row r="296" spans="1:15" ht="12.75">
      <c r="A296" s="294" t="s">
        <v>656</v>
      </c>
      <c r="B296" s="164">
        <f>SUM(C296:O296)</f>
        <v>0</v>
      </c>
      <c r="C296" s="173"/>
      <c r="D296" s="164"/>
      <c r="E296" s="173"/>
      <c r="F296" s="164"/>
      <c r="G296" s="173"/>
      <c r="H296" s="164"/>
      <c r="I296" s="173"/>
      <c r="J296" s="164"/>
      <c r="K296" s="173"/>
      <c r="L296" s="164"/>
      <c r="M296" s="173"/>
      <c r="N296" s="164"/>
      <c r="O296" s="164"/>
    </row>
    <row r="297" spans="1:15" ht="12.75">
      <c r="A297" s="34" t="s">
        <v>92</v>
      </c>
      <c r="B297" s="178"/>
      <c r="C297" s="179"/>
      <c r="D297" s="183"/>
      <c r="E297" s="179"/>
      <c r="F297" s="183"/>
      <c r="G297" s="179"/>
      <c r="H297" s="183"/>
      <c r="I297" s="179"/>
      <c r="J297" s="178"/>
      <c r="K297" s="179"/>
      <c r="L297" s="183"/>
      <c r="M297" s="179"/>
      <c r="N297" s="183"/>
      <c r="O297" s="167"/>
    </row>
    <row r="298" spans="1:16" ht="13.5" customHeight="1">
      <c r="A298" s="386" t="s">
        <v>106</v>
      </c>
      <c r="B298" s="178">
        <f>SUM(C298:O298)</f>
        <v>0</v>
      </c>
      <c r="C298" s="179">
        <f>SUM(C238,C242,C246,C250,C254,C258,C262,C266,C270,C274,C278,C282,C286,C290,C294,)</f>
        <v>0</v>
      </c>
      <c r="D298" s="178">
        <f aca="true" t="shared" si="18" ref="D298:O298">SUM(D238,D242,D246,D250,D254,D258,D262,D266,D270,D274,D278,D282,D286,D290,D294,)</f>
        <v>0</v>
      </c>
      <c r="E298" s="179">
        <f t="shared" si="18"/>
        <v>0</v>
      </c>
      <c r="F298" s="178">
        <f t="shared" si="18"/>
        <v>0</v>
      </c>
      <c r="G298" s="179">
        <f t="shared" si="18"/>
        <v>0</v>
      </c>
      <c r="H298" s="178">
        <f t="shared" si="18"/>
        <v>0</v>
      </c>
      <c r="I298" s="179">
        <f t="shared" si="18"/>
        <v>0</v>
      </c>
      <c r="J298" s="179">
        <f t="shared" si="18"/>
        <v>0</v>
      </c>
      <c r="K298" s="179">
        <f t="shared" si="18"/>
        <v>0</v>
      </c>
      <c r="L298" s="178">
        <f t="shared" si="18"/>
        <v>0</v>
      </c>
      <c r="M298" s="179">
        <f t="shared" si="18"/>
        <v>0</v>
      </c>
      <c r="N298" s="178">
        <f t="shared" si="18"/>
        <v>0</v>
      </c>
      <c r="O298" s="178">
        <f t="shared" si="18"/>
        <v>0</v>
      </c>
      <c r="P298" s="216"/>
    </row>
    <row r="299" spans="1:16" ht="13.5" customHeight="1">
      <c r="A299" s="386" t="s">
        <v>555</v>
      </c>
      <c r="B299" s="178">
        <f>SUM(C299:O299)</f>
        <v>9689</v>
      </c>
      <c r="C299" s="179">
        <f aca="true" t="shared" si="19" ref="C299:O300">SUM(C239,C243,C247,C251,C255,C259,C263,C267,C271,C275,C279,C283,C287,C291,C295,)</f>
        <v>0</v>
      </c>
      <c r="D299" s="178">
        <f t="shared" si="19"/>
        <v>0</v>
      </c>
      <c r="E299" s="179">
        <f t="shared" si="19"/>
        <v>0</v>
      </c>
      <c r="F299" s="178">
        <f t="shared" si="19"/>
        <v>0</v>
      </c>
      <c r="G299" s="179">
        <f t="shared" si="19"/>
        <v>0</v>
      </c>
      <c r="H299" s="178">
        <f t="shared" si="19"/>
        <v>0</v>
      </c>
      <c r="I299" s="179">
        <f t="shared" si="19"/>
        <v>0</v>
      </c>
      <c r="J299" s="179">
        <f t="shared" si="19"/>
        <v>0</v>
      </c>
      <c r="K299" s="179">
        <f t="shared" si="19"/>
        <v>0</v>
      </c>
      <c r="L299" s="178">
        <f t="shared" si="19"/>
        <v>9689</v>
      </c>
      <c r="M299" s="179">
        <f t="shared" si="19"/>
        <v>0</v>
      </c>
      <c r="N299" s="178">
        <f t="shared" si="19"/>
        <v>0</v>
      </c>
      <c r="O299" s="178">
        <f t="shared" si="19"/>
        <v>0</v>
      </c>
      <c r="P299" s="216"/>
    </row>
    <row r="300" spans="1:16" ht="13.5" customHeight="1">
      <c r="A300" s="387" t="s">
        <v>656</v>
      </c>
      <c r="B300" s="178">
        <f>SUM(C300:O300)</f>
        <v>17105</v>
      </c>
      <c r="C300" s="179">
        <f>SUM(C240,C244,C248,C252,C256,C260,C264,C268,C272,C276,C280,C284,C288,C292,C296,)</f>
        <v>0</v>
      </c>
      <c r="D300" s="181">
        <f t="shared" si="19"/>
        <v>0</v>
      </c>
      <c r="E300" s="179">
        <f t="shared" si="19"/>
        <v>0</v>
      </c>
      <c r="F300" s="181">
        <f t="shared" si="19"/>
        <v>0</v>
      </c>
      <c r="G300" s="179">
        <f t="shared" si="19"/>
        <v>0</v>
      </c>
      <c r="H300" s="181">
        <f t="shared" si="19"/>
        <v>0</v>
      </c>
      <c r="I300" s="179">
        <f t="shared" si="19"/>
        <v>0</v>
      </c>
      <c r="J300" s="179">
        <f t="shared" si="19"/>
        <v>0</v>
      </c>
      <c r="K300" s="179">
        <f t="shared" si="19"/>
        <v>0</v>
      </c>
      <c r="L300" s="181">
        <f t="shared" si="19"/>
        <v>17105</v>
      </c>
      <c r="M300" s="179">
        <f t="shared" si="19"/>
        <v>0</v>
      </c>
      <c r="N300" s="181">
        <f t="shared" si="19"/>
        <v>0</v>
      </c>
      <c r="O300" s="181">
        <f t="shared" si="19"/>
        <v>0</v>
      </c>
      <c r="P300" s="216"/>
    </row>
    <row r="301" spans="1:61" ht="12.75">
      <c r="A301" s="37" t="s">
        <v>598</v>
      </c>
      <c r="B301" s="167"/>
      <c r="C301" s="171"/>
      <c r="D301" s="167"/>
      <c r="E301" s="171"/>
      <c r="F301" s="167"/>
      <c r="G301" s="171"/>
      <c r="H301" s="167"/>
      <c r="I301" s="171"/>
      <c r="J301" s="167"/>
      <c r="K301" s="171"/>
      <c r="L301" s="167"/>
      <c r="M301" s="171"/>
      <c r="N301" s="167"/>
      <c r="O301" s="16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</row>
    <row r="302" spans="1:61" ht="12.75">
      <c r="A302" s="293" t="s">
        <v>106</v>
      </c>
      <c r="B302" s="130">
        <f aca="true" t="shared" si="20" ref="B302:D303">SUM(B306,B310)</f>
        <v>135093</v>
      </c>
      <c r="C302" s="174">
        <f t="shared" si="20"/>
        <v>57449</v>
      </c>
      <c r="D302" s="130">
        <f t="shared" si="20"/>
        <v>77644</v>
      </c>
      <c r="E302" s="174">
        <f>SUM(E306:E310)</f>
        <v>0</v>
      </c>
      <c r="F302" s="130">
        <f>SUM(F306:F310)</f>
        <v>37</v>
      </c>
      <c r="G302" s="174">
        <f>SUM(G306:G310)</f>
        <v>0</v>
      </c>
      <c r="H302" s="130">
        <f>SUM(H306:H310)</f>
        <v>0</v>
      </c>
      <c r="I302" s="174">
        <v>0</v>
      </c>
      <c r="J302" s="130">
        <f>SUM(J306:J310)</f>
        <v>0</v>
      </c>
      <c r="K302" s="174">
        <v>0</v>
      </c>
      <c r="L302" s="130">
        <v>0</v>
      </c>
      <c r="M302" s="174">
        <v>0</v>
      </c>
      <c r="N302" s="130">
        <v>0</v>
      </c>
      <c r="O302" s="130">
        <v>0</v>
      </c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</row>
    <row r="303" spans="1:61" ht="12.75">
      <c r="A303" s="293" t="s">
        <v>555</v>
      </c>
      <c r="B303" s="130">
        <f t="shared" si="20"/>
        <v>139732</v>
      </c>
      <c r="C303" s="174">
        <f t="shared" si="20"/>
        <v>58499</v>
      </c>
      <c r="D303" s="130">
        <f t="shared" si="20"/>
        <v>77660</v>
      </c>
      <c r="E303" s="174"/>
      <c r="F303" s="130"/>
      <c r="G303" s="174"/>
      <c r="H303" s="130"/>
      <c r="I303" s="174"/>
      <c r="J303" s="130"/>
      <c r="K303" s="174"/>
      <c r="L303" s="130"/>
      <c r="M303" s="174"/>
      <c r="N303" s="130"/>
      <c r="O303" s="130">
        <v>3573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</row>
    <row r="304" spans="1:61" ht="12.75">
      <c r="A304" s="294" t="s">
        <v>656</v>
      </c>
      <c r="B304" s="164">
        <v>140370</v>
      </c>
      <c r="C304" s="173">
        <f>SUM(C308,C312)</f>
        <v>59089</v>
      </c>
      <c r="D304" s="164">
        <f aca="true" t="shared" si="21" ref="D304:O304">SUM(D308,D312)</f>
        <v>77671</v>
      </c>
      <c r="E304" s="173">
        <f t="shared" si="21"/>
        <v>0</v>
      </c>
      <c r="F304" s="164">
        <f t="shared" si="21"/>
        <v>37</v>
      </c>
      <c r="G304" s="173">
        <f t="shared" si="21"/>
        <v>0</v>
      </c>
      <c r="H304" s="164">
        <f t="shared" si="21"/>
        <v>0</v>
      </c>
      <c r="I304" s="173">
        <f t="shared" si="21"/>
        <v>0</v>
      </c>
      <c r="J304" s="164">
        <f t="shared" si="21"/>
        <v>0</v>
      </c>
      <c r="K304" s="173">
        <f t="shared" si="21"/>
        <v>0</v>
      </c>
      <c r="L304" s="164">
        <f t="shared" si="21"/>
        <v>0</v>
      </c>
      <c r="M304" s="173">
        <f t="shared" si="21"/>
        <v>0</v>
      </c>
      <c r="N304" s="164">
        <f t="shared" si="21"/>
        <v>0</v>
      </c>
      <c r="O304" s="164">
        <f t="shared" si="21"/>
        <v>3573</v>
      </c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</row>
    <row r="305" spans="1:61" ht="12.75">
      <c r="A305" s="35" t="s">
        <v>258</v>
      </c>
      <c r="B305" s="130"/>
      <c r="C305" s="174"/>
      <c r="D305" s="130"/>
      <c r="E305" s="174"/>
      <c r="F305" s="130"/>
      <c r="G305" s="174"/>
      <c r="H305" s="130"/>
      <c r="I305" s="174"/>
      <c r="J305" s="130"/>
      <c r="K305" s="174"/>
      <c r="L305" s="130"/>
      <c r="M305" s="174"/>
      <c r="N305" s="130"/>
      <c r="O305" s="130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</row>
    <row r="306" spans="1:61" ht="12.75">
      <c r="A306" s="293" t="s">
        <v>106</v>
      </c>
      <c r="B306" s="130">
        <f>SUM(C306,D306,E306,F306,G306,H306,J306)</f>
        <v>84866</v>
      </c>
      <c r="C306" s="174">
        <v>34860</v>
      </c>
      <c r="D306" s="130">
        <v>50006</v>
      </c>
      <c r="E306" s="174">
        <v>0</v>
      </c>
      <c r="F306" s="130">
        <v>0</v>
      </c>
      <c r="G306" s="174">
        <v>0</v>
      </c>
      <c r="H306" s="130">
        <v>0</v>
      </c>
      <c r="I306" s="174">
        <v>0</v>
      </c>
      <c r="J306" s="130">
        <v>0</v>
      </c>
      <c r="K306" s="174">
        <v>0</v>
      </c>
      <c r="L306" s="130">
        <v>0</v>
      </c>
      <c r="M306" s="174">
        <v>0</v>
      </c>
      <c r="N306" s="130">
        <v>0</v>
      </c>
      <c r="O306" s="130">
        <v>0</v>
      </c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</row>
    <row r="307" spans="1:61" ht="12.75">
      <c r="A307" s="293" t="s">
        <v>555</v>
      </c>
      <c r="B307" s="130">
        <f>SUM(C307,D307,E307,F307,G307,H307,J307,O307)</f>
        <v>88714</v>
      </c>
      <c r="C307" s="174">
        <v>35468</v>
      </c>
      <c r="D307" s="130">
        <v>50022</v>
      </c>
      <c r="E307" s="174"/>
      <c r="F307" s="130"/>
      <c r="G307" s="174"/>
      <c r="H307" s="130"/>
      <c r="I307" s="174"/>
      <c r="J307" s="130"/>
      <c r="K307" s="174"/>
      <c r="L307" s="130"/>
      <c r="M307" s="174"/>
      <c r="N307" s="130"/>
      <c r="O307" s="130">
        <v>3224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</row>
    <row r="308" spans="1:61" ht="12.75">
      <c r="A308" s="294" t="s">
        <v>656</v>
      </c>
      <c r="B308" s="130">
        <v>89056</v>
      </c>
      <c r="C308" s="174">
        <v>35762</v>
      </c>
      <c r="D308" s="130">
        <v>50033</v>
      </c>
      <c r="E308" s="174"/>
      <c r="F308" s="130">
        <v>37</v>
      </c>
      <c r="G308" s="174"/>
      <c r="H308" s="130"/>
      <c r="I308" s="174"/>
      <c r="J308" s="130"/>
      <c r="K308" s="174"/>
      <c r="L308" s="130"/>
      <c r="M308" s="174"/>
      <c r="N308" s="130"/>
      <c r="O308" s="130">
        <v>3224</v>
      </c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</row>
    <row r="309" spans="1:61" ht="12.75">
      <c r="A309" s="41" t="s">
        <v>259</v>
      </c>
      <c r="B309" s="167"/>
      <c r="C309" s="171"/>
      <c r="D309" s="167"/>
      <c r="E309" s="171"/>
      <c r="F309" s="167"/>
      <c r="G309" s="171"/>
      <c r="H309" s="167"/>
      <c r="I309" s="171"/>
      <c r="J309" s="167"/>
      <c r="K309" s="171"/>
      <c r="L309" s="167"/>
      <c r="M309" s="171"/>
      <c r="N309" s="167"/>
      <c r="O309" s="16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</row>
    <row r="310" spans="1:61" ht="12.75">
      <c r="A310" s="293" t="s">
        <v>106</v>
      </c>
      <c r="B310" s="130">
        <f>SUM(C310,D310,E310,F310,G310,H310,J310)</f>
        <v>50227</v>
      </c>
      <c r="C310" s="174">
        <v>22589</v>
      </c>
      <c r="D310" s="130">
        <v>27638</v>
      </c>
      <c r="E310" s="174">
        <v>0</v>
      </c>
      <c r="F310" s="130">
        <v>0</v>
      </c>
      <c r="G310" s="174">
        <v>0</v>
      </c>
      <c r="H310" s="130">
        <v>0</v>
      </c>
      <c r="I310" s="174">
        <v>0</v>
      </c>
      <c r="J310" s="130">
        <v>0</v>
      </c>
      <c r="K310" s="174">
        <v>0</v>
      </c>
      <c r="L310" s="130">
        <v>0</v>
      </c>
      <c r="M310" s="174">
        <v>0</v>
      </c>
      <c r="N310" s="130">
        <v>0</v>
      </c>
      <c r="O310" s="130">
        <v>0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</row>
    <row r="311" spans="1:61" ht="12.75">
      <c r="A311" s="293" t="s">
        <v>555</v>
      </c>
      <c r="B311" s="130">
        <f>SUM(C311,D311,E311,F311,G311,H311,J311,O311)</f>
        <v>51018</v>
      </c>
      <c r="C311" s="174">
        <v>23031</v>
      </c>
      <c r="D311" s="130">
        <v>27638</v>
      </c>
      <c r="E311" s="174"/>
      <c r="F311" s="130"/>
      <c r="G311" s="174"/>
      <c r="H311" s="130"/>
      <c r="I311" s="174"/>
      <c r="J311" s="130"/>
      <c r="K311" s="174"/>
      <c r="L311" s="130"/>
      <c r="M311" s="174"/>
      <c r="N311" s="130"/>
      <c r="O311" s="130">
        <v>349</v>
      </c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</row>
    <row r="312" spans="1:61" ht="12.75">
      <c r="A312" s="294" t="s">
        <v>656</v>
      </c>
      <c r="B312" s="164">
        <v>51314</v>
      </c>
      <c r="C312" s="173">
        <v>23327</v>
      </c>
      <c r="D312" s="164">
        <v>27638</v>
      </c>
      <c r="E312" s="173"/>
      <c r="F312" s="164"/>
      <c r="G312" s="173"/>
      <c r="H312" s="164"/>
      <c r="I312" s="173"/>
      <c r="J312" s="164"/>
      <c r="K312" s="173"/>
      <c r="L312" s="164"/>
      <c r="M312" s="173"/>
      <c r="N312" s="164"/>
      <c r="O312" s="164">
        <v>349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</row>
    <row r="313" spans="1:61" ht="12.75">
      <c r="A313" s="34" t="s">
        <v>452</v>
      </c>
      <c r="B313" s="130"/>
      <c r="C313" s="174"/>
      <c r="D313" s="130"/>
      <c r="E313" s="174"/>
      <c r="F313" s="130"/>
      <c r="G313" s="174"/>
      <c r="H313" s="130"/>
      <c r="I313" s="174"/>
      <c r="J313" s="130"/>
      <c r="K313" s="174"/>
      <c r="L313" s="130"/>
      <c r="M313" s="174"/>
      <c r="N313" s="130"/>
      <c r="O313" s="130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</row>
    <row r="314" spans="1:61" ht="12.75">
      <c r="A314" s="293" t="s">
        <v>106</v>
      </c>
      <c r="B314" s="130">
        <f aca="true" t="shared" si="22" ref="B314:J314">SUM(B318,B322,B326,B330)</f>
        <v>84235</v>
      </c>
      <c r="C314" s="174">
        <f t="shared" si="22"/>
        <v>39715</v>
      </c>
      <c r="D314" s="130">
        <f t="shared" si="22"/>
        <v>44520</v>
      </c>
      <c r="E314" s="174">
        <f t="shared" si="22"/>
        <v>0</v>
      </c>
      <c r="F314" s="130">
        <f t="shared" si="22"/>
        <v>0</v>
      </c>
      <c r="G314" s="174">
        <f t="shared" si="22"/>
        <v>0</v>
      </c>
      <c r="H314" s="130">
        <f t="shared" si="22"/>
        <v>0</v>
      </c>
      <c r="I314" s="174">
        <f t="shared" si="22"/>
        <v>0</v>
      </c>
      <c r="J314" s="130">
        <f t="shared" si="22"/>
        <v>0</v>
      </c>
      <c r="K314" s="174">
        <v>0</v>
      </c>
      <c r="L314" s="130">
        <v>0</v>
      </c>
      <c r="M314" s="174">
        <v>0</v>
      </c>
      <c r="N314" s="130">
        <v>0</v>
      </c>
      <c r="O314" s="130">
        <v>0</v>
      </c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</row>
    <row r="315" spans="1:61" ht="12.75">
      <c r="A315" s="293" t="s">
        <v>555</v>
      </c>
      <c r="B315" s="130">
        <f>SUM(B319,B323,B327,B331)</f>
        <v>85890</v>
      </c>
      <c r="C315" s="174">
        <f>SUM(C319,C323,C327,C331)</f>
        <v>39715</v>
      </c>
      <c r="D315" s="130">
        <f>SUM(D319,D323,D327,D331)</f>
        <v>44843</v>
      </c>
      <c r="E315" s="174"/>
      <c r="F315" s="130"/>
      <c r="G315" s="174"/>
      <c r="H315" s="130"/>
      <c r="I315" s="174"/>
      <c r="J315" s="130"/>
      <c r="K315" s="174"/>
      <c r="L315" s="130"/>
      <c r="M315" s="174"/>
      <c r="N315" s="130"/>
      <c r="O315" s="130">
        <v>1332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</row>
    <row r="316" spans="1:61" ht="12.75">
      <c r="A316" s="294" t="s">
        <v>656</v>
      </c>
      <c r="B316" s="130">
        <f>SUM(B320,B324,B328,B332)</f>
        <v>85890</v>
      </c>
      <c r="C316" s="174">
        <f>SUM(C320,C324,C328,C332)</f>
        <v>39715</v>
      </c>
      <c r="D316" s="130">
        <f aca="true" t="shared" si="23" ref="D316:O316">SUM(D320,D324,D328,D332)</f>
        <v>44843</v>
      </c>
      <c r="E316" s="174">
        <f t="shared" si="23"/>
        <v>0</v>
      </c>
      <c r="F316" s="130">
        <f t="shared" si="23"/>
        <v>0</v>
      </c>
      <c r="G316" s="174">
        <f t="shared" si="23"/>
        <v>0</v>
      </c>
      <c r="H316" s="130">
        <f t="shared" si="23"/>
        <v>0</v>
      </c>
      <c r="I316" s="174">
        <f t="shared" si="23"/>
        <v>0</v>
      </c>
      <c r="J316" s="130">
        <f t="shared" si="23"/>
        <v>0</v>
      </c>
      <c r="K316" s="174">
        <f t="shared" si="23"/>
        <v>0</v>
      </c>
      <c r="L316" s="130">
        <f t="shared" si="23"/>
        <v>0</v>
      </c>
      <c r="M316" s="174">
        <f t="shared" si="23"/>
        <v>0</v>
      </c>
      <c r="N316" s="130">
        <f t="shared" si="23"/>
        <v>0</v>
      </c>
      <c r="O316" s="130">
        <f t="shared" si="23"/>
        <v>1332</v>
      </c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</row>
    <row r="317" spans="1:61" ht="12.75">
      <c r="A317" s="306" t="s">
        <v>453</v>
      </c>
      <c r="B317" s="167"/>
      <c r="C317" s="171"/>
      <c r="D317" s="167"/>
      <c r="E317" s="171"/>
      <c r="F317" s="167"/>
      <c r="G317" s="171"/>
      <c r="H317" s="167"/>
      <c r="I317" s="171"/>
      <c r="J317" s="167"/>
      <c r="K317" s="171"/>
      <c r="L317" s="167"/>
      <c r="M317" s="171"/>
      <c r="N317" s="167"/>
      <c r="O317" s="16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</row>
    <row r="318" spans="1:61" ht="12.75">
      <c r="A318" s="293" t="s">
        <v>106</v>
      </c>
      <c r="B318" s="130">
        <f>SUM(C318,D318,E318,F318,G318,H318,J318)</f>
        <v>46501</v>
      </c>
      <c r="C318" s="174">
        <v>8681</v>
      </c>
      <c r="D318" s="130">
        <v>37820</v>
      </c>
      <c r="E318" s="174">
        <v>0</v>
      </c>
      <c r="F318" s="130">
        <v>0</v>
      </c>
      <c r="G318" s="174">
        <v>0</v>
      </c>
      <c r="H318" s="130">
        <v>0</v>
      </c>
      <c r="I318" s="174">
        <v>0</v>
      </c>
      <c r="J318" s="130">
        <v>0</v>
      </c>
      <c r="K318" s="174">
        <v>0</v>
      </c>
      <c r="L318" s="130">
        <v>0</v>
      </c>
      <c r="M318" s="174">
        <v>0</v>
      </c>
      <c r="N318" s="130">
        <v>0</v>
      </c>
      <c r="O318" s="130">
        <v>0</v>
      </c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</row>
    <row r="319" spans="1:61" ht="12.75">
      <c r="A319" s="293" t="s">
        <v>555</v>
      </c>
      <c r="B319" s="130">
        <f>SUM(C319,D319,E319,F319,G319,H319,J319,O319)</f>
        <v>48156</v>
      </c>
      <c r="C319" s="174">
        <v>8681</v>
      </c>
      <c r="D319" s="130">
        <v>38143</v>
      </c>
      <c r="E319" s="174"/>
      <c r="F319" s="130"/>
      <c r="G319" s="174"/>
      <c r="H319" s="130"/>
      <c r="I319" s="174"/>
      <c r="J319" s="130"/>
      <c r="K319" s="174"/>
      <c r="L319" s="130"/>
      <c r="M319" s="174"/>
      <c r="N319" s="130"/>
      <c r="O319" s="130">
        <v>1332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</row>
    <row r="320" spans="1:61" ht="12.75">
      <c r="A320" s="294" t="s">
        <v>656</v>
      </c>
      <c r="B320" s="164">
        <v>48156</v>
      </c>
      <c r="C320" s="173">
        <v>8681</v>
      </c>
      <c r="D320" s="164">
        <v>38143</v>
      </c>
      <c r="E320" s="173"/>
      <c r="F320" s="164"/>
      <c r="G320" s="173"/>
      <c r="H320" s="164"/>
      <c r="I320" s="173"/>
      <c r="J320" s="164"/>
      <c r="K320" s="173"/>
      <c r="L320" s="164"/>
      <c r="M320" s="173"/>
      <c r="N320" s="164"/>
      <c r="O320" s="164">
        <v>1332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</row>
    <row r="321" spans="1:61" ht="12.75">
      <c r="A321" s="83" t="s">
        <v>455</v>
      </c>
      <c r="B321" s="130"/>
      <c r="C321" s="174"/>
      <c r="D321" s="130"/>
      <c r="E321" s="174"/>
      <c r="F321" s="130"/>
      <c r="G321" s="174"/>
      <c r="H321" s="130"/>
      <c r="I321" s="174"/>
      <c r="J321" s="130"/>
      <c r="K321" s="174"/>
      <c r="L321" s="130"/>
      <c r="M321" s="174"/>
      <c r="N321" s="130"/>
      <c r="O321" s="130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</row>
    <row r="322" spans="1:61" ht="12.75">
      <c r="A322" s="293" t="s">
        <v>106</v>
      </c>
      <c r="B322" s="130">
        <f>SUM(C322,D322,E322,F322,G322,H322,J322)</f>
        <v>29843</v>
      </c>
      <c r="C322" s="174">
        <v>27043</v>
      </c>
      <c r="D322" s="130">
        <v>2800</v>
      </c>
      <c r="E322" s="174">
        <v>0</v>
      </c>
      <c r="F322" s="130">
        <v>0</v>
      </c>
      <c r="G322" s="174">
        <v>0</v>
      </c>
      <c r="H322" s="130">
        <v>0</v>
      </c>
      <c r="I322" s="174">
        <v>0</v>
      </c>
      <c r="J322" s="130">
        <v>0</v>
      </c>
      <c r="K322" s="174">
        <v>0</v>
      </c>
      <c r="L322" s="130">
        <v>0</v>
      </c>
      <c r="M322" s="174">
        <v>0</v>
      </c>
      <c r="N322" s="130">
        <v>0</v>
      </c>
      <c r="O322" s="130">
        <v>0</v>
      </c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</row>
    <row r="323" spans="1:61" ht="12.75">
      <c r="A323" s="293" t="s">
        <v>555</v>
      </c>
      <c r="B323" s="130">
        <f>SUM(C323,D323,E323,F323,G323,H323,J323)</f>
        <v>29843</v>
      </c>
      <c r="C323" s="174">
        <v>27043</v>
      </c>
      <c r="D323" s="130">
        <v>2800</v>
      </c>
      <c r="E323" s="174"/>
      <c r="F323" s="130"/>
      <c r="G323" s="174"/>
      <c r="H323" s="130"/>
      <c r="I323" s="174"/>
      <c r="J323" s="130"/>
      <c r="K323" s="174"/>
      <c r="L323" s="130"/>
      <c r="M323" s="174"/>
      <c r="N323" s="130"/>
      <c r="O323" s="130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</row>
    <row r="324" spans="1:61" ht="12.75">
      <c r="A324" s="294" t="s">
        <v>656</v>
      </c>
      <c r="B324" s="130">
        <f>SUM(C324,D324,E324,F324,G324,H324,J324)</f>
        <v>29474</v>
      </c>
      <c r="C324" s="174">
        <v>27043</v>
      </c>
      <c r="D324" s="130">
        <v>2431</v>
      </c>
      <c r="E324" s="174"/>
      <c r="F324" s="130"/>
      <c r="G324" s="174"/>
      <c r="H324" s="130"/>
      <c r="I324" s="174"/>
      <c r="J324" s="130"/>
      <c r="K324" s="174"/>
      <c r="L324" s="130"/>
      <c r="M324" s="174"/>
      <c r="N324" s="130"/>
      <c r="O324" s="130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</row>
    <row r="325" spans="1:61" ht="12.75">
      <c r="A325" s="306" t="s">
        <v>456</v>
      </c>
      <c r="B325" s="167"/>
      <c r="C325" s="171"/>
      <c r="D325" s="167"/>
      <c r="E325" s="171"/>
      <c r="F325" s="167"/>
      <c r="G325" s="171"/>
      <c r="H325" s="167"/>
      <c r="I325" s="171"/>
      <c r="J325" s="167"/>
      <c r="K325" s="171"/>
      <c r="L325" s="167"/>
      <c r="M325" s="171"/>
      <c r="N325" s="167"/>
      <c r="O325" s="16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</row>
    <row r="326" spans="1:61" ht="12.75">
      <c r="A326" s="293" t="s">
        <v>106</v>
      </c>
      <c r="B326" s="130">
        <f>SUM(C326,D326,E326,F326,G326,H326,J326)</f>
        <v>7491</v>
      </c>
      <c r="C326" s="174">
        <v>3991</v>
      </c>
      <c r="D326" s="130">
        <v>3500</v>
      </c>
      <c r="E326" s="174">
        <v>0</v>
      </c>
      <c r="F326" s="130">
        <v>0</v>
      </c>
      <c r="G326" s="174">
        <v>0</v>
      </c>
      <c r="H326" s="130">
        <v>0</v>
      </c>
      <c r="I326" s="174">
        <v>0</v>
      </c>
      <c r="J326" s="130">
        <v>0</v>
      </c>
      <c r="K326" s="174">
        <v>0</v>
      </c>
      <c r="L326" s="130">
        <v>0</v>
      </c>
      <c r="M326" s="174">
        <v>0</v>
      </c>
      <c r="N326" s="130">
        <v>0</v>
      </c>
      <c r="O326" s="130">
        <v>0</v>
      </c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</row>
    <row r="327" spans="1:61" ht="12.75">
      <c r="A327" s="293" t="s">
        <v>555</v>
      </c>
      <c r="B327" s="130">
        <f>SUM(C327,D327,E327,F327,G327,H327,J327)</f>
        <v>7491</v>
      </c>
      <c r="C327" s="174">
        <v>3991</v>
      </c>
      <c r="D327" s="130">
        <v>3500</v>
      </c>
      <c r="E327" s="174"/>
      <c r="F327" s="130"/>
      <c r="G327" s="174"/>
      <c r="H327" s="130"/>
      <c r="I327" s="174"/>
      <c r="J327" s="130"/>
      <c r="K327" s="174"/>
      <c r="L327" s="130"/>
      <c r="M327" s="174"/>
      <c r="N327" s="130"/>
      <c r="O327" s="130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</row>
    <row r="328" spans="1:61" ht="12.75">
      <c r="A328" s="294" t="s">
        <v>656</v>
      </c>
      <c r="B328" s="164">
        <f>SUM(C328,D328,E328,F328,G328,H328,J328)</f>
        <v>7860</v>
      </c>
      <c r="C328" s="173">
        <v>3991</v>
      </c>
      <c r="D328" s="164">
        <v>3869</v>
      </c>
      <c r="E328" s="173"/>
      <c r="F328" s="164"/>
      <c r="G328" s="173"/>
      <c r="H328" s="164"/>
      <c r="I328" s="173"/>
      <c r="J328" s="164"/>
      <c r="K328" s="173"/>
      <c r="L328" s="164"/>
      <c r="M328" s="173"/>
      <c r="N328" s="164"/>
      <c r="O328" s="164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</row>
    <row r="329" spans="1:61" ht="12.75">
      <c r="A329" s="83" t="s">
        <v>457</v>
      </c>
      <c r="B329" s="130"/>
      <c r="C329" s="174"/>
      <c r="D329" s="130"/>
      <c r="E329" s="174"/>
      <c r="F329" s="130"/>
      <c r="G329" s="174"/>
      <c r="H329" s="130"/>
      <c r="I329" s="174"/>
      <c r="J329" s="130"/>
      <c r="K329" s="174"/>
      <c r="L329" s="130"/>
      <c r="M329" s="174"/>
      <c r="N329" s="130"/>
      <c r="O329" s="130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</row>
    <row r="330" spans="1:61" ht="12.75">
      <c r="A330" s="293" t="s">
        <v>106</v>
      </c>
      <c r="B330" s="130">
        <f>SUM(C330,D330,E330,F330,G330,H330,J330)</f>
        <v>400</v>
      </c>
      <c r="C330" s="174">
        <v>0</v>
      </c>
      <c r="D330" s="130">
        <v>400</v>
      </c>
      <c r="E330" s="174">
        <v>0</v>
      </c>
      <c r="F330" s="130">
        <v>0</v>
      </c>
      <c r="G330" s="174">
        <v>0</v>
      </c>
      <c r="H330" s="130">
        <v>0</v>
      </c>
      <c r="I330" s="174">
        <v>0</v>
      </c>
      <c r="J330" s="130">
        <v>0</v>
      </c>
      <c r="K330" s="174">
        <v>0</v>
      </c>
      <c r="L330" s="130">
        <v>0</v>
      </c>
      <c r="M330" s="174">
        <v>0</v>
      </c>
      <c r="N330" s="130">
        <v>0</v>
      </c>
      <c r="O330" s="130">
        <v>0</v>
      </c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</row>
    <row r="331" spans="1:61" ht="12.75">
      <c r="A331" s="293" t="s">
        <v>555</v>
      </c>
      <c r="B331" s="130">
        <f>SUM(C331,D331,E331,F331,G331,H331,J331)</f>
        <v>400</v>
      </c>
      <c r="C331" s="174"/>
      <c r="D331" s="130">
        <v>400</v>
      </c>
      <c r="E331" s="174"/>
      <c r="F331" s="130"/>
      <c r="G331" s="174"/>
      <c r="H331" s="130"/>
      <c r="I331" s="174"/>
      <c r="J331" s="130"/>
      <c r="K331" s="174"/>
      <c r="L331" s="130"/>
      <c r="M331" s="174"/>
      <c r="N331" s="130"/>
      <c r="O331" s="13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</row>
    <row r="332" spans="1:61" ht="12.75">
      <c r="A332" s="294" t="s">
        <v>656</v>
      </c>
      <c r="B332" s="130">
        <f>SUM(C332,D332,E332,F332,G332,H332,J332)</f>
        <v>400</v>
      </c>
      <c r="C332" s="174"/>
      <c r="D332" s="130">
        <v>400</v>
      </c>
      <c r="E332" s="174"/>
      <c r="F332" s="130"/>
      <c r="G332" s="174"/>
      <c r="H332" s="130"/>
      <c r="I332" s="174"/>
      <c r="J332" s="130"/>
      <c r="K332" s="174"/>
      <c r="L332" s="130"/>
      <c r="M332" s="174"/>
      <c r="N332" s="130"/>
      <c r="O332" s="130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</row>
    <row r="333" spans="1:61" ht="12.75">
      <c r="A333" s="37" t="s">
        <v>536</v>
      </c>
      <c r="B333" s="14"/>
      <c r="C333" s="28"/>
      <c r="D333" s="14"/>
      <c r="E333" s="28"/>
      <c r="F333" s="14"/>
      <c r="G333" s="28"/>
      <c r="H333" s="14"/>
      <c r="I333" s="28"/>
      <c r="J333" s="14"/>
      <c r="K333" s="171"/>
      <c r="L333" s="167"/>
      <c r="M333" s="171"/>
      <c r="N333" s="167"/>
      <c r="O333" s="16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</row>
    <row r="334" spans="1:61" ht="12.75">
      <c r="A334" s="293" t="s">
        <v>106</v>
      </c>
      <c r="B334" s="130">
        <f>SUM(C334:J334)</f>
        <v>219365</v>
      </c>
      <c r="C334" s="174">
        <f aca="true" t="shared" si="24" ref="C334:N334">SUM(C302,C314,)</f>
        <v>97164</v>
      </c>
      <c r="D334" s="130">
        <f t="shared" si="24"/>
        <v>122164</v>
      </c>
      <c r="E334" s="174">
        <f t="shared" si="24"/>
        <v>0</v>
      </c>
      <c r="F334" s="130">
        <f t="shared" si="24"/>
        <v>37</v>
      </c>
      <c r="G334" s="174">
        <f t="shared" si="24"/>
        <v>0</v>
      </c>
      <c r="H334" s="130">
        <f t="shared" si="24"/>
        <v>0</v>
      </c>
      <c r="I334" s="174">
        <f t="shared" si="24"/>
        <v>0</v>
      </c>
      <c r="J334" s="130">
        <f t="shared" si="24"/>
        <v>0</v>
      </c>
      <c r="K334" s="174">
        <f t="shared" si="24"/>
        <v>0</v>
      </c>
      <c r="L334" s="130">
        <f t="shared" si="24"/>
        <v>0</v>
      </c>
      <c r="M334" s="174">
        <f t="shared" si="24"/>
        <v>0</v>
      </c>
      <c r="N334" s="130">
        <f t="shared" si="24"/>
        <v>0</v>
      </c>
      <c r="O334" s="130">
        <f>SUM(O302,O306,O310,O314,O318,O322,O326,O330)</f>
        <v>0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</row>
    <row r="335" spans="1:61" ht="12.75">
      <c r="A335" s="293" t="s">
        <v>555</v>
      </c>
      <c r="B335" s="130">
        <f>SUM(C335:J335)</f>
        <v>220717</v>
      </c>
      <c r="C335" s="174">
        <f>SUM(C303,C315,)</f>
        <v>98214</v>
      </c>
      <c r="D335" s="174">
        <f aca="true" t="shared" si="25" ref="D335:O335">SUM(D303,D315,)</f>
        <v>122503</v>
      </c>
      <c r="E335" s="174">
        <f t="shared" si="25"/>
        <v>0</v>
      </c>
      <c r="F335" s="174">
        <f t="shared" si="25"/>
        <v>0</v>
      </c>
      <c r="G335" s="174">
        <f t="shared" si="25"/>
        <v>0</v>
      </c>
      <c r="H335" s="174">
        <f t="shared" si="25"/>
        <v>0</v>
      </c>
      <c r="I335" s="174">
        <f t="shared" si="25"/>
        <v>0</v>
      </c>
      <c r="J335" s="174">
        <f t="shared" si="25"/>
        <v>0</v>
      </c>
      <c r="K335" s="174">
        <f t="shared" si="25"/>
        <v>0</v>
      </c>
      <c r="L335" s="174">
        <f t="shared" si="25"/>
        <v>0</v>
      </c>
      <c r="M335" s="174">
        <f t="shared" si="25"/>
        <v>0</v>
      </c>
      <c r="N335" s="174">
        <f t="shared" si="25"/>
        <v>0</v>
      </c>
      <c r="O335" s="174">
        <f t="shared" si="25"/>
        <v>4905</v>
      </c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</row>
    <row r="336" spans="1:61" ht="12.75">
      <c r="A336" s="293" t="s">
        <v>656</v>
      </c>
      <c r="B336" s="164">
        <f>SUM(C336:O336)</f>
        <v>226260</v>
      </c>
      <c r="C336" s="173">
        <f>SUM(C304,C316,)</f>
        <v>98804</v>
      </c>
      <c r="D336" s="164">
        <f aca="true" t="shared" si="26" ref="D336:O336">SUM(D304,D316,)</f>
        <v>122514</v>
      </c>
      <c r="E336" s="173">
        <f t="shared" si="26"/>
        <v>0</v>
      </c>
      <c r="F336" s="164">
        <f t="shared" si="26"/>
        <v>37</v>
      </c>
      <c r="G336" s="173">
        <f t="shared" si="26"/>
        <v>0</v>
      </c>
      <c r="H336" s="164">
        <f t="shared" si="26"/>
        <v>0</v>
      </c>
      <c r="I336" s="173">
        <f t="shared" si="26"/>
        <v>0</v>
      </c>
      <c r="J336" s="164">
        <f t="shared" si="26"/>
        <v>0</v>
      </c>
      <c r="K336" s="173">
        <f t="shared" si="26"/>
        <v>0</v>
      </c>
      <c r="L336" s="164">
        <f t="shared" si="26"/>
        <v>0</v>
      </c>
      <c r="M336" s="173">
        <f t="shared" si="26"/>
        <v>0</v>
      </c>
      <c r="N336" s="164">
        <f t="shared" si="26"/>
        <v>0</v>
      </c>
      <c r="O336" s="164">
        <f t="shared" si="26"/>
        <v>4905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</row>
    <row r="337" spans="1:56" ht="12.75">
      <c r="A337" s="71" t="s">
        <v>537</v>
      </c>
      <c r="B337" s="391">
        <f>SUM(C337:O337)</f>
        <v>219365</v>
      </c>
      <c r="C337" s="389">
        <f aca="true" t="shared" si="27" ref="C337:D339">SUM(C298,C334)</f>
        <v>97164</v>
      </c>
      <c r="D337" s="388">
        <f t="shared" si="27"/>
        <v>122164</v>
      </c>
      <c r="E337" s="388">
        <f aca="true" t="shared" si="28" ref="E337:N337">SUM(E298,E334)</f>
        <v>0</v>
      </c>
      <c r="F337" s="388">
        <f t="shared" si="28"/>
        <v>37</v>
      </c>
      <c r="G337" s="388">
        <f t="shared" si="28"/>
        <v>0</v>
      </c>
      <c r="H337" s="388">
        <f t="shared" si="28"/>
        <v>0</v>
      </c>
      <c r="I337" s="388">
        <f t="shared" si="28"/>
        <v>0</v>
      </c>
      <c r="J337" s="388">
        <f t="shared" si="28"/>
        <v>0</v>
      </c>
      <c r="K337" s="388">
        <f t="shared" si="28"/>
        <v>0</v>
      </c>
      <c r="L337" s="388">
        <f t="shared" si="28"/>
        <v>0</v>
      </c>
      <c r="M337" s="388">
        <f t="shared" si="28"/>
        <v>0</v>
      </c>
      <c r="N337" s="388">
        <f t="shared" si="28"/>
        <v>0</v>
      </c>
      <c r="O337" s="388">
        <f>SUM(O298,O334)</f>
        <v>0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1:56" s="229" customFormat="1" ht="12.75">
      <c r="A338" s="75" t="s">
        <v>676</v>
      </c>
      <c r="B338" s="131">
        <f>SUM(C338:O338)</f>
        <v>235311</v>
      </c>
      <c r="C338" s="281">
        <f t="shared" si="27"/>
        <v>98214</v>
      </c>
      <c r="D338" s="201">
        <f t="shared" si="27"/>
        <v>122503</v>
      </c>
      <c r="E338" s="201">
        <f aca="true" t="shared" si="29" ref="E338:O338">SUM(E299,E335)</f>
        <v>0</v>
      </c>
      <c r="F338" s="201">
        <f t="shared" si="29"/>
        <v>0</v>
      </c>
      <c r="G338" s="201">
        <f t="shared" si="29"/>
        <v>0</v>
      </c>
      <c r="H338" s="201">
        <f t="shared" si="29"/>
        <v>0</v>
      </c>
      <c r="I338" s="201">
        <f t="shared" si="29"/>
        <v>0</v>
      </c>
      <c r="J338" s="201">
        <f t="shared" si="29"/>
        <v>0</v>
      </c>
      <c r="K338" s="201">
        <f t="shared" si="29"/>
        <v>0</v>
      </c>
      <c r="L338" s="201">
        <f t="shared" si="29"/>
        <v>9689</v>
      </c>
      <c r="M338" s="201">
        <f t="shared" si="29"/>
        <v>0</v>
      </c>
      <c r="N338" s="201">
        <f t="shared" si="29"/>
        <v>0</v>
      </c>
      <c r="O338" s="201">
        <f t="shared" si="29"/>
        <v>4905</v>
      </c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</row>
    <row r="339" spans="1:56" s="229" customFormat="1" ht="12.75">
      <c r="A339" s="63" t="s">
        <v>677</v>
      </c>
      <c r="B339" s="392">
        <f>SUM(C339:O339)</f>
        <v>243365</v>
      </c>
      <c r="C339" s="390">
        <f t="shared" si="27"/>
        <v>98804</v>
      </c>
      <c r="D339" s="165">
        <f t="shared" si="27"/>
        <v>122514</v>
      </c>
      <c r="E339" s="165">
        <f aca="true" t="shared" si="30" ref="E339:O339">SUM(E300,E336)</f>
        <v>0</v>
      </c>
      <c r="F339" s="165">
        <f t="shared" si="30"/>
        <v>37</v>
      </c>
      <c r="G339" s="165">
        <f t="shared" si="30"/>
        <v>0</v>
      </c>
      <c r="H339" s="165">
        <f t="shared" si="30"/>
        <v>0</v>
      </c>
      <c r="I339" s="165">
        <f t="shared" si="30"/>
        <v>0</v>
      </c>
      <c r="J339" s="165">
        <f t="shared" si="30"/>
        <v>0</v>
      </c>
      <c r="K339" s="165">
        <f t="shared" si="30"/>
        <v>0</v>
      </c>
      <c r="L339" s="165">
        <f t="shared" si="30"/>
        <v>17105</v>
      </c>
      <c r="M339" s="165">
        <f t="shared" si="30"/>
        <v>0</v>
      </c>
      <c r="N339" s="165">
        <f t="shared" si="30"/>
        <v>0</v>
      </c>
      <c r="O339" s="165">
        <f t="shared" si="30"/>
        <v>4905</v>
      </c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</row>
    <row r="340" spans="1:56" s="229" customFormat="1" ht="12.75">
      <c r="A340" s="34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201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</row>
    <row r="341" spans="1:56" ht="15.75">
      <c r="A341" s="280" t="s">
        <v>621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1:5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1:61" ht="12.75">
      <c r="A343" s="31" t="s">
        <v>44</v>
      </c>
      <c r="B343" s="31" t="s">
        <v>98</v>
      </c>
      <c r="C343" s="31" t="s">
        <v>47</v>
      </c>
      <c r="D343" s="31" t="s">
        <v>4</v>
      </c>
      <c r="E343" s="31" t="s">
        <v>47</v>
      </c>
      <c r="F343" s="31" t="s">
        <v>48</v>
      </c>
      <c r="G343" s="31" t="s">
        <v>49</v>
      </c>
      <c r="H343" s="31" t="s">
        <v>50</v>
      </c>
      <c r="I343" s="445" t="s">
        <v>316</v>
      </c>
      <c r="J343" s="446"/>
      <c r="K343" s="9" t="s">
        <v>155</v>
      </c>
      <c r="L343" s="9" t="s">
        <v>246</v>
      </c>
      <c r="M343" s="9" t="s">
        <v>249</v>
      </c>
      <c r="N343" s="9" t="s">
        <v>99</v>
      </c>
      <c r="O343" s="9" t="s">
        <v>52</v>
      </c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</row>
    <row r="344" spans="1:61" ht="12.75">
      <c r="A344" s="32" t="s">
        <v>53</v>
      </c>
      <c r="B344" s="32" t="s">
        <v>54</v>
      </c>
      <c r="C344" s="32" t="s">
        <v>59</v>
      </c>
      <c r="D344" s="32" t="s">
        <v>100</v>
      </c>
      <c r="E344" s="32" t="s">
        <v>57</v>
      </c>
      <c r="F344" s="32" t="s">
        <v>101</v>
      </c>
      <c r="G344" s="32" t="s">
        <v>59</v>
      </c>
      <c r="H344" s="32" t="s">
        <v>102</v>
      </c>
      <c r="I344" s="486"/>
      <c r="J344" s="487"/>
      <c r="K344" s="23" t="s">
        <v>156</v>
      </c>
      <c r="L344" s="23" t="s">
        <v>247</v>
      </c>
      <c r="M344" s="23" t="s">
        <v>250</v>
      </c>
      <c r="N344" s="23" t="s">
        <v>103</v>
      </c>
      <c r="O344" s="23" t="s">
        <v>63</v>
      </c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</row>
    <row r="345" spans="1:61" ht="12.75">
      <c r="A345" s="33"/>
      <c r="B345" s="33" t="s">
        <v>64</v>
      </c>
      <c r="C345" s="33" t="s">
        <v>61</v>
      </c>
      <c r="D345" s="33" t="s">
        <v>66</v>
      </c>
      <c r="E345" s="33" t="s">
        <v>67</v>
      </c>
      <c r="F345" s="33" t="s">
        <v>66</v>
      </c>
      <c r="G345" s="33" t="s">
        <v>61</v>
      </c>
      <c r="H345" s="33" t="s">
        <v>104</v>
      </c>
      <c r="I345" s="393" t="s">
        <v>680</v>
      </c>
      <c r="J345" s="394" t="s">
        <v>317</v>
      </c>
      <c r="K345" s="11" t="s">
        <v>157</v>
      </c>
      <c r="L345" s="11" t="s">
        <v>248</v>
      </c>
      <c r="M345" s="11" t="s">
        <v>105</v>
      </c>
      <c r="N345" s="11" t="s">
        <v>105</v>
      </c>
      <c r="O345" s="11" t="s">
        <v>66</v>
      </c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</row>
    <row r="346" spans="1:61" ht="12.75">
      <c r="A346" s="12" t="s">
        <v>7</v>
      </c>
      <c r="B346" s="12" t="s">
        <v>8</v>
      </c>
      <c r="C346" s="12" t="s">
        <v>9</v>
      </c>
      <c r="D346" s="22" t="s">
        <v>10</v>
      </c>
      <c r="E346" s="12" t="s">
        <v>11</v>
      </c>
      <c r="F346" s="22" t="s">
        <v>12</v>
      </c>
      <c r="G346" s="12" t="s">
        <v>14</v>
      </c>
      <c r="H346" s="22" t="s">
        <v>15</v>
      </c>
      <c r="I346" s="443" t="s">
        <v>16</v>
      </c>
      <c r="J346" s="453"/>
      <c r="K346" s="12" t="s">
        <v>17</v>
      </c>
      <c r="L346" s="12" t="s">
        <v>18</v>
      </c>
      <c r="M346" s="12" t="s">
        <v>19</v>
      </c>
      <c r="N346" s="12" t="s">
        <v>21</v>
      </c>
      <c r="O346" s="70" t="s">
        <v>251</v>
      </c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</row>
    <row r="347" spans="1:61" ht="12.75">
      <c r="A347" s="17" t="s">
        <v>339</v>
      </c>
      <c r="B347" s="167"/>
      <c r="C347" s="167"/>
      <c r="D347" s="171"/>
      <c r="E347" s="167"/>
      <c r="F347" s="171"/>
      <c r="G347" s="167"/>
      <c r="H347" s="169"/>
      <c r="I347" s="170"/>
      <c r="J347" s="167"/>
      <c r="K347" s="171"/>
      <c r="L347" s="167"/>
      <c r="M347" s="167"/>
      <c r="N347" s="167"/>
      <c r="O347" s="16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</row>
    <row r="348" spans="1:61" ht="12.75">
      <c r="A348" s="293" t="s">
        <v>106</v>
      </c>
      <c r="B348" s="130">
        <f>SUM(C348:N348)</f>
        <v>0</v>
      </c>
      <c r="C348" s="130">
        <v>0</v>
      </c>
      <c r="D348" s="174">
        <v>0</v>
      </c>
      <c r="E348" s="130">
        <v>0</v>
      </c>
      <c r="F348" s="174">
        <v>0</v>
      </c>
      <c r="G348" s="130">
        <v>0</v>
      </c>
      <c r="H348" s="161">
        <v>0</v>
      </c>
      <c r="I348" s="184">
        <v>0</v>
      </c>
      <c r="J348" s="130">
        <v>0</v>
      </c>
      <c r="K348" s="174">
        <v>0</v>
      </c>
      <c r="L348" s="130">
        <v>0</v>
      </c>
      <c r="M348" s="130">
        <v>0</v>
      </c>
      <c r="N348" s="130">
        <v>0</v>
      </c>
      <c r="O348" s="130">
        <v>0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</row>
    <row r="349" spans="1:61" ht="12.75">
      <c r="A349" s="293" t="s">
        <v>555</v>
      </c>
      <c r="B349" s="130"/>
      <c r="C349" s="130"/>
      <c r="D349" s="174"/>
      <c r="E349" s="130"/>
      <c r="F349" s="174"/>
      <c r="G349" s="130"/>
      <c r="H349" s="161"/>
      <c r="I349" s="184"/>
      <c r="J349" s="130"/>
      <c r="K349" s="174"/>
      <c r="L349" s="130"/>
      <c r="M349" s="174"/>
      <c r="N349" s="130"/>
      <c r="O349" s="130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</row>
    <row r="350" spans="1:61" ht="12.75">
      <c r="A350" s="294" t="s">
        <v>656</v>
      </c>
      <c r="B350" s="130">
        <f>SUM(C350:N350)</f>
        <v>0</v>
      </c>
      <c r="C350" s="130"/>
      <c r="D350" s="174"/>
      <c r="E350" s="130"/>
      <c r="F350" s="174"/>
      <c r="G350" s="130"/>
      <c r="H350" s="161"/>
      <c r="I350" s="184"/>
      <c r="J350" s="130"/>
      <c r="K350" s="174"/>
      <c r="L350" s="130"/>
      <c r="M350" s="174"/>
      <c r="N350" s="130"/>
      <c r="O350" s="130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</row>
    <row r="351" spans="1:61" ht="12.75">
      <c r="A351" s="17" t="s">
        <v>340</v>
      </c>
      <c r="B351" s="167"/>
      <c r="C351" s="167"/>
      <c r="D351" s="171"/>
      <c r="E351" s="167"/>
      <c r="F351" s="171"/>
      <c r="G351" s="167"/>
      <c r="H351" s="169"/>
      <c r="I351" s="170"/>
      <c r="J351" s="167"/>
      <c r="K351" s="171"/>
      <c r="L351" s="167"/>
      <c r="M351" s="171"/>
      <c r="N351" s="167"/>
      <c r="O351" s="16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</row>
    <row r="352" spans="1:61" ht="12.75">
      <c r="A352" s="293" t="s">
        <v>106</v>
      </c>
      <c r="B352" s="130">
        <f>SUM(C352:N352)</f>
        <v>0</v>
      </c>
      <c r="C352" s="130">
        <v>0</v>
      </c>
      <c r="D352" s="174">
        <v>0</v>
      </c>
      <c r="E352" s="130">
        <v>0</v>
      </c>
      <c r="F352" s="174"/>
      <c r="G352" s="130">
        <v>0</v>
      </c>
      <c r="H352" s="161">
        <v>0</v>
      </c>
      <c r="I352" s="184">
        <v>0</v>
      </c>
      <c r="J352" s="130">
        <v>0</v>
      </c>
      <c r="K352" s="174">
        <v>0</v>
      </c>
      <c r="L352" s="130">
        <v>0</v>
      </c>
      <c r="M352" s="174">
        <v>0</v>
      </c>
      <c r="N352" s="130">
        <v>0</v>
      </c>
      <c r="O352" s="130">
        <v>0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</row>
    <row r="353" spans="1:61" ht="12.75">
      <c r="A353" s="293" t="s">
        <v>555</v>
      </c>
      <c r="B353" s="130"/>
      <c r="C353" s="130"/>
      <c r="D353" s="174"/>
      <c r="E353" s="130"/>
      <c r="F353" s="174"/>
      <c r="G353" s="130"/>
      <c r="H353" s="174"/>
      <c r="I353" s="184"/>
      <c r="J353" s="130"/>
      <c r="K353" s="174"/>
      <c r="L353" s="130"/>
      <c r="M353" s="174"/>
      <c r="N353" s="130"/>
      <c r="O353" s="130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</row>
    <row r="354" spans="1:61" ht="12.75">
      <c r="A354" s="294" t="s">
        <v>656</v>
      </c>
      <c r="B354" s="130">
        <f>SUM(C354:N354)</f>
        <v>0</v>
      </c>
      <c r="C354" s="130"/>
      <c r="D354" s="174"/>
      <c r="E354" s="130"/>
      <c r="F354" s="174"/>
      <c r="G354" s="130"/>
      <c r="H354" s="174"/>
      <c r="I354" s="184"/>
      <c r="J354" s="130"/>
      <c r="K354" s="174"/>
      <c r="L354" s="130"/>
      <c r="M354" s="174"/>
      <c r="N354" s="130"/>
      <c r="O354" s="130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</row>
    <row r="355" spans="1:61" ht="12.75">
      <c r="A355" s="17" t="s">
        <v>341</v>
      </c>
      <c r="B355" s="167"/>
      <c r="C355" s="167"/>
      <c r="D355" s="171"/>
      <c r="E355" s="167"/>
      <c r="F355" s="171"/>
      <c r="G355" s="167"/>
      <c r="H355" s="171"/>
      <c r="I355" s="167"/>
      <c r="J355" s="167"/>
      <c r="K355" s="167"/>
      <c r="L355" s="167"/>
      <c r="M355" s="167"/>
      <c r="N355" s="167"/>
      <c r="O355" s="16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</row>
    <row r="356" spans="1:61" ht="12.75">
      <c r="A356" s="293" t="s">
        <v>106</v>
      </c>
      <c r="B356" s="130">
        <f>SUM(C356:O356)</f>
        <v>3137</v>
      </c>
      <c r="C356" s="253"/>
      <c r="D356" s="174">
        <v>3137</v>
      </c>
      <c r="E356" s="130">
        <v>0</v>
      </c>
      <c r="F356" s="174">
        <v>0</v>
      </c>
      <c r="G356" s="130">
        <v>0</v>
      </c>
      <c r="H356" s="174">
        <v>0</v>
      </c>
      <c r="I356" s="130">
        <v>0</v>
      </c>
      <c r="J356" s="130">
        <v>0</v>
      </c>
      <c r="K356" s="130">
        <v>0</v>
      </c>
      <c r="L356" s="130">
        <v>0</v>
      </c>
      <c r="M356" s="130">
        <v>0</v>
      </c>
      <c r="N356" s="130">
        <v>0</v>
      </c>
      <c r="O356" s="130">
        <v>0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</row>
    <row r="357" spans="1:61" ht="12.75">
      <c r="A357" s="293" t="s">
        <v>555</v>
      </c>
      <c r="B357" s="130">
        <f>SUM(C357:O357)</f>
        <v>9236</v>
      </c>
      <c r="C357" s="253"/>
      <c r="D357" s="174">
        <v>3137</v>
      </c>
      <c r="E357" s="130"/>
      <c r="F357" s="174">
        <v>700</v>
      </c>
      <c r="G357" s="130"/>
      <c r="H357" s="174"/>
      <c r="I357" s="130"/>
      <c r="J357" s="130"/>
      <c r="K357" s="130"/>
      <c r="L357" s="130"/>
      <c r="M357" s="130"/>
      <c r="N357" s="130"/>
      <c r="O357" s="184">
        <v>5399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</row>
    <row r="358" spans="1:61" ht="12.75">
      <c r="A358" s="293" t="s">
        <v>656</v>
      </c>
      <c r="B358" s="130">
        <f>SUM(C358:O358)</f>
        <v>9236</v>
      </c>
      <c r="C358" s="253"/>
      <c r="D358" s="174">
        <v>3137</v>
      </c>
      <c r="E358" s="130"/>
      <c r="F358" s="174">
        <v>700</v>
      </c>
      <c r="G358" s="130"/>
      <c r="H358" s="174"/>
      <c r="I358" s="130"/>
      <c r="J358" s="130"/>
      <c r="K358" s="130"/>
      <c r="L358" s="130"/>
      <c r="M358" s="130"/>
      <c r="N358" s="130"/>
      <c r="O358" s="184">
        <v>5399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</row>
    <row r="359" spans="1:61" ht="12.75">
      <c r="A359" s="71" t="s">
        <v>539</v>
      </c>
      <c r="B359" s="388">
        <f>SUM(B348,B352,B356)</f>
        <v>3137</v>
      </c>
      <c r="C359" s="389">
        <f aca="true" t="shared" si="31" ref="C359:O359">SUM(C348,C352,C356)</f>
        <v>0</v>
      </c>
      <c r="D359" s="388">
        <f t="shared" si="31"/>
        <v>3137</v>
      </c>
      <c r="E359" s="389">
        <f t="shared" si="31"/>
        <v>0</v>
      </c>
      <c r="F359" s="388">
        <f t="shared" si="31"/>
        <v>0</v>
      </c>
      <c r="G359" s="389">
        <f t="shared" si="31"/>
        <v>0</v>
      </c>
      <c r="H359" s="388">
        <f t="shared" si="31"/>
        <v>0</v>
      </c>
      <c r="I359" s="389">
        <f t="shared" si="31"/>
        <v>0</v>
      </c>
      <c r="J359" s="388">
        <f t="shared" si="31"/>
        <v>0</v>
      </c>
      <c r="K359" s="389">
        <f t="shared" si="31"/>
        <v>0</v>
      </c>
      <c r="L359" s="388">
        <f t="shared" si="31"/>
        <v>0</v>
      </c>
      <c r="M359" s="389">
        <f t="shared" si="31"/>
        <v>0</v>
      </c>
      <c r="N359" s="388">
        <f t="shared" si="31"/>
        <v>0</v>
      </c>
      <c r="O359" s="391">
        <f t="shared" si="31"/>
        <v>0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</row>
    <row r="360" spans="1:61" ht="12.75">
      <c r="A360" s="75" t="s">
        <v>679</v>
      </c>
      <c r="B360" s="201">
        <f>SUM(B349,B353,B357)</f>
        <v>9236</v>
      </c>
      <c r="C360" s="281">
        <f>SUM(C349,C353,C357)</f>
        <v>0</v>
      </c>
      <c r="D360" s="201">
        <f aca="true" t="shared" si="32" ref="D360:O360">SUM(D350,D354,D358)</f>
        <v>3137</v>
      </c>
      <c r="E360" s="281">
        <f t="shared" si="32"/>
        <v>0</v>
      </c>
      <c r="F360" s="201">
        <f t="shared" si="32"/>
        <v>700</v>
      </c>
      <c r="G360" s="281">
        <f t="shared" si="32"/>
        <v>0</v>
      </c>
      <c r="H360" s="201">
        <f t="shared" si="32"/>
        <v>0</v>
      </c>
      <c r="I360" s="281">
        <f t="shared" si="32"/>
        <v>0</v>
      </c>
      <c r="J360" s="201">
        <f t="shared" si="32"/>
        <v>0</v>
      </c>
      <c r="K360" s="281">
        <f t="shared" si="32"/>
        <v>0</v>
      </c>
      <c r="L360" s="201">
        <f t="shared" si="32"/>
        <v>0</v>
      </c>
      <c r="M360" s="281">
        <f t="shared" si="32"/>
        <v>0</v>
      </c>
      <c r="N360" s="201">
        <f t="shared" si="32"/>
        <v>0</v>
      </c>
      <c r="O360" s="131">
        <f t="shared" si="32"/>
        <v>5399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</row>
    <row r="361" spans="1:61" ht="12.75">
      <c r="A361" s="63" t="s">
        <v>678</v>
      </c>
      <c r="B361" s="165">
        <f>SUM(B350,B354,B358)</f>
        <v>9236</v>
      </c>
      <c r="C361" s="390">
        <f aca="true" t="shared" si="33" ref="C361:O361">SUM(C350,C354,C358)</f>
        <v>0</v>
      </c>
      <c r="D361" s="165">
        <f t="shared" si="33"/>
        <v>3137</v>
      </c>
      <c r="E361" s="390">
        <f t="shared" si="33"/>
        <v>0</v>
      </c>
      <c r="F361" s="165">
        <f t="shared" si="33"/>
        <v>700</v>
      </c>
      <c r="G361" s="390">
        <f t="shared" si="33"/>
        <v>0</v>
      </c>
      <c r="H361" s="165">
        <f t="shared" si="33"/>
        <v>0</v>
      </c>
      <c r="I361" s="390">
        <f t="shared" si="33"/>
        <v>0</v>
      </c>
      <c r="J361" s="165">
        <f t="shared" si="33"/>
        <v>0</v>
      </c>
      <c r="K361" s="390">
        <f t="shared" si="33"/>
        <v>0</v>
      </c>
      <c r="L361" s="165">
        <f t="shared" si="33"/>
        <v>0</v>
      </c>
      <c r="M361" s="390">
        <f t="shared" si="33"/>
        <v>0</v>
      </c>
      <c r="N361" s="165">
        <f t="shared" si="33"/>
        <v>0</v>
      </c>
      <c r="O361" s="392">
        <f t="shared" si="33"/>
        <v>5399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</row>
    <row r="362" spans="1:61" ht="12.75">
      <c r="A362" s="7" t="s">
        <v>552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</row>
    <row r="363" spans="1:61" ht="12.75">
      <c r="A363" s="7" t="s">
        <v>540</v>
      </c>
      <c r="B363" s="168">
        <f>SUM(B227,B337,B359)</f>
        <v>3402318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</row>
    <row r="364" spans="1:61" ht="12.75">
      <c r="A364" s="7" t="s">
        <v>551</v>
      </c>
      <c r="B364" s="168">
        <v>888868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</row>
    <row r="365" spans="1:61" ht="12.75">
      <c r="A365" s="7"/>
      <c r="B365" s="168">
        <f>B363-B364</f>
        <v>2513450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</row>
    <row r="366" spans="1:61" ht="12.75">
      <c r="A366" s="7" t="s">
        <v>757</v>
      </c>
      <c r="B366" s="168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</row>
    <row r="367" spans="1:61" ht="12.75">
      <c r="A367" s="7" t="s">
        <v>753</v>
      </c>
      <c r="B367" s="168">
        <v>3294047</v>
      </c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36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</row>
    <row r="368" spans="1:61" ht="12.75">
      <c r="A368" s="7" t="s">
        <v>754</v>
      </c>
      <c r="B368" s="168">
        <f>SUM(B300,B336)</f>
        <v>243365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</row>
    <row r="369" spans="1:61" ht="12.75">
      <c r="A369" s="7" t="s">
        <v>755</v>
      </c>
      <c r="B369" s="168">
        <f>SUM(B361)</f>
        <v>9236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</row>
    <row r="370" spans="1:61" ht="12.75">
      <c r="A370" s="7" t="s">
        <v>756</v>
      </c>
      <c r="B370" s="168">
        <f>SUM(B367:B369)</f>
        <v>3546648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</row>
    <row r="371" spans="1:61" ht="12.75">
      <c r="A371" s="7" t="s">
        <v>551</v>
      </c>
      <c r="B371" s="7">
        <v>962307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</row>
    <row r="372" spans="1:61" ht="12.75">
      <c r="A372" s="7" t="s">
        <v>64</v>
      </c>
      <c r="B372" s="168">
        <f>B370-B371</f>
        <v>2584341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</row>
    <row r="373" spans="1:61" ht="12.75">
      <c r="A373" s="7"/>
      <c r="B373" s="16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</row>
    <row r="374" spans="1:6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</row>
    <row r="375" spans="1:61" ht="12.75">
      <c r="A375" s="7"/>
      <c r="B375" s="16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</row>
    <row r="376" spans="1:6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</row>
    <row r="377" spans="1:6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</row>
    <row r="378" spans="1:6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</row>
    <row r="379" spans="1:6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</row>
    <row r="380" spans="1:6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</row>
    <row r="381" spans="1:6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</row>
    <row r="382" spans="1:6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</row>
    <row r="383" spans="1:6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</row>
    <row r="384" spans="1:6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</row>
    <row r="385" spans="1:6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</row>
    <row r="386" spans="1:6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</row>
    <row r="387" spans="1:6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</row>
    <row r="388" spans="1:6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</row>
    <row r="389" spans="1:6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</row>
    <row r="390" spans="1:6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</row>
    <row r="391" spans="1:6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</row>
    <row r="392" spans="1:6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</row>
    <row r="393" spans="1:6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</row>
    <row r="394" spans="1:6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</row>
    <row r="395" spans="1:6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</row>
    <row r="396" spans="1:6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</row>
    <row r="397" spans="1:6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</row>
    <row r="398" spans="1:6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</row>
    <row r="399" spans="1:6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</row>
    <row r="400" spans="1:6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</row>
    <row r="401" spans="1:6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</row>
    <row r="402" spans="1:6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</row>
    <row r="403" spans="1:6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</row>
    <row r="404" spans="1:6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</row>
    <row r="405" spans="1:6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</row>
    <row r="406" spans="1:6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</row>
    <row r="407" spans="1:6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</row>
    <row r="408" spans="1:6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</row>
    <row r="409" spans="1:6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</row>
    <row r="410" spans="1:6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</row>
    <row r="411" spans="1:6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</row>
    <row r="412" spans="1:6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</row>
    <row r="413" spans="1:6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</row>
    <row r="414" spans="1:6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</row>
    <row r="415" spans="1:6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</row>
    <row r="416" spans="1:6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</row>
    <row r="417" spans="1:6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</row>
    <row r="418" spans="1:6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</row>
    <row r="419" spans="1:6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</row>
    <row r="420" spans="1:6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</row>
    <row r="421" spans="1:6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</row>
    <row r="422" spans="1:6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</row>
    <row r="423" spans="1:6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</row>
    <row r="424" spans="1:6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</row>
    <row r="425" spans="1:6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</row>
    <row r="426" spans="1:6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</row>
    <row r="427" spans="1:6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</row>
    <row r="428" spans="1:6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</row>
    <row r="429" spans="1:6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</row>
    <row r="430" spans="1:6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</row>
    <row r="431" spans="1:6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</row>
    <row r="432" spans="1:6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</row>
    <row r="433" spans="1:6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</row>
    <row r="434" spans="1:6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</row>
    <row r="435" spans="1:6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</row>
    <row r="436" spans="1:6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</row>
    <row r="437" spans="1:6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</row>
    <row r="438" spans="1:6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</row>
    <row r="439" spans="1:6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</row>
    <row r="440" spans="1:6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</row>
    <row r="441" spans="1:6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</row>
    <row r="442" spans="1:6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</row>
    <row r="443" spans="1:6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</row>
    <row r="444" spans="1:6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</row>
    <row r="445" spans="1:6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</row>
    <row r="446" spans="1:6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</row>
    <row r="447" spans="1:6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</row>
    <row r="448" spans="1:6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</row>
    <row r="449" spans="1:6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</row>
    <row r="450" spans="1:6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</row>
    <row r="451" spans="1:6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</row>
    <row r="452" spans="1:6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</row>
    <row r="453" spans="1:6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</row>
    <row r="454" spans="1:6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</row>
    <row r="455" spans="1:6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</row>
    <row r="456" spans="1:6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</row>
    <row r="457" spans="1:6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</row>
    <row r="458" spans="1:6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</row>
    <row r="459" spans="1:6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</row>
    <row r="460" spans="1:6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</row>
    <row r="461" spans="1:6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</row>
    <row r="462" spans="1:6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</row>
    <row r="463" spans="1:6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</row>
    <row r="464" spans="1:6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</row>
    <row r="465" spans="1:6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</row>
    <row r="466" spans="1:6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</row>
    <row r="467" spans="1:6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</row>
    <row r="468" spans="1:6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</row>
    <row r="469" spans="1:6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</row>
    <row r="470" spans="1:6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</row>
    <row r="471" spans="1:6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</row>
    <row r="472" spans="1:6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</row>
    <row r="473" spans="1:6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</row>
    <row r="474" spans="1:6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</row>
    <row r="475" spans="1:6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</row>
    <row r="476" spans="1:6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</row>
    <row r="477" spans="1:6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</row>
    <row r="478" spans="1:6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</row>
    <row r="479" spans="1:6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</row>
    <row r="480" spans="1:6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</row>
    <row r="481" spans="1:6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</row>
    <row r="482" spans="1:6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</row>
    <row r="483" spans="1:6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</row>
    <row r="484" spans="1:6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</row>
    <row r="485" spans="1:6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</row>
    <row r="486" spans="1:6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</row>
    <row r="487" spans="1:6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</row>
    <row r="488" spans="1:6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</row>
    <row r="489" spans="1:6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</row>
    <row r="490" spans="1:6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</row>
    <row r="491" spans="1:6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</row>
    <row r="492" spans="1:6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</row>
    <row r="493" spans="1:6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</row>
    <row r="494" spans="1:6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</row>
    <row r="495" spans="1:6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</row>
    <row r="496" spans="1:6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</row>
    <row r="497" spans="1:6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</row>
    <row r="498" spans="1:6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</row>
    <row r="499" spans="1:6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</row>
    <row r="500" spans="1:6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</row>
    <row r="501" spans="1:6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</row>
    <row r="502" spans="1:6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</row>
    <row r="503" spans="1:6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</row>
    <row r="504" spans="1:6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</row>
    <row r="505" spans="1:6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</row>
    <row r="506" spans="1:6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</row>
    <row r="507" spans="1:6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</row>
    <row r="508" spans="1:6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</row>
    <row r="509" spans="1:6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</row>
    <row r="510" spans="1:6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</row>
    <row r="511" spans="1:6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</row>
    <row r="512" spans="1:6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</row>
    <row r="513" spans="1:6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</row>
    <row r="514" spans="1:6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</row>
    <row r="515" spans="1:6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</row>
    <row r="516" spans="1:6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</row>
    <row r="517" spans="1:6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</row>
    <row r="518" spans="1:6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</row>
    <row r="519" spans="1:6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</row>
    <row r="520" spans="1:6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</row>
    <row r="521" spans="1:6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</row>
    <row r="522" spans="1:6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</row>
    <row r="523" spans="1:6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</row>
    <row r="524" spans="1:6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</row>
    <row r="525" spans="1:6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</row>
    <row r="526" spans="1:6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</row>
    <row r="527" spans="1:6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</row>
    <row r="528" spans="1:6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</row>
    <row r="529" spans="1:6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</row>
    <row r="530" spans="1:6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</row>
    <row r="531" spans="1:6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</row>
    <row r="532" spans="1:6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</row>
    <row r="533" spans="1:6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</row>
    <row r="534" spans="1:6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</row>
    <row r="535" spans="1:6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</row>
    <row r="536" spans="1:6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</row>
    <row r="537" spans="1:6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</row>
    <row r="538" spans="1:6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</row>
    <row r="539" spans="1:6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</row>
    <row r="540" spans="1:6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</row>
    <row r="541" spans="1:6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</row>
    <row r="542" spans="1:6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</row>
    <row r="543" spans="1:6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</row>
    <row r="544" spans="1:6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</row>
    <row r="545" spans="1:6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</row>
    <row r="546" spans="1:6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</row>
    <row r="547" spans="1:6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</row>
    <row r="548" spans="1:6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</row>
    <row r="549" spans="1:6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</row>
    <row r="550" spans="1:6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</row>
    <row r="551" spans="1:6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</row>
    <row r="552" spans="1:6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</row>
    <row r="553" spans="1:6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</row>
    <row r="554" spans="1:6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</row>
    <row r="555" spans="1:6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</row>
    <row r="556" spans="1:6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</row>
    <row r="557" spans="1:6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</row>
    <row r="558" spans="1:6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</row>
    <row r="559" spans="1:6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</row>
    <row r="560" spans="1:6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</row>
    <row r="561" spans="1:6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</row>
    <row r="562" spans="1:6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</row>
    <row r="563" spans="1:6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</row>
    <row r="564" spans="1:6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</row>
    <row r="565" spans="1:6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</row>
    <row r="566" spans="1:6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</row>
    <row r="567" spans="1:6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</row>
    <row r="568" spans="1:6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</row>
    <row r="569" spans="1:6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</row>
    <row r="570" spans="1:6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</row>
    <row r="571" spans="1:6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</row>
    <row r="572" spans="1:6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</row>
    <row r="573" spans="1:6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</row>
    <row r="574" spans="1:6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</row>
    <row r="575" spans="1:6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</row>
    <row r="576" spans="1:6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</row>
    <row r="577" spans="1:6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</row>
    <row r="578" spans="1:6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</row>
    <row r="579" spans="1:6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</row>
    <row r="580" spans="1:6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</row>
    <row r="581" spans="1:6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</row>
    <row r="582" spans="1:6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</row>
    <row r="583" spans="1:6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</row>
    <row r="584" spans="1:6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</row>
    <row r="585" spans="1:6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</row>
    <row r="586" spans="1:6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</row>
    <row r="587" spans="1:6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</row>
    <row r="588" spans="1:6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</row>
    <row r="589" spans="1:6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</row>
    <row r="590" spans="1:6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</row>
    <row r="591" spans="1:6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</row>
    <row r="592" spans="1:6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</row>
    <row r="593" spans="1:6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</row>
    <row r="594" spans="1:6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</row>
    <row r="595" spans="1:6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</row>
    <row r="596" spans="1:6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</row>
    <row r="597" spans="1:6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</row>
    <row r="598" spans="1:6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</row>
    <row r="599" spans="1:6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</row>
    <row r="600" spans="1:6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</row>
    <row r="601" spans="1:6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</row>
    <row r="602" spans="1:6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</row>
    <row r="603" spans="1:6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</row>
    <row r="604" spans="1:6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</row>
    <row r="605" spans="1:6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</row>
    <row r="606" spans="1:6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</row>
    <row r="607" spans="1:6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</row>
    <row r="608" spans="1:6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</row>
    <row r="609" spans="1:6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</row>
    <row r="610" spans="1:6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</row>
    <row r="611" spans="1:6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</row>
    <row r="612" spans="1:6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</row>
    <row r="613" spans="1:6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</row>
    <row r="614" spans="1:6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</row>
    <row r="615" spans="1:6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</row>
    <row r="616" spans="1:6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</row>
    <row r="617" spans="1:6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</row>
    <row r="618" spans="1:6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</row>
    <row r="619" spans="1:6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</row>
    <row r="620" spans="1:6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</row>
    <row r="621" spans="1:6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</row>
    <row r="622" spans="1:6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</row>
    <row r="623" spans="1:6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</row>
    <row r="624" spans="1:6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</row>
    <row r="625" spans="1:6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</row>
    <row r="626" spans="1:6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</row>
    <row r="627" spans="1:6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</row>
    <row r="628" spans="1:6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</row>
    <row r="629" spans="1:6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</row>
    <row r="630" spans="1:6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</row>
    <row r="631" spans="1:6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</row>
    <row r="632" spans="1:6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</row>
    <row r="633" spans="1:6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</row>
    <row r="634" spans="1:6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</row>
    <row r="635" spans="1:6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</row>
    <row r="636" spans="1:6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</row>
    <row r="637" spans="1:6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</row>
    <row r="638" spans="1:6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</row>
    <row r="639" spans="1:6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</row>
    <row r="640" spans="1:6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</row>
    <row r="641" spans="1:6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</row>
    <row r="642" spans="1:6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</row>
    <row r="643" spans="1:6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</row>
    <row r="644" spans="1:6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</row>
    <row r="645" spans="1:6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</row>
    <row r="646" spans="1:6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</row>
    <row r="647" spans="1:6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</row>
    <row r="648" spans="1:6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</row>
    <row r="649" spans="1:6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</row>
    <row r="650" spans="1:6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</row>
    <row r="651" spans="1:6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</row>
    <row r="652" spans="1:6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</row>
    <row r="653" spans="1:6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</row>
    <row r="654" spans="1:6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</row>
    <row r="655" spans="1:6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</row>
    <row r="656" spans="1:6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</row>
    <row r="657" spans="1:6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</row>
    <row r="658" spans="1:6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</row>
    <row r="659" spans="1:6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</row>
    <row r="660" spans="1:6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</row>
    <row r="661" spans="1:6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</row>
    <row r="662" spans="1:6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</row>
    <row r="663" spans="1:6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</row>
    <row r="664" spans="1:6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</row>
    <row r="665" spans="1:6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</row>
    <row r="666" spans="1:6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</row>
    <row r="667" spans="1:6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</row>
    <row r="668" spans="1:6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</row>
    <row r="669" spans="1:6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</row>
    <row r="670" spans="1:6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</row>
    <row r="671" spans="1:6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</row>
    <row r="672" spans="1:6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</row>
    <row r="673" spans="1:6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</row>
    <row r="674" spans="1:6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</row>
    <row r="675" spans="1:6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</row>
    <row r="676" spans="1:6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</row>
    <row r="677" spans="1:6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</row>
    <row r="678" spans="1:6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</row>
    <row r="679" spans="1:6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</row>
    <row r="680" spans="1:6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</row>
    <row r="681" spans="1:6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</row>
    <row r="682" spans="1:6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</row>
    <row r="683" spans="1:6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</row>
    <row r="684" spans="1:6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</row>
    <row r="685" spans="1:6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</row>
    <row r="686" spans="1:6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</row>
    <row r="687" spans="1:6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</row>
    <row r="688" spans="1:6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</row>
    <row r="689" spans="1:6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</row>
    <row r="690" spans="1:6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</row>
    <row r="691" spans="1:6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</row>
    <row r="692" spans="1:6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</row>
    <row r="693" spans="1:6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</row>
    <row r="694" spans="1:6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</row>
    <row r="695" spans="1:6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</row>
    <row r="696" spans="1:6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</row>
    <row r="697" spans="1:6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</row>
    <row r="698" spans="1:6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</row>
    <row r="699" spans="1:6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</row>
    <row r="700" spans="1:6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</row>
    <row r="701" spans="1:6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</row>
    <row r="702" spans="1:6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</row>
    <row r="703" spans="1:6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</row>
    <row r="704" spans="1:6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</row>
    <row r="705" spans="1:6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</row>
    <row r="706" spans="1:6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</row>
    <row r="707" spans="1:6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</row>
    <row r="708" spans="1:6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</row>
    <row r="709" spans="1:6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</row>
    <row r="710" spans="1:6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</row>
    <row r="711" spans="1:6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</row>
    <row r="712" spans="1:6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</row>
    <row r="713" spans="1:6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</row>
    <row r="714" spans="1:6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</row>
    <row r="715" spans="1:6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</row>
    <row r="716" spans="1:6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</row>
    <row r="717" spans="1:6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</row>
    <row r="718" spans="1:6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</row>
    <row r="719" spans="1:6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</row>
    <row r="720" spans="1:6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</row>
    <row r="721" spans="1:6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</row>
    <row r="722" spans="1:6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</row>
    <row r="723" spans="1:6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</row>
    <row r="724" spans="1:6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</row>
    <row r="725" spans="1:6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</row>
    <row r="726" spans="1:6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</row>
    <row r="727" spans="1:6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</row>
    <row r="728" spans="1:6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</row>
    <row r="729" spans="1:6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</row>
    <row r="730" spans="1:6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</row>
    <row r="731" spans="1:6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</row>
    <row r="732" spans="1:6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</row>
    <row r="733" spans="1:6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</row>
    <row r="734" spans="1:6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</row>
    <row r="735" spans="1:6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</row>
  </sheetData>
  <sheetProtection/>
  <mergeCells count="9">
    <mergeCell ref="I9:J10"/>
    <mergeCell ref="I12:J12"/>
    <mergeCell ref="A3:O3"/>
    <mergeCell ref="A4:O4"/>
    <mergeCell ref="A6:O6"/>
    <mergeCell ref="I343:J344"/>
    <mergeCell ref="I346:J346"/>
    <mergeCell ref="I233:J234"/>
    <mergeCell ref="I236:J23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56" r:id="rId1"/>
  <headerFooter alignWithMargins="0">
    <oddFooter>&amp;C&amp;P. oldal</oddFooter>
  </headerFooter>
  <rowBreaks count="6" manualBreakCount="6">
    <brk id="69" max="14" man="1"/>
    <brk id="94" max="14" man="1"/>
    <brk id="162" max="14" man="1"/>
    <brk id="229" max="14" man="1"/>
    <brk id="300" max="14" man="1"/>
    <brk id="339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H732"/>
  <sheetViews>
    <sheetView view="pageBreakPreview" zoomScaleSheetLayoutView="100" workbookViewId="0" topLeftCell="A10">
      <pane ySplit="1275" topLeftCell="BM10" activePane="bottomLeft" state="split"/>
      <selection pane="topLeft" activeCell="A37" sqref="A37"/>
      <selection pane="bottomLeft" activeCell="A6" sqref="A6:N6"/>
    </sheetView>
  </sheetViews>
  <sheetFormatPr defaultColWidth="9.140625" defaultRowHeight="12.75"/>
  <cols>
    <col min="1" max="1" width="36.57421875" style="0" customWidth="1"/>
    <col min="2" max="13" width="10.7109375" style="0" customWidth="1"/>
  </cols>
  <sheetData>
    <row r="1" ht="15.75">
      <c r="A1" s="61" t="s">
        <v>797</v>
      </c>
    </row>
    <row r="2" ht="13.5" customHeight="1">
      <c r="A2" s="61"/>
    </row>
    <row r="3" spans="1:60" ht="13.5" customHeight="1">
      <c r="A3" s="492" t="s">
        <v>531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 customHeight="1">
      <c r="A4" s="492" t="s">
        <v>541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1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3.5" customHeight="1">
      <c r="A6" s="437" t="s">
        <v>308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3.5" customHeight="1">
      <c r="A7" s="279" t="s">
        <v>554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14" ht="12.75">
      <c r="A9" s="9" t="s">
        <v>72</v>
      </c>
      <c r="B9" s="20" t="s">
        <v>45</v>
      </c>
      <c r="C9" s="443" t="s">
        <v>73</v>
      </c>
      <c r="D9" s="468"/>
      <c r="E9" s="468"/>
      <c r="F9" s="468"/>
      <c r="G9" s="468"/>
      <c r="H9" s="444"/>
      <c r="I9" s="456" t="s">
        <v>74</v>
      </c>
      <c r="J9" s="467"/>
      <c r="K9" s="467"/>
      <c r="L9" s="139" t="s">
        <v>249</v>
      </c>
      <c r="M9" s="10" t="s">
        <v>99</v>
      </c>
      <c r="N9" s="494" t="s">
        <v>76</v>
      </c>
    </row>
    <row r="10" spans="1:14" ht="12.75">
      <c r="A10" s="23" t="s">
        <v>77</v>
      </c>
      <c r="B10" s="24" t="s">
        <v>95</v>
      </c>
      <c r="C10" s="23" t="s">
        <v>96</v>
      </c>
      <c r="D10" s="24" t="s">
        <v>78</v>
      </c>
      <c r="E10" s="494" t="s">
        <v>79</v>
      </c>
      <c r="F10" s="24" t="s">
        <v>80</v>
      </c>
      <c r="G10" s="23" t="s">
        <v>252</v>
      </c>
      <c r="H10" s="9" t="s">
        <v>47</v>
      </c>
      <c r="I10" s="494" t="s">
        <v>81</v>
      </c>
      <c r="J10" s="494" t="s">
        <v>82</v>
      </c>
      <c r="K10" s="20" t="s">
        <v>48</v>
      </c>
      <c r="L10" s="23" t="s">
        <v>255</v>
      </c>
      <c r="M10" s="25" t="s">
        <v>256</v>
      </c>
      <c r="N10" s="495"/>
    </row>
    <row r="11" spans="1:14" ht="12.75">
      <c r="A11" s="23"/>
      <c r="B11" s="24" t="s">
        <v>64</v>
      </c>
      <c r="C11" s="23" t="s">
        <v>83</v>
      </c>
      <c r="D11" s="24" t="s">
        <v>84</v>
      </c>
      <c r="E11" s="495"/>
      <c r="F11" s="24" t="s">
        <v>85</v>
      </c>
      <c r="G11" s="23" t="s">
        <v>253</v>
      </c>
      <c r="H11" s="23" t="s">
        <v>264</v>
      </c>
      <c r="I11" s="495"/>
      <c r="J11" s="495"/>
      <c r="K11" s="24" t="s">
        <v>86</v>
      </c>
      <c r="L11" s="23" t="s">
        <v>105</v>
      </c>
      <c r="M11" s="25" t="s">
        <v>105</v>
      </c>
      <c r="N11" s="495"/>
    </row>
    <row r="12" spans="1:14" ht="12.75">
      <c r="A12" s="11"/>
      <c r="B12" s="26"/>
      <c r="C12" s="11"/>
      <c r="D12" s="26" t="s">
        <v>87</v>
      </c>
      <c r="E12" s="496"/>
      <c r="F12" s="26" t="s">
        <v>88</v>
      </c>
      <c r="G12" s="11" t="s">
        <v>254</v>
      </c>
      <c r="H12" s="11" t="s">
        <v>265</v>
      </c>
      <c r="I12" s="496"/>
      <c r="J12" s="496"/>
      <c r="K12" s="26" t="s">
        <v>60</v>
      </c>
      <c r="L12" s="11"/>
      <c r="M12" s="27"/>
      <c r="N12" s="496"/>
    </row>
    <row r="13" spans="1:14" ht="12.75">
      <c r="A13" s="9" t="s">
        <v>7</v>
      </c>
      <c r="B13" s="20" t="s">
        <v>8</v>
      </c>
      <c r="C13" s="9" t="s">
        <v>9</v>
      </c>
      <c r="D13" s="20" t="s">
        <v>10</v>
      </c>
      <c r="E13" s="9" t="s">
        <v>11</v>
      </c>
      <c r="F13" s="20" t="s">
        <v>12</v>
      </c>
      <c r="G13" s="9" t="s">
        <v>14</v>
      </c>
      <c r="H13" s="10" t="s">
        <v>15</v>
      </c>
      <c r="I13" s="31" t="s">
        <v>16</v>
      </c>
      <c r="J13" s="9" t="s">
        <v>17</v>
      </c>
      <c r="K13" s="20" t="s">
        <v>18</v>
      </c>
      <c r="L13" s="23" t="s">
        <v>19</v>
      </c>
      <c r="M13" s="20" t="s">
        <v>20</v>
      </c>
      <c r="N13" s="9" t="s">
        <v>21</v>
      </c>
    </row>
    <row r="14" spans="1:14" ht="12.75">
      <c r="A14" s="17" t="s">
        <v>336</v>
      </c>
      <c r="B14" s="171"/>
      <c r="C14" s="167"/>
      <c r="D14" s="171"/>
      <c r="E14" s="167"/>
      <c r="F14" s="171"/>
      <c r="G14" s="167"/>
      <c r="H14" s="171"/>
      <c r="I14" s="167"/>
      <c r="J14" s="171"/>
      <c r="K14" s="167"/>
      <c r="L14" s="171"/>
      <c r="M14" s="167"/>
      <c r="N14" s="167"/>
    </row>
    <row r="15" spans="1:14" ht="12.75">
      <c r="A15" s="291" t="s">
        <v>106</v>
      </c>
      <c r="B15" s="174">
        <f>SUM(C15:N15)</f>
        <v>0</v>
      </c>
      <c r="C15" s="130">
        <v>0</v>
      </c>
      <c r="D15" s="174">
        <v>0</v>
      </c>
      <c r="E15" s="130">
        <v>0</v>
      </c>
      <c r="F15" s="174"/>
      <c r="G15" s="130">
        <v>0</v>
      </c>
      <c r="H15" s="174">
        <v>0</v>
      </c>
      <c r="I15" s="130"/>
      <c r="J15" s="174"/>
      <c r="K15" s="130">
        <v>0</v>
      </c>
      <c r="L15" s="174">
        <v>0</v>
      </c>
      <c r="M15" s="130">
        <v>0</v>
      </c>
      <c r="N15" s="130">
        <v>0</v>
      </c>
    </row>
    <row r="16" spans="1:14" ht="12.75">
      <c r="A16" s="291" t="s">
        <v>555</v>
      </c>
      <c r="B16" s="174">
        <f>SUM(C16:N16)</f>
        <v>2623</v>
      </c>
      <c r="C16" s="130"/>
      <c r="D16" s="174"/>
      <c r="E16" s="130"/>
      <c r="F16" s="174"/>
      <c r="G16" s="130"/>
      <c r="H16" s="174"/>
      <c r="I16" s="130">
        <v>2623</v>
      </c>
      <c r="J16" s="174"/>
      <c r="K16" s="130"/>
      <c r="L16" s="174"/>
      <c r="M16" s="130"/>
      <c r="N16" s="130"/>
    </row>
    <row r="17" spans="1:14" ht="12.75">
      <c r="A17" s="292" t="s">
        <v>655</v>
      </c>
      <c r="B17" s="173">
        <f>SUM(C17:N17)</f>
        <v>2623</v>
      </c>
      <c r="C17" s="164"/>
      <c r="D17" s="173"/>
      <c r="E17" s="164"/>
      <c r="F17" s="173"/>
      <c r="G17" s="164"/>
      <c r="H17" s="173"/>
      <c r="I17" s="164">
        <v>2623</v>
      </c>
      <c r="J17" s="173"/>
      <c r="K17" s="164"/>
      <c r="L17" s="173"/>
      <c r="M17" s="164"/>
      <c r="N17" s="164"/>
    </row>
    <row r="18" spans="1:14" ht="12.75">
      <c r="A18" s="30" t="s">
        <v>337</v>
      </c>
      <c r="B18" s="174"/>
      <c r="C18" s="130"/>
      <c r="D18" s="174"/>
      <c r="E18" s="130"/>
      <c r="F18" s="174"/>
      <c r="G18" s="130"/>
      <c r="H18" s="174"/>
      <c r="I18" s="130"/>
      <c r="J18" s="174"/>
      <c r="K18" s="130"/>
      <c r="L18" s="174"/>
      <c r="M18" s="130"/>
      <c r="N18" s="130"/>
    </row>
    <row r="19" spans="1:14" ht="12.75">
      <c r="A19" s="291" t="s">
        <v>106</v>
      </c>
      <c r="B19" s="174">
        <f>SUM(C19:N19)</f>
        <v>53232</v>
      </c>
      <c r="C19" s="130">
        <v>0</v>
      </c>
      <c r="D19" s="174">
        <v>0</v>
      </c>
      <c r="E19" s="130">
        <v>53232</v>
      </c>
      <c r="F19" s="174">
        <v>0</v>
      </c>
      <c r="G19" s="130">
        <v>0</v>
      </c>
      <c r="H19" s="174">
        <v>0</v>
      </c>
      <c r="I19" s="130">
        <v>0</v>
      </c>
      <c r="J19" s="174">
        <v>0</v>
      </c>
      <c r="K19" s="130"/>
      <c r="L19" s="174">
        <v>0</v>
      </c>
      <c r="M19" s="130">
        <v>0</v>
      </c>
      <c r="N19" s="130">
        <v>0</v>
      </c>
    </row>
    <row r="20" spans="1:14" ht="12.75">
      <c r="A20" s="291" t="s">
        <v>555</v>
      </c>
      <c r="B20" s="174">
        <f>SUM(C20:N20)</f>
        <v>53232</v>
      </c>
      <c r="C20" s="130"/>
      <c r="D20" s="174"/>
      <c r="E20" s="130">
        <v>53232</v>
      </c>
      <c r="F20" s="174"/>
      <c r="G20" s="130"/>
      <c r="H20" s="174"/>
      <c r="I20" s="130"/>
      <c r="J20" s="174"/>
      <c r="K20" s="130"/>
      <c r="L20" s="174"/>
      <c r="M20" s="130"/>
      <c r="N20" s="130"/>
    </row>
    <row r="21" spans="1:14" ht="12.75">
      <c r="A21" s="292" t="s">
        <v>655</v>
      </c>
      <c r="B21" s="174">
        <f>SUM(C21:N21)</f>
        <v>53232</v>
      </c>
      <c r="C21" s="130"/>
      <c r="D21" s="174"/>
      <c r="E21" s="130">
        <v>53232</v>
      </c>
      <c r="F21" s="174"/>
      <c r="G21" s="130"/>
      <c r="H21" s="174"/>
      <c r="I21" s="130"/>
      <c r="J21" s="174"/>
      <c r="K21" s="130"/>
      <c r="L21" s="174"/>
      <c r="M21" s="130"/>
      <c r="N21" s="130"/>
    </row>
    <row r="22" spans="1:14" ht="12.75">
      <c r="A22" s="17" t="s">
        <v>338</v>
      </c>
      <c r="B22" s="171"/>
      <c r="C22" s="167"/>
      <c r="D22" s="171"/>
      <c r="E22" s="167"/>
      <c r="F22" s="171"/>
      <c r="G22" s="167"/>
      <c r="H22" s="171"/>
      <c r="I22" s="167"/>
      <c r="J22" s="171"/>
      <c r="K22" s="167"/>
      <c r="L22" s="171"/>
      <c r="M22" s="167"/>
      <c r="N22" s="167"/>
    </row>
    <row r="23" spans="1:14" ht="12.75">
      <c r="A23" s="291" t="s">
        <v>106</v>
      </c>
      <c r="B23" s="174">
        <f>SUM(C23:N23)</f>
        <v>38980</v>
      </c>
      <c r="C23" s="130">
        <v>0</v>
      </c>
      <c r="D23" s="174">
        <v>0</v>
      </c>
      <c r="E23" s="130">
        <v>0</v>
      </c>
      <c r="F23" s="174">
        <v>0</v>
      </c>
      <c r="G23" s="130">
        <v>0</v>
      </c>
      <c r="H23" s="174">
        <v>0</v>
      </c>
      <c r="I23" s="130">
        <v>8249</v>
      </c>
      <c r="J23" s="174">
        <v>30731</v>
      </c>
      <c r="K23" s="130">
        <v>0</v>
      </c>
      <c r="L23" s="174">
        <v>0</v>
      </c>
      <c r="M23" s="130">
        <v>0</v>
      </c>
      <c r="N23" s="130">
        <v>0</v>
      </c>
    </row>
    <row r="24" spans="1:14" ht="12.75">
      <c r="A24" s="291" t="s">
        <v>555</v>
      </c>
      <c r="B24" s="174">
        <f>SUM(C24:N24)</f>
        <v>41163</v>
      </c>
      <c r="C24" s="130"/>
      <c r="D24" s="174"/>
      <c r="E24" s="130"/>
      <c r="F24" s="174"/>
      <c r="G24" s="130"/>
      <c r="H24" s="174"/>
      <c r="I24" s="130">
        <v>10432</v>
      </c>
      <c r="J24" s="174">
        <v>30731</v>
      </c>
      <c r="K24" s="130"/>
      <c r="L24" s="174"/>
      <c r="M24" s="130"/>
      <c r="N24" s="130"/>
    </row>
    <row r="25" spans="1:14" ht="12.75">
      <c r="A25" s="292" t="s">
        <v>655</v>
      </c>
      <c r="B25" s="173">
        <f>SUM(C25:N25)</f>
        <v>41163</v>
      </c>
      <c r="C25" s="164"/>
      <c r="D25" s="173"/>
      <c r="E25" s="164"/>
      <c r="F25" s="173"/>
      <c r="G25" s="164"/>
      <c r="H25" s="173"/>
      <c r="I25" s="164">
        <v>10432</v>
      </c>
      <c r="J25" s="173">
        <v>30731</v>
      </c>
      <c r="K25" s="164"/>
      <c r="L25" s="173"/>
      <c r="M25" s="164"/>
      <c r="N25" s="164"/>
    </row>
    <row r="26" spans="1:14" ht="12.75">
      <c r="A26" s="30" t="s">
        <v>463</v>
      </c>
      <c r="B26" s="174"/>
      <c r="C26" s="130"/>
      <c r="D26" s="174"/>
      <c r="E26" s="130"/>
      <c r="F26" s="287"/>
      <c r="G26" s="151"/>
      <c r="H26" s="174"/>
      <c r="I26" s="130"/>
      <c r="J26" s="174"/>
      <c r="K26" s="130"/>
      <c r="L26" s="174"/>
      <c r="M26" s="130"/>
      <c r="N26" s="130"/>
    </row>
    <row r="27" spans="1:14" ht="12.75">
      <c r="A27" s="291" t="s">
        <v>106</v>
      </c>
      <c r="B27" s="174">
        <f>SUM(C27:N27)</f>
        <v>13300</v>
      </c>
      <c r="C27" s="130">
        <v>0</v>
      </c>
      <c r="D27" s="174">
        <v>0</v>
      </c>
      <c r="E27" s="130">
        <v>13300</v>
      </c>
      <c r="F27" s="174">
        <v>0</v>
      </c>
      <c r="G27" s="130">
        <v>0</v>
      </c>
      <c r="H27" s="174">
        <v>0</v>
      </c>
      <c r="I27" s="130">
        <v>0</v>
      </c>
      <c r="J27" s="174">
        <v>0</v>
      </c>
      <c r="K27" s="130">
        <v>0</v>
      </c>
      <c r="L27" s="174">
        <v>0</v>
      </c>
      <c r="M27" s="130">
        <v>0</v>
      </c>
      <c r="N27" s="130">
        <v>0</v>
      </c>
    </row>
    <row r="28" spans="1:14" ht="12.75">
      <c r="A28" s="291" t="s">
        <v>555</v>
      </c>
      <c r="B28" s="174">
        <f>SUM(C28:N28)</f>
        <v>13300</v>
      </c>
      <c r="C28" s="130"/>
      <c r="D28" s="174"/>
      <c r="E28" s="130">
        <v>13300</v>
      </c>
      <c r="F28" s="174"/>
      <c r="G28" s="130"/>
      <c r="H28" s="174"/>
      <c r="I28" s="130"/>
      <c r="J28" s="174"/>
      <c r="K28" s="130"/>
      <c r="L28" s="174"/>
      <c r="M28" s="130"/>
      <c r="N28" s="130"/>
    </row>
    <row r="29" spans="1:14" ht="12.75">
      <c r="A29" s="292" t="s">
        <v>655</v>
      </c>
      <c r="B29" s="174">
        <f>SUM(C29:N29)</f>
        <v>13300</v>
      </c>
      <c r="C29" s="130"/>
      <c r="D29" s="174"/>
      <c r="E29" s="130">
        <v>13300</v>
      </c>
      <c r="F29" s="174"/>
      <c r="G29" s="130"/>
      <c r="H29" s="174"/>
      <c r="I29" s="130"/>
      <c r="J29" s="174"/>
      <c r="K29" s="130"/>
      <c r="L29" s="174"/>
      <c r="M29" s="130"/>
      <c r="N29" s="130"/>
    </row>
    <row r="30" spans="1:14" ht="12.75">
      <c r="A30" s="17" t="s">
        <v>467</v>
      </c>
      <c r="B30" s="171"/>
      <c r="C30" s="167"/>
      <c r="D30" s="171"/>
      <c r="E30" s="167"/>
      <c r="F30" s="171"/>
      <c r="G30" s="167"/>
      <c r="H30" s="171"/>
      <c r="I30" s="167"/>
      <c r="J30" s="171"/>
      <c r="K30" s="167"/>
      <c r="L30" s="171"/>
      <c r="M30" s="167"/>
      <c r="N30" s="167"/>
    </row>
    <row r="31" spans="1:14" ht="12.75">
      <c r="A31" s="291" t="s">
        <v>106</v>
      </c>
      <c r="B31" s="174">
        <f>SUM(C31:N31)</f>
        <v>39157</v>
      </c>
      <c r="C31" s="130">
        <v>0</v>
      </c>
      <c r="D31" s="174">
        <v>0</v>
      </c>
      <c r="E31" s="130">
        <v>26607</v>
      </c>
      <c r="F31" s="174">
        <v>0</v>
      </c>
      <c r="G31" s="130">
        <v>0</v>
      </c>
      <c r="H31" s="174">
        <v>0</v>
      </c>
      <c r="I31" s="130">
        <v>11350</v>
      </c>
      <c r="J31" s="174">
        <v>0</v>
      </c>
      <c r="K31" s="130">
        <v>1200</v>
      </c>
      <c r="L31" s="174">
        <v>0</v>
      </c>
      <c r="M31" s="130">
        <v>0</v>
      </c>
      <c r="N31" s="130">
        <v>0</v>
      </c>
    </row>
    <row r="32" spans="1:14" ht="12.75">
      <c r="A32" s="291" t="s">
        <v>555</v>
      </c>
      <c r="B32" s="174">
        <f>SUM(C32:N32)</f>
        <v>39157</v>
      </c>
      <c r="C32" s="130"/>
      <c r="D32" s="174"/>
      <c r="E32" s="130">
        <v>26607</v>
      </c>
      <c r="F32" s="174"/>
      <c r="G32" s="130"/>
      <c r="H32" s="174"/>
      <c r="I32" s="130">
        <v>11350</v>
      </c>
      <c r="J32" s="174"/>
      <c r="K32" s="130">
        <v>1200</v>
      </c>
      <c r="L32" s="174"/>
      <c r="M32" s="130"/>
      <c r="N32" s="130"/>
    </row>
    <row r="33" spans="1:14" ht="12.75">
      <c r="A33" s="292" t="s">
        <v>655</v>
      </c>
      <c r="B33" s="173">
        <f>SUM(C33:N33)</f>
        <v>39157</v>
      </c>
      <c r="C33" s="164"/>
      <c r="D33" s="173"/>
      <c r="E33" s="164">
        <v>26607</v>
      </c>
      <c r="F33" s="173"/>
      <c r="G33" s="164"/>
      <c r="H33" s="173"/>
      <c r="I33" s="164">
        <v>11350</v>
      </c>
      <c r="J33" s="173"/>
      <c r="K33" s="164">
        <v>1200</v>
      </c>
      <c r="L33" s="173"/>
      <c r="M33" s="164"/>
      <c r="N33" s="164"/>
    </row>
    <row r="34" spans="1:14" s="231" customFormat="1" ht="12.75">
      <c r="A34" s="30" t="s">
        <v>468</v>
      </c>
      <c r="B34" s="174"/>
      <c r="C34" s="130"/>
      <c r="D34" s="174"/>
      <c r="E34" s="130"/>
      <c r="F34" s="174"/>
      <c r="G34" s="130"/>
      <c r="H34" s="174"/>
      <c r="I34" s="130"/>
      <c r="J34" s="174"/>
      <c r="K34" s="130"/>
      <c r="L34" s="174"/>
      <c r="M34" s="130"/>
      <c r="N34" s="130"/>
    </row>
    <row r="35" spans="1:14" s="231" customFormat="1" ht="12.75">
      <c r="A35" s="291" t="s">
        <v>106</v>
      </c>
      <c r="B35" s="174">
        <f>SUM(C35:N35)</f>
        <v>30924</v>
      </c>
      <c r="C35" s="130">
        <v>0</v>
      </c>
      <c r="D35" s="174">
        <v>0</v>
      </c>
      <c r="E35" s="130">
        <v>28924</v>
      </c>
      <c r="F35" s="174">
        <v>0</v>
      </c>
      <c r="G35" s="130">
        <v>0</v>
      </c>
      <c r="H35" s="174">
        <v>0</v>
      </c>
      <c r="I35" s="130">
        <v>2000</v>
      </c>
      <c r="J35" s="174">
        <v>0</v>
      </c>
      <c r="K35" s="130">
        <v>0</v>
      </c>
      <c r="L35" s="174">
        <v>0</v>
      </c>
      <c r="M35" s="130">
        <v>0</v>
      </c>
      <c r="N35" s="130">
        <v>0</v>
      </c>
    </row>
    <row r="36" spans="1:14" s="231" customFormat="1" ht="12.75">
      <c r="A36" s="291" t="s">
        <v>555</v>
      </c>
      <c r="B36" s="174">
        <f>SUM(C36:N36)</f>
        <v>30924</v>
      </c>
      <c r="C36" s="130"/>
      <c r="D36" s="174"/>
      <c r="E36" s="130">
        <v>28924</v>
      </c>
      <c r="F36" s="174"/>
      <c r="G36" s="130"/>
      <c r="H36" s="174"/>
      <c r="I36" s="130">
        <v>2000</v>
      </c>
      <c r="J36" s="174"/>
      <c r="K36" s="130"/>
      <c r="L36" s="174"/>
      <c r="M36" s="130"/>
      <c r="N36" s="130"/>
    </row>
    <row r="37" spans="1:14" s="231" customFormat="1" ht="12.75">
      <c r="A37" s="292" t="s">
        <v>655</v>
      </c>
      <c r="B37" s="174">
        <f>SUM(C37:N37)</f>
        <v>30924</v>
      </c>
      <c r="C37" s="130"/>
      <c r="D37" s="174"/>
      <c r="E37" s="130">
        <v>28924</v>
      </c>
      <c r="F37" s="174"/>
      <c r="G37" s="130"/>
      <c r="H37" s="174"/>
      <c r="I37" s="130">
        <v>2000</v>
      </c>
      <c r="J37" s="174"/>
      <c r="K37" s="130"/>
      <c r="L37" s="174"/>
      <c r="M37" s="130"/>
      <c r="N37" s="130"/>
    </row>
    <row r="38" spans="1:14" s="231" customFormat="1" ht="12.75">
      <c r="A38" s="17" t="s">
        <v>469</v>
      </c>
      <c r="B38" s="171"/>
      <c r="C38" s="167"/>
      <c r="D38" s="171"/>
      <c r="E38" s="167"/>
      <c r="F38" s="171"/>
      <c r="G38" s="167"/>
      <c r="H38" s="171"/>
      <c r="I38" s="167"/>
      <c r="J38" s="171"/>
      <c r="K38" s="167"/>
      <c r="L38" s="171"/>
      <c r="M38" s="167"/>
      <c r="N38" s="167"/>
    </row>
    <row r="39" spans="1:14" s="231" customFormat="1" ht="12.75">
      <c r="A39" s="291" t="s">
        <v>106</v>
      </c>
      <c r="B39" s="174">
        <f>SUM(C39:N39)</f>
        <v>4931</v>
      </c>
      <c r="C39" s="130">
        <v>0</v>
      </c>
      <c r="D39" s="174">
        <v>0</v>
      </c>
      <c r="E39" s="130">
        <v>4931</v>
      </c>
      <c r="F39" s="174">
        <v>0</v>
      </c>
      <c r="G39" s="130">
        <v>0</v>
      </c>
      <c r="H39" s="174">
        <v>0</v>
      </c>
      <c r="I39" s="130">
        <v>0</v>
      </c>
      <c r="J39" s="174">
        <v>0</v>
      </c>
      <c r="K39" s="130">
        <v>0</v>
      </c>
      <c r="L39" s="174">
        <v>0</v>
      </c>
      <c r="M39" s="130">
        <v>0</v>
      </c>
      <c r="N39" s="130">
        <v>0</v>
      </c>
    </row>
    <row r="40" spans="1:14" s="231" customFormat="1" ht="12.75">
      <c r="A40" s="291" t="s">
        <v>555</v>
      </c>
      <c r="B40" s="174">
        <f>SUM(C40:N40)</f>
        <v>4931</v>
      </c>
      <c r="C40" s="130"/>
      <c r="D40" s="174"/>
      <c r="E40" s="130">
        <v>4931</v>
      </c>
      <c r="F40" s="174"/>
      <c r="G40" s="130"/>
      <c r="H40" s="174"/>
      <c r="I40" s="130"/>
      <c r="J40" s="174"/>
      <c r="K40" s="130"/>
      <c r="L40" s="174"/>
      <c r="M40" s="130"/>
      <c r="N40" s="130"/>
    </row>
    <row r="41" spans="1:14" s="231" customFormat="1" ht="12.75">
      <c r="A41" s="292" t="s">
        <v>655</v>
      </c>
      <c r="B41" s="173">
        <f>SUM(C41:N41)</f>
        <v>4931</v>
      </c>
      <c r="C41" s="164"/>
      <c r="D41" s="173"/>
      <c r="E41" s="164">
        <v>4931</v>
      </c>
      <c r="F41" s="173"/>
      <c r="G41" s="164"/>
      <c r="H41" s="173"/>
      <c r="I41" s="164"/>
      <c r="J41" s="173"/>
      <c r="K41" s="164"/>
      <c r="L41" s="173"/>
      <c r="M41" s="164"/>
      <c r="N41" s="164"/>
    </row>
    <row r="42" spans="1:14" ht="12.75">
      <c r="A42" s="30" t="s">
        <v>343</v>
      </c>
      <c r="B42" s="174"/>
      <c r="C42" s="130"/>
      <c r="D42" s="174"/>
      <c r="E42" s="130"/>
      <c r="F42" s="174"/>
      <c r="G42" s="130"/>
      <c r="H42" s="174"/>
      <c r="I42" s="130"/>
      <c r="J42" s="174"/>
      <c r="K42" s="130"/>
      <c r="L42" s="174"/>
      <c r="M42" s="130"/>
      <c r="N42" s="130"/>
    </row>
    <row r="43" spans="1:14" ht="12.75">
      <c r="A43" s="291" t="s">
        <v>106</v>
      </c>
      <c r="B43" s="174">
        <f>SUM(C43:N43)</f>
        <v>34863</v>
      </c>
      <c r="C43" s="130">
        <v>0</v>
      </c>
      <c r="D43" s="174">
        <v>0</v>
      </c>
      <c r="E43" s="130">
        <v>34863</v>
      </c>
      <c r="F43" s="174">
        <v>0</v>
      </c>
      <c r="G43" s="130">
        <v>0</v>
      </c>
      <c r="H43" s="174">
        <v>0</v>
      </c>
      <c r="I43" s="130">
        <v>0</v>
      </c>
      <c r="J43" s="174">
        <v>0</v>
      </c>
      <c r="K43" s="130">
        <v>0</v>
      </c>
      <c r="L43" s="174">
        <v>0</v>
      </c>
      <c r="M43" s="130">
        <v>0</v>
      </c>
      <c r="N43" s="130">
        <v>0</v>
      </c>
    </row>
    <row r="44" spans="1:14" ht="12.75">
      <c r="A44" s="291" t="s">
        <v>555</v>
      </c>
      <c r="B44" s="174">
        <f>SUM(C44:N44)</f>
        <v>34863</v>
      </c>
      <c r="C44" s="130"/>
      <c r="D44" s="174"/>
      <c r="E44" s="130">
        <v>34863</v>
      </c>
      <c r="F44" s="174"/>
      <c r="G44" s="130"/>
      <c r="H44" s="174"/>
      <c r="I44" s="130"/>
      <c r="J44" s="174"/>
      <c r="K44" s="130"/>
      <c r="L44" s="174"/>
      <c r="M44" s="130"/>
      <c r="N44" s="130"/>
    </row>
    <row r="45" spans="1:14" ht="12.75">
      <c r="A45" s="292" t="s">
        <v>655</v>
      </c>
      <c r="B45" s="174">
        <f>SUM(C45:N45)</f>
        <v>34863</v>
      </c>
      <c r="C45" s="130"/>
      <c r="D45" s="174"/>
      <c r="E45" s="130">
        <v>34863</v>
      </c>
      <c r="F45" s="174"/>
      <c r="G45" s="130"/>
      <c r="H45" s="174"/>
      <c r="I45" s="130"/>
      <c r="J45" s="174"/>
      <c r="K45" s="130"/>
      <c r="L45" s="174"/>
      <c r="M45" s="130"/>
      <c r="N45" s="130"/>
    </row>
    <row r="46" spans="1:14" ht="12.75">
      <c r="A46" s="71" t="s">
        <v>344</v>
      </c>
      <c r="B46" s="171"/>
      <c r="C46" s="167"/>
      <c r="D46" s="171"/>
      <c r="E46" s="167"/>
      <c r="F46" s="171"/>
      <c r="G46" s="167"/>
      <c r="H46" s="171"/>
      <c r="I46" s="167"/>
      <c r="J46" s="171"/>
      <c r="K46" s="167"/>
      <c r="L46" s="171"/>
      <c r="M46" s="167"/>
      <c r="N46" s="167"/>
    </row>
    <row r="47" spans="1:14" ht="12.75">
      <c r="A47" s="291" t="s">
        <v>106</v>
      </c>
      <c r="B47" s="174">
        <f>SUM(C47:N47)</f>
        <v>34256</v>
      </c>
      <c r="C47" s="130">
        <v>0</v>
      </c>
      <c r="D47" s="174">
        <v>0</v>
      </c>
      <c r="E47" s="253">
        <v>34256</v>
      </c>
      <c r="F47" s="174">
        <v>0</v>
      </c>
      <c r="G47" s="130">
        <v>0</v>
      </c>
      <c r="H47" s="174">
        <v>0</v>
      </c>
      <c r="I47" s="130">
        <v>0</v>
      </c>
      <c r="J47" s="174">
        <v>0</v>
      </c>
      <c r="K47" s="130">
        <v>0</v>
      </c>
      <c r="L47" s="174">
        <v>0</v>
      </c>
      <c r="M47" s="130">
        <v>0</v>
      </c>
      <c r="N47" s="130">
        <v>0</v>
      </c>
    </row>
    <row r="48" spans="1:14" ht="12.75">
      <c r="A48" s="291" t="s">
        <v>555</v>
      </c>
      <c r="B48" s="174">
        <f>SUM(C48:N48)</f>
        <v>34256</v>
      </c>
      <c r="C48" s="130"/>
      <c r="D48" s="174"/>
      <c r="E48" s="253">
        <v>34256</v>
      </c>
      <c r="F48" s="174"/>
      <c r="G48" s="130"/>
      <c r="H48" s="174"/>
      <c r="I48" s="130"/>
      <c r="J48" s="174"/>
      <c r="K48" s="130"/>
      <c r="L48" s="174"/>
      <c r="M48" s="130"/>
      <c r="N48" s="130"/>
    </row>
    <row r="49" spans="1:14" ht="12.75">
      <c r="A49" s="292" t="s">
        <v>655</v>
      </c>
      <c r="B49" s="173">
        <f>SUM(C49:N49)</f>
        <v>34256</v>
      </c>
      <c r="C49" s="164"/>
      <c r="D49" s="173"/>
      <c r="E49" s="252">
        <v>34256</v>
      </c>
      <c r="F49" s="173"/>
      <c r="G49" s="164"/>
      <c r="H49" s="173"/>
      <c r="I49" s="164"/>
      <c r="J49" s="173"/>
      <c r="K49" s="164"/>
      <c r="L49" s="173"/>
      <c r="M49" s="164"/>
      <c r="N49" s="164"/>
    </row>
    <row r="50" spans="1:14" ht="12.75">
      <c r="A50" s="75" t="s">
        <v>345</v>
      </c>
      <c r="B50" s="174"/>
      <c r="C50" s="130"/>
      <c r="D50" s="174"/>
      <c r="E50" s="130"/>
      <c r="F50" s="174"/>
      <c r="G50" s="130"/>
      <c r="H50" s="174"/>
      <c r="I50" s="130"/>
      <c r="J50" s="174"/>
      <c r="K50" s="130"/>
      <c r="L50" s="174"/>
      <c r="M50" s="130"/>
      <c r="N50" s="130"/>
    </row>
    <row r="51" spans="1:14" ht="12.75">
      <c r="A51" s="291" t="s">
        <v>106</v>
      </c>
      <c r="B51" s="174">
        <f>SUM(C51:N51)</f>
        <v>942994</v>
      </c>
      <c r="C51" s="130">
        <v>0</v>
      </c>
      <c r="D51" s="174">
        <v>0</v>
      </c>
      <c r="E51" s="130">
        <v>202670</v>
      </c>
      <c r="F51" s="174">
        <v>40753</v>
      </c>
      <c r="G51" s="130">
        <v>0</v>
      </c>
      <c r="H51" s="174">
        <v>0</v>
      </c>
      <c r="I51" s="130">
        <v>0</v>
      </c>
      <c r="J51" s="174">
        <v>38464</v>
      </c>
      <c r="K51" s="130">
        <v>0</v>
      </c>
      <c r="L51" s="174">
        <v>440000</v>
      </c>
      <c r="M51" s="130">
        <v>221107</v>
      </c>
      <c r="N51" s="130">
        <v>0</v>
      </c>
    </row>
    <row r="52" spans="1:14" ht="12.75">
      <c r="A52" s="291" t="s">
        <v>555</v>
      </c>
      <c r="B52" s="174">
        <f>SUM(C52:N52)</f>
        <v>957205</v>
      </c>
      <c r="C52" s="130">
        <v>120</v>
      </c>
      <c r="D52" s="174">
        <v>32</v>
      </c>
      <c r="E52" s="130">
        <v>207049</v>
      </c>
      <c r="F52" s="174">
        <v>43485</v>
      </c>
      <c r="G52" s="130"/>
      <c r="H52" s="174"/>
      <c r="I52" s="130"/>
      <c r="J52" s="174">
        <v>45412</v>
      </c>
      <c r="K52" s="130"/>
      <c r="L52" s="174">
        <v>440000</v>
      </c>
      <c r="M52" s="130">
        <v>221107</v>
      </c>
      <c r="N52" s="130"/>
    </row>
    <row r="53" spans="1:14" ht="12.75">
      <c r="A53" s="292" t="s">
        <v>655</v>
      </c>
      <c r="B53" s="174">
        <f>SUM(C53:N53)</f>
        <v>890542</v>
      </c>
      <c r="C53" s="130">
        <v>120</v>
      </c>
      <c r="D53" s="174">
        <v>32</v>
      </c>
      <c r="E53" s="130">
        <v>208954</v>
      </c>
      <c r="F53" s="174">
        <v>45342</v>
      </c>
      <c r="G53" s="130">
        <v>62022</v>
      </c>
      <c r="H53" s="174"/>
      <c r="I53" s="130"/>
      <c r="J53" s="174">
        <v>54798</v>
      </c>
      <c r="K53" s="130">
        <v>1100</v>
      </c>
      <c r="L53" s="174">
        <v>140000</v>
      </c>
      <c r="M53" s="130">
        <v>378174</v>
      </c>
      <c r="N53" s="130"/>
    </row>
    <row r="54" spans="1:14" ht="12.75">
      <c r="A54" s="71" t="s">
        <v>346</v>
      </c>
      <c r="B54" s="171"/>
      <c r="C54" s="167"/>
      <c r="D54" s="171"/>
      <c r="E54" s="167"/>
      <c r="F54" s="171"/>
      <c r="G54" s="167"/>
      <c r="H54" s="171"/>
      <c r="I54" s="167"/>
      <c r="J54" s="171"/>
      <c r="K54" s="167"/>
      <c r="L54" s="171"/>
      <c r="M54" s="167"/>
      <c r="N54" s="167"/>
    </row>
    <row r="55" spans="1:14" ht="12.75">
      <c r="A55" s="291" t="s">
        <v>106</v>
      </c>
      <c r="B55" s="174">
        <f>SUM(C55:N55)</f>
        <v>0</v>
      </c>
      <c r="C55" s="130">
        <v>0</v>
      </c>
      <c r="D55" s="174">
        <v>0</v>
      </c>
      <c r="E55" s="130">
        <v>0</v>
      </c>
      <c r="F55" s="174">
        <v>0</v>
      </c>
      <c r="G55" s="130">
        <v>0</v>
      </c>
      <c r="H55" s="174">
        <v>0</v>
      </c>
      <c r="I55" s="130">
        <v>0</v>
      </c>
      <c r="J55" s="174">
        <v>0</v>
      </c>
      <c r="K55" s="130">
        <v>0</v>
      </c>
      <c r="L55" s="174">
        <v>0</v>
      </c>
      <c r="M55" s="130">
        <v>0</v>
      </c>
      <c r="N55" s="130">
        <v>0</v>
      </c>
    </row>
    <row r="56" spans="1:14" ht="12.75">
      <c r="A56" s="291" t="s">
        <v>555</v>
      </c>
      <c r="B56" s="174"/>
      <c r="C56" s="130"/>
      <c r="D56" s="174"/>
      <c r="E56" s="130"/>
      <c r="F56" s="174"/>
      <c r="G56" s="130"/>
      <c r="H56" s="174"/>
      <c r="I56" s="130"/>
      <c r="J56" s="174"/>
      <c r="K56" s="130"/>
      <c r="L56" s="174"/>
      <c r="M56" s="130"/>
      <c r="N56" s="130"/>
    </row>
    <row r="57" spans="1:14" ht="12.75">
      <c r="A57" s="292" t="s">
        <v>655</v>
      </c>
      <c r="B57" s="173">
        <f>SUM(C57:N57)</f>
        <v>276</v>
      </c>
      <c r="C57" s="164"/>
      <c r="D57" s="173"/>
      <c r="E57" s="164"/>
      <c r="F57" s="173"/>
      <c r="G57" s="164">
        <v>276</v>
      </c>
      <c r="H57" s="173"/>
      <c r="I57" s="164"/>
      <c r="J57" s="173"/>
      <c r="K57" s="164"/>
      <c r="L57" s="173"/>
      <c r="M57" s="164"/>
      <c r="N57" s="164"/>
    </row>
    <row r="58" spans="1:14" ht="12.75">
      <c r="A58" s="75" t="s">
        <v>403</v>
      </c>
      <c r="B58" s="174"/>
      <c r="C58" s="130"/>
      <c r="D58" s="174"/>
      <c r="E58" s="130"/>
      <c r="F58" s="174"/>
      <c r="G58" s="130"/>
      <c r="H58" s="174"/>
      <c r="I58" s="130"/>
      <c r="J58" s="174"/>
      <c r="K58" s="130"/>
      <c r="L58" s="174"/>
      <c r="M58" s="130"/>
      <c r="N58" s="130"/>
    </row>
    <row r="59" spans="1:14" ht="12.75">
      <c r="A59" s="291" t="s">
        <v>106</v>
      </c>
      <c r="B59" s="174">
        <f>SUM(C59:N59)</f>
        <v>0</v>
      </c>
      <c r="C59" s="130">
        <v>0</v>
      </c>
      <c r="D59" s="174">
        <v>0</v>
      </c>
      <c r="E59" s="130">
        <v>0</v>
      </c>
      <c r="F59" s="174">
        <v>0</v>
      </c>
      <c r="G59" s="130">
        <v>0</v>
      </c>
      <c r="H59" s="174">
        <v>0</v>
      </c>
      <c r="I59" s="130">
        <v>0</v>
      </c>
      <c r="J59" s="174">
        <v>0</v>
      </c>
      <c r="K59" s="130">
        <v>0</v>
      </c>
      <c r="L59" s="174">
        <v>0</v>
      </c>
      <c r="M59" s="130">
        <v>0</v>
      </c>
      <c r="N59" s="130">
        <v>0</v>
      </c>
    </row>
    <row r="60" spans="1:14" ht="12.75">
      <c r="A60" s="291" t="s">
        <v>555</v>
      </c>
      <c r="B60" s="174"/>
      <c r="C60" s="130"/>
      <c r="D60" s="174"/>
      <c r="E60" s="130"/>
      <c r="F60" s="174"/>
      <c r="G60" s="130"/>
      <c r="H60" s="174"/>
      <c r="I60" s="130"/>
      <c r="J60" s="174"/>
      <c r="K60" s="130"/>
      <c r="L60" s="174"/>
      <c r="M60" s="130"/>
      <c r="N60" s="130"/>
    </row>
    <row r="61" spans="1:14" ht="12.75">
      <c r="A61" s="292" t="s">
        <v>655</v>
      </c>
      <c r="B61" s="174">
        <f>SUM(C61:N61)</f>
        <v>0</v>
      </c>
      <c r="C61" s="130"/>
      <c r="D61" s="174"/>
      <c r="E61" s="130"/>
      <c r="F61" s="174"/>
      <c r="G61" s="130"/>
      <c r="H61" s="174"/>
      <c r="I61" s="130"/>
      <c r="J61" s="174"/>
      <c r="K61" s="130"/>
      <c r="L61" s="174"/>
      <c r="M61" s="130"/>
      <c r="N61" s="130"/>
    </row>
    <row r="62" spans="1:14" ht="12.75">
      <c r="A62" s="71" t="s">
        <v>347</v>
      </c>
      <c r="B62" s="171"/>
      <c r="C62" s="167"/>
      <c r="D62" s="171"/>
      <c r="E62" s="167"/>
      <c r="F62" s="171"/>
      <c r="G62" s="167"/>
      <c r="H62" s="171"/>
      <c r="I62" s="167"/>
      <c r="J62" s="171"/>
      <c r="K62" s="167"/>
      <c r="L62" s="171"/>
      <c r="M62" s="167"/>
      <c r="N62" s="167"/>
    </row>
    <row r="63" spans="1:14" ht="12.75">
      <c r="A63" s="291" t="s">
        <v>106</v>
      </c>
      <c r="B63" s="174">
        <f>SUM(C63:N63)</f>
        <v>5436</v>
      </c>
      <c r="C63" s="130">
        <v>0</v>
      </c>
      <c r="D63" s="174">
        <v>0</v>
      </c>
      <c r="E63" s="130">
        <v>5436</v>
      </c>
      <c r="F63" s="174">
        <v>0</v>
      </c>
      <c r="G63" s="130">
        <v>0</v>
      </c>
      <c r="H63" s="174">
        <v>0</v>
      </c>
      <c r="I63" s="130">
        <v>0</v>
      </c>
      <c r="J63" s="174">
        <v>0</v>
      </c>
      <c r="K63" s="130">
        <v>0</v>
      </c>
      <c r="L63" s="174">
        <v>0</v>
      </c>
      <c r="M63" s="130">
        <v>0</v>
      </c>
      <c r="N63" s="130">
        <v>0</v>
      </c>
    </row>
    <row r="64" spans="1:14" ht="12.75">
      <c r="A64" s="291" t="s">
        <v>555</v>
      </c>
      <c r="B64" s="174">
        <f>SUM(C64:N64)</f>
        <v>5436</v>
      </c>
      <c r="C64" s="130"/>
      <c r="D64" s="174"/>
      <c r="E64" s="130">
        <v>5436</v>
      </c>
      <c r="F64" s="174"/>
      <c r="G64" s="130"/>
      <c r="H64" s="174"/>
      <c r="I64" s="130"/>
      <c r="J64" s="174"/>
      <c r="K64" s="130"/>
      <c r="L64" s="174"/>
      <c r="M64" s="130"/>
      <c r="N64" s="130"/>
    </row>
    <row r="65" spans="1:14" ht="12.75">
      <c r="A65" s="292" t="s">
        <v>655</v>
      </c>
      <c r="B65" s="173">
        <f>SUM(C65:N65)</f>
        <v>5436</v>
      </c>
      <c r="C65" s="164"/>
      <c r="D65" s="173"/>
      <c r="E65" s="164">
        <v>5436</v>
      </c>
      <c r="F65" s="173"/>
      <c r="G65" s="164"/>
      <c r="H65" s="173"/>
      <c r="I65" s="164"/>
      <c r="J65" s="173"/>
      <c r="K65" s="164"/>
      <c r="L65" s="173"/>
      <c r="M65" s="164"/>
      <c r="N65" s="164"/>
    </row>
    <row r="66" spans="1:14" ht="12.75">
      <c r="A66" s="30" t="s">
        <v>348</v>
      </c>
      <c r="B66" s="174"/>
      <c r="C66" s="130"/>
      <c r="D66" s="174"/>
      <c r="E66" s="130"/>
      <c r="F66" s="174"/>
      <c r="G66" s="130"/>
      <c r="H66" s="174"/>
      <c r="I66" s="130"/>
      <c r="J66" s="174"/>
      <c r="K66" s="130"/>
      <c r="L66" s="174"/>
      <c r="M66" s="130"/>
      <c r="N66" s="130"/>
    </row>
    <row r="67" spans="1:14" ht="12.75">
      <c r="A67" s="30" t="s">
        <v>294</v>
      </c>
      <c r="B67" s="174"/>
      <c r="C67" s="130"/>
      <c r="D67" s="174"/>
      <c r="E67" s="130"/>
      <c r="F67" s="174"/>
      <c r="G67" s="130"/>
      <c r="H67" s="174"/>
      <c r="I67" s="130"/>
      <c r="J67" s="174"/>
      <c r="K67" s="130"/>
      <c r="L67" s="174"/>
      <c r="M67" s="130"/>
      <c r="N67" s="130"/>
    </row>
    <row r="68" spans="1:14" ht="12.75">
      <c r="A68" s="291" t="s">
        <v>106</v>
      </c>
      <c r="B68" s="174">
        <f>SUM(C68:N68)</f>
        <v>0</v>
      </c>
      <c r="C68" s="130">
        <v>0</v>
      </c>
      <c r="D68" s="174">
        <v>0</v>
      </c>
      <c r="E68" s="130">
        <v>0</v>
      </c>
      <c r="F68" s="174">
        <v>0</v>
      </c>
      <c r="G68" s="130">
        <v>0</v>
      </c>
      <c r="H68" s="174">
        <v>0</v>
      </c>
      <c r="I68" s="130">
        <v>0</v>
      </c>
      <c r="J68" s="174">
        <v>0</v>
      </c>
      <c r="K68" s="130">
        <v>0</v>
      </c>
      <c r="L68" s="174">
        <v>0</v>
      </c>
      <c r="M68" s="130">
        <v>0</v>
      </c>
      <c r="N68" s="130">
        <v>0</v>
      </c>
    </row>
    <row r="69" spans="1:14" ht="12.75">
      <c r="A69" s="291" t="s">
        <v>555</v>
      </c>
      <c r="B69" s="174"/>
      <c r="C69" s="130"/>
      <c r="D69" s="174"/>
      <c r="E69" s="130"/>
      <c r="F69" s="174"/>
      <c r="G69" s="130"/>
      <c r="H69" s="174"/>
      <c r="I69" s="130"/>
      <c r="J69" s="174"/>
      <c r="K69" s="130"/>
      <c r="L69" s="174"/>
      <c r="M69" s="130"/>
      <c r="N69" s="130"/>
    </row>
    <row r="70" spans="1:14" ht="12.75">
      <c r="A70" s="292" t="s">
        <v>655</v>
      </c>
      <c r="B70" s="174">
        <f>SUM(C70:N70)</f>
        <v>0</v>
      </c>
      <c r="C70" s="130"/>
      <c r="D70" s="174"/>
      <c r="E70" s="130"/>
      <c r="F70" s="174"/>
      <c r="G70" s="130"/>
      <c r="H70" s="174"/>
      <c r="I70" s="130"/>
      <c r="J70" s="174"/>
      <c r="K70" s="130"/>
      <c r="L70" s="174"/>
      <c r="M70" s="130"/>
      <c r="N70" s="130"/>
    </row>
    <row r="71" spans="1:14" ht="12.75">
      <c r="A71" s="17" t="s">
        <v>349</v>
      </c>
      <c r="B71" s="171"/>
      <c r="C71" s="167"/>
      <c r="D71" s="171"/>
      <c r="E71" s="167"/>
      <c r="F71" s="171"/>
      <c r="G71" s="167"/>
      <c r="H71" s="171"/>
      <c r="I71" s="167"/>
      <c r="J71" s="171"/>
      <c r="K71" s="167"/>
      <c r="L71" s="171"/>
      <c r="M71" s="167"/>
      <c r="N71" s="167"/>
    </row>
    <row r="72" spans="1:14" ht="12.75">
      <c r="A72" s="30" t="s">
        <v>295</v>
      </c>
      <c r="B72" s="174"/>
      <c r="C72" s="130"/>
      <c r="D72" s="174"/>
      <c r="E72" s="130"/>
      <c r="F72" s="174"/>
      <c r="G72" s="130"/>
      <c r="H72" s="174"/>
      <c r="I72" s="130"/>
      <c r="J72" s="174"/>
      <c r="K72" s="130"/>
      <c r="L72" s="174"/>
      <c r="M72" s="130"/>
      <c r="N72" s="130"/>
    </row>
    <row r="73" spans="1:14" ht="12.75">
      <c r="A73" s="291" t="s">
        <v>106</v>
      </c>
      <c r="B73" s="174">
        <f>SUM(C73:N73)</f>
        <v>7137</v>
      </c>
      <c r="C73" s="130">
        <v>0</v>
      </c>
      <c r="D73" s="174">
        <v>0</v>
      </c>
      <c r="E73" s="130">
        <v>7137</v>
      </c>
      <c r="F73" s="174">
        <v>0</v>
      </c>
      <c r="G73" s="130">
        <v>0</v>
      </c>
      <c r="H73" s="174">
        <v>0</v>
      </c>
      <c r="I73" s="130">
        <v>0</v>
      </c>
      <c r="J73" s="174">
        <v>0</v>
      </c>
      <c r="K73" s="130">
        <v>0</v>
      </c>
      <c r="L73" s="174">
        <v>0</v>
      </c>
      <c r="M73" s="130">
        <v>0</v>
      </c>
      <c r="N73" s="130"/>
    </row>
    <row r="74" spans="1:14" ht="12.75">
      <c r="A74" s="291" t="s">
        <v>555</v>
      </c>
      <c r="B74" s="174">
        <f>SUM(C74:N74)</f>
        <v>7137</v>
      </c>
      <c r="C74" s="130"/>
      <c r="D74" s="174"/>
      <c r="E74" s="130">
        <v>7137</v>
      </c>
      <c r="F74" s="174"/>
      <c r="G74" s="130"/>
      <c r="H74" s="174"/>
      <c r="I74" s="130"/>
      <c r="J74" s="174"/>
      <c r="K74" s="130"/>
      <c r="L74" s="174"/>
      <c r="M74" s="130"/>
      <c r="N74" s="130"/>
    </row>
    <row r="75" spans="1:14" ht="12.75">
      <c r="A75" s="292" t="s">
        <v>655</v>
      </c>
      <c r="B75" s="173">
        <f>SUM(C75:N75)</f>
        <v>7137</v>
      </c>
      <c r="C75" s="164"/>
      <c r="D75" s="173"/>
      <c r="E75" s="164">
        <v>7137</v>
      </c>
      <c r="F75" s="173"/>
      <c r="G75" s="164"/>
      <c r="H75" s="173"/>
      <c r="I75" s="164"/>
      <c r="J75" s="173"/>
      <c r="K75" s="164"/>
      <c r="L75" s="173"/>
      <c r="M75" s="164"/>
      <c r="N75" s="164"/>
    </row>
    <row r="76" spans="1:14" ht="12.75">
      <c r="A76" s="75" t="s">
        <v>355</v>
      </c>
      <c r="B76" s="174"/>
      <c r="C76" s="130"/>
      <c r="D76" s="174"/>
      <c r="E76" s="130"/>
      <c r="F76" s="174"/>
      <c r="G76" s="130"/>
      <c r="H76" s="174"/>
      <c r="I76" s="130"/>
      <c r="J76" s="174"/>
      <c r="K76" s="130"/>
      <c r="L76" s="174"/>
      <c r="M76" s="130"/>
      <c r="N76" s="130"/>
    </row>
    <row r="77" spans="1:14" ht="12.75">
      <c r="A77" s="291" t="s">
        <v>106</v>
      </c>
      <c r="B77" s="174">
        <f>SUM(C77:N77)</f>
        <v>5771</v>
      </c>
      <c r="C77" s="130">
        <v>0</v>
      </c>
      <c r="D77" s="174">
        <v>0</v>
      </c>
      <c r="E77" s="130">
        <v>0</v>
      </c>
      <c r="F77" s="174">
        <v>0</v>
      </c>
      <c r="G77" s="253">
        <v>5771</v>
      </c>
      <c r="H77" s="174">
        <v>0</v>
      </c>
      <c r="I77" s="130">
        <v>0</v>
      </c>
      <c r="J77" s="174">
        <v>0</v>
      </c>
      <c r="K77" s="130">
        <v>0</v>
      </c>
      <c r="L77" s="174">
        <v>0</v>
      </c>
      <c r="M77" s="130">
        <v>0</v>
      </c>
      <c r="N77" s="130">
        <v>0</v>
      </c>
    </row>
    <row r="78" spans="1:14" ht="12.75">
      <c r="A78" s="291" t="s">
        <v>555</v>
      </c>
      <c r="B78" s="174">
        <f>SUM(C78:N78)</f>
        <v>5771</v>
      </c>
      <c r="C78" s="130"/>
      <c r="D78" s="174"/>
      <c r="E78" s="130"/>
      <c r="F78" s="174"/>
      <c r="G78" s="253">
        <v>5771</v>
      </c>
      <c r="H78" s="174"/>
      <c r="I78" s="130"/>
      <c r="J78" s="174"/>
      <c r="K78" s="130"/>
      <c r="L78" s="174"/>
      <c r="M78" s="130"/>
      <c r="N78" s="130"/>
    </row>
    <row r="79" spans="1:14" ht="12.75">
      <c r="A79" s="292" t="s">
        <v>655</v>
      </c>
      <c r="B79" s="174">
        <f>SUM(C79:N79)</f>
        <v>5771</v>
      </c>
      <c r="C79" s="130"/>
      <c r="D79" s="174"/>
      <c r="E79" s="130"/>
      <c r="F79" s="174"/>
      <c r="G79" s="253">
        <v>5771</v>
      </c>
      <c r="H79" s="174"/>
      <c r="I79" s="130"/>
      <c r="J79" s="174"/>
      <c r="K79" s="130"/>
      <c r="L79" s="174"/>
      <c r="M79" s="130"/>
      <c r="N79" s="130"/>
    </row>
    <row r="80" spans="1:14" ht="12.75">
      <c r="A80" s="254" t="s">
        <v>405</v>
      </c>
      <c r="B80" s="171"/>
      <c r="C80" s="167"/>
      <c r="D80" s="171"/>
      <c r="E80" s="167"/>
      <c r="F80" s="171"/>
      <c r="G80" s="167"/>
      <c r="H80" s="171"/>
      <c r="I80" s="167"/>
      <c r="J80" s="171"/>
      <c r="K80" s="167"/>
      <c r="L80" s="171"/>
      <c r="M80" s="167"/>
      <c r="N80" s="167"/>
    </row>
    <row r="81" spans="1:14" ht="12.75">
      <c r="A81" s="291" t="s">
        <v>106</v>
      </c>
      <c r="B81" s="174">
        <f>SUM(C81:N81)</f>
        <v>0</v>
      </c>
      <c r="C81" s="130">
        <v>0</v>
      </c>
      <c r="D81" s="174">
        <v>0</v>
      </c>
      <c r="E81" s="130">
        <v>0</v>
      </c>
      <c r="F81" s="174">
        <v>0</v>
      </c>
      <c r="G81" s="130">
        <v>0</v>
      </c>
      <c r="H81" s="174">
        <v>0</v>
      </c>
      <c r="I81" s="130">
        <v>0</v>
      </c>
      <c r="J81" s="174">
        <v>0</v>
      </c>
      <c r="K81" s="130">
        <v>0</v>
      </c>
      <c r="L81" s="174">
        <v>0</v>
      </c>
      <c r="M81" s="130">
        <v>0</v>
      </c>
      <c r="N81" s="130">
        <v>0</v>
      </c>
    </row>
    <row r="82" spans="1:14" ht="12.75">
      <c r="A82" s="291" t="s">
        <v>555</v>
      </c>
      <c r="B82" s="174">
        <v>0</v>
      </c>
      <c r="C82" s="130"/>
      <c r="D82" s="174"/>
      <c r="E82" s="130"/>
      <c r="F82" s="174"/>
      <c r="G82" s="130"/>
      <c r="H82" s="174"/>
      <c r="I82" s="130"/>
      <c r="J82" s="174"/>
      <c r="K82" s="130"/>
      <c r="L82" s="174"/>
      <c r="M82" s="130"/>
      <c r="N82" s="130"/>
    </row>
    <row r="83" spans="1:14" ht="12.75">
      <c r="A83" s="292" t="s">
        <v>655</v>
      </c>
      <c r="B83" s="173">
        <f>SUM(C83:N83)</f>
        <v>1702</v>
      </c>
      <c r="C83" s="164"/>
      <c r="D83" s="173"/>
      <c r="E83" s="164">
        <v>67</v>
      </c>
      <c r="F83" s="173"/>
      <c r="G83" s="164"/>
      <c r="H83" s="173">
        <v>1635</v>
      </c>
      <c r="I83" s="164"/>
      <c r="J83" s="173"/>
      <c r="K83" s="164"/>
      <c r="L83" s="173"/>
      <c r="M83" s="164"/>
      <c r="N83" s="164"/>
    </row>
    <row r="84" spans="1:14" ht="12.75">
      <c r="A84" s="30" t="s">
        <v>406</v>
      </c>
      <c r="B84" s="174"/>
      <c r="C84" s="130"/>
      <c r="D84" s="174"/>
      <c r="E84" s="130"/>
      <c r="F84" s="174"/>
      <c r="G84" s="130"/>
      <c r="H84" s="174"/>
      <c r="I84" s="130"/>
      <c r="J84" s="174"/>
      <c r="K84" s="130"/>
      <c r="L84" s="174"/>
      <c r="M84" s="130"/>
      <c r="N84" s="130"/>
    </row>
    <row r="85" spans="1:14" ht="12.75">
      <c r="A85" s="291" t="s">
        <v>106</v>
      </c>
      <c r="B85" s="174">
        <f>SUM(C85:N85)</f>
        <v>2500</v>
      </c>
      <c r="C85" s="130">
        <v>0</v>
      </c>
      <c r="D85" s="174">
        <v>0</v>
      </c>
      <c r="E85" s="130">
        <v>0</v>
      </c>
      <c r="F85" s="174">
        <v>0</v>
      </c>
      <c r="G85" s="130">
        <v>0</v>
      </c>
      <c r="H85" s="174">
        <v>2500</v>
      </c>
      <c r="I85" s="130">
        <v>0</v>
      </c>
      <c r="J85" s="174">
        <v>0</v>
      </c>
      <c r="K85" s="130">
        <v>0</v>
      </c>
      <c r="L85" s="174">
        <v>0</v>
      </c>
      <c r="M85" s="130">
        <v>0</v>
      </c>
      <c r="N85" s="130">
        <v>0</v>
      </c>
    </row>
    <row r="86" spans="1:14" ht="12.75">
      <c r="A86" s="291" t="s">
        <v>555</v>
      </c>
      <c r="B86" s="174">
        <f>SUM(C86:N86)</f>
        <v>2500</v>
      </c>
      <c r="C86" s="130"/>
      <c r="D86" s="174"/>
      <c r="E86" s="130"/>
      <c r="F86" s="174"/>
      <c r="G86" s="130"/>
      <c r="H86" s="174">
        <v>2500</v>
      </c>
      <c r="I86" s="130"/>
      <c r="J86" s="174"/>
      <c r="K86" s="130"/>
      <c r="L86" s="174"/>
      <c r="M86" s="130"/>
      <c r="N86" s="130"/>
    </row>
    <row r="87" spans="1:14" ht="12.75">
      <c r="A87" s="292" t="s">
        <v>655</v>
      </c>
      <c r="B87" s="174">
        <f>SUM(C87:N87)</f>
        <v>2500</v>
      </c>
      <c r="C87" s="130"/>
      <c r="D87" s="174"/>
      <c r="E87" s="130"/>
      <c r="F87" s="174"/>
      <c r="G87" s="130"/>
      <c r="H87" s="174">
        <v>2500</v>
      </c>
      <c r="I87" s="130"/>
      <c r="J87" s="174"/>
      <c r="K87" s="130"/>
      <c r="L87" s="174"/>
      <c r="M87" s="130"/>
      <c r="N87" s="130"/>
    </row>
    <row r="88" spans="1:14" ht="12.75">
      <c r="A88" s="254" t="s">
        <v>470</v>
      </c>
      <c r="B88" s="171"/>
      <c r="C88" s="167"/>
      <c r="D88" s="171"/>
      <c r="E88" s="167"/>
      <c r="F88" s="171"/>
      <c r="G88" s="167"/>
      <c r="H88" s="171"/>
      <c r="I88" s="167"/>
      <c r="J88" s="171"/>
      <c r="K88" s="167"/>
      <c r="L88" s="171"/>
      <c r="M88" s="167"/>
      <c r="N88" s="167"/>
    </row>
    <row r="89" spans="1:14" ht="12.75">
      <c r="A89" s="291" t="s">
        <v>106</v>
      </c>
      <c r="B89" s="174">
        <f>SUM(C89:N89)</f>
        <v>2200</v>
      </c>
      <c r="C89" s="130">
        <v>0</v>
      </c>
      <c r="D89" s="174">
        <v>0</v>
      </c>
      <c r="E89" s="130">
        <v>0</v>
      </c>
      <c r="F89" s="174">
        <v>0</v>
      </c>
      <c r="G89" s="130">
        <v>0</v>
      </c>
      <c r="H89" s="174">
        <v>2200</v>
      </c>
      <c r="I89" s="130">
        <v>0</v>
      </c>
      <c r="J89" s="174">
        <v>0</v>
      </c>
      <c r="K89" s="130">
        <v>0</v>
      </c>
      <c r="L89" s="174">
        <v>0</v>
      </c>
      <c r="M89" s="130">
        <v>0</v>
      </c>
      <c r="N89" s="130">
        <v>0</v>
      </c>
    </row>
    <row r="90" spans="1:14" ht="12.75">
      <c r="A90" s="291" t="s">
        <v>555</v>
      </c>
      <c r="B90" s="174">
        <f>SUM(C90:N90)</f>
        <v>2200</v>
      </c>
      <c r="C90" s="130"/>
      <c r="D90" s="174"/>
      <c r="E90" s="130"/>
      <c r="F90" s="174"/>
      <c r="G90" s="130"/>
      <c r="H90" s="174">
        <v>2200</v>
      </c>
      <c r="I90" s="130"/>
      <c r="J90" s="174"/>
      <c r="K90" s="130"/>
      <c r="L90" s="174"/>
      <c r="M90" s="130"/>
      <c r="N90" s="130"/>
    </row>
    <row r="91" spans="1:14" ht="12.75">
      <c r="A91" s="292" t="s">
        <v>655</v>
      </c>
      <c r="B91" s="173">
        <f>SUM(C91:N91)</f>
        <v>2200</v>
      </c>
      <c r="C91" s="164"/>
      <c r="D91" s="173"/>
      <c r="E91" s="164"/>
      <c r="F91" s="173"/>
      <c r="G91" s="164"/>
      <c r="H91" s="173">
        <v>2200</v>
      </c>
      <c r="I91" s="164"/>
      <c r="J91" s="173"/>
      <c r="K91" s="164"/>
      <c r="L91" s="173"/>
      <c r="M91" s="164"/>
      <c r="N91" s="164"/>
    </row>
    <row r="92" spans="1:14" ht="12.75">
      <c r="A92" s="30" t="s">
        <v>411</v>
      </c>
      <c r="B92" s="174"/>
      <c r="C92" s="130"/>
      <c r="D92" s="174"/>
      <c r="E92" s="130"/>
      <c r="F92" s="174"/>
      <c r="G92" s="130"/>
      <c r="H92" s="174"/>
      <c r="I92" s="130"/>
      <c r="J92" s="174"/>
      <c r="K92" s="130"/>
      <c r="L92" s="174"/>
      <c r="M92" s="130"/>
      <c r="N92" s="130"/>
    </row>
    <row r="93" spans="1:14" ht="12.75">
      <c r="A93" s="291" t="s">
        <v>106</v>
      </c>
      <c r="B93" s="174">
        <f>SUM(C93:N93)</f>
        <v>1500</v>
      </c>
      <c r="C93" s="130">
        <v>0</v>
      </c>
      <c r="D93" s="174">
        <v>0</v>
      </c>
      <c r="E93" s="130">
        <v>0</v>
      </c>
      <c r="F93" s="174">
        <v>0</v>
      </c>
      <c r="G93" s="130">
        <v>0</v>
      </c>
      <c r="H93" s="174">
        <v>1500</v>
      </c>
      <c r="I93" s="130">
        <v>0</v>
      </c>
      <c r="J93" s="174">
        <v>0</v>
      </c>
      <c r="K93" s="130">
        <v>0</v>
      </c>
      <c r="L93" s="174">
        <v>0</v>
      </c>
      <c r="M93" s="130">
        <v>0</v>
      </c>
      <c r="N93" s="130">
        <v>0</v>
      </c>
    </row>
    <row r="94" spans="1:14" ht="12.75">
      <c r="A94" s="291" t="s">
        <v>555</v>
      </c>
      <c r="B94" s="174">
        <f>SUM(C94:N94)</f>
        <v>1500</v>
      </c>
      <c r="C94" s="130"/>
      <c r="D94" s="174"/>
      <c r="E94" s="130"/>
      <c r="F94" s="174"/>
      <c r="G94" s="130"/>
      <c r="H94" s="174">
        <v>1500</v>
      </c>
      <c r="I94" s="130"/>
      <c r="J94" s="174"/>
      <c r="K94" s="130"/>
      <c r="L94" s="174"/>
      <c r="M94" s="130"/>
      <c r="N94" s="130"/>
    </row>
    <row r="95" spans="1:14" ht="12.75">
      <c r="A95" s="292" t="s">
        <v>655</v>
      </c>
      <c r="B95" s="174">
        <f>SUM(C95:N95)</f>
        <v>1500</v>
      </c>
      <c r="C95" s="130"/>
      <c r="D95" s="174"/>
      <c r="E95" s="130"/>
      <c r="F95" s="174"/>
      <c r="G95" s="130"/>
      <c r="H95" s="174">
        <v>1500</v>
      </c>
      <c r="I95" s="130"/>
      <c r="J95" s="174"/>
      <c r="K95" s="130"/>
      <c r="L95" s="174"/>
      <c r="M95" s="130"/>
      <c r="N95" s="130"/>
    </row>
    <row r="96" spans="1:14" ht="12.75">
      <c r="A96" s="17" t="s">
        <v>412</v>
      </c>
      <c r="B96" s="171"/>
      <c r="C96" s="167"/>
      <c r="D96" s="171"/>
      <c r="E96" s="167"/>
      <c r="F96" s="171"/>
      <c r="G96" s="167"/>
      <c r="H96" s="171"/>
      <c r="I96" s="167"/>
      <c r="J96" s="171"/>
      <c r="K96" s="167"/>
      <c r="L96" s="171"/>
      <c r="M96" s="167"/>
      <c r="N96" s="167"/>
    </row>
    <row r="97" spans="1:14" ht="12.75">
      <c r="A97" s="291" t="s">
        <v>106</v>
      </c>
      <c r="B97" s="174">
        <f>SUM(C97:N97)</f>
        <v>410</v>
      </c>
      <c r="C97" s="130">
        <v>0</v>
      </c>
      <c r="D97" s="174">
        <v>0</v>
      </c>
      <c r="E97" s="130">
        <v>410</v>
      </c>
      <c r="F97" s="174">
        <v>0</v>
      </c>
      <c r="G97" s="130">
        <v>0</v>
      </c>
      <c r="H97" s="174">
        <v>0</v>
      </c>
      <c r="I97" s="130">
        <v>0</v>
      </c>
      <c r="J97" s="174">
        <v>0</v>
      </c>
      <c r="K97" s="130">
        <v>0</v>
      </c>
      <c r="L97" s="174">
        <v>0</v>
      </c>
      <c r="M97" s="130">
        <v>0</v>
      </c>
      <c r="N97" s="130">
        <v>0</v>
      </c>
    </row>
    <row r="98" spans="1:14" ht="12.75">
      <c r="A98" s="291" t="s">
        <v>555</v>
      </c>
      <c r="B98" s="174">
        <f>SUM(C98:N98)</f>
        <v>410</v>
      </c>
      <c r="C98" s="130"/>
      <c r="D98" s="174"/>
      <c r="E98" s="130">
        <v>410</v>
      </c>
      <c r="F98" s="174"/>
      <c r="G98" s="130"/>
      <c r="H98" s="174"/>
      <c r="I98" s="130"/>
      <c r="J98" s="174"/>
      <c r="K98" s="130"/>
      <c r="L98" s="174"/>
      <c r="M98" s="130"/>
      <c r="N98" s="130"/>
    </row>
    <row r="99" spans="1:14" ht="12.75">
      <c r="A99" s="292" t="s">
        <v>655</v>
      </c>
      <c r="B99" s="173">
        <f>SUM(C99:N99)</f>
        <v>410</v>
      </c>
      <c r="C99" s="164"/>
      <c r="D99" s="173"/>
      <c r="E99" s="164">
        <v>410</v>
      </c>
      <c r="F99" s="173"/>
      <c r="G99" s="164"/>
      <c r="H99" s="173"/>
      <c r="I99" s="164"/>
      <c r="J99" s="173"/>
      <c r="K99" s="164"/>
      <c r="L99" s="173"/>
      <c r="M99" s="164"/>
      <c r="N99" s="164"/>
    </row>
    <row r="100" spans="1:14" ht="12.75">
      <c r="A100" s="75" t="s">
        <v>413</v>
      </c>
      <c r="B100" s="174"/>
      <c r="C100" s="130"/>
      <c r="D100" s="174"/>
      <c r="E100" s="130"/>
      <c r="F100" s="174"/>
      <c r="G100" s="130"/>
      <c r="H100" s="174"/>
      <c r="I100" s="130"/>
      <c r="J100" s="174"/>
      <c r="K100" s="130"/>
      <c r="L100" s="174"/>
      <c r="M100" s="130"/>
      <c r="N100" s="130"/>
    </row>
    <row r="101" spans="1:14" ht="12.75">
      <c r="A101" s="291" t="s">
        <v>106</v>
      </c>
      <c r="B101" s="174">
        <f>SUM(C101:N101)</f>
        <v>0</v>
      </c>
      <c r="C101" s="130">
        <v>0</v>
      </c>
      <c r="D101" s="174">
        <v>0</v>
      </c>
      <c r="E101" s="130">
        <v>0</v>
      </c>
      <c r="F101" s="174">
        <v>0</v>
      </c>
      <c r="G101" s="130">
        <v>0</v>
      </c>
      <c r="H101" s="174">
        <v>0</v>
      </c>
      <c r="I101" s="130">
        <v>0</v>
      </c>
      <c r="J101" s="174">
        <v>0</v>
      </c>
      <c r="K101" s="130">
        <v>0</v>
      </c>
      <c r="L101" s="174">
        <v>0</v>
      </c>
      <c r="M101" s="130">
        <v>0</v>
      </c>
      <c r="N101" s="130">
        <v>0</v>
      </c>
    </row>
    <row r="102" spans="1:14" ht="12.75">
      <c r="A102" s="291" t="s">
        <v>555</v>
      </c>
      <c r="B102" s="174"/>
      <c r="C102" s="130"/>
      <c r="D102" s="174"/>
      <c r="E102" s="130"/>
      <c r="F102" s="174"/>
      <c r="G102" s="130"/>
      <c r="H102" s="174"/>
      <c r="I102" s="130"/>
      <c r="J102" s="174"/>
      <c r="K102" s="130"/>
      <c r="L102" s="174"/>
      <c r="M102" s="130"/>
      <c r="N102" s="130"/>
    </row>
    <row r="103" spans="1:14" ht="12.75">
      <c r="A103" s="292" t="s">
        <v>655</v>
      </c>
      <c r="B103" s="174">
        <f>SUM(C103:N103)</f>
        <v>0</v>
      </c>
      <c r="C103" s="130"/>
      <c r="D103" s="174"/>
      <c r="E103" s="130"/>
      <c r="F103" s="174"/>
      <c r="G103" s="130"/>
      <c r="H103" s="174"/>
      <c r="I103" s="130"/>
      <c r="J103" s="174"/>
      <c r="K103" s="130"/>
      <c r="L103" s="174"/>
      <c r="M103" s="130"/>
      <c r="N103" s="130"/>
    </row>
    <row r="104" spans="1:14" ht="12.75">
      <c r="A104" s="17" t="s">
        <v>414</v>
      </c>
      <c r="B104" s="171"/>
      <c r="C104" s="167"/>
      <c r="D104" s="171"/>
      <c r="E104" s="167"/>
      <c r="F104" s="171"/>
      <c r="G104" s="167"/>
      <c r="H104" s="171"/>
      <c r="I104" s="167"/>
      <c r="J104" s="171"/>
      <c r="K104" s="167"/>
      <c r="L104" s="171"/>
      <c r="M104" s="167"/>
      <c r="N104" s="167"/>
    </row>
    <row r="105" spans="1:14" ht="12.75">
      <c r="A105" s="291" t="s">
        <v>106</v>
      </c>
      <c r="B105" s="174">
        <f>SUM(C105:N105)</f>
        <v>5518</v>
      </c>
      <c r="C105" s="130">
        <v>0</v>
      </c>
      <c r="D105" s="174">
        <v>0</v>
      </c>
      <c r="E105" s="130">
        <v>0</v>
      </c>
      <c r="F105" s="174">
        <v>0</v>
      </c>
      <c r="G105" s="253">
        <v>5518</v>
      </c>
      <c r="H105" s="174">
        <v>0</v>
      </c>
      <c r="I105" s="130">
        <v>0</v>
      </c>
      <c r="J105" s="174">
        <v>0</v>
      </c>
      <c r="K105" s="130">
        <v>0</v>
      </c>
      <c r="L105" s="174">
        <v>0</v>
      </c>
      <c r="M105" s="130">
        <v>0</v>
      </c>
      <c r="N105" s="130">
        <v>0</v>
      </c>
    </row>
    <row r="106" spans="1:14" ht="12.75">
      <c r="A106" s="291" t="s">
        <v>555</v>
      </c>
      <c r="B106" s="174">
        <f>SUM(C106:N106)</f>
        <v>5518</v>
      </c>
      <c r="C106" s="130"/>
      <c r="D106" s="174"/>
      <c r="E106" s="130"/>
      <c r="F106" s="174"/>
      <c r="G106" s="253">
        <v>5518</v>
      </c>
      <c r="H106" s="174"/>
      <c r="I106" s="130"/>
      <c r="J106" s="174"/>
      <c r="K106" s="130"/>
      <c r="L106" s="174"/>
      <c r="M106" s="130"/>
      <c r="N106" s="130"/>
    </row>
    <row r="107" spans="1:14" ht="12.75">
      <c r="A107" s="292" t="s">
        <v>655</v>
      </c>
      <c r="B107" s="173">
        <f>SUM(C107:N107)</f>
        <v>5518</v>
      </c>
      <c r="C107" s="164"/>
      <c r="D107" s="173"/>
      <c r="E107" s="164"/>
      <c r="F107" s="173"/>
      <c r="G107" s="252">
        <v>5518</v>
      </c>
      <c r="H107" s="173"/>
      <c r="I107" s="164"/>
      <c r="J107" s="173"/>
      <c r="K107" s="164"/>
      <c r="L107" s="173"/>
      <c r="M107" s="164"/>
      <c r="N107" s="164"/>
    </row>
    <row r="108" spans="1:14" s="231" customFormat="1" ht="12.75">
      <c r="A108" s="75" t="s">
        <v>416</v>
      </c>
      <c r="B108" s="174"/>
      <c r="C108" s="130"/>
      <c r="D108" s="174"/>
      <c r="E108" s="130"/>
      <c r="F108" s="174"/>
      <c r="G108" s="130"/>
      <c r="H108" s="174"/>
      <c r="I108" s="130"/>
      <c r="J108" s="174"/>
      <c r="K108" s="130"/>
      <c r="L108" s="174"/>
      <c r="M108" s="130"/>
      <c r="N108" s="130"/>
    </row>
    <row r="109" spans="1:14" s="231" customFormat="1" ht="12.75">
      <c r="A109" s="291" t="s">
        <v>106</v>
      </c>
      <c r="B109" s="174">
        <f>SUM(C109:O109)</f>
        <v>3573</v>
      </c>
      <c r="C109" s="130">
        <v>2200</v>
      </c>
      <c r="D109" s="174">
        <v>638</v>
      </c>
      <c r="E109" s="130">
        <v>735</v>
      </c>
      <c r="F109" s="174">
        <v>0</v>
      </c>
      <c r="G109" s="130">
        <v>0</v>
      </c>
      <c r="H109" s="174">
        <v>0</v>
      </c>
      <c r="I109" s="130">
        <v>0</v>
      </c>
      <c r="J109" s="174">
        <v>0</v>
      </c>
      <c r="K109" s="130">
        <v>0</v>
      </c>
      <c r="L109" s="174">
        <v>0</v>
      </c>
      <c r="M109" s="130">
        <v>0</v>
      </c>
      <c r="N109" s="130">
        <v>0</v>
      </c>
    </row>
    <row r="110" spans="1:14" s="231" customFormat="1" ht="12.75">
      <c r="A110" s="291" t="s">
        <v>555</v>
      </c>
      <c r="B110" s="174">
        <f>SUM(C110:O110)</f>
        <v>10369</v>
      </c>
      <c r="C110" s="130">
        <v>7180</v>
      </c>
      <c r="D110" s="174">
        <v>1983</v>
      </c>
      <c r="E110" s="130">
        <v>1206</v>
      </c>
      <c r="F110" s="174"/>
      <c r="G110" s="130"/>
      <c r="H110" s="174"/>
      <c r="I110" s="130"/>
      <c r="J110" s="174"/>
      <c r="K110" s="130"/>
      <c r="L110" s="174"/>
      <c r="M110" s="130"/>
      <c r="N110" s="130"/>
    </row>
    <row r="111" spans="1:14" s="231" customFormat="1" ht="12.75">
      <c r="A111" s="292" t="s">
        <v>655</v>
      </c>
      <c r="B111" s="174">
        <f>SUM(C111:N111)</f>
        <v>17649</v>
      </c>
      <c r="C111" s="130">
        <v>12728</v>
      </c>
      <c r="D111" s="174">
        <v>3481</v>
      </c>
      <c r="E111" s="130">
        <v>1440</v>
      </c>
      <c r="F111" s="174"/>
      <c r="G111" s="130"/>
      <c r="H111" s="174"/>
      <c r="I111" s="130"/>
      <c r="J111" s="174"/>
      <c r="K111" s="130"/>
      <c r="L111" s="174"/>
      <c r="M111" s="130"/>
      <c r="N111" s="130"/>
    </row>
    <row r="112" spans="1:14" ht="12.75">
      <c r="A112" s="17" t="s">
        <v>417</v>
      </c>
      <c r="B112" s="171"/>
      <c r="C112" s="167"/>
      <c r="D112" s="171"/>
      <c r="E112" s="167"/>
      <c r="F112" s="171"/>
      <c r="G112" s="167"/>
      <c r="H112" s="171"/>
      <c r="I112" s="167"/>
      <c r="J112" s="171"/>
      <c r="K112" s="167"/>
      <c r="L112" s="171"/>
      <c r="M112" s="167"/>
      <c r="N112" s="167"/>
    </row>
    <row r="113" spans="1:14" ht="12.75">
      <c r="A113" s="291" t="s">
        <v>106</v>
      </c>
      <c r="B113" s="174">
        <f>SUM(C113:N113)</f>
        <v>70037</v>
      </c>
      <c r="C113" s="130">
        <v>0</v>
      </c>
      <c r="D113" s="174">
        <v>0</v>
      </c>
      <c r="E113" s="130">
        <v>0</v>
      </c>
      <c r="F113" s="174">
        <v>70037</v>
      </c>
      <c r="G113" s="130">
        <v>0</v>
      </c>
      <c r="H113" s="174">
        <v>0</v>
      </c>
      <c r="I113" s="130">
        <v>0</v>
      </c>
      <c r="J113" s="174">
        <v>0</v>
      </c>
      <c r="K113" s="130">
        <v>0</v>
      </c>
      <c r="L113" s="174">
        <v>0</v>
      </c>
      <c r="M113" s="130">
        <v>0</v>
      </c>
      <c r="N113" s="130">
        <v>0</v>
      </c>
    </row>
    <row r="114" spans="1:14" ht="12.75">
      <c r="A114" s="291" t="s">
        <v>555</v>
      </c>
      <c r="B114" s="174">
        <f>SUM(C114:N114)</f>
        <v>70037</v>
      </c>
      <c r="C114" s="130"/>
      <c r="D114" s="174"/>
      <c r="E114" s="130"/>
      <c r="F114" s="174">
        <v>70037</v>
      </c>
      <c r="G114" s="130"/>
      <c r="H114" s="174"/>
      <c r="I114" s="130"/>
      <c r="J114" s="174"/>
      <c r="K114" s="130"/>
      <c r="L114" s="174"/>
      <c r="M114" s="130"/>
      <c r="N114" s="130"/>
    </row>
    <row r="115" spans="1:14" ht="12.75">
      <c r="A115" s="292" t="s">
        <v>655</v>
      </c>
      <c r="B115" s="173">
        <f>SUM(C115:N115)</f>
        <v>70037</v>
      </c>
      <c r="C115" s="164"/>
      <c r="D115" s="173"/>
      <c r="E115" s="164"/>
      <c r="F115" s="173">
        <v>70037</v>
      </c>
      <c r="G115" s="164"/>
      <c r="H115" s="173"/>
      <c r="I115" s="164"/>
      <c r="J115" s="173"/>
      <c r="K115" s="164"/>
      <c r="L115" s="173"/>
      <c r="M115" s="164"/>
      <c r="N115" s="164"/>
    </row>
    <row r="116" spans="1:14" s="231" customFormat="1" ht="12.75">
      <c r="A116" s="30" t="s">
        <v>418</v>
      </c>
      <c r="B116" s="174"/>
      <c r="C116" s="130"/>
      <c r="D116" s="174"/>
      <c r="E116" s="130"/>
      <c r="F116" s="174"/>
      <c r="G116" s="130"/>
      <c r="H116" s="174"/>
      <c r="I116" s="130"/>
      <c r="J116" s="174"/>
      <c r="K116" s="130"/>
      <c r="L116" s="174"/>
      <c r="M116" s="130"/>
      <c r="N116" s="130"/>
    </row>
    <row r="117" spans="1:14" ht="12.75">
      <c r="A117" s="291" t="s">
        <v>106</v>
      </c>
      <c r="B117" s="174">
        <f>SUM(C117:N117)</f>
        <v>2500</v>
      </c>
      <c r="C117" s="130">
        <v>0</v>
      </c>
      <c r="D117" s="174">
        <v>0</v>
      </c>
      <c r="E117" s="130">
        <v>2500</v>
      </c>
      <c r="F117" s="174">
        <v>0</v>
      </c>
      <c r="G117" s="130">
        <v>0</v>
      </c>
      <c r="H117" s="174">
        <v>0</v>
      </c>
      <c r="I117" s="130">
        <v>0</v>
      </c>
      <c r="J117" s="174">
        <v>0</v>
      </c>
      <c r="K117" s="130">
        <v>0</v>
      </c>
      <c r="L117" s="174">
        <v>0</v>
      </c>
      <c r="M117" s="130">
        <v>0</v>
      </c>
      <c r="N117" s="130">
        <v>0</v>
      </c>
    </row>
    <row r="118" spans="1:14" ht="12.75">
      <c r="A118" s="291" t="s">
        <v>555</v>
      </c>
      <c r="B118" s="174">
        <f>SUM(C118:N118)</f>
        <v>79404</v>
      </c>
      <c r="C118" s="130"/>
      <c r="D118" s="174"/>
      <c r="E118" s="130">
        <v>2500</v>
      </c>
      <c r="F118" s="174"/>
      <c r="G118" s="130"/>
      <c r="H118" s="174"/>
      <c r="I118" s="130">
        <v>76904</v>
      </c>
      <c r="J118" s="174"/>
      <c r="K118" s="130"/>
      <c r="L118" s="174"/>
      <c r="M118" s="130"/>
      <c r="N118" s="130"/>
    </row>
    <row r="119" spans="1:14" ht="12.75">
      <c r="A119" s="292" t="s">
        <v>655</v>
      </c>
      <c r="B119" s="174">
        <f>SUM(C119:N119)</f>
        <v>79404</v>
      </c>
      <c r="C119" s="130"/>
      <c r="D119" s="174"/>
      <c r="E119" s="130">
        <v>2500</v>
      </c>
      <c r="F119" s="174"/>
      <c r="G119" s="130"/>
      <c r="H119" s="174"/>
      <c r="I119" s="130">
        <v>76904</v>
      </c>
      <c r="J119" s="174"/>
      <c r="K119" s="130"/>
      <c r="L119" s="174"/>
      <c r="M119" s="130"/>
      <c r="N119" s="130"/>
    </row>
    <row r="120" spans="1:60" ht="12.75">
      <c r="A120" s="71" t="s">
        <v>419</v>
      </c>
      <c r="B120" s="171"/>
      <c r="C120" s="167"/>
      <c r="D120" s="171"/>
      <c r="E120" s="167"/>
      <c r="F120" s="171"/>
      <c r="G120" s="167"/>
      <c r="H120" s="171"/>
      <c r="I120" s="167"/>
      <c r="J120" s="171"/>
      <c r="K120" s="167"/>
      <c r="L120" s="171"/>
      <c r="M120" s="167"/>
      <c r="N120" s="16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2.75">
      <c r="A121" s="291" t="s">
        <v>106</v>
      </c>
      <c r="B121" s="174">
        <f>SUM(C121:N121)</f>
        <v>2500</v>
      </c>
      <c r="C121" s="130">
        <v>0</v>
      </c>
      <c r="D121" s="174">
        <v>0</v>
      </c>
      <c r="E121" s="130">
        <v>2500</v>
      </c>
      <c r="F121" s="174">
        <v>0</v>
      </c>
      <c r="G121" s="130">
        <v>0</v>
      </c>
      <c r="H121" s="174">
        <v>0</v>
      </c>
      <c r="I121" s="130">
        <v>0</v>
      </c>
      <c r="J121" s="174">
        <v>0</v>
      </c>
      <c r="K121" s="130">
        <v>0</v>
      </c>
      <c r="L121" s="174">
        <v>0</v>
      </c>
      <c r="M121" s="130">
        <v>0</v>
      </c>
      <c r="N121" s="130">
        <v>0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2.75">
      <c r="A122" s="291" t="s">
        <v>555</v>
      </c>
      <c r="B122" s="174">
        <f>SUM(C122:N122)</f>
        <v>2500</v>
      </c>
      <c r="C122" s="130"/>
      <c r="D122" s="174"/>
      <c r="E122" s="130">
        <v>2500</v>
      </c>
      <c r="F122" s="174"/>
      <c r="G122" s="130"/>
      <c r="H122" s="174"/>
      <c r="I122" s="130"/>
      <c r="J122" s="174"/>
      <c r="K122" s="130"/>
      <c r="L122" s="174"/>
      <c r="M122" s="130"/>
      <c r="N122" s="130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2.75">
      <c r="A123" s="292" t="s">
        <v>655</v>
      </c>
      <c r="B123" s="173">
        <f>SUM(C123:N123)</f>
        <v>2500</v>
      </c>
      <c r="C123" s="164"/>
      <c r="D123" s="173"/>
      <c r="E123" s="164">
        <v>2500</v>
      </c>
      <c r="F123" s="173"/>
      <c r="G123" s="164"/>
      <c r="H123" s="173"/>
      <c r="I123" s="164"/>
      <c r="J123" s="173"/>
      <c r="K123" s="164"/>
      <c r="L123" s="173"/>
      <c r="M123" s="164"/>
      <c r="N123" s="164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2.75">
      <c r="A124" s="30" t="s">
        <v>421</v>
      </c>
      <c r="B124" s="174"/>
      <c r="C124" s="130"/>
      <c r="D124" s="174"/>
      <c r="E124" s="130"/>
      <c r="F124" s="174"/>
      <c r="G124" s="130"/>
      <c r="H124" s="174"/>
      <c r="I124" s="130"/>
      <c r="J124" s="174"/>
      <c r="K124" s="130"/>
      <c r="L124" s="174"/>
      <c r="M124" s="130"/>
      <c r="N124" s="130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2.75">
      <c r="A125" s="291" t="s">
        <v>106</v>
      </c>
      <c r="B125" s="174">
        <f>SUM(C125:N125)</f>
        <v>5728</v>
      </c>
      <c r="C125" s="130">
        <v>0</v>
      </c>
      <c r="D125" s="174">
        <v>0</v>
      </c>
      <c r="E125" s="130">
        <v>5538</v>
      </c>
      <c r="F125" s="174">
        <v>190</v>
      </c>
      <c r="G125" s="130">
        <v>0</v>
      </c>
      <c r="H125" s="174">
        <v>0</v>
      </c>
      <c r="I125" s="130">
        <v>0</v>
      </c>
      <c r="J125" s="174">
        <v>0</v>
      </c>
      <c r="K125" s="130">
        <v>0</v>
      </c>
      <c r="L125" s="174">
        <v>0</v>
      </c>
      <c r="M125" s="130">
        <v>0</v>
      </c>
      <c r="N125" s="130">
        <v>0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2.75">
      <c r="A126" s="291" t="s">
        <v>555</v>
      </c>
      <c r="B126" s="174">
        <f>SUM(C126:N126)</f>
        <v>5728</v>
      </c>
      <c r="C126" s="130"/>
      <c r="D126" s="174"/>
      <c r="E126" s="130">
        <v>5538</v>
      </c>
      <c r="F126" s="174">
        <v>190</v>
      </c>
      <c r="G126" s="130"/>
      <c r="H126" s="174"/>
      <c r="I126" s="130"/>
      <c r="J126" s="174"/>
      <c r="K126" s="130"/>
      <c r="L126" s="174"/>
      <c r="M126" s="130"/>
      <c r="N126" s="130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2.75">
      <c r="A127" s="292" t="s">
        <v>655</v>
      </c>
      <c r="B127" s="174">
        <f>SUM(C127:N127)</f>
        <v>5728</v>
      </c>
      <c r="C127" s="130"/>
      <c r="D127" s="174"/>
      <c r="E127" s="130">
        <v>5538</v>
      </c>
      <c r="F127" s="174">
        <v>190</v>
      </c>
      <c r="G127" s="130"/>
      <c r="H127" s="174"/>
      <c r="I127" s="130"/>
      <c r="J127" s="174"/>
      <c r="K127" s="130"/>
      <c r="L127" s="174"/>
      <c r="M127" s="130"/>
      <c r="N127" s="13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14" ht="12.75">
      <c r="A128" s="71" t="s">
        <v>423</v>
      </c>
      <c r="B128" s="171"/>
      <c r="C128" s="167"/>
      <c r="D128" s="171"/>
      <c r="E128" s="167"/>
      <c r="F128" s="171"/>
      <c r="G128" s="167"/>
      <c r="H128" s="171"/>
      <c r="I128" s="167"/>
      <c r="J128" s="171"/>
      <c r="K128" s="167"/>
      <c r="L128" s="171"/>
      <c r="M128" s="167"/>
      <c r="N128" s="167"/>
    </row>
    <row r="129" spans="1:14" ht="12.75">
      <c r="A129" s="291" t="s">
        <v>106</v>
      </c>
      <c r="B129" s="174">
        <f>SUM(C129:N129)</f>
        <v>2976</v>
      </c>
      <c r="C129" s="130">
        <v>0</v>
      </c>
      <c r="D129" s="174">
        <v>0</v>
      </c>
      <c r="E129" s="130">
        <v>2976</v>
      </c>
      <c r="F129" s="174">
        <v>0</v>
      </c>
      <c r="G129" s="130">
        <v>0</v>
      </c>
      <c r="H129" s="174">
        <v>0</v>
      </c>
      <c r="I129" s="130">
        <v>0</v>
      </c>
      <c r="J129" s="174">
        <v>0</v>
      </c>
      <c r="K129" s="130">
        <v>0</v>
      </c>
      <c r="L129" s="174">
        <v>0</v>
      </c>
      <c r="M129" s="130">
        <v>0</v>
      </c>
      <c r="N129" s="130">
        <v>0</v>
      </c>
    </row>
    <row r="130" spans="1:14" ht="12.75">
      <c r="A130" s="291" t="s">
        <v>555</v>
      </c>
      <c r="B130" s="174">
        <f>SUM(C130:N130)</f>
        <v>2976</v>
      </c>
      <c r="C130" s="130"/>
      <c r="D130" s="174"/>
      <c r="E130" s="130">
        <v>2976</v>
      </c>
      <c r="F130" s="174"/>
      <c r="G130" s="130"/>
      <c r="H130" s="174"/>
      <c r="I130" s="130"/>
      <c r="J130" s="174"/>
      <c r="K130" s="130"/>
      <c r="L130" s="174"/>
      <c r="M130" s="130"/>
      <c r="N130" s="130"/>
    </row>
    <row r="131" spans="1:14" ht="12.75">
      <c r="A131" s="292" t="s">
        <v>655</v>
      </c>
      <c r="B131" s="173">
        <f>SUM(C131:N131)</f>
        <v>2976</v>
      </c>
      <c r="C131" s="164"/>
      <c r="D131" s="173"/>
      <c r="E131" s="164">
        <v>2976</v>
      </c>
      <c r="F131" s="173"/>
      <c r="G131" s="164"/>
      <c r="H131" s="173"/>
      <c r="I131" s="164"/>
      <c r="J131" s="173"/>
      <c r="K131" s="164"/>
      <c r="L131" s="173"/>
      <c r="M131" s="164"/>
      <c r="N131" s="164"/>
    </row>
    <row r="132" spans="1:14" ht="12.75">
      <c r="A132" s="410" t="s">
        <v>672</v>
      </c>
      <c r="B132" s="174"/>
      <c r="C132" s="130"/>
      <c r="D132" s="174"/>
      <c r="E132" s="130"/>
      <c r="F132" s="174"/>
      <c r="G132" s="130"/>
      <c r="H132" s="174"/>
      <c r="I132" s="130"/>
      <c r="J132" s="174"/>
      <c r="K132" s="130"/>
      <c r="L132" s="174"/>
      <c r="M132" s="130"/>
      <c r="N132" s="130"/>
    </row>
    <row r="133" spans="1:15" ht="12.75">
      <c r="A133" s="291" t="s">
        <v>106</v>
      </c>
      <c r="B133" s="174">
        <f>SUM(C133:N133)</f>
        <v>0</v>
      </c>
      <c r="C133" s="130">
        <v>0</v>
      </c>
      <c r="D133" s="174">
        <v>0</v>
      </c>
      <c r="E133" s="130">
        <v>0</v>
      </c>
      <c r="F133" s="174">
        <v>0</v>
      </c>
      <c r="G133" s="130">
        <v>0</v>
      </c>
      <c r="H133" s="174">
        <v>0</v>
      </c>
      <c r="I133" s="130">
        <v>0</v>
      </c>
      <c r="J133" s="174">
        <v>0</v>
      </c>
      <c r="K133" s="130">
        <v>0</v>
      </c>
      <c r="L133" s="174">
        <v>0</v>
      </c>
      <c r="M133" s="130">
        <v>0</v>
      </c>
      <c r="N133" s="130">
        <v>0</v>
      </c>
      <c r="O133" s="216"/>
    </row>
    <row r="134" spans="1:15" ht="12.75">
      <c r="A134" s="291" t="s">
        <v>555</v>
      </c>
      <c r="B134" s="174">
        <v>0</v>
      </c>
      <c r="C134" s="130"/>
      <c r="D134" s="174"/>
      <c r="E134" s="130"/>
      <c r="F134" s="174"/>
      <c r="G134" s="130"/>
      <c r="H134" s="174"/>
      <c r="I134" s="130"/>
      <c r="J134" s="174"/>
      <c r="K134" s="130"/>
      <c r="L134" s="174"/>
      <c r="M134" s="130"/>
      <c r="N134" s="130"/>
      <c r="O134" s="216"/>
    </row>
    <row r="135" spans="1:15" ht="12.75">
      <c r="A135" s="292" t="s">
        <v>655</v>
      </c>
      <c r="B135" s="174">
        <f>SUM(C135:N135)</f>
        <v>1494</v>
      </c>
      <c r="C135" s="130"/>
      <c r="D135" s="174"/>
      <c r="E135" s="130">
        <v>1137</v>
      </c>
      <c r="F135" s="174"/>
      <c r="G135" s="130">
        <v>357</v>
      </c>
      <c r="H135" s="174"/>
      <c r="I135" s="130"/>
      <c r="J135" s="174"/>
      <c r="K135" s="130"/>
      <c r="L135" s="174"/>
      <c r="M135" s="130"/>
      <c r="N135" s="130">
        <v>0</v>
      </c>
      <c r="O135" s="216"/>
    </row>
    <row r="136" spans="1:15" ht="12.75">
      <c r="A136" s="71" t="s">
        <v>746</v>
      </c>
      <c r="B136" s="171"/>
      <c r="C136" s="167"/>
      <c r="D136" s="171"/>
      <c r="E136" s="167"/>
      <c r="F136" s="171"/>
      <c r="G136" s="167"/>
      <c r="H136" s="171"/>
      <c r="I136" s="167"/>
      <c r="J136" s="171"/>
      <c r="K136" s="167"/>
      <c r="L136" s="171"/>
      <c r="M136" s="167"/>
      <c r="N136" s="167"/>
      <c r="O136" s="216"/>
    </row>
    <row r="137" spans="1:15" ht="12.75">
      <c r="A137" s="291" t="s">
        <v>106</v>
      </c>
      <c r="B137" s="174">
        <f>SUM(C137:N137)</f>
        <v>85380</v>
      </c>
      <c r="C137" s="130">
        <v>0</v>
      </c>
      <c r="D137" s="174">
        <v>0</v>
      </c>
      <c r="E137" s="130">
        <v>0</v>
      </c>
      <c r="F137" s="174">
        <v>0</v>
      </c>
      <c r="G137" s="130">
        <v>0</v>
      </c>
      <c r="H137" s="174">
        <v>0</v>
      </c>
      <c r="I137" s="130">
        <v>0</v>
      </c>
      <c r="J137" s="174">
        <v>0</v>
      </c>
      <c r="K137" s="130">
        <v>0</v>
      </c>
      <c r="L137" s="174">
        <v>0</v>
      </c>
      <c r="M137" s="130">
        <v>0</v>
      </c>
      <c r="N137" s="130">
        <v>85380</v>
      </c>
      <c r="O137" s="216"/>
    </row>
    <row r="138" spans="1:15" ht="12.75">
      <c r="A138" s="291" t="s">
        <v>555</v>
      </c>
      <c r="B138" s="174">
        <f>SUM(C138:N138)</f>
        <v>0</v>
      </c>
      <c r="C138" s="130"/>
      <c r="D138" s="174"/>
      <c r="E138" s="130"/>
      <c r="F138" s="174"/>
      <c r="G138" s="130"/>
      <c r="H138" s="174"/>
      <c r="I138" s="130"/>
      <c r="J138" s="174"/>
      <c r="K138" s="130"/>
      <c r="L138" s="174"/>
      <c r="M138" s="130"/>
      <c r="N138" s="130">
        <v>0</v>
      </c>
      <c r="O138" s="216"/>
    </row>
    <row r="139" spans="1:15" ht="12.75">
      <c r="A139" s="291" t="s">
        <v>655</v>
      </c>
      <c r="B139" s="174">
        <f>SUM(C139:N139)</f>
        <v>0</v>
      </c>
      <c r="C139" s="130"/>
      <c r="D139" s="174"/>
      <c r="E139" s="130"/>
      <c r="F139" s="174"/>
      <c r="G139" s="130"/>
      <c r="H139" s="174"/>
      <c r="I139" s="130"/>
      <c r="J139" s="174"/>
      <c r="K139" s="130"/>
      <c r="L139" s="174"/>
      <c r="M139" s="130"/>
      <c r="N139" s="130">
        <v>0</v>
      </c>
      <c r="O139" s="216"/>
    </row>
    <row r="140" spans="1:14" ht="12.75">
      <c r="A140" s="71" t="s">
        <v>673</v>
      </c>
      <c r="B140" s="171"/>
      <c r="C140" s="167"/>
      <c r="D140" s="171"/>
      <c r="E140" s="167"/>
      <c r="F140" s="171"/>
      <c r="G140" s="167"/>
      <c r="H140" s="171"/>
      <c r="I140" s="167"/>
      <c r="J140" s="171"/>
      <c r="K140" s="167"/>
      <c r="L140" s="171"/>
      <c r="M140" s="167"/>
      <c r="N140" s="167"/>
    </row>
    <row r="141" spans="1:14" ht="12.75">
      <c r="A141" s="291" t="s">
        <v>106</v>
      </c>
      <c r="B141" s="174">
        <f>SUM(C141:N141)</f>
        <v>5000</v>
      </c>
      <c r="C141" s="130">
        <v>0</v>
      </c>
      <c r="D141" s="174">
        <v>0</v>
      </c>
      <c r="E141" s="130">
        <v>0</v>
      </c>
      <c r="F141" s="174">
        <v>0</v>
      </c>
      <c r="G141" s="130">
        <v>0</v>
      </c>
      <c r="H141" s="174">
        <v>0</v>
      </c>
      <c r="I141" s="130">
        <v>0</v>
      </c>
      <c r="J141" s="174">
        <v>0</v>
      </c>
      <c r="K141" s="130">
        <v>0</v>
      </c>
      <c r="L141" s="174">
        <v>0</v>
      </c>
      <c r="M141" s="130">
        <v>0</v>
      </c>
      <c r="N141" s="130">
        <v>5000</v>
      </c>
    </row>
    <row r="142" spans="1:14" ht="12.75">
      <c r="A142" s="291" t="s">
        <v>555</v>
      </c>
      <c r="B142" s="174">
        <f>SUM(C142:N142)</f>
        <v>78</v>
      </c>
      <c r="C142" s="130"/>
      <c r="D142" s="174"/>
      <c r="E142" s="130"/>
      <c r="F142" s="174"/>
      <c r="G142" s="130"/>
      <c r="H142" s="174"/>
      <c r="I142" s="130"/>
      <c r="J142" s="174"/>
      <c r="K142" s="130"/>
      <c r="L142" s="174"/>
      <c r="M142" s="130"/>
      <c r="N142" s="130">
        <v>78</v>
      </c>
    </row>
    <row r="143" spans="1:14" ht="12.75">
      <c r="A143" s="291" t="s">
        <v>655</v>
      </c>
      <c r="B143" s="174">
        <f>SUM(C143:N143)</f>
        <v>9387</v>
      </c>
      <c r="C143" s="130"/>
      <c r="D143" s="174"/>
      <c r="E143" s="130"/>
      <c r="F143" s="174"/>
      <c r="G143" s="130"/>
      <c r="H143" s="174"/>
      <c r="I143" s="130"/>
      <c r="J143" s="174"/>
      <c r="K143" s="130"/>
      <c r="L143" s="174"/>
      <c r="M143" s="130"/>
      <c r="N143" s="130">
        <v>9387</v>
      </c>
    </row>
    <row r="144" spans="1:14" s="85" customFormat="1" ht="12.75">
      <c r="A144" s="17" t="s">
        <v>92</v>
      </c>
      <c r="B144" s="186"/>
      <c r="C144" s="183"/>
      <c r="D144" s="186"/>
      <c r="E144" s="183"/>
      <c r="F144" s="186"/>
      <c r="G144" s="183"/>
      <c r="H144" s="186"/>
      <c r="I144" s="183"/>
      <c r="J144" s="186"/>
      <c r="K144" s="183"/>
      <c r="L144" s="186"/>
      <c r="M144" s="183"/>
      <c r="N144" s="188"/>
    </row>
    <row r="145" spans="1:14" s="85" customFormat="1" ht="12.75">
      <c r="A145" s="372" t="s">
        <v>106</v>
      </c>
      <c r="B145" s="179">
        <f>SUM(C145:N145,N133,N141)</f>
        <v>1315423</v>
      </c>
      <c r="C145" s="305">
        <f aca="true" t="shared" si="0" ref="C145:N145">SUM(C15,C19,C23,C27,C51,C31,C35,C39,C43,C47,C55,C59,C63,C68,C73,C77,C81,C85,C89,C93,C97,C101,C105,C109,C113,C117,C121,C125,C129)</f>
        <v>2200</v>
      </c>
      <c r="D145" s="304">
        <f t="shared" si="0"/>
        <v>638</v>
      </c>
      <c r="E145" s="305">
        <f t="shared" si="0"/>
        <v>426015</v>
      </c>
      <c r="F145" s="304">
        <f t="shared" si="0"/>
        <v>110980</v>
      </c>
      <c r="G145" s="305">
        <f t="shared" si="0"/>
        <v>11289</v>
      </c>
      <c r="H145" s="304">
        <f t="shared" si="0"/>
        <v>6200</v>
      </c>
      <c r="I145" s="305">
        <f t="shared" si="0"/>
        <v>21599</v>
      </c>
      <c r="J145" s="304">
        <f t="shared" si="0"/>
        <v>69195</v>
      </c>
      <c r="K145" s="305">
        <f t="shared" si="0"/>
        <v>1200</v>
      </c>
      <c r="L145" s="304">
        <f t="shared" si="0"/>
        <v>440000</v>
      </c>
      <c r="M145" s="305">
        <f t="shared" si="0"/>
        <v>221107</v>
      </c>
      <c r="N145" s="365">
        <f t="shared" si="0"/>
        <v>0</v>
      </c>
    </row>
    <row r="146" spans="1:14" s="85" customFormat="1" ht="12.75">
      <c r="A146" s="372" t="s">
        <v>555</v>
      </c>
      <c r="B146" s="179">
        <f>SUM(C146:N146,N134,N142)</f>
        <v>1413296</v>
      </c>
      <c r="C146" s="305">
        <f>SUM(C16,C20,C24,C28,C52,C32,C36,C40,C44,C48,C56,C60,C64,C74,C78,C82,C86,C90,C94,C98,C106,C110,C114,C118,C122,C126,C130,C134,C142,)</f>
        <v>7300</v>
      </c>
      <c r="D146" s="305">
        <f aca="true" t="shared" si="1" ref="D146:N146">SUM(D16,D20,D24,D28,D52,D32,D36,D40,D44,D48,D56,D60,D64,D74,D78,D82,D86,D90,D94,D98,D106,D110,D114,D118,D122,D126,D130,D134,D142,)</f>
        <v>2015</v>
      </c>
      <c r="E146" s="305">
        <f t="shared" si="1"/>
        <v>430865</v>
      </c>
      <c r="F146" s="305">
        <f t="shared" si="1"/>
        <v>113712</v>
      </c>
      <c r="G146" s="305">
        <f t="shared" si="1"/>
        <v>11289</v>
      </c>
      <c r="H146" s="305">
        <f t="shared" si="1"/>
        <v>6200</v>
      </c>
      <c r="I146" s="305">
        <f t="shared" si="1"/>
        <v>103309</v>
      </c>
      <c r="J146" s="305">
        <f t="shared" si="1"/>
        <v>76143</v>
      </c>
      <c r="K146" s="305">
        <f t="shared" si="1"/>
        <v>1200</v>
      </c>
      <c r="L146" s="305">
        <f t="shared" si="1"/>
        <v>440000</v>
      </c>
      <c r="M146" s="305">
        <f t="shared" si="1"/>
        <v>221107</v>
      </c>
      <c r="N146" s="305">
        <f t="shared" si="1"/>
        <v>78</v>
      </c>
    </row>
    <row r="147" spans="1:14" s="85" customFormat="1" ht="12.75">
      <c r="A147" s="396" t="s">
        <v>655</v>
      </c>
      <c r="B147" s="325">
        <f>SUM(B17,B21,B25,B29,B33,B37,B41,B45,B49,B53,B57,B61,B65,B75,B79,B83,B91,B87,B95,B99,B107,B111,B115,B119,B123,B127,B131,B135,B139,B143)</f>
        <v>1366616</v>
      </c>
      <c r="C147" s="305">
        <f>SUM(C17,C21,C25,C29,C53,C33,C37,C41,C45,C49,C57,C61,C65,C75,C79,C83,C87,C91,C95,C99,C107,C111,C115,C119,C123,C127,C131,C135,C143,)</f>
        <v>12848</v>
      </c>
      <c r="D147" s="305">
        <f aca="true" t="shared" si="2" ref="D147:N147">SUM(D17,D21,D25,D29,D53,D33,D37,D41,D45,D49,D57,D61,D65,D75,D79,D83,D87,D91,D95,D99,D107,D111,D115,D119,D123,D127,D131,D135,D143,)</f>
        <v>3513</v>
      </c>
      <c r="E147" s="305">
        <f t="shared" si="2"/>
        <v>434208</v>
      </c>
      <c r="F147" s="305">
        <f t="shared" si="2"/>
        <v>115569</v>
      </c>
      <c r="G147" s="305">
        <f t="shared" si="2"/>
        <v>73944</v>
      </c>
      <c r="H147" s="305">
        <f t="shared" si="2"/>
        <v>7835</v>
      </c>
      <c r="I147" s="305">
        <f t="shared" si="2"/>
        <v>103309</v>
      </c>
      <c r="J147" s="305">
        <f t="shared" si="2"/>
        <v>85529</v>
      </c>
      <c r="K147" s="305">
        <f t="shared" si="2"/>
        <v>2300</v>
      </c>
      <c r="L147" s="305">
        <f t="shared" si="2"/>
        <v>140000</v>
      </c>
      <c r="M147" s="305">
        <f t="shared" si="2"/>
        <v>378174</v>
      </c>
      <c r="N147" s="305">
        <f t="shared" si="2"/>
        <v>9387</v>
      </c>
    </row>
    <row r="148" spans="1:60" s="85" customFormat="1" ht="12.75">
      <c r="A148" s="17" t="s">
        <v>395</v>
      </c>
      <c r="B148" s="167"/>
      <c r="C148" s="171"/>
      <c r="D148" s="167"/>
      <c r="E148" s="171"/>
      <c r="F148" s="167"/>
      <c r="G148" s="171"/>
      <c r="H148" s="167"/>
      <c r="I148" s="171"/>
      <c r="J148" s="167"/>
      <c r="K148" s="171"/>
      <c r="L148" s="167"/>
      <c r="M148" s="171"/>
      <c r="N148" s="167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</row>
    <row r="149" spans="1:60" s="85" customFormat="1" ht="12.75">
      <c r="A149" s="291" t="s">
        <v>106</v>
      </c>
      <c r="B149" s="130">
        <f>SUM(C149:N149)</f>
        <v>10500</v>
      </c>
      <c r="C149" s="174">
        <v>0</v>
      </c>
      <c r="D149" s="130">
        <v>0</v>
      </c>
      <c r="E149" s="174">
        <v>0</v>
      </c>
      <c r="F149" s="130">
        <v>0</v>
      </c>
      <c r="G149" s="174">
        <v>0</v>
      </c>
      <c r="H149" s="130">
        <v>10500</v>
      </c>
      <c r="I149" s="174">
        <v>0</v>
      </c>
      <c r="J149" s="130">
        <v>0</v>
      </c>
      <c r="K149" s="174">
        <v>0</v>
      </c>
      <c r="L149" s="130">
        <v>0</v>
      </c>
      <c r="M149" s="174">
        <v>0</v>
      </c>
      <c r="N149" s="130">
        <v>0</v>
      </c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</row>
    <row r="150" spans="1:60" s="85" customFormat="1" ht="12.75">
      <c r="A150" s="291" t="s">
        <v>555</v>
      </c>
      <c r="B150" s="130">
        <f>SUM(C150:N150)</f>
        <v>38439</v>
      </c>
      <c r="C150" s="174"/>
      <c r="D150" s="130"/>
      <c r="E150" s="174"/>
      <c r="F150" s="130"/>
      <c r="G150" s="174"/>
      <c r="H150" s="130">
        <v>38439</v>
      </c>
      <c r="I150" s="174"/>
      <c r="J150" s="130"/>
      <c r="K150" s="174"/>
      <c r="L150" s="130"/>
      <c r="M150" s="174"/>
      <c r="N150" s="130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</row>
    <row r="151" spans="1:60" s="85" customFormat="1" ht="12.75">
      <c r="A151" s="292" t="s">
        <v>655</v>
      </c>
      <c r="B151" s="164">
        <f>SUM(C151:N151)</f>
        <v>51536</v>
      </c>
      <c r="C151" s="173"/>
      <c r="D151" s="164"/>
      <c r="E151" s="173"/>
      <c r="F151" s="164"/>
      <c r="G151" s="173"/>
      <c r="H151" s="164">
        <v>51536</v>
      </c>
      <c r="I151" s="173"/>
      <c r="J151" s="164"/>
      <c r="K151" s="173"/>
      <c r="L151" s="164"/>
      <c r="M151" s="173"/>
      <c r="N151" s="164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</row>
    <row r="152" spans="1:60" ht="12.75">
      <c r="A152" s="30" t="s">
        <v>396</v>
      </c>
      <c r="B152" s="130"/>
      <c r="C152" s="174"/>
      <c r="D152" s="130"/>
      <c r="E152" s="174"/>
      <c r="F152" s="130"/>
      <c r="G152" s="174"/>
      <c r="H152" s="130"/>
      <c r="I152" s="174"/>
      <c r="J152" s="130"/>
      <c r="K152" s="174"/>
      <c r="L152" s="130"/>
      <c r="M152" s="174"/>
      <c r="N152" s="13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2.75">
      <c r="A153" s="291" t="s">
        <v>106</v>
      </c>
      <c r="B153" s="130">
        <f>SUM(C153:N153)</f>
        <v>0</v>
      </c>
      <c r="C153" s="174">
        <v>0</v>
      </c>
      <c r="D153" s="130">
        <v>0</v>
      </c>
      <c r="E153" s="174">
        <v>0</v>
      </c>
      <c r="F153" s="130">
        <v>0</v>
      </c>
      <c r="G153" s="174">
        <v>0</v>
      </c>
      <c r="H153" s="130">
        <v>0</v>
      </c>
      <c r="I153" s="174">
        <v>0</v>
      </c>
      <c r="J153" s="130">
        <v>0</v>
      </c>
      <c r="K153" s="174">
        <v>0</v>
      </c>
      <c r="L153" s="130">
        <v>0</v>
      </c>
      <c r="M153" s="174">
        <v>0</v>
      </c>
      <c r="N153" s="130">
        <v>0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2.75">
      <c r="A154" s="291" t="s">
        <v>555</v>
      </c>
      <c r="B154" s="130">
        <f>SUM(C154:N154)</f>
        <v>97</v>
      </c>
      <c r="C154" s="174"/>
      <c r="D154" s="130"/>
      <c r="E154" s="174"/>
      <c r="F154" s="130"/>
      <c r="G154" s="174"/>
      <c r="H154" s="130">
        <v>97</v>
      </c>
      <c r="I154" s="174"/>
      <c r="J154" s="130"/>
      <c r="K154" s="174"/>
      <c r="L154" s="130"/>
      <c r="M154" s="174"/>
      <c r="N154" s="13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2.75">
      <c r="A155" s="292" t="s">
        <v>655</v>
      </c>
      <c r="B155" s="130">
        <f>SUM(C155:N155)</f>
        <v>97</v>
      </c>
      <c r="C155" s="174"/>
      <c r="D155" s="130"/>
      <c r="E155" s="174"/>
      <c r="F155" s="130"/>
      <c r="G155" s="174"/>
      <c r="H155" s="130">
        <v>97</v>
      </c>
      <c r="I155" s="174"/>
      <c r="J155" s="130"/>
      <c r="K155" s="174"/>
      <c r="L155" s="130"/>
      <c r="M155" s="174"/>
      <c r="N155" s="13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2.75">
      <c r="A156" s="17" t="s">
        <v>397</v>
      </c>
      <c r="B156" s="167"/>
      <c r="C156" s="171"/>
      <c r="D156" s="167"/>
      <c r="E156" s="171"/>
      <c r="F156" s="167"/>
      <c r="G156" s="171"/>
      <c r="H156" s="167"/>
      <c r="I156" s="171"/>
      <c r="J156" s="167"/>
      <c r="K156" s="171"/>
      <c r="L156" s="167"/>
      <c r="M156" s="171"/>
      <c r="N156" s="16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2.75">
      <c r="A157" s="291" t="s">
        <v>106</v>
      </c>
      <c r="B157" s="130">
        <f>SUM(C157:N157)</f>
        <v>1500</v>
      </c>
      <c r="C157" s="174">
        <v>0</v>
      </c>
      <c r="D157" s="130">
        <v>0</v>
      </c>
      <c r="E157" s="174">
        <v>0</v>
      </c>
      <c r="F157" s="130">
        <v>0</v>
      </c>
      <c r="G157" s="174">
        <v>0</v>
      </c>
      <c r="H157" s="130">
        <v>1500</v>
      </c>
      <c r="I157" s="174">
        <v>0</v>
      </c>
      <c r="J157" s="130">
        <v>0</v>
      </c>
      <c r="K157" s="174">
        <v>0</v>
      </c>
      <c r="L157" s="130">
        <v>0</v>
      </c>
      <c r="M157" s="174">
        <v>0</v>
      </c>
      <c r="N157" s="130">
        <v>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2.75">
      <c r="A158" s="291" t="s">
        <v>555</v>
      </c>
      <c r="B158" s="130">
        <f>SUM(C158:N158)</f>
        <v>7111</v>
      </c>
      <c r="C158" s="174"/>
      <c r="D158" s="130"/>
      <c r="E158" s="174"/>
      <c r="F158" s="130"/>
      <c r="G158" s="174"/>
      <c r="H158" s="130">
        <v>7111</v>
      </c>
      <c r="I158" s="174"/>
      <c r="J158" s="130"/>
      <c r="K158" s="174"/>
      <c r="L158" s="130"/>
      <c r="M158" s="174"/>
      <c r="N158" s="13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2.75">
      <c r="A159" s="292" t="s">
        <v>655</v>
      </c>
      <c r="B159" s="164">
        <f>SUM(C159:N159)</f>
        <v>9875</v>
      </c>
      <c r="C159" s="173"/>
      <c r="D159" s="164"/>
      <c r="E159" s="173"/>
      <c r="F159" s="164"/>
      <c r="G159" s="173"/>
      <c r="H159" s="164">
        <v>9875</v>
      </c>
      <c r="I159" s="173"/>
      <c r="J159" s="164"/>
      <c r="K159" s="173"/>
      <c r="L159" s="164"/>
      <c r="M159" s="173"/>
      <c r="N159" s="164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2.75">
      <c r="A160" s="30" t="s">
        <v>398</v>
      </c>
      <c r="B160" s="130"/>
      <c r="C160" s="174"/>
      <c r="D160" s="130"/>
      <c r="E160" s="174"/>
      <c r="F160" s="130"/>
      <c r="G160" s="174"/>
      <c r="H160" s="130"/>
      <c r="I160" s="174"/>
      <c r="J160" s="130"/>
      <c r="K160" s="174"/>
      <c r="L160" s="130"/>
      <c r="M160" s="174"/>
      <c r="N160" s="13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2.75">
      <c r="A161" s="291" t="s">
        <v>106</v>
      </c>
      <c r="B161" s="130">
        <f>SUM(C161:N161)</f>
        <v>0</v>
      </c>
      <c r="C161" s="174">
        <v>0</v>
      </c>
      <c r="D161" s="130">
        <v>0</v>
      </c>
      <c r="E161" s="174">
        <v>0</v>
      </c>
      <c r="F161" s="130">
        <v>0</v>
      </c>
      <c r="G161" s="174">
        <v>0</v>
      </c>
      <c r="H161" s="130">
        <v>0</v>
      </c>
      <c r="I161" s="174">
        <v>0</v>
      </c>
      <c r="J161" s="130">
        <v>0</v>
      </c>
      <c r="K161" s="174">
        <v>0</v>
      </c>
      <c r="L161" s="130">
        <v>0</v>
      </c>
      <c r="M161" s="174">
        <v>0</v>
      </c>
      <c r="N161" s="130">
        <v>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2.75">
      <c r="A162" s="291" t="s">
        <v>555</v>
      </c>
      <c r="B162" s="130">
        <f>SUM(C162:N162)</f>
        <v>888</v>
      </c>
      <c r="C162" s="174"/>
      <c r="D162" s="130"/>
      <c r="E162" s="174"/>
      <c r="F162" s="130"/>
      <c r="G162" s="174"/>
      <c r="H162" s="130">
        <v>888</v>
      </c>
      <c r="I162" s="174"/>
      <c r="J162" s="130"/>
      <c r="K162" s="174"/>
      <c r="L162" s="130"/>
      <c r="M162" s="174"/>
      <c r="N162" s="13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2.75">
      <c r="A163" s="292" t="s">
        <v>655</v>
      </c>
      <c r="B163" s="130">
        <f>SUM(C163:N163)</f>
        <v>888</v>
      </c>
      <c r="C163" s="174"/>
      <c r="D163" s="130"/>
      <c r="E163" s="174"/>
      <c r="F163" s="130"/>
      <c r="G163" s="174"/>
      <c r="H163" s="130">
        <v>888</v>
      </c>
      <c r="I163" s="174"/>
      <c r="J163" s="130"/>
      <c r="K163" s="174"/>
      <c r="L163" s="130"/>
      <c r="M163" s="174"/>
      <c r="N163" s="13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2.75">
      <c r="A164" s="17" t="s">
        <v>399</v>
      </c>
      <c r="B164" s="167"/>
      <c r="C164" s="171"/>
      <c r="D164" s="167"/>
      <c r="E164" s="171"/>
      <c r="F164" s="167"/>
      <c r="G164" s="171"/>
      <c r="H164" s="167"/>
      <c r="I164" s="171"/>
      <c r="J164" s="167"/>
      <c r="K164" s="171"/>
      <c r="L164" s="167"/>
      <c r="M164" s="171"/>
      <c r="N164" s="16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2.75">
      <c r="A165" s="291" t="s">
        <v>106</v>
      </c>
      <c r="B165" s="130">
        <f>SUM(C165:N165)</f>
        <v>0</v>
      </c>
      <c r="C165" s="174">
        <v>0</v>
      </c>
      <c r="D165" s="130">
        <v>0</v>
      </c>
      <c r="E165" s="174">
        <v>0</v>
      </c>
      <c r="F165" s="130">
        <v>0</v>
      </c>
      <c r="G165" s="174">
        <v>0</v>
      </c>
      <c r="H165" s="130">
        <v>0</v>
      </c>
      <c r="I165" s="174">
        <v>0</v>
      </c>
      <c r="J165" s="130">
        <v>0</v>
      </c>
      <c r="K165" s="174">
        <v>0</v>
      </c>
      <c r="L165" s="130">
        <v>0</v>
      </c>
      <c r="M165" s="174">
        <v>0</v>
      </c>
      <c r="N165" s="130">
        <v>0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2.75">
      <c r="A166" s="291" t="s">
        <v>555</v>
      </c>
      <c r="B166" s="130">
        <f>SUM(C166:N166)</f>
        <v>78</v>
      </c>
      <c r="C166" s="174"/>
      <c r="D166" s="130"/>
      <c r="E166" s="174"/>
      <c r="F166" s="130"/>
      <c r="G166" s="174"/>
      <c r="H166" s="130">
        <v>78</v>
      </c>
      <c r="I166" s="174"/>
      <c r="J166" s="130"/>
      <c r="K166" s="174"/>
      <c r="L166" s="130"/>
      <c r="M166" s="174"/>
      <c r="N166" s="13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2.75">
      <c r="A167" s="292" t="s">
        <v>655</v>
      </c>
      <c r="B167" s="164">
        <f>SUM(C167:N167)</f>
        <v>133</v>
      </c>
      <c r="C167" s="173"/>
      <c r="D167" s="164"/>
      <c r="E167" s="173"/>
      <c r="F167" s="164"/>
      <c r="G167" s="173"/>
      <c r="H167" s="164">
        <v>133</v>
      </c>
      <c r="I167" s="173"/>
      <c r="J167" s="164"/>
      <c r="K167" s="173"/>
      <c r="L167" s="164"/>
      <c r="M167" s="173"/>
      <c r="N167" s="164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2.75">
      <c r="A168" s="30" t="s">
        <v>400</v>
      </c>
      <c r="B168" s="130"/>
      <c r="C168" s="174"/>
      <c r="D168" s="130"/>
      <c r="E168" s="174"/>
      <c r="F168" s="130"/>
      <c r="G168" s="174"/>
      <c r="H168" s="130"/>
      <c r="I168" s="174"/>
      <c r="J168" s="130"/>
      <c r="K168" s="174"/>
      <c r="L168" s="130"/>
      <c r="M168" s="174"/>
      <c r="N168" s="13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2.75">
      <c r="A169" s="291" t="s">
        <v>106</v>
      </c>
      <c r="B169" s="130">
        <f>SUM(C169:N169)</f>
        <v>0</v>
      </c>
      <c r="C169" s="174">
        <v>0</v>
      </c>
      <c r="D169" s="130">
        <v>0</v>
      </c>
      <c r="E169" s="174">
        <v>0</v>
      </c>
      <c r="F169" s="130">
        <v>0</v>
      </c>
      <c r="G169" s="174">
        <v>0</v>
      </c>
      <c r="H169" s="130">
        <v>0</v>
      </c>
      <c r="I169" s="174">
        <v>0</v>
      </c>
      <c r="J169" s="130">
        <v>0</v>
      </c>
      <c r="K169" s="174">
        <v>0</v>
      </c>
      <c r="L169" s="130">
        <v>0</v>
      </c>
      <c r="M169" s="174">
        <v>0</v>
      </c>
      <c r="N169" s="130">
        <v>0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2.75">
      <c r="A170" s="291" t="s">
        <v>555</v>
      </c>
      <c r="B170" s="130">
        <f>SUM(C170:N170)</f>
        <v>230</v>
      </c>
      <c r="C170" s="174"/>
      <c r="D170" s="130"/>
      <c r="E170" s="174"/>
      <c r="F170" s="130"/>
      <c r="G170" s="174"/>
      <c r="H170" s="130">
        <v>230</v>
      </c>
      <c r="I170" s="174"/>
      <c r="J170" s="130"/>
      <c r="K170" s="174"/>
      <c r="L170" s="130"/>
      <c r="M170" s="174"/>
      <c r="N170" s="13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3.5" thickBot="1">
      <c r="A171" s="291" t="s">
        <v>655</v>
      </c>
      <c r="B171" s="130">
        <f>SUM(C171:N171)</f>
        <v>230</v>
      </c>
      <c r="C171" s="174"/>
      <c r="D171" s="130"/>
      <c r="E171" s="174"/>
      <c r="F171" s="130"/>
      <c r="G171" s="174"/>
      <c r="H171" s="130">
        <v>230</v>
      </c>
      <c r="I171" s="174"/>
      <c r="J171" s="130"/>
      <c r="K171" s="174"/>
      <c r="L171" s="130"/>
      <c r="M171" s="174"/>
      <c r="N171" s="13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2.75">
      <c r="A172" s="103" t="s">
        <v>108</v>
      </c>
      <c r="B172" s="397"/>
      <c r="C172" s="274"/>
      <c r="D172" s="275"/>
      <c r="E172" s="274"/>
      <c r="F172" s="275"/>
      <c r="G172" s="274"/>
      <c r="H172" s="275"/>
      <c r="I172" s="274"/>
      <c r="J172" s="275"/>
      <c r="K172" s="274"/>
      <c r="L172" s="275"/>
      <c r="M172" s="274"/>
      <c r="N172" s="27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2.75">
      <c r="A173" s="399" t="s">
        <v>106</v>
      </c>
      <c r="B173" s="398">
        <f>SUM(C173:N173)</f>
        <v>12000</v>
      </c>
      <c r="C173" s="179">
        <f>SUM(C149,C153,C157,C161,C165,C169)</f>
        <v>0</v>
      </c>
      <c r="D173" s="178">
        <f aca="true" t="shared" si="3" ref="D173:N173">SUM(D149,D153,D157,D161,D165,D169)</f>
        <v>0</v>
      </c>
      <c r="E173" s="179">
        <f t="shared" si="3"/>
        <v>0</v>
      </c>
      <c r="F173" s="178">
        <f t="shared" si="3"/>
        <v>0</v>
      </c>
      <c r="G173" s="179">
        <f t="shared" si="3"/>
        <v>0</v>
      </c>
      <c r="H173" s="178">
        <f t="shared" si="3"/>
        <v>12000</v>
      </c>
      <c r="I173" s="179">
        <f t="shared" si="3"/>
        <v>0</v>
      </c>
      <c r="J173" s="178">
        <f t="shared" si="3"/>
        <v>0</v>
      </c>
      <c r="K173" s="179">
        <f t="shared" si="3"/>
        <v>0</v>
      </c>
      <c r="L173" s="178">
        <f t="shared" si="3"/>
        <v>0</v>
      </c>
      <c r="M173" s="179">
        <f t="shared" si="3"/>
        <v>0</v>
      </c>
      <c r="N173" s="332">
        <f t="shared" si="3"/>
        <v>0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2.75">
      <c r="A174" s="399" t="s">
        <v>555</v>
      </c>
      <c r="B174" s="398">
        <f>SUM(C174:N174)</f>
        <v>46843</v>
      </c>
      <c r="C174" s="179">
        <f>SUM(C150,C154,C158,C162,C166,C170)</f>
        <v>0</v>
      </c>
      <c r="D174" s="178">
        <f aca="true" t="shared" si="4" ref="D174:N174">SUM(D150,D154,D158,D162,D166,D170)</f>
        <v>0</v>
      </c>
      <c r="E174" s="179">
        <f t="shared" si="4"/>
        <v>0</v>
      </c>
      <c r="F174" s="178">
        <f t="shared" si="4"/>
        <v>0</v>
      </c>
      <c r="G174" s="179">
        <f t="shared" si="4"/>
        <v>0</v>
      </c>
      <c r="H174" s="178">
        <f t="shared" si="4"/>
        <v>46843</v>
      </c>
      <c r="I174" s="179">
        <f t="shared" si="4"/>
        <v>0</v>
      </c>
      <c r="J174" s="178">
        <f t="shared" si="4"/>
        <v>0</v>
      </c>
      <c r="K174" s="179">
        <f t="shared" si="4"/>
        <v>0</v>
      </c>
      <c r="L174" s="178">
        <f t="shared" si="4"/>
        <v>0</v>
      </c>
      <c r="M174" s="179">
        <f t="shared" si="4"/>
        <v>0</v>
      </c>
      <c r="N174" s="332">
        <f t="shared" si="4"/>
        <v>0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3.5" thickBot="1">
      <c r="A175" s="400" t="s">
        <v>655</v>
      </c>
      <c r="B175" s="331">
        <f>SUM(B151,B159,B155,B163,B167,B171)</f>
        <v>62759</v>
      </c>
      <c r="C175" s="403">
        <f>SUM(C151,C155,C159,C163,C167,C171)</f>
        <v>0</v>
      </c>
      <c r="D175" s="272">
        <f aca="true" t="shared" si="5" ref="D175:N175">SUM(D151,D155,D159,D163,D167,D171)</f>
        <v>0</v>
      </c>
      <c r="E175" s="331">
        <f t="shared" si="5"/>
        <v>0</v>
      </c>
      <c r="F175" s="272">
        <f t="shared" si="5"/>
        <v>0</v>
      </c>
      <c r="G175" s="331">
        <f t="shared" si="5"/>
        <v>0</v>
      </c>
      <c r="H175" s="272">
        <f t="shared" si="5"/>
        <v>62759</v>
      </c>
      <c r="I175" s="331">
        <f t="shared" si="5"/>
        <v>0</v>
      </c>
      <c r="J175" s="272">
        <f t="shared" si="5"/>
        <v>0</v>
      </c>
      <c r="K175" s="331">
        <f t="shared" si="5"/>
        <v>0</v>
      </c>
      <c r="L175" s="272">
        <f t="shared" si="5"/>
        <v>0</v>
      </c>
      <c r="M175" s="331">
        <f t="shared" si="5"/>
        <v>0</v>
      </c>
      <c r="N175" s="273">
        <f t="shared" si="5"/>
        <v>0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14" ht="12.75">
      <c r="A176" s="373" t="s">
        <v>626</v>
      </c>
      <c r="B176" s="23"/>
      <c r="C176" s="24"/>
      <c r="D176" s="23"/>
      <c r="E176" s="24"/>
      <c r="F176" s="23"/>
      <c r="G176" s="24"/>
      <c r="H176" s="23"/>
      <c r="I176" s="24"/>
      <c r="J176" s="23"/>
      <c r="K176" s="35"/>
      <c r="L176" s="23"/>
      <c r="M176" s="24"/>
      <c r="N176" s="15"/>
    </row>
    <row r="177" spans="1:14" ht="12.75">
      <c r="A177" s="291" t="s">
        <v>106</v>
      </c>
      <c r="B177" s="296">
        <f>SUM(C177:J177)</f>
        <v>189127</v>
      </c>
      <c r="C177" s="290">
        <f>SUM(C181,C185,C189)</f>
        <v>106116</v>
      </c>
      <c r="D177" s="296">
        <f aca="true" t="shared" si="6" ref="D177:K177">SUM(D181,D185,D189)</f>
        <v>28237</v>
      </c>
      <c r="E177" s="290">
        <f t="shared" si="6"/>
        <v>54774</v>
      </c>
      <c r="F177" s="296">
        <f t="shared" si="6"/>
        <v>0</v>
      </c>
      <c r="G177" s="290">
        <f t="shared" si="6"/>
        <v>0</v>
      </c>
      <c r="H177" s="296">
        <f t="shared" si="6"/>
        <v>0</v>
      </c>
      <c r="I177" s="290">
        <f t="shared" si="6"/>
        <v>0</v>
      </c>
      <c r="J177" s="296">
        <f t="shared" si="6"/>
        <v>0</v>
      </c>
      <c r="K177" s="290">
        <f t="shared" si="6"/>
        <v>0</v>
      </c>
      <c r="L177" s="296">
        <f>SUM(L181,L185,L189)</f>
        <v>0</v>
      </c>
      <c r="M177" s="290">
        <f>SUM(M181,M185,M189)</f>
        <v>0</v>
      </c>
      <c r="N177" s="296">
        <f>SUM(N181,N185,N189)</f>
        <v>0</v>
      </c>
    </row>
    <row r="178" spans="1:14" ht="12.75">
      <c r="A178" s="291" t="s">
        <v>555</v>
      </c>
      <c r="B178" s="296">
        <f>SUM(C178:J178)</f>
        <v>196993</v>
      </c>
      <c r="C178" s="290">
        <v>110914</v>
      </c>
      <c r="D178" s="296">
        <v>29005</v>
      </c>
      <c r="E178" s="290">
        <v>57074</v>
      </c>
      <c r="F178" s="296"/>
      <c r="G178" s="290"/>
      <c r="H178" s="296"/>
      <c r="I178" s="290"/>
      <c r="J178" s="296"/>
      <c r="K178" s="290"/>
      <c r="L178" s="296"/>
      <c r="M178" s="290"/>
      <c r="N178" s="296"/>
    </row>
    <row r="179" spans="1:14" ht="12.75">
      <c r="A179" s="292" t="s">
        <v>655</v>
      </c>
      <c r="B179" s="296">
        <f>SUM(C179:J179)</f>
        <v>198738</v>
      </c>
      <c r="C179" s="290">
        <v>112288</v>
      </c>
      <c r="D179" s="296">
        <v>29376</v>
      </c>
      <c r="E179" s="290">
        <f aca="true" t="shared" si="7" ref="E179:K179">SUM(E183,E187,E191)</f>
        <v>57074</v>
      </c>
      <c r="F179" s="296">
        <f t="shared" si="7"/>
        <v>0</v>
      </c>
      <c r="G179" s="290">
        <f t="shared" si="7"/>
        <v>0</v>
      </c>
      <c r="H179" s="296">
        <f t="shared" si="7"/>
        <v>0</v>
      </c>
      <c r="I179" s="290">
        <f t="shared" si="7"/>
        <v>0</v>
      </c>
      <c r="J179" s="296">
        <f t="shared" si="7"/>
        <v>0</v>
      </c>
      <c r="K179" s="290">
        <f t="shared" si="7"/>
        <v>0</v>
      </c>
      <c r="L179" s="296">
        <f>SUM(L183,L187,L191)</f>
        <v>0</v>
      </c>
      <c r="M179" s="290">
        <f>SUM(M183,M187,M191)</f>
        <v>0</v>
      </c>
      <c r="N179" s="296">
        <f>SUM(N183,N187,N191)</f>
        <v>0</v>
      </c>
    </row>
    <row r="180" spans="1:14" ht="12.75">
      <c r="A180" s="17" t="s">
        <v>449</v>
      </c>
      <c r="B180" s="14"/>
      <c r="C180" s="28"/>
      <c r="D180" s="14"/>
      <c r="E180" s="28"/>
      <c r="F180" s="14"/>
      <c r="G180" s="28"/>
      <c r="H180" s="14"/>
      <c r="I180" s="28"/>
      <c r="J180" s="14"/>
      <c r="K180" s="171"/>
      <c r="L180" s="14"/>
      <c r="M180" s="28"/>
      <c r="N180" s="167"/>
    </row>
    <row r="181" spans="1:14" ht="12.75">
      <c r="A181" s="291" t="s">
        <v>106</v>
      </c>
      <c r="B181" s="130">
        <f>SUM(C181:K181)</f>
        <v>82196</v>
      </c>
      <c r="C181" s="174">
        <v>45085</v>
      </c>
      <c r="D181" s="130">
        <v>12057</v>
      </c>
      <c r="E181" s="174">
        <v>25054</v>
      </c>
      <c r="F181" s="130">
        <v>0</v>
      </c>
      <c r="G181" s="174">
        <v>0</v>
      </c>
      <c r="H181" s="130">
        <v>0</v>
      </c>
      <c r="I181" s="174">
        <v>0</v>
      </c>
      <c r="J181" s="130">
        <v>0</v>
      </c>
      <c r="K181" s="174">
        <v>0</v>
      </c>
      <c r="L181" s="130">
        <v>0</v>
      </c>
      <c r="M181" s="174">
        <v>0</v>
      </c>
      <c r="N181" s="130">
        <v>0</v>
      </c>
    </row>
    <row r="182" spans="1:14" ht="12.75">
      <c r="A182" s="291" t="s">
        <v>555</v>
      </c>
      <c r="B182" s="130">
        <f>SUM(C182:K182)</f>
        <v>85213</v>
      </c>
      <c r="C182" s="174">
        <v>46840</v>
      </c>
      <c r="D182" s="130">
        <v>12375</v>
      </c>
      <c r="E182" s="174">
        <v>25998</v>
      </c>
      <c r="F182" s="130"/>
      <c r="G182" s="174"/>
      <c r="H182" s="130"/>
      <c r="I182" s="174"/>
      <c r="J182" s="130"/>
      <c r="K182" s="174"/>
      <c r="L182" s="130"/>
      <c r="M182" s="174"/>
      <c r="N182" s="130"/>
    </row>
    <row r="183" spans="1:14" ht="12.75">
      <c r="A183" s="292" t="s">
        <v>655</v>
      </c>
      <c r="B183" s="164">
        <f>SUM(C183:K183)</f>
        <v>85213</v>
      </c>
      <c r="C183" s="173">
        <v>46840</v>
      </c>
      <c r="D183" s="164">
        <v>12375</v>
      </c>
      <c r="E183" s="173">
        <v>25998</v>
      </c>
      <c r="F183" s="164"/>
      <c r="G183" s="173"/>
      <c r="H183" s="164"/>
      <c r="I183" s="173"/>
      <c r="J183" s="164"/>
      <c r="K183" s="173"/>
      <c r="L183" s="164"/>
      <c r="M183" s="173"/>
      <c r="N183" s="164"/>
    </row>
    <row r="184" spans="1:14" ht="12.75">
      <c r="A184" s="30" t="s">
        <v>450</v>
      </c>
      <c r="B184" s="130"/>
      <c r="C184" s="174"/>
      <c r="D184" s="130"/>
      <c r="E184" s="174"/>
      <c r="F184" s="130"/>
      <c r="G184" s="174"/>
      <c r="H184" s="130"/>
      <c r="I184" s="174"/>
      <c r="J184" s="130"/>
      <c r="K184" s="174"/>
      <c r="L184" s="130"/>
      <c r="M184" s="174"/>
      <c r="N184" s="130"/>
    </row>
    <row r="185" spans="1:14" ht="12.75">
      <c r="A185" s="291" t="s">
        <v>106</v>
      </c>
      <c r="B185" s="130">
        <f>SUM(C185:K185)</f>
        <v>69067</v>
      </c>
      <c r="C185" s="174">
        <v>39334</v>
      </c>
      <c r="D185" s="130">
        <v>10445</v>
      </c>
      <c r="E185" s="174">
        <v>19288</v>
      </c>
      <c r="F185" s="130">
        <v>0</v>
      </c>
      <c r="G185" s="174">
        <v>0</v>
      </c>
      <c r="H185" s="130">
        <v>0</v>
      </c>
      <c r="I185" s="174">
        <v>0</v>
      </c>
      <c r="J185" s="130">
        <v>0</v>
      </c>
      <c r="K185" s="174">
        <v>0</v>
      </c>
      <c r="L185" s="130">
        <v>0</v>
      </c>
      <c r="M185" s="174">
        <v>0</v>
      </c>
      <c r="N185" s="130">
        <v>0</v>
      </c>
    </row>
    <row r="186" spans="1:14" ht="12.75">
      <c r="A186" s="291" t="s">
        <v>555</v>
      </c>
      <c r="B186" s="130">
        <f>SUM(C186:K186)</f>
        <v>71820</v>
      </c>
      <c r="C186" s="174">
        <v>40934</v>
      </c>
      <c r="D186" s="130">
        <v>10721</v>
      </c>
      <c r="E186" s="174">
        <v>20165</v>
      </c>
      <c r="F186" s="130"/>
      <c r="G186" s="174"/>
      <c r="H186" s="130"/>
      <c r="I186" s="174"/>
      <c r="J186" s="130"/>
      <c r="K186" s="174"/>
      <c r="L186" s="130"/>
      <c r="M186" s="174"/>
      <c r="N186" s="130"/>
    </row>
    <row r="187" spans="1:14" ht="12.75">
      <c r="A187" s="292" t="s">
        <v>655</v>
      </c>
      <c r="B187" s="130">
        <f>SUM(C187:K187)</f>
        <v>71820</v>
      </c>
      <c r="C187" s="174">
        <v>40934</v>
      </c>
      <c r="D187" s="130">
        <v>10721</v>
      </c>
      <c r="E187" s="174">
        <v>20165</v>
      </c>
      <c r="F187" s="130"/>
      <c r="G187" s="174"/>
      <c r="H187" s="130"/>
      <c r="I187" s="174"/>
      <c r="J187" s="130"/>
      <c r="K187" s="174"/>
      <c r="L187" s="130"/>
      <c r="M187" s="174"/>
      <c r="N187" s="130"/>
    </row>
    <row r="188" spans="1:14" ht="12.75">
      <c r="A188" s="53" t="s">
        <v>451</v>
      </c>
      <c r="B188" s="167"/>
      <c r="C188" s="171"/>
      <c r="D188" s="167"/>
      <c r="E188" s="171"/>
      <c r="F188" s="167"/>
      <c r="G188" s="171"/>
      <c r="H188" s="167"/>
      <c r="I188" s="171"/>
      <c r="J188" s="167"/>
      <c r="K188" s="171"/>
      <c r="L188" s="167"/>
      <c r="M188" s="171"/>
      <c r="N188" s="167"/>
    </row>
    <row r="189" spans="1:14" ht="12.75">
      <c r="A189" s="291" t="s">
        <v>106</v>
      </c>
      <c r="B189" s="130">
        <f>SUM(C189:K189)</f>
        <v>37864</v>
      </c>
      <c r="C189" s="174">
        <v>21697</v>
      </c>
      <c r="D189" s="130">
        <v>5735</v>
      </c>
      <c r="E189" s="174">
        <v>10432</v>
      </c>
      <c r="F189" s="130">
        <v>0</v>
      </c>
      <c r="G189" s="174">
        <v>0</v>
      </c>
      <c r="H189" s="130">
        <v>0</v>
      </c>
      <c r="I189" s="174">
        <v>0</v>
      </c>
      <c r="J189" s="130">
        <v>0</v>
      </c>
      <c r="K189" s="174">
        <v>0</v>
      </c>
      <c r="L189" s="130">
        <v>0</v>
      </c>
      <c r="M189" s="174">
        <v>0</v>
      </c>
      <c r="N189" s="130">
        <v>0</v>
      </c>
    </row>
    <row r="190" spans="1:14" ht="12.75">
      <c r="A190" s="291" t="s">
        <v>555</v>
      </c>
      <c r="B190" s="130">
        <f>SUM(C190:K190)</f>
        <v>39960</v>
      </c>
      <c r="C190" s="174">
        <v>23140</v>
      </c>
      <c r="D190" s="130">
        <v>5909</v>
      </c>
      <c r="E190" s="174">
        <v>10911</v>
      </c>
      <c r="F190" s="130"/>
      <c r="G190" s="174"/>
      <c r="H190" s="130"/>
      <c r="I190" s="174"/>
      <c r="J190" s="130"/>
      <c r="K190" s="174"/>
      <c r="L190" s="130"/>
      <c r="M190" s="174"/>
      <c r="N190" s="130"/>
    </row>
    <row r="191" spans="1:14" ht="12.75">
      <c r="A191" s="292" t="s">
        <v>655</v>
      </c>
      <c r="B191" s="164">
        <f>SUM(C191:K191)</f>
        <v>39960</v>
      </c>
      <c r="C191" s="173">
        <v>23140</v>
      </c>
      <c r="D191" s="164">
        <v>5909</v>
      </c>
      <c r="E191" s="173">
        <v>10911</v>
      </c>
      <c r="F191" s="164"/>
      <c r="G191" s="173"/>
      <c r="H191" s="164"/>
      <c r="I191" s="173"/>
      <c r="J191" s="164"/>
      <c r="K191" s="173"/>
      <c r="L191" s="164"/>
      <c r="M191" s="173"/>
      <c r="N191" s="164"/>
    </row>
    <row r="192" spans="1:14" ht="12.75">
      <c r="A192" s="75" t="s">
        <v>593</v>
      </c>
      <c r="B192" s="130"/>
      <c r="C192" s="182"/>
      <c r="D192" s="192"/>
      <c r="E192" s="182"/>
      <c r="F192" s="192"/>
      <c r="G192" s="182"/>
      <c r="H192" s="192"/>
      <c r="I192" s="182"/>
      <c r="J192" s="192"/>
      <c r="K192" s="247"/>
      <c r="L192" s="192"/>
      <c r="M192" s="182"/>
      <c r="N192" s="60"/>
    </row>
    <row r="193" spans="1:14" ht="12.75">
      <c r="A193" s="291" t="s">
        <v>106</v>
      </c>
      <c r="B193" s="130">
        <f>SUM(C193,D193,E193,F193,G193,H193,J193)</f>
        <v>23756</v>
      </c>
      <c r="C193" s="182">
        <v>15274</v>
      </c>
      <c r="D193" s="192">
        <v>4083</v>
      </c>
      <c r="E193" s="182">
        <v>4399</v>
      </c>
      <c r="F193" s="192">
        <v>0</v>
      </c>
      <c r="G193" s="182">
        <v>0</v>
      </c>
      <c r="H193" s="192">
        <v>0</v>
      </c>
      <c r="I193" s="182">
        <v>0</v>
      </c>
      <c r="J193" s="192">
        <v>0</v>
      </c>
      <c r="K193" s="182">
        <v>0</v>
      </c>
      <c r="L193" s="192">
        <v>0</v>
      </c>
      <c r="M193" s="182">
        <v>0</v>
      </c>
      <c r="N193" s="192">
        <v>0</v>
      </c>
    </row>
    <row r="194" spans="1:14" ht="12.75">
      <c r="A194" s="291" t="s">
        <v>555</v>
      </c>
      <c r="B194" s="130">
        <f>SUM(C194,D194,E194,F194,G194,H194,J194)</f>
        <v>24182</v>
      </c>
      <c r="C194" s="182">
        <v>15449</v>
      </c>
      <c r="D194" s="192">
        <v>4130</v>
      </c>
      <c r="E194" s="182">
        <v>4603</v>
      </c>
      <c r="F194" s="192"/>
      <c r="G194" s="182"/>
      <c r="H194" s="192"/>
      <c r="I194" s="182"/>
      <c r="J194" s="192"/>
      <c r="K194" s="182"/>
      <c r="L194" s="192"/>
      <c r="M194" s="182"/>
      <c r="N194" s="192"/>
    </row>
    <row r="195" spans="1:14" ht="12.75">
      <c r="A195" s="292" t="s">
        <v>655</v>
      </c>
      <c r="B195" s="130">
        <f>SUM(C195,D195,E195,F195,G195,H195,J195)</f>
        <v>24619</v>
      </c>
      <c r="C195" s="182">
        <v>15576</v>
      </c>
      <c r="D195" s="192">
        <v>4164</v>
      </c>
      <c r="E195" s="182">
        <v>4879</v>
      </c>
      <c r="F195" s="192"/>
      <c r="G195" s="182"/>
      <c r="H195" s="192"/>
      <c r="I195" s="182"/>
      <c r="J195" s="192"/>
      <c r="K195" s="182"/>
      <c r="L195" s="192"/>
      <c r="M195" s="182"/>
      <c r="N195" s="192"/>
    </row>
    <row r="196" spans="1:14" ht="12.75">
      <c r="A196" s="17" t="s">
        <v>627</v>
      </c>
      <c r="B196" s="167"/>
      <c r="C196" s="190"/>
      <c r="D196" s="189"/>
      <c r="E196" s="190"/>
      <c r="F196" s="189"/>
      <c r="G196" s="190"/>
      <c r="H196" s="189"/>
      <c r="I196" s="190"/>
      <c r="J196" s="189"/>
      <c r="K196" s="171"/>
      <c r="L196" s="189"/>
      <c r="M196" s="190"/>
      <c r="N196" s="167"/>
    </row>
    <row r="197" spans="1:14" ht="12.75">
      <c r="A197" s="291" t="s">
        <v>106</v>
      </c>
      <c r="B197" s="130">
        <f>SUM(C197,D197,E197,F197,G197,H197,I197,J197)</f>
        <v>37288</v>
      </c>
      <c r="C197" s="182">
        <v>21292</v>
      </c>
      <c r="D197" s="192">
        <v>5388</v>
      </c>
      <c r="E197" s="182">
        <v>10608</v>
      </c>
      <c r="F197" s="192">
        <v>0</v>
      </c>
      <c r="G197" s="182">
        <v>0</v>
      </c>
      <c r="H197" s="192">
        <v>0</v>
      </c>
      <c r="I197" s="182">
        <v>0</v>
      </c>
      <c r="J197" s="192">
        <v>0</v>
      </c>
      <c r="K197" s="174">
        <v>0</v>
      </c>
      <c r="L197" s="192">
        <v>0</v>
      </c>
      <c r="M197" s="182">
        <v>0</v>
      </c>
      <c r="N197" s="130">
        <v>0</v>
      </c>
    </row>
    <row r="198" spans="1:14" ht="12.75">
      <c r="A198" s="291" t="s">
        <v>555</v>
      </c>
      <c r="B198" s="130">
        <f>SUM(C198,D198,E198,F198,G198,H198,I198,J198)</f>
        <v>37976</v>
      </c>
      <c r="C198" s="182">
        <v>21532</v>
      </c>
      <c r="D198" s="192">
        <v>5453</v>
      </c>
      <c r="E198" s="182">
        <v>10991</v>
      </c>
      <c r="F198" s="192"/>
      <c r="G198" s="182"/>
      <c r="H198" s="192"/>
      <c r="I198" s="182"/>
      <c r="J198" s="192"/>
      <c r="K198" s="174"/>
      <c r="L198" s="192"/>
      <c r="M198" s="182"/>
      <c r="N198" s="130"/>
    </row>
    <row r="199" spans="1:14" ht="12.75">
      <c r="A199" s="292" t="s">
        <v>655</v>
      </c>
      <c r="B199" s="164">
        <f>SUM(C199,D199,E199,F199,G199,H199,I199,J199)</f>
        <v>38203</v>
      </c>
      <c r="C199" s="191">
        <v>21711</v>
      </c>
      <c r="D199" s="163">
        <v>5501</v>
      </c>
      <c r="E199" s="191">
        <v>10991</v>
      </c>
      <c r="F199" s="163"/>
      <c r="G199" s="191"/>
      <c r="H199" s="163"/>
      <c r="I199" s="191"/>
      <c r="J199" s="163"/>
      <c r="K199" s="173"/>
      <c r="L199" s="163"/>
      <c r="M199" s="191"/>
      <c r="N199" s="164"/>
    </row>
    <row r="200" spans="1:14" ht="12.75">
      <c r="A200" s="30" t="s">
        <v>596</v>
      </c>
      <c r="B200" s="130"/>
      <c r="C200" s="174"/>
      <c r="D200" s="130"/>
      <c r="E200" s="174"/>
      <c r="F200" s="130"/>
      <c r="G200" s="174"/>
      <c r="H200" s="130"/>
      <c r="I200" s="174"/>
      <c r="J200" s="130"/>
      <c r="K200" s="174"/>
      <c r="L200" s="130"/>
      <c r="M200" s="174"/>
      <c r="N200" s="130"/>
    </row>
    <row r="201" spans="1:14" ht="12.75">
      <c r="A201" s="291" t="s">
        <v>106</v>
      </c>
      <c r="B201" s="130">
        <f>SUM(B205)</f>
        <v>16620</v>
      </c>
      <c r="C201" s="174">
        <f aca="true" t="shared" si="8" ref="C201:N201">SUM(C205,)</f>
        <v>10819</v>
      </c>
      <c r="D201" s="130">
        <f t="shared" si="8"/>
        <v>2921</v>
      </c>
      <c r="E201" s="174">
        <f t="shared" si="8"/>
        <v>2880</v>
      </c>
      <c r="F201" s="130">
        <f t="shared" si="8"/>
        <v>0</v>
      </c>
      <c r="G201" s="174">
        <f t="shared" si="8"/>
        <v>0</v>
      </c>
      <c r="H201" s="130">
        <f t="shared" si="8"/>
        <v>0</v>
      </c>
      <c r="I201" s="174">
        <f t="shared" si="8"/>
        <v>0</v>
      </c>
      <c r="J201" s="130">
        <f t="shared" si="8"/>
        <v>0</v>
      </c>
      <c r="K201" s="174">
        <f t="shared" si="8"/>
        <v>0</v>
      </c>
      <c r="L201" s="130">
        <f t="shared" si="8"/>
        <v>0</v>
      </c>
      <c r="M201" s="174">
        <f t="shared" si="8"/>
        <v>0</v>
      </c>
      <c r="N201" s="130">
        <f t="shared" si="8"/>
        <v>0</v>
      </c>
    </row>
    <row r="202" spans="1:14" ht="12.75">
      <c r="A202" s="291" t="s">
        <v>555</v>
      </c>
      <c r="B202" s="130">
        <f>SUM(B206)</f>
        <v>16620</v>
      </c>
      <c r="C202" s="174">
        <f>SUM(C206,)</f>
        <v>10819</v>
      </c>
      <c r="D202" s="130">
        <f>SUM(D206,)</f>
        <v>2921</v>
      </c>
      <c r="E202" s="174">
        <f>SUM(E206,)</f>
        <v>2880</v>
      </c>
      <c r="F202" s="130"/>
      <c r="G202" s="174"/>
      <c r="H202" s="130"/>
      <c r="I202" s="174"/>
      <c r="J202" s="130"/>
      <c r="K202" s="174"/>
      <c r="L202" s="130"/>
      <c r="M202" s="174"/>
      <c r="N202" s="130"/>
    </row>
    <row r="203" spans="1:14" ht="12.75">
      <c r="A203" s="292" t="s">
        <v>655</v>
      </c>
      <c r="B203" s="130">
        <f>SUM(B207)</f>
        <v>16620</v>
      </c>
      <c r="C203" s="174">
        <f>SUM(C207,)</f>
        <v>10819</v>
      </c>
      <c r="D203" s="130">
        <f aca="true" t="shared" si="9" ref="D203:N203">SUM(D207,)</f>
        <v>2921</v>
      </c>
      <c r="E203" s="174">
        <f t="shared" si="9"/>
        <v>2880</v>
      </c>
      <c r="F203" s="130">
        <f t="shared" si="9"/>
        <v>0</v>
      </c>
      <c r="G203" s="174">
        <f t="shared" si="9"/>
        <v>0</v>
      </c>
      <c r="H203" s="130">
        <f t="shared" si="9"/>
        <v>0</v>
      </c>
      <c r="I203" s="174">
        <f t="shared" si="9"/>
        <v>0</v>
      </c>
      <c r="J203" s="130">
        <f t="shared" si="9"/>
        <v>0</v>
      </c>
      <c r="K203" s="174">
        <f t="shared" si="9"/>
        <v>0</v>
      </c>
      <c r="L203" s="130">
        <f t="shared" si="9"/>
        <v>0</v>
      </c>
      <c r="M203" s="174">
        <f t="shared" si="9"/>
        <v>0</v>
      </c>
      <c r="N203" s="130">
        <f t="shared" si="9"/>
        <v>0</v>
      </c>
    </row>
    <row r="204" spans="1:14" ht="12.75">
      <c r="A204" s="71" t="s">
        <v>454</v>
      </c>
      <c r="B204" s="167"/>
      <c r="C204" s="171"/>
      <c r="D204" s="167"/>
      <c r="E204" s="171"/>
      <c r="F204" s="167"/>
      <c r="G204" s="171"/>
      <c r="H204" s="167"/>
      <c r="I204" s="171"/>
      <c r="J204" s="167"/>
      <c r="K204" s="171"/>
      <c r="L204" s="167"/>
      <c r="M204" s="171"/>
      <c r="N204" s="167"/>
    </row>
    <row r="205" spans="1:14" ht="12.75">
      <c r="A205" s="291" t="s">
        <v>106</v>
      </c>
      <c r="B205" s="130">
        <f>SUM(C205,D205,E205,F205,G205,H205,J205)</f>
        <v>16620</v>
      </c>
      <c r="C205" s="174">
        <v>10819</v>
      </c>
      <c r="D205" s="130">
        <v>2921</v>
      </c>
      <c r="E205" s="174">
        <v>2880</v>
      </c>
      <c r="F205" s="130">
        <v>0</v>
      </c>
      <c r="G205" s="174">
        <v>0</v>
      </c>
      <c r="H205" s="130">
        <v>0</v>
      </c>
      <c r="I205" s="174">
        <v>0</v>
      </c>
      <c r="J205" s="130">
        <v>0</v>
      </c>
      <c r="K205" s="174">
        <v>0</v>
      </c>
      <c r="L205" s="130">
        <v>0</v>
      </c>
      <c r="M205" s="174">
        <v>0</v>
      </c>
      <c r="N205" s="130">
        <v>0</v>
      </c>
    </row>
    <row r="206" spans="1:14" ht="12.75">
      <c r="A206" s="291" t="s">
        <v>555</v>
      </c>
      <c r="B206" s="130">
        <f>SUM(C206,D206,E206,F206,G206,H206,J206)</f>
        <v>16620</v>
      </c>
      <c r="C206" s="174">
        <v>10819</v>
      </c>
      <c r="D206" s="130">
        <v>2921</v>
      </c>
      <c r="E206" s="174">
        <v>2880</v>
      </c>
      <c r="F206" s="130"/>
      <c r="G206" s="174"/>
      <c r="H206" s="130"/>
      <c r="I206" s="174"/>
      <c r="J206" s="130"/>
      <c r="K206" s="174"/>
      <c r="L206" s="130"/>
      <c r="M206" s="174"/>
      <c r="N206" s="130"/>
    </row>
    <row r="207" spans="1:14" ht="12.75">
      <c r="A207" s="292" t="s">
        <v>655</v>
      </c>
      <c r="B207" s="164">
        <f>SUM(C207,D207,E207,F207,G207,H207,J207)</f>
        <v>16620</v>
      </c>
      <c r="C207" s="173">
        <v>10819</v>
      </c>
      <c r="D207" s="164">
        <v>2921</v>
      </c>
      <c r="E207" s="173">
        <v>2880</v>
      </c>
      <c r="F207" s="164"/>
      <c r="G207" s="173"/>
      <c r="H207" s="164"/>
      <c r="I207" s="173"/>
      <c r="J207" s="164"/>
      <c r="K207" s="173"/>
      <c r="L207" s="164"/>
      <c r="M207" s="173"/>
      <c r="N207" s="164"/>
    </row>
    <row r="208" spans="1:14" ht="12.75">
      <c r="A208" s="75" t="s">
        <v>592</v>
      </c>
      <c r="B208" s="130"/>
      <c r="C208" s="182"/>
      <c r="D208" s="192"/>
      <c r="E208" s="182"/>
      <c r="F208" s="192"/>
      <c r="G208" s="182"/>
      <c r="H208" s="192"/>
      <c r="I208" s="182"/>
      <c r="J208" s="192"/>
      <c r="K208" s="179"/>
      <c r="L208" s="192"/>
      <c r="M208" s="182"/>
      <c r="N208" s="178"/>
    </row>
    <row r="209" spans="1:14" ht="12.75">
      <c r="A209" s="291" t="s">
        <v>106</v>
      </c>
      <c r="B209" s="130">
        <f aca="true" t="shared" si="10" ref="B209:N210">SUM(B213,B217,B221)</f>
        <v>342993</v>
      </c>
      <c r="C209" s="174">
        <f t="shared" si="10"/>
        <v>79223</v>
      </c>
      <c r="D209" s="130">
        <f t="shared" si="10"/>
        <v>20878</v>
      </c>
      <c r="E209" s="174">
        <f t="shared" si="10"/>
        <v>241892</v>
      </c>
      <c r="F209" s="130">
        <f t="shared" si="10"/>
        <v>1000</v>
      </c>
      <c r="G209" s="174">
        <f t="shared" si="10"/>
        <v>0</v>
      </c>
      <c r="H209" s="130">
        <f t="shared" si="10"/>
        <v>0</v>
      </c>
      <c r="I209" s="174">
        <f t="shared" si="10"/>
        <v>0</v>
      </c>
      <c r="J209" s="130">
        <f t="shared" si="10"/>
        <v>0</v>
      </c>
      <c r="K209" s="174">
        <f t="shared" si="10"/>
        <v>0</v>
      </c>
      <c r="L209" s="130">
        <f t="shared" si="10"/>
        <v>0</v>
      </c>
      <c r="M209" s="174">
        <f t="shared" si="10"/>
        <v>0</v>
      </c>
      <c r="N209" s="130">
        <f t="shared" si="10"/>
        <v>0</v>
      </c>
    </row>
    <row r="210" spans="1:14" ht="12.75">
      <c r="A210" s="291" t="s">
        <v>555</v>
      </c>
      <c r="B210" s="130">
        <f t="shared" si="10"/>
        <v>358320</v>
      </c>
      <c r="C210" s="174">
        <f>SUM(C214,C218,C222)</f>
        <v>81743</v>
      </c>
      <c r="D210" s="130">
        <f>SUM(D214,D218,D222)</f>
        <v>21497</v>
      </c>
      <c r="E210" s="174">
        <f>SUM(E214,E218,E222)</f>
        <v>254080</v>
      </c>
      <c r="F210" s="130">
        <f>SUM(F214,F218,F222)</f>
        <v>1000</v>
      </c>
      <c r="G210" s="174"/>
      <c r="H210" s="130"/>
      <c r="I210" s="174"/>
      <c r="J210" s="130"/>
      <c r="K210" s="174"/>
      <c r="L210" s="130"/>
      <c r="M210" s="174"/>
      <c r="N210" s="130"/>
    </row>
    <row r="211" spans="1:14" ht="12.75">
      <c r="A211" s="292" t="s">
        <v>655</v>
      </c>
      <c r="B211" s="130">
        <f>SUM(B215,B219,B223)</f>
        <v>361505</v>
      </c>
      <c r="C211" s="174">
        <f aca="true" t="shared" si="11" ref="C211:K211">SUM(C215,C219,C223)</f>
        <v>83718</v>
      </c>
      <c r="D211" s="130">
        <f t="shared" si="11"/>
        <v>22011</v>
      </c>
      <c r="E211" s="174">
        <f t="shared" si="11"/>
        <v>254776</v>
      </c>
      <c r="F211" s="130">
        <f t="shared" si="11"/>
        <v>1000</v>
      </c>
      <c r="G211" s="174">
        <f t="shared" si="11"/>
        <v>0</v>
      </c>
      <c r="H211" s="130">
        <f t="shared" si="11"/>
        <v>0</v>
      </c>
      <c r="I211" s="174">
        <f t="shared" si="11"/>
        <v>0</v>
      </c>
      <c r="J211" s="130">
        <f t="shared" si="11"/>
        <v>0</v>
      </c>
      <c r="K211" s="174">
        <f t="shared" si="11"/>
        <v>0</v>
      </c>
      <c r="L211" s="130">
        <f>SUM(L215,L219,L223)</f>
        <v>0</v>
      </c>
      <c r="M211" s="174">
        <f>SUM(M215,M219,M223)</f>
        <v>0</v>
      </c>
      <c r="N211" s="130">
        <f>SUM(N215,N219,N223)</f>
        <v>0</v>
      </c>
    </row>
    <row r="212" spans="1:14" ht="12.75">
      <c r="A212" s="71" t="s">
        <v>365</v>
      </c>
      <c r="B212" s="167"/>
      <c r="C212" s="190"/>
      <c r="D212" s="189"/>
      <c r="E212" s="190"/>
      <c r="F212" s="189"/>
      <c r="G212" s="190"/>
      <c r="H212" s="189"/>
      <c r="I212" s="190"/>
      <c r="J212" s="189"/>
      <c r="K212" s="333"/>
      <c r="L212" s="189"/>
      <c r="M212" s="190"/>
      <c r="N212" s="58"/>
    </row>
    <row r="213" spans="1:14" ht="12.75">
      <c r="A213" s="291" t="s">
        <v>106</v>
      </c>
      <c r="B213" s="130">
        <f>SUM(C213,D213,E213,F213,G213,H213,J213)</f>
        <v>22890</v>
      </c>
      <c r="C213" s="182">
        <v>16411</v>
      </c>
      <c r="D213" s="192">
        <v>4062</v>
      </c>
      <c r="E213" s="182">
        <v>2417</v>
      </c>
      <c r="F213" s="192">
        <v>0</v>
      </c>
      <c r="G213" s="182">
        <v>0</v>
      </c>
      <c r="H213" s="192">
        <v>0</v>
      </c>
      <c r="I213" s="182">
        <v>0</v>
      </c>
      <c r="J213" s="192">
        <v>0</v>
      </c>
      <c r="K213" s="247">
        <v>0</v>
      </c>
      <c r="L213" s="192">
        <v>0</v>
      </c>
      <c r="M213" s="182">
        <v>0</v>
      </c>
      <c r="N213" s="60">
        <v>0</v>
      </c>
    </row>
    <row r="214" spans="1:14" ht="12.75">
      <c r="A214" s="291" t="s">
        <v>555</v>
      </c>
      <c r="B214" s="130">
        <f>SUM(C214,D214,E214,F214,G214,H214,J214)</f>
        <v>23791</v>
      </c>
      <c r="C214" s="182">
        <v>16859</v>
      </c>
      <c r="D214" s="192">
        <v>4183</v>
      </c>
      <c r="E214" s="182">
        <v>2749</v>
      </c>
      <c r="F214" s="192"/>
      <c r="G214" s="182"/>
      <c r="H214" s="192"/>
      <c r="I214" s="182"/>
      <c r="J214" s="192"/>
      <c r="K214" s="247"/>
      <c r="L214" s="192"/>
      <c r="M214" s="182"/>
      <c r="N214" s="60"/>
    </row>
    <row r="215" spans="1:14" ht="12.75">
      <c r="A215" s="292" t="s">
        <v>655</v>
      </c>
      <c r="B215" s="164">
        <f>SUM(C215,D215,E215,F215,G215,H215,J215)</f>
        <v>23191</v>
      </c>
      <c r="C215" s="191">
        <v>16859</v>
      </c>
      <c r="D215" s="163">
        <v>4183</v>
      </c>
      <c r="E215" s="191">
        <v>2149</v>
      </c>
      <c r="F215" s="163"/>
      <c r="G215" s="191"/>
      <c r="H215" s="163"/>
      <c r="I215" s="191"/>
      <c r="J215" s="163"/>
      <c r="K215" s="334"/>
      <c r="L215" s="163"/>
      <c r="M215" s="191"/>
      <c r="N215" s="59"/>
    </row>
    <row r="216" spans="1:14" ht="12.75">
      <c r="A216" s="75" t="s">
        <v>359</v>
      </c>
      <c r="B216" s="130"/>
      <c r="C216" s="174"/>
      <c r="D216" s="130"/>
      <c r="E216" s="174"/>
      <c r="F216" s="130"/>
      <c r="G216" s="174"/>
      <c r="H216" s="130"/>
      <c r="I216" s="174"/>
      <c r="J216" s="130"/>
      <c r="K216" s="35"/>
      <c r="L216" s="130"/>
      <c r="M216" s="174"/>
      <c r="N216" s="15"/>
    </row>
    <row r="217" spans="1:14" ht="12.75">
      <c r="A217" s="291" t="s">
        <v>106</v>
      </c>
      <c r="B217" s="130">
        <f>SUM(C217,D217,E217,F217,G217,H217,J217)</f>
        <v>18900</v>
      </c>
      <c r="C217" s="182">
        <v>13900</v>
      </c>
      <c r="D217" s="192">
        <v>3713</v>
      </c>
      <c r="E217" s="182">
        <v>287</v>
      </c>
      <c r="F217" s="192">
        <v>1000</v>
      </c>
      <c r="G217" s="182">
        <v>0</v>
      </c>
      <c r="H217" s="192">
        <v>0</v>
      </c>
      <c r="I217" s="182">
        <v>0</v>
      </c>
      <c r="J217" s="192">
        <v>0</v>
      </c>
      <c r="K217" s="182">
        <v>0</v>
      </c>
      <c r="L217" s="192">
        <v>0</v>
      </c>
      <c r="M217" s="182">
        <v>0</v>
      </c>
      <c r="N217" s="192">
        <v>0</v>
      </c>
    </row>
    <row r="218" spans="1:14" ht="12.75">
      <c r="A218" s="291" t="s">
        <v>555</v>
      </c>
      <c r="B218" s="130">
        <f>SUM(C218,D218,E218,F218,G218,H218,J218)</f>
        <v>23022</v>
      </c>
      <c r="C218" s="182">
        <v>14480</v>
      </c>
      <c r="D218" s="192">
        <v>3809</v>
      </c>
      <c r="E218" s="182">
        <v>3733</v>
      </c>
      <c r="F218" s="192">
        <v>1000</v>
      </c>
      <c r="G218" s="182"/>
      <c r="H218" s="192"/>
      <c r="I218" s="182"/>
      <c r="J218" s="192"/>
      <c r="K218" s="182"/>
      <c r="L218" s="192"/>
      <c r="M218" s="182"/>
      <c r="N218" s="192"/>
    </row>
    <row r="219" spans="1:14" ht="12.75">
      <c r="A219" s="292" t="s">
        <v>655</v>
      </c>
      <c r="B219" s="130">
        <f>SUM(C219,D219,E219,F219,G219,H219,J219)</f>
        <v>23027</v>
      </c>
      <c r="C219" s="182">
        <v>14480</v>
      </c>
      <c r="D219" s="192">
        <v>3809</v>
      </c>
      <c r="E219" s="182">
        <v>3738</v>
      </c>
      <c r="F219" s="192">
        <v>1000</v>
      </c>
      <c r="G219" s="182"/>
      <c r="H219" s="192"/>
      <c r="I219" s="182"/>
      <c r="J219" s="192"/>
      <c r="K219" s="182"/>
      <c r="L219" s="192"/>
      <c r="M219" s="182"/>
      <c r="N219" s="192"/>
    </row>
    <row r="220" spans="1:14" ht="12.75">
      <c r="A220" s="71" t="s">
        <v>458</v>
      </c>
      <c r="B220" s="167"/>
      <c r="C220" s="171"/>
      <c r="D220" s="167"/>
      <c r="E220" s="171"/>
      <c r="F220" s="167"/>
      <c r="G220" s="171"/>
      <c r="H220" s="167"/>
      <c r="I220" s="171"/>
      <c r="J220" s="167"/>
      <c r="K220" s="28"/>
      <c r="L220" s="167"/>
      <c r="M220" s="171"/>
      <c r="N220" s="14"/>
    </row>
    <row r="221" spans="1:14" ht="12.75">
      <c r="A221" s="291" t="s">
        <v>106</v>
      </c>
      <c r="B221" s="130">
        <f>SUM(C221,D221,E221,F221,G221,H221,J221)</f>
        <v>301203</v>
      </c>
      <c r="C221" s="182">
        <v>48912</v>
      </c>
      <c r="D221" s="192">
        <v>13103</v>
      </c>
      <c r="E221" s="182">
        <v>239188</v>
      </c>
      <c r="F221" s="192">
        <v>0</v>
      </c>
      <c r="G221" s="182">
        <v>0</v>
      </c>
      <c r="H221" s="192">
        <v>0</v>
      </c>
      <c r="I221" s="182">
        <v>0</v>
      </c>
      <c r="J221" s="192">
        <v>0</v>
      </c>
      <c r="K221" s="182">
        <v>0</v>
      </c>
      <c r="L221" s="192">
        <v>0</v>
      </c>
      <c r="M221" s="182">
        <v>0</v>
      </c>
      <c r="N221" s="192">
        <v>0</v>
      </c>
    </row>
    <row r="222" spans="1:14" ht="12.75">
      <c r="A222" s="291" t="s">
        <v>555</v>
      </c>
      <c r="B222" s="130">
        <f>SUM(C222,D222,E222,F222,G222,H222,J222)</f>
        <v>311507</v>
      </c>
      <c r="C222" s="182">
        <v>50404</v>
      </c>
      <c r="D222" s="192">
        <v>13505</v>
      </c>
      <c r="E222" s="182">
        <v>247598</v>
      </c>
      <c r="F222" s="192"/>
      <c r="G222" s="182"/>
      <c r="H222" s="192"/>
      <c r="I222" s="182"/>
      <c r="J222" s="192"/>
      <c r="K222" s="182"/>
      <c r="L222" s="192"/>
      <c r="M222" s="182"/>
      <c r="N222" s="192"/>
    </row>
    <row r="223" spans="1:14" ht="12.75">
      <c r="A223" s="292" t="s">
        <v>655</v>
      </c>
      <c r="B223" s="164">
        <f>SUM(C223,D223,E223,F223,G223,H223,J223)</f>
        <v>315287</v>
      </c>
      <c r="C223" s="191">
        <v>52379</v>
      </c>
      <c r="D223" s="163">
        <v>14019</v>
      </c>
      <c r="E223" s="191">
        <v>248889</v>
      </c>
      <c r="F223" s="163"/>
      <c r="G223" s="191"/>
      <c r="H223" s="163"/>
      <c r="I223" s="191"/>
      <c r="J223" s="163"/>
      <c r="K223" s="191"/>
      <c r="L223" s="163"/>
      <c r="M223" s="191"/>
      <c r="N223" s="163"/>
    </row>
    <row r="224" spans="1:14" ht="12.75">
      <c r="A224" s="30" t="s">
        <v>542</v>
      </c>
      <c r="B224" s="15"/>
      <c r="C224" s="35"/>
      <c r="D224" s="15"/>
      <c r="E224" s="35"/>
      <c r="F224" s="15"/>
      <c r="G224" s="35"/>
      <c r="H224" s="15"/>
      <c r="I224" s="35"/>
      <c r="J224" s="15"/>
      <c r="K224" s="34"/>
      <c r="L224" s="15"/>
      <c r="M224" s="35"/>
      <c r="N224" s="30"/>
    </row>
    <row r="225" spans="1:14" ht="12.75">
      <c r="A225" s="291" t="s">
        <v>106</v>
      </c>
      <c r="B225" s="130">
        <f>SUM(C225:J225)</f>
        <v>609784</v>
      </c>
      <c r="C225" s="174">
        <f aca="true" t="shared" si="12" ref="C225:M225">SUM(C177,C193,C197,C201,C209)</f>
        <v>232724</v>
      </c>
      <c r="D225" s="130">
        <f t="shared" si="12"/>
        <v>61507</v>
      </c>
      <c r="E225" s="174">
        <f t="shared" si="12"/>
        <v>314553</v>
      </c>
      <c r="F225" s="130">
        <f t="shared" si="12"/>
        <v>1000</v>
      </c>
      <c r="G225" s="174">
        <f t="shared" si="12"/>
        <v>0</v>
      </c>
      <c r="H225" s="130">
        <f t="shared" si="12"/>
        <v>0</v>
      </c>
      <c r="I225" s="174">
        <f t="shared" si="12"/>
        <v>0</v>
      </c>
      <c r="J225" s="130">
        <f t="shared" si="12"/>
        <v>0</v>
      </c>
      <c r="K225" s="174">
        <f t="shared" si="12"/>
        <v>0</v>
      </c>
      <c r="L225" s="130">
        <f t="shared" si="12"/>
        <v>0</v>
      </c>
      <c r="M225" s="174">
        <f t="shared" si="12"/>
        <v>0</v>
      </c>
      <c r="N225" s="130">
        <f>SUM(N165,N181,N185,N197,N201,N209)</f>
        <v>0</v>
      </c>
    </row>
    <row r="226" spans="1:14" ht="12.75">
      <c r="A226" s="291" t="s">
        <v>555</v>
      </c>
      <c r="B226" s="130">
        <f>SUM(C226:J226)</f>
        <v>634091</v>
      </c>
      <c r="C226" s="174">
        <f>SUM(C178,C194,C198,C202,C210)</f>
        <v>240457</v>
      </c>
      <c r="D226" s="130">
        <f>SUM(D178,D194,D198,D202,D210)</f>
        <v>63006</v>
      </c>
      <c r="E226" s="174">
        <f>SUM(E178,E194,E198,E202,E210)</f>
        <v>329628</v>
      </c>
      <c r="F226" s="130">
        <f>SUM(F178,F194,F198,F202,F210)</f>
        <v>1000</v>
      </c>
      <c r="G226" s="174"/>
      <c r="H226" s="130"/>
      <c r="I226" s="174"/>
      <c r="J226" s="130"/>
      <c r="K226" s="174"/>
      <c r="L226" s="130"/>
      <c r="M226" s="174"/>
      <c r="N226" s="130"/>
    </row>
    <row r="227" spans="1:14" ht="13.5" thickBot="1">
      <c r="A227" s="292" t="s">
        <v>655</v>
      </c>
      <c r="B227" s="130">
        <f>SUM(C227:J227)</f>
        <v>639685</v>
      </c>
      <c r="C227" s="174">
        <f>SUM(C179,C195,C199,C203,C211)</f>
        <v>244112</v>
      </c>
      <c r="D227" s="130">
        <f aca="true" t="shared" si="13" ref="D227:N227">SUM(D179,D195,D199,D203,D211)</f>
        <v>63973</v>
      </c>
      <c r="E227" s="174">
        <f t="shared" si="13"/>
        <v>330600</v>
      </c>
      <c r="F227" s="130">
        <f t="shared" si="13"/>
        <v>1000</v>
      </c>
      <c r="G227" s="174">
        <f t="shared" si="13"/>
        <v>0</v>
      </c>
      <c r="H227" s="130">
        <f t="shared" si="13"/>
        <v>0</v>
      </c>
      <c r="I227" s="174">
        <f t="shared" si="13"/>
        <v>0</v>
      </c>
      <c r="J227" s="130">
        <f t="shared" si="13"/>
        <v>0</v>
      </c>
      <c r="K227" s="174">
        <f t="shared" si="13"/>
        <v>0</v>
      </c>
      <c r="L227" s="130">
        <f t="shared" si="13"/>
        <v>0</v>
      </c>
      <c r="M227" s="174">
        <f t="shared" si="13"/>
        <v>0</v>
      </c>
      <c r="N227" s="130">
        <f t="shared" si="13"/>
        <v>0</v>
      </c>
    </row>
    <row r="228" spans="1:60" ht="13.5" thickBot="1">
      <c r="A228" s="374" t="s">
        <v>534</v>
      </c>
      <c r="B228" s="367">
        <f aca="true" t="shared" si="14" ref="B228:N228">SUM(B145,B173,B225)</f>
        <v>1937207</v>
      </c>
      <c r="C228" s="368">
        <f t="shared" si="14"/>
        <v>234924</v>
      </c>
      <c r="D228" s="367">
        <f t="shared" si="14"/>
        <v>62145</v>
      </c>
      <c r="E228" s="368">
        <f t="shared" si="14"/>
        <v>740568</v>
      </c>
      <c r="F228" s="367">
        <f t="shared" si="14"/>
        <v>111980</v>
      </c>
      <c r="G228" s="368">
        <f t="shared" si="14"/>
        <v>11289</v>
      </c>
      <c r="H228" s="367">
        <f t="shared" si="14"/>
        <v>18200</v>
      </c>
      <c r="I228" s="368">
        <f t="shared" si="14"/>
        <v>21599</v>
      </c>
      <c r="J228" s="367">
        <f t="shared" si="14"/>
        <v>69195</v>
      </c>
      <c r="K228" s="368">
        <f t="shared" si="14"/>
        <v>1200</v>
      </c>
      <c r="L228" s="367">
        <f t="shared" si="14"/>
        <v>440000</v>
      </c>
      <c r="M228" s="368">
        <f t="shared" si="14"/>
        <v>221107</v>
      </c>
      <c r="N228" s="367">
        <f t="shared" si="14"/>
        <v>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1:60" ht="12.75">
      <c r="A229" s="75" t="s">
        <v>681</v>
      </c>
      <c r="B229" s="367">
        <f>SUM(B146,B174,B226)</f>
        <v>2094230</v>
      </c>
      <c r="C229" s="368">
        <f>SUM(C146,C174,C226)</f>
        <v>247757</v>
      </c>
      <c r="D229" s="368">
        <f aca="true" t="shared" si="15" ref="D229:N229">SUM(D146,D174,D226)</f>
        <v>65021</v>
      </c>
      <c r="E229" s="368">
        <f t="shared" si="15"/>
        <v>760493</v>
      </c>
      <c r="F229" s="368">
        <f t="shared" si="15"/>
        <v>114712</v>
      </c>
      <c r="G229" s="368">
        <f t="shared" si="15"/>
        <v>11289</v>
      </c>
      <c r="H229" s="368">
        <f t="shared" si="15"/>
        <v>53043</v>
      </c>
      <c r="I229" s="368">
        <f t="shared" si="15"/>
        <v>103309</v>
      </c>
      <c r="J229" s="368">
        <f t="shared" si="15"/>
        <v>76143</v>
      </c>
      <c r="K229" s="368">
        <f t="shared" si="15"/>
        <v>1200</v>
      </c>
      <c r="L229" s="368">
        <f t="shared" si="15"/>
        <v>440000</v>
      </c>
      <c r="M229" s="368">
        <f t="shared" si="15"/>
        <v>221107</v>
      </c>
      <c r="N229" s="368">
        <f t="shared" si="15"/>
        <v>78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60" ht="12.75">
      <c r="A230" s="72" t="s">
        <v>682</v>
      </c>
      <c r="B230" s="134">
        <f>SUM(B147,B175,B227)</f>
        <v>2069060</v>
      </c>
      <c r="C230" s="343">
        <f>SUM(C147,C175,C227)</f>
        <v>256960</v>
      </c>
      <c r="D230" s="134">
        <f aca="true" t="shared" si="16" ref="D230:N230">SUM(D147,D175,D227)</f>
        <v>67486</v>
      </c>
      <c r="E230" s="343">
        <f t="shared" si="16"/>
        <v>764808</v>
      </c>
      <c r="F230" s="343">
        <f t="shared" si="16"/>
        <v>116569</v>
      </c>
      <c r="G230" s="343">
        <f t="shared" si="16"/>
        <v>73944</v>
      </c>
      <c r="H230" s="134">
        <f t="shared" si="16"/>
        <v>70594</v>
      </c>
      <c r="I230" s="343">
        <f t="shared" si="16"/>
        <v>103309</v>
      </c>
      <c r="J230" s="134">
        <f t="shared" si="16"/>
        <v>85529</v>
      </c>
      <c r="K230" s="343">
        <f t="shared" si="16"/>
        <v>2300</v>
      </c>
      <c r="L230" s="134">
        <f t="shared" si="16"/>
        <v>140000</v>
      </c>
      <c r="M230" s="343">
        <f t="shared" si="16"/>
        <v>378174</v>
      </c>
      <c r="N230" s="134">
        <f t="shared" si="16"/>
        <v>9387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60" ht="15.75">
      <c r="A231" s="280" t="s">
        <v>535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6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14" ht="12.75" customHeight="1">
      <c r="A233" s="9" t="s">
        <v>72</v>
      </c>
      <c r="B233" s="269" t="s">
        <v>45</v>
      </c>
      <c r="C233" s="443" t="s">
        <v>73</v>
      </c>
      <c r="D233" s="468"/>
      <c r="E233" s="468"/>
      <c r="F233" s="468"/>
      <c r="G233" s="468"/>
      <c r="H233" s="444"/>
      <c r="I233" s="456" t="s">
        <v>74</v>
      </c>
      <c r="J233" s="467"/>
      <c r="K233" s="467"/>
      <c r="L233" s="139" t="s">
        <v>249</v>
      </c>
      <c r="M233" s="10" t="s">
        <v>99</v>
      </c>
      <c r="N233" s="494" t="s">
        <v>76</v>
      </c>
    </row>
    <row r="234" spans="1:14" ht="12.75">
      <c r="A234" s="23" t="s">
        <v>77</v>
      </c>
      <c r="B234" s="24" t="s">
        <v>95</v>
      </c>
      <c r="C234" s="23" t="s">
        <v>96</v>
      </c>
      <c r="D234" s="24" t="s">
        <v>78</v>
      </c>
      <c r="E234" s="494" t="s">
        <v>79</v>
      </c>
      <c r="F234" s="24" t="s">
        <v>80</v>
      </c>
      <c r="G234" s="23" t="s">
        <v>252</v>
      </c>
      <c r="H234" s="9" t="s">
        <v>47</v>
      </c>
      <c r="I234" s="494" t="s">
        <v>81</v>
      </c>
      <c r="J234" s="494" t="s">
        <v>82</v>
      </c>
      <c r="K234" s="20" t="s">
        <v>48</v>
      </c>
      <c r="L234" s="23" t="s">
        <v>255</v>
      </c>
      <c r="M234" s="25" t="s">
        <v>256</v>
      </c>
      <c r="N234" s="495"/>
    </row>
    <row r="235" spans="1:14" ht="12.75">
      <c r="A235" s="23"/>
      <c r="B235" s="24" t="s">
        <v>64</v>
      </c>
      <c r="C235" s="23" t="s">
        <v>83</v>
      </c>
      <c r="D235" s="24" t="s">
        <v>84</v>
      </c>
      <c r="E235" s="495"/>
      <c r="F235" s="24" t="s">
        <v>85</v>
      </c>
      <c r="G235" s="23" t="s">
        <v>253</v>
      </c>
      <c r="H235" s="23" t="s">
        <v>264</v>
      </c>
      <c r="I235" s="495"/>
      <c r="J235" s="495"/>
      <c r="K235" s="24" t="s">
        <v>86</v>
      </c>
      <c r="L235" s="23" t="s">
        <v>105</v>
      </c>
      <c r="M235" s="25" t="s">
        <v>105</v>
      </c>
      <c r="N235" s="495"/>
    </row>
    <row r="236" spans="1:14" ht="12.75">
      <c r="A236" s="11"/>
      <c r="B236" s="26"/>
      <c r="C236" s="11"/>
      <c r="D236" s="26" t="s">
        <v>87</v>
      </c>
      <c r="E236" s="496"/>
      <c r="F236" s="26" t="s">
        <v>88</v>
      </c>
      <c r="G236" s="11" t="s">
        <v>254</v>
      </c>
      <c r="H236" s="11" t="s">
        <v>265</v>
      </c>
      <c r="I236" s="496"/>
      <c r="J236" s="496"/>
      <c r="K236" s="26" t="s">
        <v>60</v>
      </c>
      <c r="L236" s="11"/>
      <c r="M236" s="27"/>
      <c r="N236" s="496"/>
    </row>
    <row r="237" spans="1:14" ht="12.75">
      <c r="A237" s="12" t="s">
        <v>7</v>
      </c>
      <c r="B237" s="22" t="s">
        <v>8</v>
      </c>
      <c r="C237" s="12" t="s">
        <v>9</v>
      </c>
      <c r="D237" s="22" t="s">
        <v>10</v>
      </c>
      <c r="E237" s="12" t="s">
        <v>11</v>
      </c>
      <c r="F237" s="22" t="s">
        <v>12</v>
      </c>
      <c r="G237" s="12" t="s">
        <v>14</v>
      </c>
      <c r="H237" s="13" t="s">
        <v>15</v>
      </c>
      <c r="I237" s="21" t="s">
        <v>16</v>
      </c>
      <c r="J237" s="12" t="s">
        <v>17</v>
      </c>
      <c r="K237" s="22" t="s">
        <v>18</v>
      </c>
      <c r="L237" s="11" t="s">
        <v>19</v>
      </c>
      <c r="M237" s="22" t="s">
        <v>20</v>
      </c>
      <c r="N237" s="12" t="s">
        <v>21</v>
      </c>
    </row>
    <row r="238" spans="1:14" ht="12.75">
      <c r="A238" s="17" t="s">
        <v>350</v>
      </c>
      <c r="B238" s="171"/>
      <c r="C238" s="167"/>
      <c r="D238" s="171"/>
      <c r="E238" s="167"/>
      <c r="F238" s="171"/>
      <c r="G238" s="167"/>
      <c r="H238" s="171"/>
      <c r="I238" s="167"/>
      <c r="J238" s="171"/>
      <c r="K238" s="167"/>
      <c r="L238" s="171"/>
      <c r="M238" s="167"/>
      <c r="N238" s="167"/>
    </row>
    <row r="239" spans="1:14" ht="12.75">
      <c r="A239" s="291" t="s">
        <v>106</v>
      </c>
      <c r="B239" s="174">
        <f>SUM(C239:N239)</f>
        <v>0</v>
      </c>
      <c r="C239" s="130">
        <v>0</v>
      </c>
      <c r="D239" s="174">
        <v>0</v>
      </c>
      <c r="E239" s="130">
        <v>0</v>
      </c>
      <c r="F239" s="174">
        <v>0</v>
      </c>
      <c r="G239" s="130">
        <v>0</v>
      </c>
      <c r="H239" s="174">
        <v>0</v>
      </c>
      <c r="I239" s="130">
        <v>0</v>
      </c>
      <c r="J239" s="174">
        <v>0</v>
      </c>
      <c r="K239" s="130">
        <v>0</v>
      </c>
      <c r="L239" s="174">
        <v>0</v>
      </c>
      <c r="M239" s="130">
        <v>0</v>
      </c>
      <c r="N239" s="130">
        <v>0</v>
      </c>
    </row>
    <row r="240" spans="1:14" ht="12.75">
      <c r="A240" s="291" t="s">
        <v>555</v>
      </c>
      <c r="B240" s="174"/>
      <c r="C240" s="130"/>
      <c r="D240" s="174"/>
      <c r="E240" s="130"/>
      <c r="F240" s="174"/>
      <c r="G240" s="130"/>
      <c r="H240" s="174"/>
      <c r="I240" s="130"/>
      <c r="J240" s="174"/>
      <c r="K240" s="130"/>
      <c r="L240" s="174"/>
      <c r="M240" s="130"/>
      <c r="N240" s="130"/>
    </row>
    <row r="241" spans="1:14" ht="12.75">
      <c r="A241" s="292" t="s">
        <v>655</v>
      </c>
      <c r="B241" s="173">
        <f>SUM(C241:N241)</f>
        <v>0</v>
      </c>
      <c r="C241" s="164"/>
      <c r="D241" s="173"/>
      <c r="E241" s="164"/>
      <c r="F241" s="173"/>
      <c r="G241" s="164"/>
      <c r="H241" s="173"/>
      <c r="I241" s="164"/>
      <c r="J241" s="173"/>
      <c r="K241" s="164"/>
      <c r="L241" s="173"/>
      <c r="M241" s="164"/>
      <c r="N241" s="164"/>
    </row>
    <row r="242" spans="1:14" ht="12.75">
      <c r="A242" s="30" t="s">
        <v>351</v>
      </c>
      <c r="B242" s="174"/>
      <c r="C242" s="130"/>
      <c r="D242" s="174"/>
      <c r="E242" s="130"/>
      <c r="F242" s="174"/>
      <c r="G242" s="130"/>
      <c r="H242" s="174"/>
      <c r="I242" s="130"/>
      <c r="J242" s="174"/>
      <c r="K242" s="130"/>
      <c r="L242" s="174"/>
      <c r="M242" s="130"/>
      <c r="N242" s="130"/>
    </row>
    <row r="243" spans="1:14" ht="12.75">
      <c r="A243" s="291" t="s">
        <v>106</v>
      </c>
      <c r="B243" s="174">
        <v>0</v>
      </c>
      <c r="C243" s="130">
        <v>0</v>
      </c>
      <c r="D243" s="174">
        <v>0</v>
      </c>
      <c r="E243" s="130">
        <v>0</v>
      </c>
      <c r="F243" s="174">
        <v>0</v>
      </c>
      <c r="G243" s="130">
        <v>0</v>
      </c>
      <c r="H243" s="174">
        <v>0</v>
      </c>
      <c r="I243" s="130">
        <v>0</v>
      </c>
      <c r="J243" s="174">
        <v>0</v>
      </c>
      <c r="K243" s="130">
        <v>0</v>
      </c>
      <c r="L243" s="174">
        <v>0</v>
      </c>
      <c r="M243" s="130">
        <v>0</v>
      </c>
      <c r="N243" s="130">
        <v>0</v>
      </c>
    </row>
    <row r="244" spans="1:14" ht="12.75">
      <c r="A244" s="291" t="s">
        <v>555</v>
      </c>
      <c r="B244" s="174"/>
      <c r="C244" s="130"/>
      <c r="D244" s="174"/>
      <c r="E244" s="130"/>
      <c r="F244" s="174"/>
      <c r="G244" s="130"/>
      <c r="H244" s="174"/>
      <c r="I244" s="130"/>
      <c r="J244" s="174"/>
      <c r="K244" s="130"/>
      <c r="L244" s="174"/>
      <c r="M244" s="130"/>
      <c r="N244" s="130"/>
    </row>
    <row r="245" spans="1:14" ht="12.75">
      <c r="A245" s="292" t="s">
        <v>655</v>
      </c>
      <c r="B245" s="174">
        <f>SUM(C245:N245)</f>
        <v>0</v>
      </c>
      <c r="C245" s="130"/>
      <c r="D245" s="174"/>
      <c r="E245" s="130"/>
      <c r="F245" s="174"/>
      <c r="G245" s="130"/>
      <c r="H245" s="174"/>
      <c r="I245" s="130"/>
      <c r="J245" s="174"/>
      <c r="K245" s="130"/>
      <c r="L245" s="174"/>
      <c r="M245" s="130"/>
      <c r="N245" s="130"/>
    </row>
    <row r="246" spans="1:14" ht="12.75">
      <c r="A246" s="17" t="s">
        <v>352</v>
      </c>
      <c r="B246" s="171"/>
      <c r="C246" s="167"/>
      <c r="D246" s="171"/>
      <c r="E246" s="167"/>
      <c r="F246" s="171"/>
      <c r="G246" s="167"/>
      <c r="H246" s="171"/>
      <c r="I246" s="167"/>
      <c r="J246" s="171"/>
      <c r="K246" s="167"/>
      <c r="L246" s="171"/>
      <c r="M246" s="167"/>
      <c r="N246" s="167"/>
    </row>
    <row r="247" spans="1:14" ht="12.75">
      <c r="A247" s="291" t="s">
        <v>106</v>
      </c>
      <c r="B247" s="174">
        <f>SUM(C247:N247)</f>
        <v>1817</v>
      </c>
      <c r="C247" s="130">
        <v>0</v>
      </c>
      <c r="D247" s="174">
        <v>0</v>
      </c>
      <c r="E247" s="130">
        <v>1817</v>
      </c>
      <c r="F247" s="174">
        <v>0</v>
      </c>
      <c r="G247" s="130">
        <v>0</v>
      </c>
      <c r="H247" s="174">
        <v>0</v>
      </c>
      <c r="I247" s="284"/>
      <c r="J247" s="174">
        <v>0</v>
      </c>
      <c r="K247" s="130">
        <v>0</v>
      </c>
      <c r="L247" s="174">
        <v>0</v>
      </c>
      <c r="M247" s="130">
        <v>0</v>
      </c>
      <c r="N247" s="130">
        <v>0</v>
      </c>
    </row>
    <row r="248" spans="1:14" ht="12.75">
      <c r="A248" s="291" t="s">
        <v>555</v>
      </c>
      <c r="B248" s="174">
        <f>SUM(C248:N248)</f>
        <v>1817</v>
      </c>
      <c r="C248" s="130"/>
      <c r="D248" s="174"/>
      <c r="E248" s="130">
        <v>1817</v>
      </c>
      <c r="F248" s="174"/>
      <c r="G248" s="130"/>
      <c r="H248" s="174"/>
      <c r="I248" s="284"/>
      <c r="J248" s="174"/>
      <c r="K248" s="130"/>
      <c r="L248" s="174"/>
      <c r="M248" s="130"/>
      <c r="N248" s="130"/>
    </row>
    <row r="249" spans="1:14" ht="12.75">
      <c r="A249" s="292" t="s">
        <v>655</v>
      </c>
      <c r="B249" s="173">
        <f>SUM(C249:N249)</f>
        <v>1817</v>
      </c>
      <c r="C249" s="164"/>
      <c r="D249" s="173"/>
      <c r="E249" s="164">
        <v>1817</v>
      </c>
      <c r="F249" s="173"/>
      <c r="G249" s="164"/>
      <c r="H249" s="173"/>
      <c r="I249" s="224"/>
      <c r="J249" s="173"/>
      <c r="K249" s="164"/>
      <c r="L249" s="173"/>
      <c r="M249" s="164"/>
      <c r="N249" s="164"/>
    </row>
    <row r="250" spans="1:14" ht="12.75">
      <c r="A250" s="75" t="s">
        <v>353</v>
      </c>
      <c r="B250" s="174"/>
      <c r="C250" s="130"/>
      <c r="D250" s="174"/>
      <c r="E250" s="130"/>
      <c r="F250" s="174"/>
      <c r="G250" s="130"/>
      <c r="H250" s="174"/>
      <c r="I250" s="130"/>
      <c r="J250" s="174"/>
      <c r="K250" s="130"/>
      <c r="L250" s="174"/>
      <c r="M250" s="130"/>
      <c r="N250" s="130"/>
    </row>
    <row r="251" spans="1:14" ht="12.75">
      <c r="A251" s="291" t="s">
        <v>106</v>
      </c>
      <c r="B251" s="174">
        <f>SUM(C251:N251)</f>
        <v>1468</v>
      </c>
      <c r="C251" s="130">
        <v>0</v>
      </c>
      <c r="D251" s="174">
        <v>0</v>
      </c>
      <c r="E251" s="130">
        <v>468</v>
      </c>
      <c r="F251" s="174">
        <v>0</v>
      </c>
      <c r="G251" s="130">
        <v>0</v>
      </c>
      <c r="H251" s="174">
        <v>0</v>
      </c>
      <c r="I251" s="130">
        <v>1000</v>
      </c>
      <c r="J251" s="174">
        <v>0</v>
      </c>
      <c r="K251" s="130">
        <v>0</v>
      </c>
      <c r="L251" s="174">
        <v>0</v>
      </c>
      <c r="M251" s="130">
        <v>0</v>
      </c>
      <c r="N251" s="130">
        <v>0</v>
      </c>
    </row>
    <row r="252" spans="1:14" ht="12.75">
      <c r="A252" s="291" t="s">
        <v>555</v>
      </c>
      <c r="B252" s="174">
        <f>SUM(C252:N252)</f>
        <v>1468</v>
      </c>
      <c r="C252" s="130"/>
      <c r="D252" s="174"/>
      <c r="E252" s="130">
        <v>468</v>
      </c>
      <c r="F252" s="174"/>
      <c r="G252" s="130"/>
      <c r="H252" s="174"/>
      <c r="I252" s="130">
        <v>1000</v>
      </c>
      <c r="J252" s="174"/>
      <c r="K252" s="130"/>
      <c r="L252" s="174"/>
      <c r="M252" s="130"/>
      <c r="N252" s="130"/>
    </row>
    <row r="253" spans="1:14" ht="12.75">
      <c r="A253" s="292" t="s">
        <v>655</v>
      </c>
      <c r="B253" s="174">
        <f>SUM(C253:N253)</f>
        <v>1191</v>
      </c>
      <c r="C253" s="130"/>
      <c r="D253" s="174"/>
      <c r="E253" s="130">
        <v>468</v>
      </c>
      <c r="F253" s="174"/>
      <c r="G253" s="130"/>
      <c r="H253" s="174"/>
      <c r="I253" s="130">
        <v>0</v>
      </c>
      <c r="J253" s="174">
        <v>723</v>
      </c>
      <c r="K253" s="130"/>
      <c r="L253" s="174"/>
      <c r="M253" s="130"/>
      <c r="N253" s="130"/>
    </row>
    <row r="254" spans="1:14" ht="12.75">
      <c r="A254" s="71" t="s">
        <v>354</v>
      </c>
      <c r="B254" s="171"/>
      <c r="C254" s="167"/>
      <c r="D254" s="171"/>
      <c r="E254" s="167"/>
      <c r="F254" s="171"/>
      <c r="G254" s="167"/>
      <c r="H254" s="171"/>
      <c r="I254" s="167"/>
      <c r="J254" s="171"/>
      <c r="K254" s="167"/>
      <c r="L254" s="171"/>
      <c r="M254" s="167"/>
      <c r="N254" s="167"/>
    </row>
    <row r="255" spans="1:14" ht="12.75">
      <c r="A255" s="291" t="s">
        <v>106</v>
      </c>
      <c r="B255" s="174">
        <f>SUM(C255:N255)</f>
        <v>209</v>
      </c>
      <c r="C255" s="130">
        <v>0</v>
      </c>
      <c r="D255" s="174">
        <v>0</v>
      </c>
      <c r="E255" s="130">
        <v>209</v>
      </c>
      <c r="F255" s="174">
        <v>0</v>
      </c>
      <c r="G255" s="130">
        <v>0</v>
      </c>
      <c r="H255" s="174">
        <v>0</v>
      </c>
      <c r="I255" s="130">
        <v>0</v>
      </c>
      <c r="J255" s="174">
        <v>0</v>
      </c>
      <c r="K255" s="130">
        <v>0</v>
      </c>
      <c r="L255" s="174">
        <v>0</v>
      </c>
      <c r="M255" s="130">
        <v>0</v>
      </c>
      <c r="N255" s="130">
        <v>0</v>
      </c>
    </row>
    <row r="256" spans="1:14" ht="12.75">
      <c r="A256" s="291" t="s">
        <v>555</v>
      </c>
      <c r="B256" s="174">
        <f>SUM(C256:N256)</f>
        <v>209</v>
      </c>
      <c r="C256" s="130"/>
      <c r="D256" s="174"/>
      <c r="E256" s="130">
        <v>209</v>
      </c>
      <c r="F256" s="174"/>
      <c r="G256" s="130"/>
      <c r="H256" s="174"/>
      <c r="I256" s="130"/>
      <c r="J256" s="174"/>
      <c r="K256" s="130"/>
      <c r="L256" s="174"/>
      <c r="M256" s="130"/>
      <c r="N256" s="130"/>
    </row>
    <row r="257" spans="1:14" ht="12" customHeight="1">
      <c r="A257" s="292" t="s">
        <v>655</v>
      </c>
      <c r="B257" s="173">
        <f>SUM(C257:N257)</f>
        <v>209</v>
      </c>
      <c r="C257" s="164"/>
      <c r="D257" s="173"/>
      <c r="E257" s="164">
        <v>209</v>
      </c>
      <c r="F257" s="173"/>
      <c r="G257" s="164"/>
      <c r="H257" s="173"/>
      <c r="I257" s="164"/>
      <c r="J257" s="173"/>
      <c r="K257" s="164"/>
      <c r="L257" s="173"/>
      <c r="M257" s="164"/>
      <c r="N257" s="164"/>
    </row>
    <row r="258" spans="1:14" ht="12.75">
      <c r="A258" s="75" t="s">
        <v>426</v>
      </c>
      <c r="B258" s="174"/>
      <c r="C258" s="130"/>
      <c r="D258" s="174"/>
      <c r="E258" s="130"/>
      <c r="F258" s="174"/>
      <c r="G258" s="130"/>
      <c r="H258" s="174"/>
      <c r="I258" s="130"/>
      <c r="J258" s="174"/>
      <c r="K258" s="130"/>
      <c r="L258" s="174"/>
      <c r="M258" s="130"/>
      <c r="N258" s="130"/>
    </row>
    <row r="259" spans="1:14" ht="12.75">
      <c r="A259" s="291" t="s">
        <v>106</v>
      </c>
      <c r="B259" s="174">
        <f>SUM(C259:N259)</f>
        <v>0</v>
      </c>
      <c r="C259" s="130">
        <v>0</v>
      </c>
      <c r="D259" s="174">
        <v>0</v>
      </c>
      <c r="E259" s="130">
        <v>0</v>
      </c>
      <c r="F259" s="174">
        <v>0</v>
      </c>
      <c r="G259" s="130">
        <v>0</v>
      </c>
      <c r="H259" s="174">
        <v>0</v>
      </c>
      <c r="I259" s="130">
        <v>0</v>
      </c>
      <c r="J259" s="174">
        <v>0</v>
      </c>
      <c r="K259" s="130">
        <v>0</v>
      </c>
      <c r="L259" s="174">
        <v>0</v>
      </c>
      <c r="M259" s="130">
        <v>0</v>
      </c>
      <c r="N259" s="130">
        <v>0</v>
      </c>
    </row>
    <row r="260" spans="1:14" ht="12.75">
      <c r="A260" s="291" t="s">
        <v>555</v>
      </c>
      <c r="B260" s="174"/>
      <c r="C260" s="130"/>
      <c r="D260" s="174"/>
      <c r="E260" s="130"/>
      <c r="F260" s="174"/>
      <c r="G260" s="130"/>
      <c r="H260" s="174"/>
      <c r="I260" s="130"/>
      <c r="J260" s="174"/>
      <c r="K260" s="130"/>
      <c r="L260" s="174"/>
      <c r="M260" s="130"/>
      <c r="N260" s="130"/>
    </row>
    <row r="261" spans="1:14" ht="12.75">
      <c r="A261" s="292" t="s">
        <v>655</v>
      </c>
      <c r="B261" s="174">
        <f>SUM(C261:N261)</f>
        <v>0</v>
      </c>
      <c r="C261" s="130"/>
      <c r="D261" s="174"/>
      <c r="E261" s="130"/>
      <c r="F261" s="174"/>
      <c r="G261" s="130"/>
      <c r="H261" s="174"/>
      <c r="I261" s="130"/>
      <c r="J261" s="174"/>
      <c r="K261" s="130"/>
      <c r="L261" s="174"/>
      <c r="M261" s="130"/>
      <c r="N261" s="130"/>
    </row>
    <row r="262" spans="1:14" ht="12.75">
      <c r="A262" s="71" t="s">
        <v>429</v>
      </c>
      <c r="B262" s="171"/>
      <c r="C262" s="167"/>
      <c r="D262" s="171"/>
      <c r="E262" s="167"/>
      <c r="F262" s="171"/>
      <c r="G262" s="167"/>
      <c r="H262" s="171"/>
      <c r="I262" s="167"/>
      <c r="J262" s="171"/>
      <c r="K262" s="167"/>
      <c r="L262" s="171"/>
      <c r="M262" s="167"/>
      <c r="N262" s="167"/>
    </row>
    <row r="263" spans="1:14" ht="12.75">
      <c r="A263" s="291" t="s">
        <v>106</v>
      </c>
      <c r="B263" s="174">
        <f>SUM(C263:N263)</f>
        <v>500</v>
      </c>
      <c r="C263" s="130">
        <v>0</v>
      </c>
      <c r="D263" s="174">
        <v>0</v>
      </c>
      <c r="E263" s="130">
        <v>0</v>
      </c>
      <c r="F263" s="174">
        <v>0</v>
      </c>
      <c r="G263" s="130">
        <v>0</v>
      </c>
      <c r="H263" s="174">
        <v>500</v>
      </c>
      <c r="I263" s="130">
        <v>0</v>
      </c>
      <c r="J263" s="174">
        <v>0</v>
      </c>
      <c r="K263" s="130">
        <v>0</v>
      </c>
      <c r="L263" s="174">
        <v>0</v>
      </c>
      <c r="M263" s="130">
        <v>0</v>
      </c>
      <c r="N263" s="130">
        <v>0</v>
      </c>
    </row>
    <row r="264" spans="1:14" ht="12.75">
      <c r="A264" s="291" t="s">
        <v>555</v>
      </c>
      <c r="B264" s="174">
        <f>SUM(C264:N264)</f>
        <v>500</v>
      </c>
      <c r="C264" s="130"/>
      <c r="D264" s="174"/>
      <c r="E264" s="130"/>
      <c r="F264" s="174"/>
      <c r="G264" s="130"/>
      <c r="H264" s="174">
        <v>500</v>
      </c>
      <c r="I264" s="130"/>
      <c r="J264" s="174"/>
      <c r="K264" s="130"/>
      <c r="L264" s="174"/>
      <c r="M264" s="130"/>
      <c r="N264" s="130"/>
    </row>
    <row r="265" spans="1:14" ht="12.75">
      <c r="A265" s="292" t="s">
        <v>655</v>
      </c>
      <c r="B265" s="173">
        <f>SUM(C265:N265)</f>
        <v>500</v>
      </c>
      <c r="C265" s="164"/>
      <c r="D265" s="173"/>
      <c r="E265" s="164"/>
      <c r="F265" s="173"/>
      <c r="G265" s="164"/>
      <c r="H265" s="173">
        <v>500</v>
      </c>
      <c r="I265" s="164"/>
      <c r="J265" s="173"/>
      <c r="K265" s="164"/>
      <c r="L265" s="173"/>
      <c r="M265" s="164"/>
      <c r="N265" s="164"/>
    </row>
    <row r="266" spans="1:14" ht="12.75">
      <c r="A266" s="75" t="s">
        <v>430</v>
      </c>
      <c r="B266" s="174"/>
      <c r="C266" s="130"/>
      <c r="D266" s="174"/>
      <c r="E266" s="130"/>
      <c r="F266" s="174"/>
      <c r="G266" s="130"/>
      <c r="H266" s="174"/>
      <c r="I266" s="130"/>
      <c r="J266" s="174"/>
      <c r="K266" s="130"/>
      <c r="L266" s="174"/>
      <c r="M266" s="130"/>
      <c r="N266" s="130"/>
    </row>
    <row r="267" spans="1:14" ht="12.75">
      <c r="A267" s="291" t="s">
        <v>106</v>
      </c>
      <c r="B267" s="174">
        <f>SUM(C267:N267)</f>
        <v>3150</v>
      </c>
      <c r="C267" s="130">
        <v>0</v>
      </c>
      <c r="D267" s="174">
        <v>0</v>
      </c>
      <c r="E267" s="130">
        <v>0</v>
      </c>
      <c r="F267" s="174">
        <v>0</v>
      </c>
      <c r="G267" s="130">
        <v>0</v>
      </c>
      <c r="H267" s="174">
        <v>3150</v>
      </c>
      <c r="I267" s="130">
        <v>0</v>
      </c>
      <c r="J267" s="174">
        <v>0</v>
      </c>
      <c r="K267" s="130">
        <v>0</v>
      </c>
      <c r="L267" s="174">
        <v>0</v>
      </c>
      <c r="M267" s="130">
        <v>0</v>
      </c>
      <c r="N267" s="130">
        <v>0</v>
      </c>
    </row>
    <row r="268" spans="1:14" ht="12.75">
      <c r="A268" s="291" t="s">
        <v>555</v>
      </c>
      <c r="B268" s="174">
        <f>SUM(C268:N268)</f>
        <v>6043</v>
      </c>
      <c r="C268" s="130"/>
      <c r="D268" s="174"/>
      <c r="E268" s="130"/>
      <c r="F268" s="174"/>
      <c r="G268" s="130"/>
      <c r="H268" s="174">
        <v>6043</v>
      </c>
      <c r="I268" s="130"/>
      <c r="J268" s="174"/>
      <c r="K268" s="130"/>
      <c r="L268" s="174"/>
      <c r="M268" s="130"/>
      <c r="N268" s="130"/>
    </row>
    <row r="269" spans="1:14" ht="12.75">
      <c r="A269" s="292" t="s">
        <v>655</v>
      </c>
      <c r="B269" s="174">
        <f>SUM(C269:N269)</f>
        <v>6043</v>
      </c>
      <c r="C269" s="130"/>
      <c r="D269" s="174"/>
      <c r="E269" s="130"/>
      <c r="F269" s="174"/>
      <c r="G269" s="130"/>
      <c r="H269" s="174">
        <v>6043</v>
      </c>
      <c r="I269" s="130"/>
      <c r="J269" s="174"/>
      <c r="K269" s="130"/>
      <c r="L269" s="174"/>
      <c r="M269" s="130"/>
      <c r="N269" s="130"/>
    </row>
    <row r="270" spans="1:14" ht="12.75">
      <c r="A270" s="17" t="s">
        <v>431</v>
      </c>
      <c r="B270" s="171"/>
      <c r="C270" s="167"/>
      <c r="D270" s="171"/>
      <c r="E270" s="167"/>
      <c r="F270" s="171"/>
      <c r="G270" s="167"/>
      <c r="H270" s="171"/>
      <c r="I270" s="167"/>
      <c r="J270" s="171"/>
      <c r="K270" s="167"/>
      <c r="L270" s="171"/>
      <c r="M270" s="167"/>
      <c r="N270" s="167"/>
    </row>
    <row r="271" spans="1:14" ht="12.75">
      <c r="A271" s="291" t="s">
        <v>106</v>
      </c>
      <c r="B271" s="174">
        <f>SUM(C271:N271)</f>
        <v>500</v>
      </c>
      <c r="C271" s="130">
        <v>0</v>
      </c>
      <c r="D271" s="174">
        <v>0</v>
      </c>
      <c r="E271" s="130">
        <v>0</v>
      </c>
      <c r="F271" s="174">
        <v>0</v>
      </c>
      <c r="G271" s="130">
        <v>0</v>
      </c>
      <c r="H271" s="174">
        <v>500</v>
      </c>
      <c r="I271" s="130">
        <v>0</v>
      </c>
      <c r="J271" s="174">
        <v>0</v>
      </c>
      <c r="K271" s="130">
        <v>0</v>
      </c>
      <c r="L271" s="174">
        <v>0</v>
      </c>
      <c r="M271" s="130">
        <v>0</v>
      </c>
      <c r="N271" s="130">
        <v>0</v>
      </c>
    </row>
    <row r="272" spans="1:14" ht="12.75">
      <c r="A272" s="291" t="s">
        <v>555</v>
      </c>
      <c r="B272" s="174">
        <f>SUM(C272:N272)</f>
        <v>1548</v>
      </c>
      <c r="C272" s="130"/>
      <c r="D272" s="174"/>
      <c r="E272" s="130"/>
      <c r="F272" s="174"/>
      <c r="G272" s="130"/>
      <c r="H272" s="174">
        <v>1548</v>
      </c>
      <c r="I272" s="130"/>
      <c r="J272" s="174"/>
      <c r="K272" s="130"/>
      <c r="L272" s="174"/>
      <c r="M272" s="130"/>
      <c r="N272" s="130"/>
    </row>
    <row r="273" spans="1:14" ht="12.75">
      <c r="A273" s="292" t="s">
        <v>655</v>
      </c>
      <c r="B273" s="173">
        <f>SUM(C273:N273)</f>
        <v>1682</v>
      </c>
      <c r="C273" s="164"/>
      <c r="D273" s="173"/>
      <c r="E273" s="164"/>
      <c r="F273" s="173"/>
      <c r="G273" s="164"/>
      <c r="H273" s="173">
        <v>1682</v>
      </c>
      <c r="I273" s="164"/>
      <c r="J273" s="173"/>
      <c r="K273" s="164"/>
      <c r="L273" s="173"/>
      <c r="M273" s="164"/>
      <c r="N273" s="164"/>
    </row>
    <row r="274" spans="1:14" ht="12.75">
      <c r="A274" s="30" t="s">
        <v>432</v>
      </c>
      <c r="B274" s="174"/>
      <c r="C274" s="130"/>
      <c r="D274" s="174"/>
      <c r="E274" s="130"/>
      <c r="F274" s="174"/>
      <c r="G274" s="130"/>
      <c r="H274" s="174"/>
      <c r="I274" s="130"/>
      <c r="J274" s="174"/>
      <c r="K274" s="130"/>
      <c r="L274" s="174"/>
      <c r="M274" s="130"/>
      <c r="N274" s="130"/>
    </row>
    <row r="275" spans="1:14" ht="12.75">
      <c r="A275" s="291" t="s">
        <v>106</v>
      </c>
      <c r="B275" s="174">
        <f>SUM(C275:N275)</f>
        <v>1200</v>
      </c>
      <c r="C275" s="130">
        <v>0</v>
      </c>
      <c r="D275" s="174">
        <v>0</v>
      </c>
      <c r="E275" s="130">
        <v>0</v>
      </c>
      <c r="F275" s="174">
        <v>0</v>
      </c>
      <c r="G275" s="130">
        <v>0</v>
      </c>
      <c r="H275" s="174">
        <v>1200</v>
      </c>
      <c r="I275" s="130">
        <v>0</v>
      </c>
      <c r="J275" s="174">
        <v>0</v>
      </c>
      <c r="K275" s="130">
        <v>0</v>
      </c>
      <c r="L275" s="174">
        <v>0</v>
      </c>
      <c r="M275" s="130">
        <v>0</v>
      </c>
      <c r="N275" s="130">
        <v>0</v>
      </c>
    </row>
    <row r="276" spans="1:14" ht="12.75">
      <c r="A276" s="291" t="s">
        <v>555</v>
      </c>
      <c r="B276" s="174">
        <f>SUM(C276:N276)</f>
        <v>1200</v>
      </c>
      <c r="C276" s="130"/>
      <c r="D276" s="174"/>
      <c r="E276" s="130"/>
      <c r="F276" s="174"/>
      <c r="G276" s="130"/>
      <c r="H276" s="174">
        <v>1200</v>
      </c>
      <c r="I276" s="130"/>
      <c r="J276" s="174"/>
      <c r="K276" s="130"/>
      <c r="L276" s="174"/>
      <c r="M276" s="130"/>
      <c r="N276" s="130"/>
    </row>
    <row r="277" spans="1:14" ht="12.75">
      <c r="A277" s="292" t="s">
        <v>655</v>
      </c>
      <c r="B277" s="174">
        <f>SUM(C277:N277)</f>
        <v>1200</v>
      </c>
      <c r="C277" s="130"/>
      <c r="D277" s="174"/>
      <c r="E277" s="130"/>
      <c r="F277" s="174"/>
      <c r="G277" s="130"/>
      <c r="H277" s="174">
        <v>1200</v>
      </c>
      <c r="I277" s="130"/>
      <c r="J277" s="174"/>
      <c r="K277" s="130"/>
      <c r="L277" s="174"/>
      <c r="M277" s="130"/>
      <c r="N277" s="130"/>
    </row>
    <row r="278" spans="1:14" ht="12.75">
      <c r="A278" s="17" t="s">
        <v>434</v>
      </c>
      <c r="B278" s="171"/>
      <c r="C278" s="167"/>
      <c r="D278" s="171"/>
      <c r="E278" s="167"/>
      <c r="F278" s="171"/>
      <c r="G278" s="167"/>
      <c r="H278" s="171"/>
      <c r="I278" s="167"/>
      <c r="J278" s="171"/>
      <c r="K278" s="167"/>
      <c r="L278" s="171"/>
      <c r="M278" s="167"/>
      <c r="N278" s="167"/>
    </row>
    <row r="279" spans="1:14" ht="12.75">
      <c r="A279" s="291" t="s">
        <v>106</v>
      </c>
      <c r="B279" s="174">
        <f>SUM(C279:N279)</f>
        <v>0</v>
      </c>
      <c r="C279" s="130">
        <v>0</v>
      </c>
      <c r="D279" s="174">
        <v>0</v>
      </c>
      <c r="E279" s="130">
        <v>0</v>
      </c>
      <c r="F279" s="174">
        <v>0</v>
      </c>
      <c r="G279" s="130">
        <v>0</v>
      </c>
      <c r="H279" s="174">
        <v>0</v>
      </c>
      <c r="I279" s="130">
        <v>0</v>
      </c>
      <c r="J279" s="174">
        <v>0</v>
      </c>
      <c r="K279" s="130">
        <v>0</v>
      </c>
      <c r="L279" s="174">
        <v>0</v>
      </c>
      <c r="M279" s="130">
        <v>0</v>
      </c>
      <c r="N279" s="130">
        <v>0</v>
      </c>
    </row>
    <row r="280" spans="1:14" ht="12.75">
      <c r="A280" s="291" t="s">
        <v>555</v>
      </c>
      <c r="B280" s="174"/>
      <c r="C280" s="130"/>
      <c r="D280" s="174"/>
      <c r="E280" s="130"/>
      <c r="F280" s="174"/>
      <c r="G280" s="130"/>
      <c r="H280" s="174"/>
      <c r="I280" s="130"/>
      <c r="J280" s="174"/>
      <c r="K280" s="130"/>
      <c r="L280" s="174"/>
      <c r="M280" s="130"/>
      <c r="N280" s="130"/>
    </row>
    <row r="281" spans="1:14" ht="12.75">
      <c r="A281" s="292" t="s">
        <v>655</v>
      </c>
      <c r="B281" s="173">
        <f>SUM(C281:N281)</f>
        <v>0</v>
      </c>
      <c r="C281" s="164"/>
      <c r="D281" s="173"/>
      <c r="E281" s="164"/>
      <c r="F281" s="173"/>
      <c r="G281" s="164"/>
      <c r="H281" s="173"/>
      <c r="I281" s="164"/>
      <c r="J281" s="173"/>
      <c r="K281" s="164"/>
      <c r="L281" s="173"/>
      <c r="M281" s="164"/>
      <c r="N281" s="164"/>
    </row>
    <row r="282" spans="1:14" ht="12.75">
      <c r="A282" s="30" t="s">
        <v>437</v>
      </c>
      <c r="B282" s="174"/>
      <c r="C282" s="130"/>
      <c r="D282" s="174"/>
      <c r="E282" s="130"/>
      <c r="F282" s="174"/>
      <c r="G282" s="130"/>
      <c r="H282" s="174"/>
      <c r="I282" s="130"/>
      <c r="J282" s="174"/>
      <c r="K282" s="130"/>
      <c r="L282" s="174"/>
      <c r="M282" s="130"/>
      <c r="N282" s="130"/>
    </row>
    <row r="283" spans="1:14" ht="12.75">
      <c r="A283" s="291" t="s">
        <v>106</v>
      </c>
      <c r="B283" s="174">
        <f>SUM(C283:O283)</f>
        <v>3168</v>
      </c>
      <c r="C283" s="130">
        <v>0</v>
      </c>
      <c r="D283" s="174">
        <v>0</v>
      </c>
      <c r="E283" s="130">
        <v>0</v>
      </c>
      <c r="F283" s="174">
        <v>3018</v>
      </c>
      <c r="G283" s="130">
        <v>150</v>
      </c>
      <c r="H283" s="174">
        <v>0</v>
      </c>
      <c r="I283" s="130">
        <v>0</v>
      </c>
      <c r="J283" s="174">
        <v>0</v>
      </c>
      <c r="K283" s="130">
        <v>0</v>
      </c>
      <c r="L283" s="174">
        <v>0</v>
      </c>
      <c r="M283" s="130">
        <v>0</v>
      </c>
      <c r="N283" s="130">
        <v>0</v>
      </c>
    </row>
    <row r="284" spans="1:14" ht="12.75">
      <c r="A284" s="291" t="s">
        <v>555</v>
      </c>
      <c r="B284" s="174">
        <f>SUM(C284:O284)</f>
        <v>3668</v>
      </c>
      <c r="C284" s="130"/>
      <c r="D284" s="174"/>
      <c r="E284" s="130"/>
      <c r="F284" s="174">
        <v>3518</v>
      </c>
      <c r="G284" s="130">
        <v>150</v>
      </c>
      <c r="H284" s="174"/>
      <c r="I284" s="130"/>
      <c r="J284" s="174"/>
      <c r="K284" s="130"/>
      <c r="L284" s="174"/>
      <c r="M284" s="130"/>
      <c r="N284" s="130"/>
    </row>
    <row r="285" spans="1:14" ht="12.75">
      <c r="A285" s="292" t="s">
        <v>655</v>
      </c>
      <c r="B285" s="174">
        <f>SUM(C285:N285)</f>
        <v>3948</v>
      </c>
      <c r="C285" s="130"/>
      <c r="D285" s="174"/>
      <c r="E285" s="130"/>
      <c r="F285" s="174">
        <v>3798</v>
      </c>
      <c r="G285" s="130">
        <v>150</v>
      </c>
      <c r="H285" s="174"/>
      <c r="I285" s="130"/>
      <c r="J285" s="174"/>
      <c r="K285" s="130"/>
      <c r="L285" s="174"/>
      <c r="M285" s="130"/>
      <c r="N285" s="130"/>
    </row>
    <row r="286" spans="1:14" ht="12.75">
      <c r="A286" s="71" t="s">
        <v>572</v>
      </c>
      <c r="B286" s="171"/>
      <c r="C286" s="167"/>
      <c r="D286" s="171"/>
      <c r="E286" s="167"/>
      <c r="F286" s="171"/>
      <c r="G286" s="167"/>
      <c r="H286" s="171"/>
      <c r="I286" s="167"/>
      <c r="J286" s="171"/>
      <c r="K286" s="167"/>
      <c r="L286" s="171"/>
      <c r="M286" s="167"/>
      <c r="N286" s="167"/>
    </row>
    <row r="287" spans="1:14" ht="12.75">
      <c r="A287" s="291" t="s">
        <v>106</v>
      </c>
      <c r="B287" s="174">
        <f>SUM(C287:O287)</f>
        <v>0</v>
      </c>
      <c r="C287" s="130">
        <v>0</v>
      </c>
      <c r="D287" s="174">
        <v>0</v>
      </c>
      <c r="E287" s="130">
        <v>0</v>
      </c>
      <c r="F287" s="174">
        <v>0</v>
      </c>
      <c r="G287" s="130">
        <v>0</v>
      </c>
      <c r="H287" s="174">
        <v>0</v>
      </c>
      <c r="I287" s="130">
        <v>0</v>
      </c>
      <c r="J287" s="174">
        <v>0</v>
      </c>
      <c r="K287" s="130">
        <v>0</v>
      </c>
      <c r="L287" s="174">
        <v>0</v>
      </c>
      <c r="M287" s="130">
        <v>0</v>
      </c>
      <c r="N287" s="130">
        <v>0</v>
      </c>
    </row>
    <row r="288" spans="1:14" ht="12.75">
      <c r="A288" s="291" t="s">
        <v>555</v>
      </c>
      <c r="B288" s="174"/>
      <c r="C288" s="130"/>
      <c r="D288" s="174"/>
      <c r="E288" s="130"/>
      <c r="F288" s="174"/>
      <c r="G288" s="130"/>
      <c r="H288" s="174"/>
      <c r="I288" s="130"/>
      <c r="J288" s="174"/>
      <c r="K288" s="130"/>
      <c r="L288" s="174"/>
      <c r="M288" s="130"/>
      <c r="N288" s="130"/>
    </row>
    <row r="289" spans="1:14" ht="12.75">
      <c r="A289" s="292" t="s">
        <v>655</v>
      </c>
      <c r="B289" s="173">
        <f>SUM(C289:N289)</f>
        <v>0</v>
      </c>
      <c r="C289" s="164"/>
      <c r="D289" s="173"/>
      <c r="E289" s="164"/>
      <c r="F289" s="173"/>
      <c r="G289" s="164"/>
      <c r="H289" s="173"/>
      <c r="I289" s="164"/>
      <c r="J289" s="173"/>
      <c r="K289" s="164"/>
      <c r="L289" s="173"/>
      <c r="M289" s="164"/>
      <c r="N289" s="164"/>
    </row>
    <row r="290" spans="1:14" ht="12.75">
      <c r="A290" s="75" t="s">
        <v>444</v>
      </c>
      <c r="B290" s="174"/>
      <c r="C290" s="130"/>
      <c r="D290" s="174"/>
      <c r="E290" s="130"/>
      <c r="F290" s="174"/>
      <c r="G290" s="130"/>
      <c r="H290" s="174"/>
      <c r="I290" s="130"/>
      <c r="J290" s="174"/>
      <c r="K290" s="130"/>
      <c r="L290" s="174"/>
      <c r="M290" s="130"/>
      <c r="N290" s="130"/>
    </row>
    <row r="291" spans="1:14" ht="12.75">
      <c r="A291" s="291" t="s">
        <v>106</v>
      </c>
      <c r="B291" s="174">
        <f>SUM(C291:O291)</f>
        <v>320</v>
      </c>
      <c r="C291" s="130">
        <v>0</v>
      </c>
      <c r="D291" s="174">
        <v>0</v>
      </c>
      <c r="E291" s="130">
        <v>320</v>
      </c>
      <c r="F291" s="174">
        <v>0</v>
      </c>
      <c r="G291" s="130">
        <v>0</v>
      </c>
      <c r="H291" s="174">
        <v>0</v>
      </c>
      <c r="I291" s="130">
        <v>0</v>
      </c>
      <c r="J291" s="174">
        <v>0</v>
      </c>
      <c r="K291" s="130">
        <v>0</v>
      </c>
      <c r="L291" s="174">
        <v>0</v>
      </c>
      <c r="M291" s="130">
        <v>0</v>
      </c>
      <c r="N291" s="130">
        <v>0</v>
      </c>
    </row>
    <row r="292" spans="1:14" ht="12.75">
      <c r="A292" s="291" t="s">
        <v>555</v>
      </c>
      <c r="B292" s="174">
        <f>SUM(C292:O292)</f>
        <v>320</v>
      </c>
      <c r="C292" s="130"/>
      <c r="D292" s="174"/>
      <c r="E292" s="130">
        <v>320</v>
      </c>
      <c r="F292" s="174"/>
      <c r="G292" s="130"/>
      <c r="H292" s="174"/>
      <c r="I292" s="130"/>
      <c r="J292" s="174"/>
      <c r="K292" s="130"/>
      <c r="L292" s="174"/>
      <c r="M292" s="130"/>
      <c r="N292" s="130"/>
    </row>
    <row r="293" spans="1:14" ht="13.5" thickBot="1">
      <c r="A293" s="292" t="s">
        <v>655</v>
      </c>
      <c r="B293" s="174">
        <f>SUM(C293:N293)</f>
        <v>320</v>
      </c>
      <c r="C293" s="130"/>
      <c r="D293" s="174"/>
      <c r="E293" s="130">
        <v>320</v>
      </c>
      <c r="F293" s="174"/>
      <c r="G293" s="130"/>
      <c r="H293" s="174"/>
      <c r="I293" s="130"/>
      <c r="J293" s="174"/>
      <c r="K293" s="130"/>
      <c r="L293" s="174"/>
      <c r="M293" s="130"/>
      <c r="N293" s="130"/>
    </row>
    <row r="294" spans="1:14" ht="12.75">
      <c r="A294" s="370" t="s">
        <v>92</v>
      </c>
      <c r="B294" s="277"/>
      <c r="C294" s="278"/>
      <c r="D294" s="277"/>
      <c r="E294" s="278"/>
      <c r="F294" s="277"/>
      <c r="G294" s="278"/>
      <c r="H294" s="277"/>
      <c r="I294" s="278"/>
      <c r="J294" s="277"/>
      <c r="K294" s="278"/>
      <c r="L294" s="277"/>
      <c r="M294" s="278"/>
      <c r="N294" s="282"/>
    </row>
    <row r="295" spans="1:15" ht="13.5" customHeight="1">
      <c r="A295" s="308" t="s">
        <v>106</v>
      </c>
      <c r="B295" s="179">
        <f>SUM(C295:N295)</f>
        <v>12332</v>
      </c>
      <c r="C295" s="178">
        <f>SUM(C239,C243,C247,C251,C255,C259,C263,C267,C271,C275,C279,C283,C287,C291)</f>
        <v>0</v>
      </c>
      <c r="D295" s="179">
        <f aca="true" t="shared" si="17" ref="D295:N295">SUM(D239,D243,D247,D251,D255,D259,D263,D267,D271,D275,D279,D283,D287,D291)</f>
        <v>0</v>
      </c>
      <c r="E295" s="178">
        <f t="shared" si="17"/>
        <v>2814</v>
      </c>
      <c r="F295" s="179">
        <f t="shared" si="17"/>
        <v>3018</v>
      </c>
      <c r="G295" s="178">
        <f t="shared" si="17"/>
        <v>150</v>
      </c>
      <c r="H295" s="179">
        <f t="shared" si="17"/>
        <v>5350</v>
      </c>
      <c r="I295" s="178">
        <f t="shared" si="17"/>
        <v>1000</v>
      </c>
      <c r="J295" s="179">
        <f t="shared" si="17"/>
        <v>0</v>
      </c>
      <c r="K295" s="178">
        <f t="shared" si="17"/>
        <v>0</v>
      </c>
      <c r="L295" s="179">
        <f t="shared" si="17"/>
        <v>0</v>
      </c>
      <c r="M295" s="178">
        <f t="shared" si="17"/>
        <v>0</v>
      </c>
      <c r="N295" s="332">
        <f t="shared" si="17"/>
        <v>0</v>
      </c>
      <c r="O295" s="216"/>
    </row>
    <row r="296" spans="1:15" ht="13.5" customHeight="1">
      <c r="A296" s="308" t="s">
        <v>555</v>
      </c>
      <c r="B296" s="179">
        <f>SUM(C296:N296)</f>
        <v>16773</v>
      </c>
      <c r="C296" s="178">
        <f>SUM(C240,C244,C248,C252,C256,C260,C264,C268,C272,C276,C280,C284,C288,C292)</f>
        <v>0</v>
      </c>
      <c r="D296" s="178">
        <f aca="true" t="shared" si="18" ref="D296:N296">SUM(D240,D244,D248,D252,D256,D260,D264,D268,D272,D276,D280,D284,D288,D292)</f>
        <v>0</v>
      </c>
      <c r="E296" s="178">
        <f t="shared" si="18"/>
        <v>2814</v>
      </c>
      <c r="F296" s="178">
        <f t="shared" si="18"/>
        <v>3518</v>
      </c>
      <c r="G296" s="178">
        <f t="shared" si="18"/>
        <v>150</v>
      </c>
      <c r="H296" s="178">
        <f t="shared" si="18"/>
        <v>9291</v>
      </c>
      <c r="I296" s="178">
        <f t="shared" si="18"/>
        <v>1000</v>
      </c>
      <c r="J296" s="178">
        <f t="shared" si="18"/>
        <v>0</v>
      </c>
      <c r="K296" s="178">
        <f t="shared" si="18"/>
        <v>0</v>
      </c>
      <c r="L296" s="178">
        <f t="shared" si="18"/>
        <v>0</v>
      </c>
      <c r="M296" s="178">
        <f t="shared" si="18"/>
        <v>0</v>
      </c>
      <c r="N296" s="178">
        <f t="shared" si="18"/>
        <v>0</v>
      </c>
      <c r="O296" s="216"/>
    </row>
    <row r="297" spans="1:15" ht="13.5" customHeight="1">
      <c r="A297" s="308" t="s">
        <v>632</v>
      </c>
      <c r="B297" s="179">
        <f>SUM(B241,B245,B249,B253,B257,B261,B265,B269,B273,B277,B281,B285,B289,B293)</f>
        <v>16910</v>
      </c>
      <c r="C297" s="178">
        <f>SUM(C241,C245,C249,C253,C257,C261,C265,C269,C273,C277,C281,C285,C289,C293)</f>
        <v>0</v>
      </c>
      <c r="D297" s="179">
        <f aca="true" t="shared" si="19" ref="D297:N297">SUM(D241,D245,D249,D253,D257,D261,D265,D269,D273,D277,D281,D285,D289,D293)</f>
        <v>0</v>
      </c>
      <c r="E297" s="178">
        <f t="shared" si="19"/>
        <v>2814</v>
      </c>
      <c r="F297" s="179">
        <f t="shared" si="19"/>
        <v>3798</v>
      </c>
      <c r="G297" s="178">
        <f t="shared" si="19"/>
        <v>150</v>
      </c>
      <c r="H297" s="179">
        <f t="shared" si="19"/>
        <v>9425</v>
      </c>
      <c r="I297" s="178">
        <f t="shared" si="19"/>
        <v>0</v>
      </c>
      <c r="J297" s="179">
        <f t="shared" si="19"/>
        <v>723</v>
      </c>
      <c r="K297" s="178">
        <f t="shared" si="19"/>
        <v>0</v>
      </c>
      <c r="L297" s="179">
        <f t="shared" si="19"/>
        <v>0</v>
      </c>
      <c r="M297" s="178">
        <f t="shared" si="19"/>
        <v>0</v>
      </c>
      <c r="N297" s="332">
        <f t="shared" si="19"/>
        <v>0</v>
      </c>
      <c r="O297" s="216"/>
    </row>
    <row r="298" spans="1:60" ht="12.75">
      <c r="A298" s="17" t="s">
        <v>594</v>
      </c>
      <c r="B298" s="167"/>
      <c r="C298" s="167"/>
      <c r="D298" s="171"/>
      <c r="E298" s="167"/>
      <c r="F298" s="171"/>
      <c r="G298" s="167"/>
      <c r="H298" s="171"/>
      <c r="I298" s="167"/>
      <c r="J298" s="171"/>
      <c r="K298" s="167"/>
      <c r="L298" s="171"/>
      <c r="M298" s="167"/>
      <c r="N298" s="16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60" ht="12.75">
      <c r="A299" s="291" t="s">
        <v>106</v>
      </c>
      <c r="B299" s="130">
        <f aca="true" t="shared" si="20" ref="B299:C301">SUM(B303,B307)</f>
        <v>135093</v>
      </c>
      <c r="C299" s="130">
        <f t="shared" si="20"/>
        <v>68018</v>
      </c>
      <c r="D299" s="174">
        <f>SUM(D303:D307)</f>
        <v>40282</v>
      </c>
      <c r="E299" s="130">
        <f>SUM(E303:E307)</f>
        <v>120177</v>
      </c>
      <c r="F299" s="174">
        <f>SUM(F303:F307)</f>
        <v>0</v>
      </c>
      <c r="G299" s="130">
        <f>SUM(G303:G307)</f>
        <v>0</v>
      </c>
      <c r="H299" s="174">
        <f>SUM(H303:H307)</f>
        <v>0</v>
      </c>
      <c r="I299" s="130">
        <v>0</v>
      </c>
      <c r="J299" s="174">
        <f>SUM(J303:J307)</f>
        <v>0</v>
      </c>
      <c r="K299" s="130">
        <v>0</v>
      </c>
      <c r="L299" s="174">
        <v>0</v>
      </c>
      <c r="M299" s="130">
        <v>0</v>
      </c>
      <c r="N299" s="130">
        <v>0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 spans="1:60" ht="12.75">
      <c r="A300" s="291" t="s">
        <v>555</v>
      </c>
      <c r="B300" s="130">
        <f t="shared" si="20"/>
        <v>139732</v>
      </c>
      <c r="C300" s="130">
        <f t="shared" si="20"/>
        <v>68845</v>
      </c>
      <c r="D300" s="130">
        <f aca="true" t="shared" si="21" ref="D300:N300">SUM(D304,D308)</f>
        <v>18209</v>
      </c>
      <c r="E300" s="130">
        <f t="shared" si="21"/>
        <v>52678</v>
      </c>
      <c r="F300" s="130">
        <f t="shared" si="21"/>
        <v>0</v>
      </c>
      <c r="G300" s="130">
        <f t="shared" si="21"/>
        <v>0</v>
      </c>
      <c r="H300" s="130">
        <f t="shared" si="21"/>
        <v>0</v>
      </c>
      <c r="I300" s="130">
        <f t="shared" si="21"/>
        <v>0</v>
      </c>
      <c r="J300" s="130">
        <f t="shared" si="21"/>
        <v>0</v>
      </c>
      <c r="K300" s="130">
        <f t="shared" si="21"/>
        <v>0</v>
      </c>
      <c r="L300" s="130">
        <f t="shared" si="21"/>
        <v>0</v>
      </c>
      <c r="M300" s="130">
        <f t="shared" si="21"/>
        <v>0</v>
      </c>
      <c r="N300" s="130">
        <f t="shared" si="21"/>
        <v>0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60" ht="12.75">
      <c r="A301" s="292" t="s">
        <v>655</v>
      </c>
      <c r="B301" s="164">
        <f t="shared" si="20"/>
        <v>140370</v>
      </c>
      <c r="C301" s="164">
        <f t="shared" si="20"/>
        <v>69310</v>
      </c>
      <c r="D301" s="173">
        <f aca="true" t="shared" si="22" ref="D301:N301">SUM(D305,D309)</f>
        <v>18334</v>
      </c>
      <c r="E301" s="164">
        <f t="shared" si="22"/>
        <v>52726</v>
      </c>
      <c r="F301" s="173">
        <f t="shared" si="22"/>
        <v>0</v>
      </c>
      <c r="G301" s="164">
        <f t="shared" si="22"/>
        <v>0</v>
      </c>
      <c r="H301" s="173">
        <f t="shared" si="22"/>
        <v>0</v>
      </c>
      <c r="I301" s="164">
        <f t="shared" si="22"/>
        <v>0</v>
      </c>
      <c r="J301" s="173">
        <f t="shared" si="22"/>
        <v>0</v>
      </c>
      <c r="K301" s="164">
        <f t="shared" si="22"/>
        <v>0</v>
      </c>
      <c r="L301" s="173">
        <f t="shared" si="22"/>
        <v>0</v>
      </c>
      <c r="M301" s="164">
        <f t="shared" si="22"/>
        <v>0</v>
      </c>
      <c r="N301" s="164">
        <f t="shared" si="22"/>
        <v>0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60" ht="12.75">
      <c r="A302" s="15" t="s">
        <v>258</v>
      </c>
      <c r="B302" s="174"/>
      <c r="C302" s="130"/>
      <c r="D302" s="174"/>
      <c r="E302" s="130"/>
      <c r="F302" s="174"/>
      <c r="G302" s="130"/>
      <c r="H302" s="174"/>
      <c r="I302" s="130"/>
      <c r="J302" s="174"/>
      <c r="K302" s="130"/>
      <c r="L302" s="174"/>
      <c r="M302" s="130"/>
      <c r="N302" s="130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 spans="1:60" ht="12.75">
      <c r="A303" s="291" t="s">
        <v>106</v>
      </c>
      <c r="B303" s="174">
        <f>SUM(C303,D303,E303,F303,G303,H303,J303)</f>
        <v>84866</v>
      </c>
      <c r="C303" s="130">
        <v>41598</v>
      </c>
      <c r="D303" s="174">
        <v>10988</v>
      </c>
      <c r="E303" s="130">
        <v>32280</v>
      </c>
      <c r="F303" s="174">
        <v>0</v>
      </c>
      <c r="G303" s="130">
        <v>0</v>
      </c>
      <c r="H303" s="174">
        <v>0</v>
      </c>
      <c r="I303" s="130">
        <v>0</v>
      </c>
      <c r="J303" s="174">
        <v>0</v>
      </c>
      <c r="K303" s="130">
        <v>0</v>
      </c>
      <c r="L303" s="174">
        <v>0</v>
      </c>
      <c r="M303" s="130">
        <v>0</v>
      </c>
      <c r="N303" s="130">
        <v>0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 spans="1:60" ht="12.75">
      <c r="A304" s="291" t="s">
        <v>555</v>
      </c>
      <c r="B304" s="174">
        <f>SUM(C304,D304,E304,F304,G304,H304,J304)</f>
        <v>88714</v>
      </c>
      <c r="C304" s="130">
        <v>42077</v>
      </c>
      <c r="D304" s="174">
        <v>11117</v>
      </c>
      <c r="E304" s="130">
        <v>35520</v>
      </c>
      <c r="F304" s="174"/>
      <c r="G304" s="130"/>
      <c r="H304" s="174"/>
      <c r="I304" s="130"/>
      <c r="J304" s="174"/>
      <c r="K304" s="130"/>
      <c r="L304" s="174"/>
      <c r="M304" s="130"/>
      <c r="N304" s="130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 spans="1:60" ht="12.75">
      <c r="A305" s="292" t="s">
        <v>655</v>
      </c>
      <c r="B305" s="174">
        <f>SUM(C305,D305,E305,F305,G305,H305,J305)</f>
        <v>89056</v>
      </c>
      <c r="C305" s="130">
        <v>42309</v>
      </c>
      <c r="D305" s="174">
        <v>11179</v>
      </c>
      <c r="E305" s="130">
        <v>35568</v>
      </c>
      <c r="F305" s="174"/>
      <c r="G305" s="130"/>
      <c r="H305" s="174"/>
      <c r="I305" s="130"/>
      <c r="J305" s="174"/>
      <c r="K305" s="130"/>
      <c r="L305" s="174"/>
      <c r="M305" s="130"/>
      <c r="N305" s="130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60" ht="12.75">
      <c r="A306" s="14" t="s">
        <v>259</v>
      </c>
      <c r="B306" s="171"/>
      <c r="C306" s="167"/>
      <c r="D306" s="171"/>
      <c r="E306" s="167"/>
      <c r="F306" s="171"/>
      <c r="G306" s="167"/>
      <c r="H306" s="171"/>
      <c r="I306" s="167"/>
      <c r="J306" s="171"/>
      <c r="K306" s="167"/>
      <c r="L306" s="171"/>
      <c r="M306" s="167"/>
      <c r="N306" s="16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 spans="1:60" ht="12.75">
      <c r="A307" s="291" t="s">
        <v>106</v>
      </c>
      <c r="B307" s="174">
        <f>SUM(C307,D307,E307,F307,G307,H307,J307)</f>
        <v>50227</v>
      </c>
      <c r="C307" s="130">
        <v>26420</v>
      </c>
      <c r="D307" s="174">
        <v>6998</v>
      </c>
      <c r="E307" s="130">
        <v>16809</v>
      </c>
      <c r="F307" s="174">
        <v>0</v>
      </c>
      <c r="G307" s="130">
        <v>0</v>
      </c>
      <c r="H307" s="174">
        <v>0</v>
      </c>
      <c r="I307" s="130">
        <v>0</v>
      </c>
      <c r="J307" s="174">
        <v>0</v>
      </c>
      <c r="K307" s="130">
        <v>0</v>
      </c>
      <c r="L307" s="174">
        <v>0</v>
      </c>
      <c r="M307" s="130">
        <v>0</v>
      </c>
      <c r="N307" s="130">
        <v>0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60" ht="12.75">
      <c r="A308" s="291" t="s">
        <v>555</v>
      </c>
      <c r="B308" s="174">
        <f>SUM(C308,D308,E308,F308,G308,H308,J308)</f>
        <v>51018</v>
      </c>
      <c r="C308" s="130">
        <v>26768</v>
      </c>
      <c r="D308" s="174">
        <v>7092</v>
      </c>
      <c r="E308" s="130">
        <v>17158</v>
      </c>
      <c r="F308" s="174"/>
      <c r="G308" s="130"/>
      <c r="H308" s="174"/>
      <c r="I308" s="130"/>
      <c r="J308" s="174"/>
      <c r="K308" s="130"/>
      <c r="L308" s="174"/>
      <c r="M308" s="130"/>
      <c r="N308" s="130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 spans="1:60" ht="12.75">
      <c r="A309" s="292" t="s">
        <v>655</v>
      </c>
      <c r="B309" s="173">
        <f>SUM(C309,D309,E309,F309,G309,H309,J309)</f>
        <v>51314</v>
      </c>
      <c r="C309" s="164">
        <v>27001</v>
      </c>
      <c r="D309" s="173">
        <v>7155</v>
      </c>
      <c r="E309" s="164">
        <v>17158</v>
      </c>
      <c r="F309" s="173"/>
      <c r="G309" s="164"/>
      <c r="H309" s="173"/>
      <c r="I309" s="164"/>
      <c r="J309" s="173"/>
      <c r="K309" s="164"/>
      <c r="L309" s="173"/>
      <c r="M309" s="164"/>
      <c r="N309" s="164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 spans="1:60" ht="12.75">
      <c r="A310" s="30" t="s">
        <v>596</v>
      </c>
      <c r="B310" s="174"/>
      <c r="C310" s="130"/>
      <c r="D310" s="174"/>
      <c r="E310" s="130"/>
      <c r="F310" s="174"/>
      <c r="G310" s="130"/>
      <c r="H310" s="174"/>
      <c r="I310" s="130"/>
      <c r="J310" s="174"/>
      <c r="K310" s="130"/>
      <c r="L310" s="174"/>
      <c r="M310" s="130"/>
      <c r="N310" s="130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 spans="1:60" ht="12.75">
      <c r="A311" s="291" t="s">
        <v>106</v>
      </c>
      <c r="B311" s="174">
        <f aca="true" t="shared" si="23" ref="B311:J311">SUM(B315,B319,B323,B327)</f>
        <v>84235</v>
      </c>
      <c r="C311" s="130">
        <f t="shared" si="23"/>
        <v>14555</v>
      </c>
      <c r="D311" s="174">
        <f t="shared" si="23"/>
        <v>3857</v>
      </c>
      <c r="E311" s="130">
        <f t="shared" si="23"/>
        <v>44823</v>
      </c>
      <c r="F311" s="174">
        <f t="shared" si="23"/>
        <v>21000</v>
      </c>
      <c r="G311" s="130">
        <f t="shared" si="23"/>
        <v>0</v>
      </c>
      <c r="H311" s="174">
        <f t="shared" si="23"/>
        <v>0</v>
      </c>
      <c r="I311" s="130">
        <f t="shared" si="23"/>
        <v>0</v>
      </c>
      <c r="J311" s="174">
        <f t="shared" si="23"/>
        <v>0</v>
      </c>
      <c r="K311" s="130">
        <v>0</v>
      </c>
      <c r="L311" s="174">
        <v>0</v>
      </c>
      <c r="M311" s="130">
        <v>0</v>
      </c>
      <c r="N311" s="130">
        <v>0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 spans="1:60" ht="12.75">
      <c r="A312" s="291" t="s">
        <v>555</v>
      </c>
      <c r="B312" s="174">
        <f>SUM(B316,B320,B324,B328)</f>
        <v>85890</v>
      </c>
      <c r="C312" s="130">
        <v>14555</v>
      </c>
      <c r="D312" s="174">
        <v>3857</v>
      </c>
      <c r="E312" s="130">
        <v>46478</v>
      </c>
      <c r="F312" s="174">
        <v>21000</v>
      </c>
      <c r="G312" s="130"/>
      <c r="H312" s="174"/>
      <c r="I312" s="130"/>
      <c r="J312" s="174"/>
      <c r="K312" s="130"/>
      <c r="L312" s="174"/>
      <c r="M312" s="130"/>
      <c r="N312" s="130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 spans="1:60" ht="12.75">
      <c r="A313" s="292" t="s">
        <v>655</v>
      </c>
      <c r="B313" s="174">
        <f>SUM(B317,B321,B325,B329)</f>
        <v>85890</v>
      </c>
      <c r="C313" s="130">
        <f aca="true" t="shared" si="24" ref="C313:N313">SUM(C317,C321,C325,C329)</f>
        <v>14555</v>
      </c>
      <c r="D313" s="174">
        <f t="shared" si="24"/>
        <v>3857</v>
      </c>
      <c r="E313" s="130">
        <f t="shared" si="24"/>
        <v>46109</v>
      </c>
      <c r="F313" s="174">
        <f t="shared" si="24"/>
        <v>21000</v>
      </c>
      <c r="G313" s="130">
        <f t="shared" si="24"/>
        <v>0</v>
      </c>
      <c r="H313" s="174">
        <f t="shared" si="24"/>
        <v>0</v>
      </c>
      <c r="I313" s="130">
        <f t="shared" si="24"/>
        <v>0</v>
      </c>
      <c r="J313" s="174">
        <f t="shared" si="24"/>
        <v>369</v>
      </c>
      <c r="K313" s="130">
        <f t="shared" si="24"/>
        <v>0</v>
      </c>
      <c r="L313" s="174">
        <f t="shared" si="24"/>
        <v>0</v>
      </c>
      <c r="M313" s="130">
        <f t="shared" si="24"/>
        <v>0</v>
      </c>
      <c r="N313" s="130">
        <f t="shared" si="24"/>
        <v>0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 spans="1:60" ht="12.75">
      <c r="A314" s="71" t="s">
        <v>453</v>
      </c>
      <c r="B314" s="171"/>
      <c r="C314" s="167"/>
      <c r="D314" s="171"/>
      <c r="E314" s="167"/>
      <c r="F314" s="171"/>
      <c r="G314" s="167"/>
      <c r="H314" s="171"/>
      <c r="I314" s="167"/>
      <c r="J314" s="171"/>
      <c r="K314" s="167"/>
      <c r="L314" s="171"/>
      <c r="M314" s="167"/>
      <c r="N314" s="16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 spans="1:60" ht="12.75">
      <c r="A315" s="291" t="s">
        <v>106</v>
      </c>
      <c r="B315" s="174">
        <f>SUM(C315,D315,E315,F315,G315,H315,J315)</f>
        <v>46501</v>
      </c>
      <c r="C315" s="130">
        <v>10713</v>
      </c>
      <c r="D315" s="174">
        <v>2820</v>
      </c>
      <c r="E315" s="130">
        <v>32968</v>
      </c>
      <c r="F315" s="174">
        <v>0</v>
      </c>
      <c r="G315" s="130">
        <v>0</v>
      </c>
      <c r="H315" s="174">
        <v>0</v>
      </c>
      <c r="I315" s="130">
        <v>0</v>
      </c>
      <c r="J315" s="174">
        <v>0</v>
      </c>
      <c r="K315" s="130">
        <v>0</v>
      </c>
      <c r="L315" s="174">
        <v>0</v>
      </c>
      <c r="M315" s="130">
        <v>0</v>
      </c>
      <c r="N315" s="130">
        <v>0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 spans="1:60" ht="12.75">
      <c r="A316" s="291" t="s">
        <v>555</v>
      </c>
      <c r="B316" s="174">
        <f>SUM(C316,D316,E316,F316,G316,H316,J316)</f>
        <v>48156</v>
      </c>
      <c r="C316" s="130">
        <v>10713</v>
      </c>
      <c r="D316" s="174">
        <v>2820</v>
      </c>
      <c r="E316" s="130">
        <v>34623</v>
      </c>
      <c r="F316" s="174"/>
      <c r="G316" s="130"/>
      <c r="H316" s="174"/>
      <c r="I316" s="130"/>
      <c r="J316" s="174"/>
      <c r="K316" s="130"/>
      <c r="L316" s="174"/>
      <c r="M316" s="130"/>
      <c r="N316" s="130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 spans="1:60" ht="12.75">
      <c r="A317" s="292" t="s">
        <v>655</v>
      </c>
      <c r="B317" s="173">
        <f>SUM(C317,D317,E317,F317,G317,H317,J317)</f>
        <v>48156</v>
      </c>
      <c r="C317" s="164">
        <v>10713</v>
      </c>
      <c r="D317" s="173">
        <v>2820</v>
      </c>
      <c r="E317" s="164">
        <v>34623</v>
      </c>
      <c r="F317" s="173"/>
      <c r="G317" s="164"/>
      <c r="H317" s="173"/>
      <c r="I317" s="164"/>
      <c r="J317" s="173"/>
      <c r="K317" s="164"/>
      <c r="L317" s="173"/>
      <c r="M317" s="164"/>
      <c r="N317" s="164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 spans="1:60" ht="12.75">
      <c r="A318" s="75" t="s">
        <v>455</v>
      </c>
      <c r="B318" s="174"/>
      <c r="C318" s="130"/>
      <c r="D318" s="174"/>
      <c r="E318" s="130"/>
      <c r="F318" s="174"/>
      <c r="G318" s="130"/>
      <c r="H318" s="174"/>
      <c r="I318" s="130"/>
      <c r="J318" s="174"/>
      <c r="K318" s="130"/>
      <c r="L318" s="174"/>
      <c r="M318" s="130"/>
      <c r="N318" s="130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 spans="1:60" ht="12.75">
      <c r="A319" s="291" t="s">
        <v>106</v>
      </c>
      <c r="B319" s="174">
        <f>SUM(C319,D319,E319,F319,G319,H319,J319)</f>
        <v>29843</v>
      </c>
      <c r="C319" s="130">
        <v>0</v>
      </c>
      <c r="D319" s="174">
        <v>0</v>
      </c>
      <c r="E319" s="130">
        <v>8843</v>
      </c>
      <c r="F319" s="174">
        <v>21000</v>
      </c>
      <c r="G319" s="130">
        <v>0</v>
      </c>
      <c r="H319" s="174">
        <v>0</v>
      </c>
      <c r="I319" s="130">
        <v>0</v>
      </c>
      <c r="J319" s="174">
        <v>0</v>
      </c>
      <c r="K319" s="130">
        <v>0</v>
      </c>
      <c r="L319" s="174">
        <v>0</v>
      </c>
      <c r="M319" s="130">
        <v>0</v>
      </c>
      <c r="N319" s="130">
        <v>0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 spans="1:60" ht="12.75">
      <c r="A320" s="291" t="s">
        <v>555</v>
      </c>
      <c r="B320" s="174">
        <f>SUM(C320,D320,E320,F320,G320,H320,J320)</f>
        <v>29843</v>
      </c>
      <c r="C320" s="130"/>
      <c r="D320" s="174"/>
      <c r="E320" s="130">
        <v>8843</v>
      </c>
      <c r="F320" s="174">
        <v>21000</v>
      </c>
      <c r="G320" s="130"/>
      <c r="H320" s="174"/>
      <c r="I320" s="130"/>
      <c r="J320" s="174"/>
      <c r="K320" s="130"/>
      <c r="L320" s="174"/>
      <c r="M320" s="130"/>
      <c r="N320" s="130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 spans="1:60" ht="12.75">
      <c r="A321" s="292" t="s">
        <v>655</v>
      </c>
      <c r="B321" s="174">
        <f>SUM(C321,D321,E321,F321,G321,H321,J321)</f>
        <v>29474</v>
      </c>
      <c r="C321" s="130"/>
      <c r="D321" s="174"/>
      <c r="E321" s="130">
        <v>8474</v>
      </c>
      <c r="F321" s="174">
        <v>21000</v>
      </c>
      <c r="G321" s="130"/>
      <c r="H321" s="174"/>
      <c r="I321" s="130"/>
      <c r="J321" s="174"/>
      <c r="K321" s="130"/>
      <c r="L321" s="174"/>
      <c r="M321" s="130"/>
      <c r="N321" s="130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 spans="1:60" ht="12.75">
      <c r="A322" s="71" t="s">
        <v>456</v>
      </c>
      <c r="B322" s="171"/>
      <c r="C322" s="167"/>
      <c r="D322" s="171"/>
      <c r="E322" s="167"/>
      <c r="F322" s="171"/>
      <c r="G322" s="167"/>
      <c r="H322" s="171"/>
      <c r="I322" s="167"/>
      <c r="J322" s="171"/>
      <c r="K322" s="167"/>
      <c r="L322" s="171"/>
      <c r="M322" s="167"/>
      <c r="N322" s="16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 spans="1:60" ht="12.75">
      <c r="A323" s="291" t="s">
        <v>106</v>
      </c>
      <c r="B323" s="174">
        <f>SUM(C323,D323,E323,F323,G323,H323,J323)</f>
        <v>7534</v>
      </c>
      <c r="C323" s="130">
        <v>3842</v>
      </c>
      <c r="D323" s="174">
        <v>1037</v>
      </c>
      <c r="E323" s="130">
        <v>2655</v>
      </c>
      <c r="F323" s="174">
        <v>0</v>
      </c>
      <c r="G323" s="130">
        <v>0</v>
      </c>
      <c r="H323" s="174">
        <v>0</v>
      </c>
      <c r="I323" s="130">
        <v>0</v>
      </c>
      <c r="J323" s="174">
        <v>0</v>
      </c>
      <c r="K323" s="130">
        <v>0</v>
      </c>
      <c r="L323" s="174">
        <v>0</v>
      </c>
      <c r="M323" s="130">
        <v>0</v>
      </c>
      <c r="N323" s="130">
        <v>0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 spans="1:60" ht="12.75">
      <c r="A324" s="291" t="s">
        <v>555</v>
      </c>
      <c r="B324" s="174">
        <f>SUM(C324,D324,E324,F324,G324,H324,J324)</f>
        <v>7534</v>
      </c>
      <c r="C324" s="130">
        <v>3842</v>
      </c>
      <c r="D324" s="174">
        <v>1037</v>
      </c>
      <c r="E324" s="130">
        <v>2655</v>
      </c>
      <c r="F324" s="174"/>
      <c r="G324" s="130"/>
      <c r="H324" s="174"/>
      <c r="I324" s="130"/>
      <c r="J324" s="174"/>
      <c r="K324" s="130"/>
      <c r="L324" s="174"/>
      <c r="M324" s="130"/>
      <c r="N324" s="130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 spans="1:60" ht="12.75">
      <c r="A325" s="292" t="s">
        <v>655</v>
      </c>
      <c r="B325" s="173">
        <f>SUM(C325,D325,E325,F325,G325,H325,J325)</f>
        <v>7903</v>
      </c>
      <c r="C325" s="164">
        <v>3842</v>
      </c>
      <c r="D325" s="173">
        <v>1037</v>
      </c>
      <c r="E325" s="164">
        <v>2655</v>
      </c>
      <c r="F325" s="173"/>
      <c r="G325" s="164"/>
      <c r="H325" s="173"/>
      <c r="I325" s="164"/>
      <c r="J325" s="173">
        <v>369</v>
      </c>
      <c r="K325" s="164"/>
      <c r="L325" s="173"/>
      <c r="M325" s="164"/>
      <c r="N325" s="164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 spans="1:60" ht="12.75">
      <c r="A326" s="75" t="s">
        <v>457</v>
      </c>
      <c r="B326" s="174"/>
      <c r="C326" s="130"/>
      <c r="D326" s="174"/>
      <c r="E326" s="130"/>
      <c r="F326" s="174"/>
      <c r="G326" s="130"/>
      <c r="H326" s="174"/>
      <c r="I326" s="130"/>
      <c r="J326" s="174"/>
      <c r="K326" s="130"/>
      <c r="L326" s="174"/>
      <c r="M326" s="130"/>
      <c r="N326" s="130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 spans="1:60" ht="12.75">
      <c r="A327" s="291" t="s">
        <v>106</v>
      </c>
      <c r="B327" s="174">
        <f>SUM(C327,D327,E327,F327,G327,H327,J327)</f>
        <v>357</v>
      </c>
      <c r="C327" s="130">
        <v>0</v>
      </c>
      <c r="D327" s="174">
        <v>0</v>
      </c>
      <c r="E327" s="130">
        <v>357</v>
      </c>
      <c r="F327" s="174">
        <v>0</v>
      </c>
      <c r="G327" s="130">
        <v>0</v>
      </c>
      <c r="H327" s="174">
        <v>0</v>
      </c>
      <c r="I327" s="130">
        <v>0</v>
      </c>
      <c r="J327" s="174">
        <v>0</v>
      </c>
      <c r="K327" s="130">
        <v>0</v>
      </c>
      <c r="L327" s="174">
        <v>0</v>
      </c>
      <c r="M327" s="130">
        <v>0</v>
      </c>
      <c r="N327" s="130">
        <v>0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 spans="1:60" ht="12.75">
      <c r="A328" s="291" t="s">
        <v>555</v>
      </c>
      <c r="B328" s="174">
        <f>SUM(C328,D328,E328,F328,G328,H328,J328)</f>
        <v>357</v>
      </c>
      <c r="C328" s="130"/>
      <c r="D328" s="174"/>
      <c r="E328" s="130">
        <v>357</v>
      </c>
      <c r="F328" s="174"/>
      <c r="G328" s="130"/>
      <c r="H328" s="174"/>
      <c r="I328" s="130"/>
      <c r="J328" s="174"/>
      <c r="K328" s="130"/>
      <c r="L328" s="174"/>
      <c r="M328" s="130"/>
      <c r="N328" s="130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 spans="1:60" ht="13.5" thickBot="1">
      <c r="A329" s="292" t="s">
        <v>655</v>
      </c>
      <c r="B329" s="174">
        <f>SUM(C329,D329,E329,F329,G329,H329,J329)</f>
        <v>357</v>
      </c>
      <c r="C329" s="130"/>
      <c r="D329" s="168"/>
      <c r="E329" s="130">
        <v>357</v>
      </c>
      <c r="F329" s="174"/>
      <c r="G329" s="130"/>
      <c r="H329" s="174"/>
      <c r="I329" s="130"/>
      <c r="J329" s="174"/>
      <c r="K329" s="130"/>
      <c r="L329" s="174"/>
      <c r="M329" s="130"/>
      <c r="N329" s="130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 spans="1:60" ht="12.75">
      <c r="A330" s="370" t="s">
        <v>629</v>
      </c>
      <c r="B330" s="339"/>
      <c r="C330" s="340"/>
      <c r="D330" s="339"/>
      <c r="E330" s="340"/>
      <c r="F330" s="339"/>
      <c r="G330" s="340"/>
      <c r="H330" s="339"/>
      <c r="I330" s="340"/>
      <c r="J330" s="339"/>
      <c r="K330" s="275"/>
      <c r="L330" s="274"/>
      <c r="M330" s="275"/>
      <c r="N330" s="27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 spans="1:60" ht="12.75">
      <c r="A331" s="291" t="s">
        <v>106</v>
      </c>
      <c r="B331" s="174">
        <f>SUM(C331:J331)</f>
        <v>312712</v>
      </c>
      <c r="C331" s="130">
        <f>SUM(C299,C311)</f>
        <v>82573</v>
      </c>
      <c r="D331" s="174">
        <f aca="true" t="shared" si="25" ref="D331:N331">SUM(D299,D311)</f>
        <v>44139</v>
      </c>
      <c r="E331" s="130">
        <f t="shared" si="25"/>
        <v>165000</v>
      </c>
      <c r="F331" s="174">
        <f t="shared" si="25"/>
        <v>21000</v>
      </c>
      <c r="G331" s="130">
        <f t="shared" si="25"/>
        <v>0</v>
      </c>
      <c r="H331" s="174">
        <f t="shared" si="25"/>
        <v>0</v>
      </c>
      <c r="I331" s="130">
        <f t="shared" si="25"/>
        <v>0</v>
      </c>
      <c r="J331" s="174">
        <f t="shared" si="25"/>
        <v>0</v>
      </c>
      <c r="K331" s="130">
        <f t="shared" si="25"/>
        <v>0</v>
      </c>
      <c r="L331" s="174">
        <f t="shared" si="25"/>
        <v>0</v>
      </c>
      <c r="M331" s="130">
        <f t="shared" si="25"/>
        <v>0</v>
      </c>
      <c r="N331" s="341">
        <f t="shared" si="25"/>
        <v>0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 spans="1:60" ht="12.75">
      <c r="A332" s="291" t="s">
        <v>555</v>
      </c>
      <c r="B332" s="174">
        <f>SUM(C332:J332)</f>
        <v>225622</v>
      </c>
      <c r="C332" s="130">
        <f>SUM(C300,C312)</f>
        <v>83400</v>
      </c>
      <c r="D332" s="130">
        <f aca="true" t="shared" si="26" ref="D332:N332">SUM(D300,D312)</f>
        <v>22066</v>
      </c>
      <c r="E332" s="130">
        <f t="shared" si="26"/>
        <v>99156</v>
      </c>
      <c r="F332" s="130">
        <f t="shared" si="26"/>
        <v>21000</v>
      </c>
      <c r="G332" s="130">
        <f t="shared" si="26"/>
        <v>0</v>
      </c>
      <c r="H332" s="130">
        <f t="shared" si="26"/>
        <v>0</v>
      </c>
      <c r="I332" s="130">
        <f t="shared" si="26"/>
        <v>0</v>
      </c>
      <c r="J332" s="130">
        <f t="shared" si="26"/>
        <v>0</v>
      </c>
      <c r="K332" s="130">
        <f t="shared" si="26"/>
        <v>0</v>
      </c>
      <c r="L332" s="130">
        <f t="shared" si="26"/>
        <v>0</v>
      </c>
      <c r="M332" s="130">
        <f t="shared" si="26"/>
        <v>0</v>
      </c>
      <c r="N332" s="130">
        <f t="shared" si="26"/>
        <v>0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 spans="1:60" ht="13.5" thickBot="1">
      <c r="A333" s="292" t="s">
        <v>655</v>
      </c>
      <c r="B333" s="330">
        <f>SUM(C333:J333)</f>
        <v>226260</v>
      </c>
      <c r="C333" s="329">
        <f>SUM(C301,C313)</f>
        <v>83865</v>
      </c>
      <c r="D333" s="330">
        <f aca="true" t="shared" si="27" ref="D333:N333">SUM(D301,D313)</f>
        <v>22191</v>
      </c>
      <c r="E333" s="329">
        <f t="shared" si="27"/>
        <v>98835</v>
      </c>
      <c r="F333" s="330">
        <f t="shared" si="27"/>
        <v>21000</v>
      </c>
      <c r="G333" s="329">
        <f t="shared" si="27"/>
        <v>0</v>
      </c>
      <c r="H333" s="330">
        <f t="shared" si="27"/>
        <v>0</v>
      </c>
      <c r="I333" s="329">
        <f t="shared" si="27"/>
        <v>0</v>
      </c>
      <c r="J333" s="330">
        <f t="shared" si="27"/>
        <v>369</v>
      </c>
      <c r="K333" s="329">
        <f t="shared" si="27"/>
        <v>0</v>
      </c>
      <c r="L333" s="330">
        <f t="shared" si="27"/>
        <v>0</v>
      </c>
      <c r="M333" s="329">
        <f t="shared" si="27"/>
        <v>0</v>
      </c>
      <c r="N333" s="342">
        <f t="shared" si="27"/>
        <v>0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 spans="1:55" ht="12.75">
      <c r="A334" s="63" t="s">
        <v>537</v>
      </c>
      <c r="B334" s="165">
        <f>SUM(C334:N334)</f>
        <v>325044</v>
      </c>
      <c r="C334" s="165">
        <f aca="true" t="shared" si="28" ref="C334:N334">SUM(C295,C331)</f>
        <v>82573</v>
      </c>
      <c r="D334" s="165">
        <f t="shared" si="28"/>
        <v>44139</v>
      </c>
      <c r="E334" s="165">
        <f t="shared" si="28"/>
        <v>167814</v>
      </c>
      <c r="F334" s="165">
        <f t="shared" si="28"/>
        <v>24018</v>
      </c>
      <c r="G334" s="165">
        <f t="shared" si="28"/>
        <v>150</v>
      </c>
      <c r="H334" s="165">
        <f t="shared" si="28"/>
        <v>5350</v>
      </c>
      <c r="I334" s="165">
        <f t="shared" si="28"/>
        <v>1000</v>
      </c>
      <c r="J334" s="165">
        <f t="shared" si="28"/>
        <v>0</v>
      </c>
      <c r="K334" s="165">
        <f t="shared" si="28"/>
        <v>0</v>
      </c>
      <c r="L334" s="165">
        <f t="shared" si="28"/>
        <v>0</v>
      </c>
      <c r="M334" s="165">
        <f t="shared" si="28"/>
        <v>0</v>
      </c>
      <c r="N334" s="338">
        <f t="shared" si="28"/>
        <v>0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</row>
    <row r="335" spans="1:55" ht="12.75">
      <c r="A335" s="63" t="s">
        <v>681</v>
      </c>
      <c r="B335" s="165">
        <f>SUM(C335:N335)</f>
        <v>242395</v>
      </c>
      <c r="C335" s="165">
        <f>SUM(C296,C332)</f>
        <v>83400</v>
      </c>
      <c r="D335" s="165">
        <f aca="true" t="shared" si="29" ref="D335:N335">SUM(D296,D332)</f>
        <v>22066</v>
      </c>
      <c r="E335" s="165">
        <f t="shared" si="29"/>
        <v>101970</v>
      </c>
      <c r="F335" s="165">
        <f t="shared" si="29"/>
        <v>24518</v>
      </c>
      <c r="G335" s="165">
        <f t="shared" si="29"/>
        <v>150</v>
      </c>
      <c r="H335" s="165">
        <f t="shared" si="29"/>
        <v>9291</v>
      </c>
      <c r="I335" s="165">
        <f t="shared" si="29"/>
        <v>1000</v>
      </c>
      <c r="J335" s="165">
        <f t="shared" si="29"/>
        <v>0</v>
      </c>
      <c r="K335" s="165">
        <f t="shared" si="29"/>
        <v>0</v>
      </c>
      <c r="L335" s="165">
        <f t="shared" si="29"/>
        <v>0</v>
      </c>
      <c r="M335" s="165">
        <f t="shared" si="29"/>
        <v>0</v>
      </c>
      <c r="N335" s="165">
        <f t="shared" si="29"/>
        <v>0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</row>
    <row r="336" spans="1:55" ht="18" customHeight="1" thickBot="1">
      <c r="A336" s="371" t="s">
        <v>683</v>
      </c>
      <c r="B336" s="336">
        <f>SUM(C336:N336)</f>
        <v>243170</v>
      </c>
      <c r="C336" s="336">
        <f aca="true" t="shared" si="30" ref="C336:N336">SUM(C297,C333)</f>
        <v>83865</v>
      </c>
      <c r="D336" s="336">
        <f t="shared" si="30"/>
        <v>22191</v>
      </c>
      <c r="E336" s="336">
        <f t="shared" si="30"/>
        <v>101649</v>
      </c>
      <c r="F336" s="336">
        <f t="shared" si="30"/>
        <v>24798</v>
      </c>
      <c r="G336" s="336">
        <f t="shared" si="30"/>
        <v>150</v>
      </c>
      <c r="H336" s="336">
        <f t="shared" si="30"/>
        <v>9425</v>
      </c>
      <c r="I336" s="336">
        <f t="shared" si="30"/>
        <v>0</v>
      </c>
      <c r="J336" s="336">
        <f t="shared" si="30"/>
        <v>1092</v>
      </c>
      <c r="K336" s="336">
        <f t="shared" si="30"/>
        <v>0</v>
      </c>
      <c r="L336" s="336">
        <f t="shared" si="30"/>
        <v>0</v>
      </c>
      <c r="M336" s="336">
        <f t="shared" si="30"/>
        <v>0</v>
      </c>
      <c r="N336" s="337">
        <f t="shared" si="30"/>
        <v>0</v>
      </c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</row>
    <row r="337" spans="1:55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</row>
    <row r="338" spans="1:55" ht="15.75">
      <c r="A338" s="280" t="s">
        <v>538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</row>
    <row r="339" spans="1:55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</row>
    <row r="340" spans="1:60" ht="12.75" customHeight="1">
      <c r="A340" s="9" t="s">
        <v>72</v>
      </c>
      <c r="B340" s="20" t="s">
        <v>45</v>
      </c>
      <c r="C340" s="443" t="s">
        <v>73</v>
      </c>
      <c r="D340" s="468"/>
      <c r="E340" s="468"/>
      <c r="F340" s="468"/>
      <c r="G340" s="468"/>
      <c r="H340" s="444"/>
      <c r="I340" s="456" t="s">
        <v>74</v>
      </c>
      <c r="J340" s="467"/>
      <c r="K340" s="467"/>
      <c r="L340" s="139" t="s">
        <v>249</v>
      </c>
      <c r="M340" s="10" t="s">
        <v>99</v>
      </c>
      <c r="N340" s="494" t="s">
        <v>76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 spans="1:60" ht="12.75">
      <c r="A341" s="23" t="s">
        <v>77</v>
      </c>
      <c r="B341" s="24" t="s">
        <v>95</v>
      </c>
      <c r="C341" s="23" t="s">
        <v>96</v>
      </c>
      <c r="D341" s="24" t="s">
        <v>78</v>
      </c>
      <c r="E341" s="494" t="s">
        <v>79</v>
      </c>
      <c r="F341" s="24" t="s">
        <v>80</v>
      </c>
      <c r="G341" s="23" t="s">
        <v>252</v>
      </c>
      <c r="H341" s="9" t="s">
        <v>47</v>
      </c>
      <c r="I341" s="494" t="s">
        <v>81</v>
      </c>
      <c r="J341" s="494" t="s">
        <v>82</v>
      </c>
      <c r="K341" s="20" t="s">
        <v>48</v>
      </c>
      <c r="L341" s="23" t="s">
        <v>255</v>
      </c>
      <c r="M341" s="25" t="s">
        <v>256</v>
      </c>
      <c r="N341" s="495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 spans="1:60" ht="12.75">
      <c r="A342" s="23"/>
      <c r="B342" s="24" t="s">
        <v>64</v>
      </c>
      <c r="C342" s="23" t="s">
        <v>83</v>
      </c>
      <c r="D342" s="24" t="s">
        <v>84</v>
      </c>
      <c r="E342" s="495"/>
      <c r="F342" s="24" t="s">
        <v>85</v>
      </c>
      <c r="G342" s="23" t="s">
        <v>253</v>
      </c>
      <c r="H342" s="23" t="s">
        <v>264</v>
      </c>
      <c r="I342" s="495"/>
      <c r="J342" s="495"/>
      <c r="K342" s="24" t="s">
        <v>86</v>
      </c>
      <c r="L342" s="23" t="s">
        <v>105</v>
      </c>
      <c r="M342" s="25" t="s">
        <v>105</v>
      </c>
      <c r="N342" s="495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 spans="1:60" ht="12.75">
      <c r="A343" s="11"/>
      <c r="B343" s="26"/>
      <c r="C343" s="11"/>
      <c r="D343" s="26" t="s">
        <v>87</v>
      </c>
      <c r="E343" s="496"/>
      <c r="F343" s="26" t="s">
        <v>88</v>
      </c>
      <c r="G343" s="11" t="s">
        <v>254</v>
      </c>
      <c r="H343" s="11" t="s">
        <v>265</v>
      </c>
      <c r="I343" s="496"/>
      <c r="J343" s="496"/>
      <c r="K343" s="26" t="s">
        <v>60</v>
      </c>
      <c r="L343" s="11"/>
      <c r="M343" s="27"/>
      <c r="N343" s="496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 spans="1:60" ht="12.75">
      <c r="A344" s="12" t="s">
        <v>7</v>
      </c>
      <c r="B344" s="22" t="s">
        <v>8</v>
      </c>
      <c r="C344" s="12" t="s">
        <v>9</v>
      </c>
      <c r="D344" s="22" t="s">
        <v>10</v>
      </c>
      <c r="E344" s="12" t="s">
        <v>11</v>
      </c>
      <c r="F344" s="22" t="s">
        <v>12</v>
      </c>
      <c r="G344" s="12" t="s">
        <v>14</v>
      </c>
      <c r="H344" s="13" t="s">
        <v>15</v>
      </c>
      <c r="I344" s="21" t="s">
        <v>16</v>
      </c>
      <c r="J344" s="12" t="s">
        <v>17</v>
      </c>
      <c r="K344" s="22" t="s">
        <v>18</v>
      </c>
      <c r="L344" s="11" t="s">
        <v>19</v>
      </c>
      <c r="M344" s="22" t="s">
        <v>20</v>
      </c>
      <c r="N344" s="12" t="s">
        <v>21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 spans="1:60" ht="12.75">
      <c r="A345" s="17" t="s">
        <v>339</v>
      </c>
      <c r="B345" s="171"/>
      <c r="C345" s="167"/>
      <c r="D345" s="171"/>
      <c r="E345" s="167"/>
      <c r="F345" s="171"/>
      <c r="G345" s="167"/>
      <c r="H345" s="171"/>
      <c r="I345" s="167"/>
      <c r="J345" s="171"/>
      <c r="K345" s="167"/>
      <c r="L345" s="171"/>
      <c r="M345" s="167"/>
      <c r="N345" s="16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 spans="1:60" ht="12.75">
      <c r="A346" s="291" t="s">
        <v>106</v>
      </c>
      <c r="B346" s="174">
        <f>SUM(C346:N346)</f>
        <v>0</v>
      </c>
      <c r="C346" s="130">
        <v>0</v>
      </c>
      <c r="D346" s="174">
        <v>0</v>
      </c>
      <c r="E346" s="130">
        <v>0</v>
      </c>
      <c r="F346" s="174">
        <v>0</v>
      </c>
      <c r="G346" s="130">
        <v>0</v>
      </c>
      <c r="H346" s="174">
        <v>0</v>
      </c>
      <c r="I346" s="130">
        <v>0</v>
      </c>
      <c r="J346" s="174">
        <v>0</v>
      </c>
      <c r="K346" s="130">
        <v>0</v>
      </c>
      <c r="L346" s="174">
        <v>0</v>
      </c>
      <c r="M346" s="130">
        <v>0</v>
      </c>
      <c r="N346" s="130">
        <v>0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 spans="1:60" ht="12.75">
      <c r="A347" s="291" t="s">
        <v>555</v>
      </c>
      <c r="B347" s="174"/>
      <c r="C347" s="130"/>
      <c r="D347" s="174"/>
      <c r="E347" s="130"/>
      <c r="F347" s="174"/>
      <c r="G347" s="130"/>
      <c r="H347" s="174"/>
      <c r="I347" s="130"/>
      <c r="J347" s="174"/>
      <c r="K347" s="130"/>
      <c r="L347" s="174"/>
      <c r="M347" s="130"/>
      <c r="N347" s="130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 spans="1:60" ht="12.75">
      <c r="A348" s="292" t="s">
        <v>655</v>
      </c>
      <c r="B348" s="173">
        <f>SUM(C348:N348)</f>
        <v>0</v>
      </c>
      <c r="C348" s="164"/>
      <c r="D348" s="173"/>
      <c r="E348" s="164"/>
      <c r="F348" s="173"/>
      <c r="G348" s="164"/>
      <c r="H348" s="173"/>
      <c r="I348" s="164"/>
      <c r="J348" s="173"/>
      <c r="K348" s="164"/>
      <c r="L348" s="173"/>
      <c r="M348" s="164"/>
      <c r="N348" s="164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 spans="1:60" ht="12.75">
      <c r="A349" s="30" t="s">
        <v>340</v>
      </c>
      <c r="B349" s="174"/>
      <c r="C349" s="130"/>
      <c r="D349" s="174"/>
      <c r="E349" s="130"/>
      <c r="F349" s="174"/>
      <c r="G349" s="130"/>
      <c r="H349" s="174"/>
      <c r="I349" s="130"/>
      <c r="J349" s="174"/>
      <c r="K349" s="130"/>
      <c r="L349" s="174"/>
      <c r="M349" s="130"/>
      <c r="N349" s="130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 spans="1:60" ht="12.75">
      <c r="A350" s="291" t="s">
        <v>106</v>
      </c>
      <c r="B350" s="174">
        <f>SUM(C350:N350)</f>
        <v>0</v>
      </c>
      <c r="C350" s="130">
        <v>0</v>
      </c>
      <c r="D350" s="174">
        <v>0</v>
      </c>
      <c r="E350" s="130">
        <v>0</v>
      </c>
      <c r="F350" s="174"/>
      <c r="G350" s="130">
        <v>0</v>
      </c>
      <c r="H350" s="174">
        <v>0</v>
      </c>
      <c r="I350" s="130">
        <v>0</v>
      </c>
      <c r="J350" s="174">
        <v>0</v>
      </c>
      <c r="K350" s="130">
        <v>0</v>
      </c>
      <c r="L350" s="174">
        <v>0</v>
      </c>
      <c r="M350" s="130">
        <v>0</v>
      </c>
      <c r="N350" s="130">
        <v>0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 spans="1:60" ht="12.75">
      <c r="A351" s="291" t="s">
        <v>555</v>
      </c>
      <c r="B351" s="174"/>
      <c r="C351" s="130"/>
      <c r="D351" s="174"/>
      <c r="E351" s="130"/>
      <c r="F351" s="174"/>
      <c r="G351" s="130"/>
      <c r="H351" s="174"/>
      <c r="I351" s="130"/>
      <c r="J351" s="174"/>
      <c r="K351" s="130"/>
      <c r="L351" s="174"/>
      <c r="M351" s="130"/>
      <c r="N351" s="130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 spans="1:60" ht="12.75">
      <c r="A352" s="292" t="s">
        <v>655</v>
      </c>
      <c r="B352" s="174">
        <f>SUM(C352:N352)</f>
        <v>0</v>
      </c>
      <c r="C352" s="130"/>
      <c r="D352" s="174"/>
      <c r="E352" s="130"/>
      <c r="F352" s="174"/>
      <c r="G352" s="130"/>
      <c r="H352" s="174"/>
      <c r="I352" s="130"/>
      <c r="J352" s="174"/>
      <c r="K352" s="130"/>
      <c r="L352" s="174"/>
      <c r="M352" s="130"/>
      <c r="N352" s="130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 spans="1:60" ht="12.75">
      <c r="A353" s="17" t="s">
        <v>341</v>
      </c>
      <c r="B353" s="171"/>
      <c r="C353" s="167"/>
      <c r="D353" s="171"/>
      <c r="E353" s="167"/>
      <c r="F353" s="171"/>
      <c r="G353" s="167"/>
      <c r="H353" s="171"/>
      <c r="I353" s="167"/>
      <c r="J353" s="171"/>
      <c r="K353" s="167"/>
      <c r="L353" s="171"/>
      <c r="M353" s="167"/>
      <c r="N353" s="16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 spans="1:60" ht="12.75">
      <c r="A354" s="291" t="s">
        <v>106</v>
      </c>
      <c r="B354" s="174">
        <f>SUM(C354:N354)</f>
        <v>259166</v>
      </c>
      <c r="C354" s="253">
        <v>163140</v>
      </c>
      <c r="D354" s="174">
        <v>41675</v>
      </c>
      <c r="E354" s="130">
        <v>53619</v>
      </c>
      <c r="F354" s="174">
        <v>0</v>
      </c>
      <c r="G354" s="130">
        <v>0</v>
      </c>
      <c r="H354" s="174">
        <v>0</v>
      </c>
      <c r="I354" s="130">
        <v>0</v>
      </c>
      <c r="J354" s="174">
        <v>732</v>
      </c>
      <c r="K354" s="130">
        <v>0</v>
      </c>
      <c r="L354" s="174">
        <v>0</v>
      </c>
      <c r="M354" s="130">
        <v>0</v>
      </c>
      <c r="N354" s="130">
        <v>0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 spans="1:60" ht="12.75">
      <c r="A355" s="291" t="s">
        <v>555</v>
      </c>
      <c r="B355" s="174">
        <f>SUM(C355:N355)</f>
        <v>268550</v>
      </c>
      <c r="C355" s="253">
        <v>167931</v>
      </c>
      <c r="D355" s="174">
        <v>42968</v>
      </c>
      <c r="E355" s="130">
        <v>53619</v>
      </c>
      <c r="F355" s="174"/>
      <c r="G355" s="130"/>
      <c r="H355" s="174"/>
      <c r="I355" s="130"/>
      <c r="J355" s="174">
        <v>4032</v>
      </c>
      <c r="K355" s="130"/>
      <c r="L355" s="174"/>
      <c r="M355" s="130"/>
      <c r="N355" s="130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 spans="1:60" ht="12.75">
      <c r="A356" s="291" t="s">
        <v>655</v>
      </c>
      <c r="B356" s="174">
        <f>SUM(C356:N356)</f>
        <v>272111</v>
      </c>
      <c r="C356" s="253">
        <v>168278</v>
      </c>
      <c r="D356" s="174">
        <v>43062</v>
      </c>
      <c r="E356" s="130">
        <v>53619</v>
      </c>
      <c r="F356" s="174"/>
      <c r="G356" s="130"/>
      <c r="H356" s="174"/>
      <c r="I356" s="130"/>
      <c r="J356" s="174">
        <v>7152</v>
      </c>
      <c r="K356" s="130"/>
      <c r="L356" s="174"/>
      <c r="M356" s="130"/>
      <c r="N356" s="130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 spans="1:60" ht="12.75">
      <c r="A357" s="306" t="s">
        <v>539</v>
      </c>
      <c r="B357" s="388">
        <f aca="true" t="shared" si="31" ref="B357:N357">SUM(B346,B350,B354)</f>
        <v>259166</v>
      </c>
      <c r="C357" s="391">
        <f t="shared" si="31"/>
        <v>163140</v>
      </c>
      <c r="D357" s="389">
        <f t="shared" si="31"/>
        <v>41675</v>
      </c>
      <c r="E357" s="388">
        <f t="shared" si="31"/>
        <v>53619</v>
      </c>
      <c r="F357" s="389">
        <f t="shared" si="31"/>
        <v>0</v>
      </c>
      <c r="G357" s="388">
        <f t="shared" si="31"/>
        <v>0</v>
      </c>
      <c r="H357" s="389">
        <f t="shared" si="31"/>
        <v>0</v>
      </c>
      <c r="I357" s="388">
        <f t="shared" si="31"/>
        <v>0</v>
      </c>
      <c r="J357" s="389">
        <f t="shared" si="31"/>
        <v>732</v>
      </c>
      <c r="K357" s="388">
        <f t="shared" si="31"/>
        <v>0</v>
      </c>
      <c r="L357" s="389">
        <f t="shared" si="31"/>
        <v>0</v>
      </c>
      <c r="M357" s="388">
        <f t="shared" si="31"/>
        <v>0</v>
      </c>
      <c r="N357" s="391">
        <f t="shared" si="31"/>
        <v>0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 spans="1:60" ht="12.75">
      <c r="A358" s="401" t="s">
        <v>684</v>
      </c>
      <c r="B358" s="201">
        <f>SUM(B347,B351,B355)</f>
        <v>268550</v>
      </c>
      <c r="C358" s="131">
        <f>SUM(C347,C351,C355)</f>
        <v>167931</v>
      </c>
      <c r="D358" s="281">
        <f aca="true" t="shared" si="32" ref="D358:M358">SUM(D347,D351,D355)</f>
        <v>42968</v>
      </c>
      <c r="E358" s="201">
        <f t="shared" si="32"/>
        <v>53619</v>
      </c>
      <c r="F358" s="281">
        <f t="shared" si="32"/>
        <v>0</v>
      </c>
      <c r="G358" s="201">
        <f t="shared" si="32"/>
        <v>0</v>
      </c>
      <c r="H358" s="281">
        <f t="shared" si="32"/>
        <v>0</v>
      </c>
      <c r="I358" s="201">
        <f t="shared" si="32"/>
        <v>0</v>
      </c>
      <c r="J358" s="281">
        <f t="shared" si="32"/>
        <v>4032</v>
      </c>
      <c r="K358" s="201">
        <f t="shared" si="32"/>
        <v>0</v>
      </c>
      <c r="L358" s="281">
        <f t="shared" si="32"/>
        <v>0</v>
      </c>
      <c r="M358" s="201">
        <f t="shared" si="32"/>
        <v>0</v>
      </c>
      <c r="N358" s="131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 spans="1:60" ht="15.75" customHeight="1">
      <c r="A359" s="402" t="s">
        <v>685</v>
      </c>
      <c r="B359" s="165">
        <f aca="true" t="shared" si="33" ref="B359:N359">SUM(B348,B352,B356)</f>
        <v>272111</v>
      </c>
      <c r="C359" s="392">
        <f t="shared" si="33"/>
        <v>168278</v>
      </c>
      <c r="D359" s="390">
        <f t="shared" si="33"/>
        <v>43062</v>
      </c>
      <c r="E359" s="165">
        <f t="shared" si="33"/>
        <v>53619</v>
      </c>
      <c r="F359" s="390">
        <f t="shared" si="33"/>
        <v>0</v>
      </c>
      <c r="G359" s="165">
        <f t="shared" si="33"/>
        <v>0</v>
      </c>
      <c r="H359" s="390">
        <f t="shared" si="33"/>
        <v>0</v>
      </c>
      <c r="I359" s="165">
        <f t="shared" si="33"/>
        <v>0</v>
      </c>
      <c r="J359" s="390">
        <f t="shared" si="33"/>
        <v>7152</v>
      </c>
      <c r="K359" s="165">
        <f t="shared" si="33"/>
        <v>0</v>
      </c>
      <c r="L359" s="390">
        <f t="shared" si="33"/>
        <v>0</v>
      </c>
      <c r="M359" s="165">
        <f t="shared" si="33"/>
        <v>0</v>
      </c>
      <c r="N359" s="392">
        <f t="shared" si="33"/>
        <v>0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 spans="1:6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 spans="1:60" ht="12.75">
      <c r="A361" s="7" t="s">
        <v>757</v>
      </c>
      <c r="B361" s="168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 spans="1:60" ht="12.75">
      <c r="A362" s="7" t="s">
        <v>753</v>
      </c>
      <c r="B362" s="168">
        <f>SUM(B147,B175,B227)</f>
        <v>2069060</v>
      </c>
      <c r="C362" s="168"/>
      <c r="D362" s="168"/>
      <c r="E362" s="369"/>
      <c r="F362" s="369"/>
      <c r="G362" s="369"/>
      <c r="H362" s="369"/>
      <c r="I362" s="369"/>
      <c r="J362" s="369"/>
      <c r="K362" s="168"/>
      <c r="L362" s="168"/>
      <c r="M362" s="168"/>
      <c r="N362" s="168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 spans="1:60" ht="12.75">
      <c r="A363" s="7" t="s">
        <v>754</v>
      </c>
      <c r="B363" s="168">
        <f>SUM(B297,B333)</f>
        <v>243170</v>
      </c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 spans="1:60" ht="12.75">
      <c r="A364" s="7" t="s">
        <v>755</v>
      </c>
      <c r="B364" s="168">
        <f>SUM(B356)</f>
        <v>272111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 spans="1:60" ht="12.75">
      <c r="A365" s="7" t="s">
        <v>756</v>
      </c>
      <c r="B365" s="168">
        <f>SUM(B362:B364)</f>
        <v>2584341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 spans="1:60" ht="12.75">
      <c r="A366" s="7" t="s">
        <v>758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 spans="1:60" ht="12.75">
      <c r="A367" s="7"/>
      <c r="B367" s="168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 spans="1:6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 spans="1:6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 spans="1:6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 spans="1:6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 spans="1:6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 spans="1:6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 spans="1:6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 spans="1:6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 spans="1:6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 spans="1:6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 spans="1:6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 spans="1:6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 spans="1:6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 spans="1:6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 spans="1:6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 spans="1:6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 spans="1:6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 spans="1:6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 spans="1:6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 spans="1:6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 spans="1:6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 spans="1:6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 spans="1:6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 spans="1:6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 spans="1:6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 spans="1:6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 spans="1:6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 spans="1:6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 spans="1:6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 spans="1:6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 spans="1:6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 spans="1:6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 spans="1:6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 spans="1:6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 spans="1:6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 spans="1:6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 spans="1:6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 spans="1:6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 spans="1:6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 spans="1:6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 spans="1:6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 spans="1:6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 spans="1:6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 spans="1:6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 spans="1:6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 spans="1:6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 spans="1:6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 spans="1:6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 spans="1:6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 spans="1:6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 spans="1:6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 spans="1:6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 spans="1:6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 spans="1:6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 spans="1:6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 spans="1:6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 spans="1:6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 spans="1:6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 spans="1:6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 spans="1:6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 spans="1:6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 spans="1:6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 spans="1:6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 spans="1:6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 spans="1:6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 spans="1:6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 spans="1:6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 spans="1:6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 spans="1:6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 spans="1:6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 spans="1:6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 spans="1:6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 spans="1:6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 spans="1:6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 spans="1:6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 spans="1:6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 spans="1:6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 spans="1:6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 spans="1:6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 spans="1:6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 spans="1:6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 spans="1:6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 spans="1:6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 spans="1:6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 spans="1:6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 spans="1:6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 spans="1:6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 spans="1:6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 spans="1:6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 spans="1:6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 spans="1:6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 spans="1:6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 spans="1:6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 spans="1:6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 spans="1:6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 spans="1:6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 spans="1:6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 spans="1:6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 spans="1:6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 spans="1:6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 spans="1:6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 spans="1:6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 spans="1:6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 spans="1:6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 spans="1:6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 spans="1:6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 spans="1:6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 spans="1:6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 spans="1:6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 spans="1:6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 spans="1:6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 spans="1:6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 spans="1:6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 spans="1:6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 spans="1:6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 spans="1:6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 spans="1:6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 spans="1:6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 spans="1:6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 spans="1:6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 spans="1:6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 spans="1:6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 spans="1:6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 spans="1:6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 spans="1:6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 spans="1:6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 spans="1:6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 spans="1:6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 spans="1:6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 spans="1:6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 spans="1:6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 spans="1:6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 spans="1:6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 spans="1:6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 spans="1:6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 spans="1:6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 spans="1:6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 spans="1:6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 spans="1:6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 spans="1:6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 spans="1:6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 spans="1:6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 spans="1:6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 spans="1:6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 spans="1:6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 spans="1:6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 spans="1:6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 spans="1:6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 spans="1:6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 spans="1:6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 spans="1:6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 spans="1:6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 spans="1:6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 spans="1:6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 spans="1:6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 spans="1:6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 spans="1:6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 spans="1:6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 spans="1:6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 spans="1:6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 spans="1:6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 spans="1:6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 spans="1:6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 spans="1:6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 spans="1:6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 spans="1:6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 spans="1:6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 spans="1:6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 spans="1:6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 spans="1:6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 spans="1:6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 spans="1:6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 spans="1:6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 spans="1:6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 spans="1:6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 spans="1:6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 spans="1:6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 spans="1:6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 spans="1:6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 spans="1:6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 spans="1:6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 spans="1:6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 spans="1:6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 spans="1:6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 spans="1:6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 spans="1:6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 spans="1:6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 spans="1:6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 spans="1:6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 spans="1:6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 spans="1:6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 spans="1:6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 spans="1:6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 spans="1:6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 spans="1:6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 spans="1:6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 spans="1:6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 spans="1:6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 spans="1:6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 spans="1:6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 spans="1:6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 spans="1:6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 spans="1:6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 spans="1:6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 spans="1:6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 spans="1:6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 spans="1:6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 spans="1:6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 spans="1:6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 spans="1:6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 spans="1:6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 spans="1:6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 spans="1:6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 spans="1:6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 spans="1:6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 spans="1:6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 spans="1:6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 spans="1:6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 spans="1:6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 spans="1:6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 spans="1:6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 spans="1:6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 spans="1:6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 spans="1:6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 spans="1:6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 spans="1:6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 spans="1:6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 spans="1:6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 spans="1:6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 spans="1:6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 spans="1:6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 spans="1:6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 spans="1:6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 spans="1:6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 spans="1:6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 spans="1:6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 spans="1:6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 spans="1:6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 spans="1:6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 spans="1:6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 spans="1:6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 spans="1:6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 spans="1:6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 spans="1:6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 spans="1:6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 spans="1:6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 spans="1:6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 spans="1:6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 spans="1:6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 spans="1:6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 spans="1:6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 spans="1:6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 spans="1:6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 spans="1:6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 spans="1:6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 spans="1:6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 spans="1:6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 spans="1:6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 spans="1:6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 spans="1:6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 spans="1:6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 spans="1:6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 spans="1:6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 spans="1:6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 spans="1:6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 spans="1:6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 spans="1:6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 spans="1:6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 spans="1:6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 spans="1:6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 spans="1:6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 spans="1:6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 spans="1:6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 spans="1:6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 spans="1:6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 spans="1:6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 spans="1:6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 spans="1:6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 spans="1:6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 spans="1:6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 spans="1:6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 spans="1:6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 spans="1:6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 spans="1:6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 spans="1:6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 spans="1:6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 spans="1:6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 spans="1:6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 spans="1:6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 spans="1:6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 spans="1:6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 spans="1:6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 spans="1:6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 spans="1:6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 spans="1:6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 spans="1:6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 spans="1:6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 spans="1:6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 spans="1:6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 spans="1:6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 spans="1:6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 spans="1:6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 spans="1:6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 spans="1:6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 spans="1:6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 spans="1:6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 spans="1:6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 spans="1:6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 spans="1:6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 spans="1:6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 spans="1:6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 spans="1:6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 spans="1:6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 spans="1:6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 spans="1:6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 spans="1:6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 spans="1:6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 spans="1:6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 spans="1:6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 spans="1:6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 spans="1:6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 spans="1:6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 spans="1:6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 spans="1:6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 spans="1:6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 spans="1:6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 spans="1:6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 spans="1:6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 spans="1:6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 spans="1:6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 spans="1:6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 spans="1:6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 spans="1:6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 spans="1:6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 spans="1:6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 spans="1:6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 spans="1:6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 spans="1:6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 spans="1:6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 spans="1:6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 spans="1:6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 spans="1:6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 spans="1:6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 spans="1:6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 spans="1:6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 spans="1:6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 spans="1:6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 spans="1:6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 spans="1:6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 spans="1:6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 spans="1:6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 spans="1:6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 spans="1:6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 spans="1:6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 spans="1:6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 spans="1:6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 spans="1:6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 spans="1:6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 spans="1:6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 spans="1:6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 spans="1:6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 spans="1:6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 spans="1:6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 spans="1:6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 spans="1:6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</sheetData>
  <sheetProtection/>
  <mergeCells count="21">
    <mergeCell ref="A3:N3"/>
    <mergeCell ref="A4:N4"/>
    <mergeCell ref="A6:N6"/>
    <mergeCell ref="C9:H9"/>
    <mergeCell ref="I9:K9"/>
    <mergeCell ref="N340:N343"/>
    <mergeCell ref="I341:I343"/>
    <mergeCell ref="J341:J343"/>
    <mergeCell ref="E341:E343"/>
    <mergeCell ref="C340:H340"/>
    <mergeCell ref="I340:K340"/>
    <mergeCell ref="N233:N236"/>
    <mergeCell ref="E10:E12"/>
    <mergeCell ref="I10:I12"/>
    <mergeCell ref="J10:J12"/>
    <mergeCell ref="N9:N12"/>
    <mergeCell ref="C233:H233"/>
    <mergeCell ref="I233:K233"/>
    <mergeCell ref="E234:E236"/>
    <mergeCell ref="I234:I236"/>
    <mergeCell ref="J234:J23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61" r:id="rId1"/>
  <headerFooter alignWithMargins="0">
    <oddFooter>&amp;C&amp;P. oldal</oddFooter>
  </headerFooter>
  <rowBreaks count="7" manualBreakCount="7">
    <brk id="65" max="13" man="1"/>
    <brk id="131" max="13" man="1"/>
    <brk id="191" max="13" man="1"/>
    <brk id="230" max="13" man="1"/>
    <brk id="293" max="13" man="1"/>
    <brk id="309" max="13" man="1"/>
    <brk id="3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view="pageBreakPreview" zoomScaleSheetLayoutView="100" zoomScalePageLayoutView="0" workbookViewId="0" topLeftCell="A1">
      <selection activeCell="A4" sqref="A4:P4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2" width="11.421875" style="0" customWidth="1"/>
    <col min="13" max="13" width="10.00390625" style="0" customWidth="1"/>
    <col min="14" max="15" width="8.421875" style="0" customWidth="1"/>
    <col min="16" max="16" width="9.00390625" style="0" customWidth="1"/>
  </cols>
  <sheetData>
    <row r="1" spans="1:16" ht="15.75">
      <c r="A1" s="36" t="s">
        <v>777</v>
      </c>
      <c r="B1" s="36"/>
      <c r="C1" s="36"/>
      <c r="D1" s="36"/>
      <c r="E1" s="36"/>
      <c r="F1" s="46"/>
      <c r="G1" s="46"/>
      <c r="H1" s="46"/>
      <c r="I1" s="46"/>
      <c r="J1" s="49"/>
      <c r="K1" s="49"/>
      <c r="L1" s="49"/>
      <c r="M1" s="49"/>
      <c r="N1" s="49"/>
      <c r="O1" s="49"/>
      <c r="P1" s="1"/>
    </row>
    <row r="2" spans="1:16" ht="15.75">
      <c r="A2" s="36"/>
      <c r="B2" s="36"/>
      <c r="C2" s="36"/>
      <c r="D2" s="36"/>
      <c r="E2" s="36"/>
      <c r="F2" s="46"/>
      <c r="G2" s="46"/>
      <c r="H2" s="46"/>
      <c r="I2" s="46"/>
      <c r="J2" s="49"/>
      <c r="K2" s="49"/>
      <c r="L2" s="49"/>
      <c r="M2" s="49"/>
      <c r="N2" s="49"/>
      <c r="O2" s="49"/>
      <c r="P2" s="1"/>
    </row>
    <row r="3" spans="1:16" ht="15.75">
      <c r="A3" s="47"/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1:16" ht="15.75">
      <c r="A4" s="437" t="s">
        <v>42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</row>
    <row r="5" spans="1:16" ht="15.75">
      <c r="A5" s="437" t="s">
        <v>651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</row>
    <row r="6" spans="1:16" ht="15.75">
      <c r="A6" s="437" t="s">
        <v>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</row>
    <row r="7" spans="1:16" ht="15.75">
      <c r="A7" s="36"/>
      <c r="B7" s="36"/>
      <c r="C7" s="36"/>
      <c r="D7" s="47"/>
      <c r="E7" s="47"/>
      <c r="F7" s="35"/>
      <c r="G7" s="35"/>
      <c r="H7" s="35"/>
      <c r="I7" s="35"/>
      <c r="J7" s="35"/>
      <c r="K7" s="35"/>
      <c r="L7" s="35"/>
      <c r="M7" s="35"/>
      <c r="N7" s="35"/>
      <c r="O7" s="35"/>
      <c r="P7" s="1"/>
    </row>
    <row r="8" spans="1:1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"/>
    </row>
    <row r="9" spans="1:16" ht="12.75">
      <c r="A9" s="35"/>
      <c r="B9" s="7"/>
      <c r="C9" s="7"/>
      <c r="D9" s="7"/>
      <c r="E9" s="7"/>
      <c r="F9" s="50"/>
      <c r="G9" s="50"/>
      <c r="H9" s="50"/>
      <c r="I9" s="50"/>
      <c r="J9" s="50"/>
      <c r="K9" s="50"/>
      <c r="L9" s="50"/>
      <c r="M9" s="49"/>
      <c r="N9" s="50" t="s">
        <v>43</v>
      </c>
      <c r="O9" s="49"/>
      <c r="P9" s="1"/>
    </row>
    <row r="10" spans="1:16" ht="12.75">
      <c r="A10" s="9" t="s">
        <v>44</v>
      </c>
      <c r="B10" s="9" t="s">
        <v>45</v>
      </c>
      <c r="C10" s="9" t="s">
        <v>46</v>
      </c>
      <c r="D10" s="9" t="s">
        <v>4</v>
      </c>
      <c r="E10" s="9" t="s">
        <v>47</v>
      </c>
      <c r="F10" s="9" t="s">
        <v>48</v>
      </c>
      <c r="G10" s="9" t="s">
        <v>49</v>
      </c>
      <c r="H10" s="9" t="s">
        <v>50</v>
      </c>
      <c r="I10" s="445" t="s">
        <v>316</v>
      </c>
      <c r="J10" s="446"/>
      <c r="K10" s="9" t="s">
        <v>153</v>
      </c>
      <c r="L10" s="449" t="s">
        <v>240</v>
      </c>
      <c r="M10" s="450"/>
      <c r="N10" s="9" t="s">
        <v>261</v>
      </c>
      <c r="O10" s="9" t="s">
        <v>51</v>
      </c>
      <c r="P10" s="9" t="s">
        <v>52</v>
      </c>
    </row>
    <row r="11" spans="1:16" ht="12.75">
      <c r="A11" s="23" t="s">
        <v>53</v>
      </c>
      <c r="B11" s="23" t="s">
        <v>54</v>
      </c>
      <c r="C11" s="23" t="s">
        <v>55</v>
      </c>
      <c r="D11" s="23" t="s">
        <v>56</v>
      </c>
      <c r="E11" s="23" t="s">
        <v>57</v>
      </c>
      <c r="F11" s="23" t="s">
        <v>58</v>
      </c>
      <c r="G11" s="23" t="s">
        <v>59</v>
      </c>
      <c r="H11" s="23" t="s">
        <v>60</v>
      </c>
      <c r="I11" s="447"/>
      <c r="J11" s="448"/>
      <c r="K11" s="23" t="s">
        <v>154</v>
      </c>
      <c r="L11" s="451"/>
      <c r="M11" s="452"/>
      <c r="N11" s="23" t="s">
        <v>262</v>
      </c>
      <c r="O11" s="23" t="s">
        <v>62</v>
      </c>
      <c r="P11" s="23" t="s">
        <v>63</v>
      </c>
    </row>
    <row r="12" spans="1:16" ht="12.75">
      <c r="A12" s="11"/>
      <c r="B12" s="11" t="s">
        <v>64</v>
      </c>
      <c r="C12" s="11" t="s">
        <v>65</v>
      </c>
      <c r="D12" s="11" t="s">
        <v>66</v>
      </c>
      <c r="E12" s="11" t="s">
        <v>67</v>
      </c>
      <c r="F12" s="11" t="s">
        <v>66</v>
      </c>
      <c r="G12" s="11" t="s">
        <v>61</v>
      </c>
      <c r="H12" s="11"/>
      <c r="I12" s="12" t="s">
        <v>619</v>
      </c>
      <c r="J12" s="12" t="s">
        <v>618</v>
      </c>
      <c r="K12" s="11" t="s">
        <v>65</v>
      </c>
      <c r="L12" s="11" t="s">
        <v>619</v>
      </c>
      <c r="M12" s="27" t="s">
        <v>618</v>
      </c>
      <c r="N12" s="11" t="s">
        <v>105</v>
      </c>
      <c r="O12" s="11" t="s">
        <v>68</v>
      </c>
      <c r="P12" s="11" t="s">
        <v>66</v>
      </c>
    </row>
    <row r="13" spans="1:16" ht="12.75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2" t="s">
        <v>12</v>
      </c>
      <c r="G13" s="9" t="s">
        <v>14</v>
      </c>
      <c r="H13" s="12" t="s">
        <v>15</v>
      </c>
      <c r="I13" s="443" t="s">
        <v>16</v>
      </c>
      <c r="J13" s="444"/>
      <c r="K13" s="23" t="s">
        <v>17</v>
      </c>
      <c r="L13" s="23"/>
      <c r="M13" s="23" t="s">
        <v>18</v>
      </c>
      <c r="N13" s="23" t="s">
        <v>19</v>
      </c>
      <c r="O13" s="23" t="s">
        <v>20</v>
      </c>
      <c r="P13" s="66" t="s">
        <v>21</v>
      </c>
    </row>
    <row r="14" spans="1:16" ht="12.75">
      <c r="A14" s="37" t="s">
        <v>360</v>
      </c>
      <c r="B14" s="167"/>
      <c r="C14" s="167"/>
      <c r="D14" s="171"/>
      <c r="E14" s="167"/>
      <c r="F14" s="171"/>
      <c r="G14" s="167"/>
      <c r="H14" s="171"/>
      <c r="I14" s="167"/>
      <c r="J14" s="171"/>
      <c r="K14" s="167"/>
      <c r="L14" s="171"/>
      <c r="M14" s="167"/>
      <c r="N14" s="171"/>
      <c r="O14" s="167"/>
      <c r="P14" s="169"/>
    </row>
    <row r="15" spans="1:16" ht="12.75">
      <c r="A15" s="15" t="s">
        <v>69</v>
      </c>
      <c r="B15" s="130">
        <f>SUM(C15:P15)</f>
        <v>2302003</v>
      </c>
      <c r="C15" s="130">
        <f>'4.1'!C209</f>
        <v>0</v>
      </c>
      <c r="D15" s="174">
        <f>'4.1'!D209</f>
        <v>36968</v>
      </c>
      <c r="E15" s="130">
        <f>'4.1'!E209</f>
        <v>1130004</v>
      </c>
      <c r="F15" s="174">
        <f>'4.1'!F209</f>
        <v>88632</v>
      </c>
      <c r="G15" s="130">
        <f>'4.1'!G209</f>
        <v>382082</v>
      </c>
      <c r="H15" s="174">
        <f>'4.1'!H209</f>
        <v>0</v>
      </c>
      <c r="I15" s="130">
        <f>'4.1'!I209</f>
        <v>947</v>
      </c>
      <c r="J15" s="174">
        <f>'4.1'!J209</f>
        <v>25263</v>
      </c>
      <c r="K15" s="130">
        <f>'4.1'!K209</f>
        <v>0</v>
      </c>
      <c r="L15" s="174">
        <f>'4.1'!L209</f>
        <v>221107</v>
      </c>
      <c r="M15" s="130">
        <v>0</v>
      </c>
      <c r="N15" s="174">
        <v>417000</v>
      </c>
      <c r="O15" s="130">
        <f>'4.1'!O209</f>
        <v>0</v>
      </c>
      <c r="P15" s="174">
        <f>'4.1'!P209</f>
        <v>0</v>
      </c>
    </row>
    <row r="16" spans="1:16" ht="12.75">
      <c r="A16" s="19" t="s">
        <v>644</v>
      </c>
      <c r="B16" s="130">
        <f>SUM(C16:P16)</f>
        <v>2367289</v>
      </c>
      <c r="C16" s="130">
        <f>'4.1'!C210</f>
        <v>0</v>
      </c>
      <c r="D16" s="174">
        <f>'4.1'!D210</f>
        <v>39591</v>
      </c>
      <c r="E16" s="130">
        <f>'4.1'!E210</f>
        <v>1130004</v>
      </c>
      <c r="F16" s="174">
        <f>'4.1'!F210</f>
        <v>88632</v>
      </c>
      <c r="G16" s="130">
        <f>'4.1'!G210</f>
        <v>382082</v>
      </c>
      <c r="H16" s="174">
        <f>'4.1'!H210</f>
        <v>0</v>
      </c>
      <c r="I16" s="130">
        <f>'4.1'!I210</f>
        <v>947</v>
      </c>
      <c r="J16" s="174">
        <f>'4.1'!J210</f>
        <v>37899</v>
      </c>
      <c r="K16" s="130">
        <f>'4.1'!K210</f>
        <v>41934</v>
      </c>
      <c r="L16" s="174">
        <f>'4.1'!L210</f>
        <v>231547</v>
      </c>
      <c r="M16" s="130">
        <v>0</v>
      </c>
      <c r="N16" s="174">
        <v>417000</v>
      </c>
      <c r="O16" s="130">
        <v>0</v>
      </c>
      <c r="P16" s="174">
        <v>-2347</v>
      </c>
    </row>
    <row r="17" spans="1:16" ht="12.75">
      <c r="A17" s="57" t="s">
        <v>647</v>
      </c>
      <c r="B17" s="199">
        <f>SUM(C17:P17)</f>
        <v>2345833</v>
      </c>
      <c r="C17" s="199">
        <f>'4.1'!C212</f>
        <v>0</v>
      </c>
      <c r="D17" s="199">
        <f>'4.1'!D212</f>
        <v>109079</v>
      </c>
      <c r="E17" s="199">
        <f>'4.1'!E212</f>
        <v>1060516</v>
      </c>
      <c r="F17" s="199">
        <f>'4.1'!F212</f>
        <v>88632</v>
      </c>
      <c r="G17" s="199">
        <f>'4.1'!G212</f>
        <v>441403</v>
      </c>
      <c r="H17" s="199">
        <f>'4.1'!H212</f>
        <v>0</v>
      </c>
      <c r="I17" s="199">
        <f>'4.1'!I212</f>
        <v>947</v>
      </c>
      <c r="J17" s="199">
        <f>'4.1'!J212</f>
        <v>37899</v>
      </c>
      <c r="K17" s="199">
        <f>'4.1'!K212</f>
        <v>414651</v>
      </c>
      <c r="L17" s="199">
        <f>'4.1'!L212</f>
        <v>17853</v>
      </c>
      <c r="M17" s="199">
        <v>0</v>
      </c>
      <c r="N17" s="199">
        <v>177200</v>
      </c>
      <c r="O17" s="199">
        <v>0</v>
      </c>
      <c r="P17" s="199">
        <v>-2347</v>
      </c>
    </row>
    <row r="18" spans="1:16" ht="12.75">
      <c r="A18" s="15" t="s">
        <v>373</v>
      </c>
      <c r="B18" s="130"/>
      <c r="C18" s="130"/>
      <c r="D18" s="130"/>
      <c r="E18" s="130"/>
      <c r="F18" s="174"/>
      <c r="G18" s="130"/>
      <c r="H18" s="174"/>
      <c r="I18" s="130"/>
      <c r="J18" s="184"/>
      <c r="K18" s="130"/>
      <c r="L18" s="130"/>
      <c r="M18" s="130"/>
      <c r="N18" s="130"/>
      <c r="O18" s="130"/>
      <c r="P18" s="130"/>
    </row>
    <row r="19" spans="1:16" ht="12.75">
      <c r="A19" s="15" t="s">
        <v>69</v>
      </c>
      <c r="B19" s="130">
        <f>SUM(C19:P19)</f>
        <v>-888868</v>
      </c>
      <c r="C19" s="130">
        <v>0</v>
      </c>
      <c r="D19" s="130">
        <v>0</v>
      </c>
      <c r="E19" s="130">
        <v>-506786</v>
      </c>
      <c r="F19" s="174">
        <v>0</v>
      </c>
      <c r="G19" s="130">
        <v>-382082</v>
      </c>
      <c r="H19" s="174">
        <v>0</v>
      </c>
      <c r="I19" s="130">
        <v>0</v>
      </c>
      <c r="J19" s="184">
        <v>0</v>
      </c>
      <c r="K19" s="130">
        <v>0</v>
      </c>
      <c r="L19" s="130"/>
      <c r="M19" s="130">
        <v>0</v>
      </c>
      <c r="N19" s="130">
        <v>0</v>
      </c>
      <c r="O19" s="130">
        <v>0</v>
      </c>
      <c r="P19" s="130">
        <v>0</v>
      </c>
    </row>
    <row r="20" spans="1:16" ht="12.75">
      <c r="A20" s="19" t="s">
        <v>645</v>
      </c>
      <c r="B20" s="164">
        <f>SUM(C20:P20)</f>
        <v>-937298</v>
      </c>
      <c r="C20" s="164">
        <v>0</v>
      </c>
      <c r="D20" s="164">
        <v>0</v>
      </c>
      <c r="E20" s="164">
        <v>-555216</v>
      </c>
      <c r="F20" s="173">
        <v>0</v>
      </c>
      <c r="G20" s="164">
        <v>-382082</v>
      </c>
      <c r="H20" s="173">
        <v>0</v>
      </c>
      <c r="I20" s="164">
        <v>0</v>
      </c>
      <c r="J20" s="172">
        <v>0</v>
      </c>
      <c r="K20" s="164">
        <v>0</v>
      </c>
      <c r="L20" s="164"/>
      <c r="M20" s="164">
        <v>0</v>
      </c>
      <c r="N20" s="164">
        <v>0</v>
      </c>
      <c r="O20" s="164">
        <v>0</v>
      </c>
      <c r="P20" s="164">
        <v>0</v>
      </c>
    </row>
    <row r="21" spans="1:16" ht="12.75">
      <c r="A21" s="57" t="s">
        <v>646</v>
      </c>
      <c r="B21" s="164">
        <f>SUM(C21:P21)</f>
        <v>-962307</v>
      </c>
      <c r="C21" s="199"/>
      <c r="D21" s="199"/>
      <c r="E21" s="411">
        <v>-539928</v>
      </c>
      <c r="F21" s="412"/>
      <c r="G21" s="411">
        <v>-387614</v>
      </c>
      <c r="H21" s="412"/>
      <c r="I21" s="411"/>
      <c r="J21" s="413"/>
      <c r="K21" s="411">
        <v>-34765</v>
      </c>
      <c r="L21" s="199"/>
      <c r="M21" s="199"/>
      <c r="N21" s="199"/>
      <c r="O21" s="199"/>
      <c r="P21" s="130"/>
    </row>
    <row r="22" spans="1:16" s="229" customFormat="1" ht="12.75">
      <c r="A22" s="30" t="s">
        <v>142</v>
      </c>
      <c r="B22" s="178"/>
      <c r="C22" s="178"/>
      <c r="D22" s="178"/>
      <c r="E22" s="178"/>
      <c r="F22" s="230"/>
      <c r="G22" s="178"/>
      <c r="H22" s="230"/>
      <c r="I22" s="178"/>
      <c r="J22" s="180"/>
      <c r="K22" s="178"/>
      <c r="L22" s="178"/>
      <c r="M22" s="178"/>
      <c r="N22" s="178"/>
      <c r="O22" s="178"/>
      <c r="P22" s="183"/>
    </row>
    <row r="23" spans="1:16" s="229" customFormat="1" ht="12.75">
      <c r="A23" s="15" t="s">
        <v>69</v>
      </c>
      <c r="B23" s="130">
        <f>SUM(C23:P23)</f>
        <v>271166</v>
      </c>
      <c r="C23" s="130">
        <v>268029</v>
      </c>
      <c r="D23" s="130">
        <f>'4.2'!D61</f>
        <v>3137</v>
      </c>
      <c r="E23" s="130">
        <f>'4.2'!E61</f>
        <v>0</v>
      </c>
      <c r="F23" s="130">
        <f>'4.2'!F61</f>
        <v>0</v>
      </c>
      <c r="G23" s="130">
        <f>'4.2'!G61</f>
        <v>0</v>
      </c>
      <c r="H23" s="130">
        <f>'4.2'!H61</f>
        <v>0</v>
      </c>
      <c r="I23" s="130">
        <f>'4.2'!I61</f>
        <v>0</v>
      </c>
      <c r="J23" s="130">
        <f>'4.2'!J61</f>
        <v>0</v>
      </c>
      <c r="K23" s="130">
        <f>'4.2'!K61</f>
        <v>0</v>
      </c>
      <c r="L23" s="130"/>
      <c r="M23" s="130">
        <f>'4.2'!L61</f>
        <v>0</v>
      </c>
      <c r="N23" s="130">
        <f>'4.2'!M61</f>
        <v>0</v>
      </c>
      <c r="O23" s="130">
        <f>'4.2'!N61</f>
        <v>0</v>
      </c>
      <c r="P23" s="130">
        <f>'4.2'!O61</f>
        <v>0</v>
      </c>
    </row>
    <row r="24" spans="1:16" ht="12.75">
      <c r="A24" s="15" t="s">
        <v>644</v>
      </c>
      <c r="B24" s="130">
        <f>SUM(C24:P24)</f>
        <v>315393</v>
      </c>
      <c r="C24" s="130">
        <f>'4.2'!C62</f>
        <v>306157</v>
      </c>
      <c r="D24" s="130">
        <f>'4.2'!D62</f>
        <v>3137</v>
      </c>
      <c r="E24" s="130">
        <f>'4.2'!E62</f>
        <v>0</v>
      </c>
      <c r="F24" s="130">
        <f>'4.2'!F62</f>
        <v>700</v>
      </c>
      <c r="G24" s="130">
        <f>'4.2'!G62</f>
        <v>0</v>
      </c>
      <c r="H24" s="130">
        <f>'4.2'!H62</f>
        <v>0</v>
      </c>
      <c r="I24" s="130">
        <f>'4.2'!I62</f>
        <v>0</v>
      </c>
      <c r="J24" s="130">
        <f>'4.2'!J62</f>
        <v>0</v>
      </c>
      <c r="K24" s="130">
        <f>'4.2'!K62</f>
        <v>0</v>
      </c>
      <c r="L24" s="130">
        <f>'4.2'!L62</f>
        <v>0</v>
      </c>
      <c r="M24" s="130">
        <f>'4.2'!M62</f>
        <v>0</v>
      </c>
      <c r="N24" s="130">
        <f>'4.2'!N62</f>
        <v>0</v>
      </c>
      <c r="O24" s="130">
        <v>0</v>
      </c>
      <c r="P24" s="130">
        <v>5399</v>
      </c>
    </row>
    <row r="25" spans="1:16" ht="12.75">
      <c r="A25" s="57" t="s">
        <v>647</v>
      </c>
      <c r="B25" s="199">
        <f>SUM(C25:P25)</f>
        <v>334870</v>
      </c>
      <c r="C25" s="199">
        <f>'4.2'!C64</f>
        <v>325634</v>
      </c>
      <c r="D25" s="199">
        <f>'4.2'!D64</f>
        <v>3137</v>
      </c>
      <c r="E25" s="199">
        <f>'4.2'!E64</f>
        <v>0</v>
      </c>
      <c r="F25" s="199">
        <f>'4.2'!F64</f>
        <v>700</v>
      </c>
      <c r="G25" s="199">
        <f>'4.2'!G64</f>
        <v>0</v>
      </c>
      <c r="H25" s="199">
        <f>'4.2'!H64</f>
        <v>0</v>
      </c>
      <c r="I25" s="199">
        <f>'4.2'!I64</f>
        <v>0</v>
      </c>
      <c r="J25" s="199">
        <f>'4.2'!J64</f>
        <v>0</v>
      </c>
      <c r="K25" s="199">
        <f>'4.2'!K64</f>
        <v>0</v>
      </c>
      <c r="L25" s="199">
        <f>'4.2'!L64</f>
        <v>0</v>
      </c>
      <c r="M25" s="199">
        <f>'4.2'!M64</f>
        <v>0</v>
      </c>
      <c r="N25" s="199">
        <f>'4.2'!N64</f>
        <v>0</v>
      </c>
      <c r="O25" s="199">
        <v>0</v>
      </c>
      <c r="P25" s="199">
        <v>5399</v>
      </c>
    </row>
    <row r="26" spans="1:16" s="229" customFormat="1" ht="12.75">
      <c r="A26" s="30" t="s">
        <v>461</v>
      </c>
      <c r="B26" s="178"/>
      <c r="C26" s="178"/>
      <c r="D26" s="230"/>
      <c r="E26" s="178"/>
      <c r="F26" s="178"/>
      <c r="G26" s="178"/>
      <c r="H26" s="178"/>
      <c r="I26" s="180"/>
      <c r="J26" s="180"/>
      <c r="K26" s="178"/>
      <c r="L26" s="178"/>
      <c r="M26" s="178"/>
      <c r="N26" s="178"/>
      <c r="O26" s="178"/>
      <c r="P26" s="178"/>
    </row>
    <row r="27" spans="1:16" s="229" customFormat="1" ht="12.75">
      <c r="A27" s="15" t="s">
        <v>69</v>
      </c>
      <c r="B27" s="130">
        <f>SUM(C27:P27)</f>
        <v>189127</v>
      </c>
      <c r="C27" s="130">
        <v>167428</v>
      </c>
      <c r="D27" s="130">
        <v>21699</v>
      </c>
      <c r="E27" s="130"/>
      <c r="F27" s="130"/>
      <c r="G27" s="130"/>
      <c r="H27" s="130"/>
      <c r="I27" s="130"/>
      <c r="J27" s="130"/>
      <c r="K27" s="130"/>
      <c r="L27" s="130"/>
      <c r="M27" s="130">
        <v>0</v>
      </c>
      <c r="N27" s="130"/>
      <c r="O27" s="130"/>
      <c r="P27" s="130">
        <v>0</v>
      </c>
    </row>
    <row r="28" spans="1:16" ht="12.75">
      <c r="A28" s="15" t="s">
        <v>644</v>
      </c>
      <c r="B28" s="130">
        <f>SUM(C28:P28)</f>
        <v>196993</v>
      </c>
      <c r="C28" s="130">
        <v>169694</v>
      </c>
      <c r="D28" s="130">
        <v>23930</v>
      </c>
      <c r="E28" s="130"/>
      <c r="F28" s="130"/>
      <c r="G28" s="130"/>
      <c r="H28" s="130"/>
      <c r="I28" s="130"/>
      <c r="J28" s="130"/>
      <c r="K28" s="130"/>
      <c r="L28" s="130"/>
      <c r="M28" s="130">
        <v>293</v>
      </c>
      <c r="N28" s="130"/>
      <c r="O28" s="130"/>
      <c r="P28" s="130">
        <v>3076</v>
      </c>
    </row>
    <row r="29" spans="1:16" ht="12.75">
      <c r="A29" s="57" t="s">
        <v>647</v>
      </c>
      <c r="B29" s="199">
        <f>SUM(C29:P29)</f>
        <v>198738</v>
      </c>
      <c r="C29" s="199">
        <v>171424</v>
      </c>
      <c r="D29" s="199">
        <v>23930</v>
      </c>
      <c r="E29" s="199"/>
      <c r="F29" s="376"/>
      <c r="G29" s="199"/>
      <c r="H29" s="376"/>
      <c r="I29" s="199"/>
      <c r="J29" s="198"/>
      <c r="K29" s="199"/>
      <c r="L29" s="199"/>
      <c r="M29" s="199">
        <v>308</v>
      </c>
      <c r="N29" s="199"/>
      <c r="O29" s="199"/>
      <c r="P29" s="199">
        <v>3076</v>
      </c>
    </row>
    <row r="30" spans="1:16" ht="12.75">
      <c r="A30" s="17" t="s">
        <v>361</v>
      </c>
      <c r="B30" s="167"/>
      <c r="C30" s="167"/>
      <c r="D30" s="167"/>
      <c r="E30" s="167"/>
      <c r="F30" s="171"/>
      <c r="G30" s="167"/>
      <c r="H30" s="171"/>
      <c r="I30" s="167"/>
      <c r="J30" s="170"/>
      <c r="K30" s="167"/>
      <c r="L30" s="167"/>
      <c r="M30" s="167"/>
      <c r="N30" s="167"/>
      <c r="O30" s="167"/>
      <c r="P30" s="167"/>
    </row>
    <row r="31" spans="1:16" ht="12.75">
      <c r="A31" s="15" t="s">
        <v>69</v>
      </c>
      <c r="B31" s="130">
        <f>SUM(C31:P31)</f>
        <v>23756</v>
      </c>
      <c r="C31" s="130">
        <v>23106</v>
      </c>
      <c r="D31" s="130">
        <v>650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>
        <v>0</v>
      </c>
    </row>
    <row r="32" spans="1:17" ht="12.75">
      <c r="A32" s="19" t="s">
        <v>644</v>
      </c>
      <c r="B32" s="164">
        <f>SUM(C32:P32)</f>
        <v>24182</v>
      </c>
      <c r="C32" s="164">
        <v>23328</v>
      </c>
      <c r="D32" s="164">
        <v>650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>
        <v>204</v>
      </c>
      <c r="Q32" s="35"/>
    </row>
    <row r="33" spans="1:17" ht="12.75">
      <c r="A33" s="57" t="s">
        <v>647</v>
      </c>
      <c r="B33" s="164">
        <f>SUM(C33:P33)</f>
        <v>24619</v>
      </c>
      <c r="C33" s="199">
        <v>23489</v>
      </c>
      <c r="D33" s="199">
        <v>650</v>
      </c>
      <c r="E33" s="199"/>
      <c r="F33" s="199"/>
      <c r="G33" s="199"/>
      <c r="H33" s="199"/>
      <c r="I33" s="198"/>
      <c r="J33" s="198"/>
      <c r="K33" s="199"/>
      <c r="L33" s="199">
        <v>276</v>
      </c>
      <c r="M33" s="199"/>
      <c r="N33" s="199"/>
      <c r="O33" s="199"/>
      <c r="P33" s="199">
        <v>204</v>
      </c>
      <c r="Q33" s="35"/>
    </row>
    <row r="34" spans="1:16" ht="12.75">
      <c r="A34" s="30" t="s">
        <v>362</v>
      </c>
      <c r="B34" s="178"/>
      <c r="C34" s="178"/>
      <c r="D34" s="178"/>
      <c r="E34" s="178"/>
      <c r="F34" s="178"/>
      <c r="G34" s="178"/>
      <c r="H34" s="178"/>
      <c r="I34" s="180"/>
      <c r="J34" s="180"/>
      <c r="K34" s="178"/>
      <c r="L34" s="178"/>
      <c r="M34" s="178"/>
      <c r="N34" s="178"/>
      <c r="O34" s="178"/>
      <c r="P34" s="130"/>
    </row>
    <row r="35" spans="1:16" ht="12.75">
      <c r="A35" s="15" t="s">
        <v>69</v>
      </c>
      <c r="B35" s="130">
        <f>SUM(C35:P35)</f>
        <v>135093</v>
      </c>
      <c r="C35" s="130">
        <v>57449</v>
      </c>
      <c r="D35" s="130">
        <v>77644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>
        <v>0</v>
      </c>
    </row>
    <row r="36" spans="1:16" s="231" customFormat="1" ht="12.75">
      <c r="A36" s="19" t="s">
        <v>644</v>
      </c>
      <c r="B36" s="164">
        <f>SUM(C36:P36)</f>
        <v>139732</v>
      </c>
      <c r="C36" s="164">
        <v>58499</v>
      </c>
      <c r="D36" s="164">
        <v>77660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v>3573</v>
      </c>
    </row>
    <row r="37" spans="1:16" s="231" customFormat="1" ht="12.75">
      <c r="A37" s="57" t="s">
        <v>647</v>
      </c>
      <c r="B37" s="164">
        <f>SUM(C37:P37)</f>
        <v>140370</v>
      </c>
      <c r="C37" s="130">
        <v>59089</v>
      </c>
      <c r="D37" s="161">
        <v>77671</v>
      </c>
      <c r="E37" s="130"/>
      <c r="F37" s="130"/>
      <c r="G37" s="130"/>
      <c r="H37" s="130"/>
      <c r="I37" s="184">
        <v>37</v>
      </c>
      <c r="J37" s="184"/>
      <c r="K37" s="130"/>
      <c r="L37" s="130"/>
      <c r="M37" s="130"/>
      <c r="N37" s="130"/>
      <c r="O37" s="130"/>
      <c r="P37" s="130">
        <v>3573</v>
      </c>
    </row>
    <row r="38" spans="1:16" ht="12.75">
      <c r="A38" s="17" t="s">
        <v>363</v>
      </c>
      <c r="B38" s="178"/>
      <c r="C38" s="183"/>
      <c r="D38" s="188"/>
      <c r="E38" s="183"/>
      <c r="F38" s="183"/>
      <c r="G38" s="183"/>
      <c r="H38" s="183"/>
      <c r="I38" s="187"/>
      <c r="J38" s="187"/>
      <c r="K38" s="183"/>
      <c r="L38" s="183"/>
      <c r="M38" s="183"/>
      <c r="N38" s="183"/>
      <c r="O38" s="183"/>
      <c r="P38" s="183"/>
    </row>
    <row r="39" spans="1:16" ht="12.75">
      <c r="A39" s="15" t="s">
        <v>69</v>
      </c>
      <c r="B39" s="130">
        <f>SUM(C39:P39)</f>
        <v>37288</v>
      </c>
      <c r="C39" s="130">
        <v>31170</v>
      </c>
      <c r="D39" s="130">
        <v>6118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>
        <v>0</v>
      </c>
    </row>
    <row r="40" spans="1:16" ht="12.75">
      <c r="A40" s="19" t="s">
        <v>644</v>
      </c>
      <c r="B40" s="164">
        <f>SUM(C40:P40)</f>
        <v>37976</v>
      </c>
      <c r="C40" s="164">
        <v>31475</v>
      </c>
      <c r="D40" s="164">
        <v>6118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>
        <v>383</v>
      </c>
    </row>
    <row r="41" spans="1:16" ht="12.75">
      <c r="A41" s="57" t="s">
        <v>647</v>
      </c>
      <c r="B41" s="164">
        <f>SUM(C41:P41)</f>
        <v>38203</v>
      </c>
      <c r="C41" s="130">
        <v>31702</v>
      </c>
      <c r="D41" s="161">
        <v>6118</v>
      </c>
      <c r="E41" s="130"/>
      <c r="F41" s="130"/>
      <c r="G41" s="130"/>
      <c r="H41" s="130"/>
      <c r="I41" s="184"/>
      <c r="J41" s="184"/>
      <c r="K41" s="130"/>
      <c r="L41" s="130"/>
      <c r="M41" s="130"/>
      <c r="N41" s="130"/>
      <c r="O41" s="130"/>
      <c r="P41" s="130">
        <v>383</v>
      </c>
    </row>
    <row r="42" spans="1:16" ht="12.75">
      <c r="A42" s="17" t="s">
        <v>462</v>
      </c>
      <c r="B42" s="178"/>
      <c r="C42" s="183"/>
      <c r="D42" s="188"/>
      <c r="E42" s="183"/>
      <c r="F42" s="183"/>
      <c r="G42" s="183"/>
      <c r="H42" s="183"/>
      <c r="I42" s="187"/>
      <c r="J42" s="187"/>
      <c r="K42" s="183"/>
      <c r="L42" s="183"/>
      <c r="M42" s="183"/>
      <c r="N42" s="183"/>
      <c r="O42" s="183"/>
      <c r="P42" s="183"/>
    </row>
    <row r="43" spans="1:16" ht="12.75">
      <c r="A43" s="15" t="s">
        <v>69</v>
      </c>
      <c r="B43" s="130">
        <f>SUM(C43:P43)</f>
        <v>100855</v>
      </c>
      <c r="C43" s="130">
        <v>51335</v>
      </c>
      <c r="D43" s="130">
        <v>49520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>
        <v>0</v>
      </c>
    </row>
    <row r="44" spans="1:16" ht="12.75">
      <c r="A44" s="19" t="s">
        <v>644</v>
      </c>
      <c r="B44" s="164">
        <f>SUM(C44:P44)</f>
        <v>102510</v>
      </c>
      <c r="C44" s="164">
        <v>51335</v>
      </c>
      <c r="D44" s="164">
        <v>49843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>
        <v>1332</v>
      </c>
    </row>
    <row r="45" spans="1:16" ht="12.75">
      <c r="A45" s="57" t="s">
        <v>647</v>
      </c>
      <c r="B45" s="164">
        <f>SUM(C45:P45)</f>
        <v>102510</v>
      </c>
      <c r="C45" s="130">
        <v>51335</v>
      </c>
      <c r="D45" s="161">
        <v>49843</v>
      </c>
      <c r="E45" s="130"/>
      <c r="F45" s="130"/>
      <c r="G45" s="130"/>
      <c r="H45" s="130"/>
      <c r="I45" s="184"/>
      <c r="J45" s="184"/>
      <c r="K45" s="130"/>
      <c r="L45" s="130"/>
      <c r="M45" s="130"/>
      <c r="N45" s="130"/>
      <c r="O45" s="130"/>
      <c r="P45" s="130">
        <v>1332</v>
      </c>
    </row>
    <row r="46" spans="1:16" ht="12.75">
      <c r="A46" s="17" t="s">
        <v>592</v>
      </c>
      <c r="B46" s="178"/>
      <c r="C46" s="183"/>
      <c r="D46" s="188"/>
      <c r="E46" s="183"/>
      <c r="F46" s="183"/>
      <c r="G46" s="183"/>
      <c r="H46" s="183"/>
      <c r="I46" s="187"/>
      <c r="J46" s="187"/>
      <c r="K46" s="183"/>
      <c r="L46" s="183"/>
      <c r="M46" s="183"/>
      <c r="N46" s="183"/>
      <c r="O46" s="183"/>
      <c r="P46" s="183"/>
    </row>
    <row r="47" spans="1:16" ht="12.75">
      <c r="A47" s="15" t="s">
        <v>69</v>
      </c>
      <c r="B47" s="130">
        <f>SUM(C47:P47)</f>
        <v>342993</v>
      </c>
      <c r="C47" s="130">
        <v>290351</v>
      </c>
      <c r="D47" s="130">
        <v>33742</v>
      </c>
      <c r="E47" s="130"/>
      <c r="F47" s="130"/>
      <c r="G47" s="130"/>
      <c r="H47" s="130"/>
      <c r="I47" s="130"/>
      <c r="J47" s="130"/>
      <c r="K47" s="130"/>
      <c r="L47" s="130">
        <v>18900</v>
      </c>
      <c r="M47" s="130">
        <v>0</v>
      </c>
      <c r="N47" s="130"/>
      <c r="O47" s="130"/>
      <c r="P47" s="130">
        <v>0</v>
      </c>
    </row>
    <row r="48" spans="1:16" ht="12.75">
      <c r="A48" s="19" t="s">
        <v>644</v>
      </c>
      <c r="B48" s="164">
        <f>SUM(C48:P48)</f>
        <v>358320</v>
      </c>
      <c r="C48" s="164">
        <v>296810</v>
      </c>
      <c r="D48" s="164">
        <v>38173</v>
      </c>
      <c r="E48" s="164"/>
      <c r="F48" s="164"/>
      <c r="G48" s="164"/>
      <c r="H48" s="164"/>
      <c r="I48" s="164"/>
      <c r="J48" s="164"/>
      <c r="K48" s="164"/>
      <c r="L48" s="164">
        <v>19500</v>
      </c>
      <c r="M48" s="252">
        <v>0</v>
      </c>
      <c r="N48" s="164"/>
      <c r="O48" s="164"/>
      <c r="P48" s="164">
        <v>3837</v>
      </c>
    </row>
    <row r="49" spans="1:16" ht="12.75">
      <c r="A49" s="57" t="s">
        <v>647</v>
      </c>
      <c r="B49" s="164">
        <f>SUM(C49:P49)</f>
        <v>361505</v>
      </c>
      <c r="C49" s="130">
        <v>299634</v>
      </c>
      <c r="D49" s="161">
        <v>37784</v>
      </c>
      <c r="E49" s="130"/>
      <c r="F49" s="130"/>
      <c r="G49" s="130"/>
      <c r="H49" s="130"/>
      <c r="I49" s="184"/>
      <c r="J49" s="184"/>
      <c r="K49" s="130"/>
      <c r="L49" s="130">
        <v>20250</v>
      </c>
      <c r="M49" s="253"/>
      <c r="N49" s="130"/>
      <c r="O49" s="130"/>
      <c r="P49" s="130">
        <v>3837</v>
      </c>
    </row>
    <row r="50" spans="1:16" ht="12.75">
      <c r="A50" s="17" t="s">
        <v>266</v>
      </c>
      <c r="B50" s="183"/>
      <c r="C50" s="183"/>
      <c r="D50" s="188"/>
      <c r="E50" s="183"/>
      <c r="F50" s="183"/>
      <c r="G50" s="183"/>
      <c r="H50" s="183"/>
      <c r="I50" s="187"/>
      <c r="J50" s="187"/>
      <c r="K50" s="183"/>
      <c r="L50" s="183"/>
      <c r="M50" s="183"/>
      <c r="N50" s="183"/>
      <c r="O50" s="183"/>
      <c r="P50" s="183"/>
    </row>
    <row r="51" spans="1:16" ht="12.75">
      <c r="A51" s="15" t="s">
        <v>69</v>
      </c>
      <c r="B51" s="130">
        <f>SUM(C51:P51)</f>
        <v>2513413</v>
      </c>
      <c r="C51" s="130">
        <f aca="true" t="shared" si="0" ref="C51:P51">C$15+C$19+C$23+C$27+C$31+C$35+C$39+C$43+C$47</f>
        <v>888868</v>
      </c>
      <c r="D51" s="130">
        <f t="shared" si="0"/>
        <v>229478</v>
      </c>
      <c r="E51" s="130">
        <f t="shared" si="0"/>
        <v>623218</v>
      </c>
      <c r="F51" s="130">
        <f t="shared" si="0"/>
        <v>88632</v>
      </c>
      <c r="G51" s="130">
        <f t="shared" si="0"/>
        <v>0</v>
      </c>
      <c r="H51" s="130">
        <f t="shared" si="0"/>
        <v>0</v>
      </c>
      <c r="I51" s="130">
        <f t="shared" si="0"/>
        <v>947</v>
      </c>
      <c r="J51" s="130">
        <f t="shared" si="0"/>
        <v>25263</v>
      </c>
      <c r="K51" s="130">
        <f t="shared" si="0"/>
        <v>0</v>
      </c>
      <c r="L51" s="130">
        <f t="shared" si="0"/>
        <v>240007</v>
      </c>
      <c r="M51" s="130">
        <f t="shared" si="0"/>
        <v>0</v>
      </c>
      <c r="N51" s="130">
        <f t="shared" si="0"/>
        <v>417000</v>
      </c>
      <c r="O51" s="130">
        <f t="shared" si="0"/>
        <v>0</v>
      </c>
      <c r="P51" s="130">
        <f t="shared" si="0"/>
        <v>0</v>
      </c>
    </row>
    <row r="52" spans="1:16" ht="12.75">
      <c r="A52" s="19" t="s">
        <v>644</v>
      </c>
      <c r="B52" s="130">
        <f>SUM(C52:P52)</f>
        <v>2605097</v>
      </c>
      <c r="C52" s="164">
        <f aca="true" t="shared" si="1" ref="C52:P52">C$16+C$20+C$24+C$28+C$32+C$36+C$40+C$44+C$48</f>
        <v>937298</v>
      </c>
      <c r="D52" s="164">
        <f t="shared" si="1"/>
        <v>239102</v>
      </c>
      <c r="E52" s="164">
        <f t="shared" si="1"/>
        <v>574788</v>
      </c>
      <c r="F52" s="164">
        <f t="shared" si="1"/>
        <v>89332</v>
      </c>
      <c r="G52" s="164">
        <f t="shared" si="1"/>
        <v>0</v>
      </c>
      <c r="H52" s="164">
        <f t="shared" si="1"/>
        <v>0</v>
      </c>
      <c r="I52" s="164">
        <f t="shared" si="1"/>
        <v>947</v>
      </c>
      <c r="J52" s="164">
        <f t="shared" si="1"/>
        <v>37899</v>
      </c>
      <c r="K52" s="164">
        <f t="shared" si="1"/>
        <v>41934</v>
      </c>
      <c r="L52" s="164">
        <f t="shared" si="1"/>
        <v>251047</v>
      </c>
      <c r="M52" s="164">
        <f t="shared" si="1"/>
        <v>293</v>
      </c>
      <c r="N52" s="164">
        <f t="shared" si="1"/>
        <v>417000</v>
      </c>
      <c r="O52" s="164">
        <f t="shared" si="1"/>
        <v>0</v>
      </c>
      <c r="P52" s="164">
        <f t="shared" si="1"/>
        <v>15457</v>
      </c>
    </row>
    <row r="53" spans="1:16" ht="12.75">
      <c r="A53" s="57" t="s">
        <v>647</v>
      </c>
      <c r="B53" s="199">
        <f>SUM(C53:P53)</f>
        <v>2584341</v>
      </c>
      <c r="C53" s="164">
        <f>SUM(C17,C21,C25,C29,C33,C37,C41,C45,C49,)</f>
        <v>962307</v>
      </c>
      <c r="D53" s="164">
        <f aca="true" t="shared" si="2" ref="D53:P53">SUM(D17,D21,D25,D29,D33,D37,D41,D45,D49,)</f>
        <v>308212</v>
      </c>
      <c r="E53" s="164">
        <f t="shared" si="2"/>
        <v>520588</v>
      </c>
      <c r="F53" s="164">
        <f t="shared" si="2"/>
        <v>89332</v>
      </c>
      <c r="G53" s="164">
        <f t="shared" si="2"/>
        <v>53789</v>
      </c>
      <c r="H53" s="164">
        <f t="shared" si="2"/>
        <v>0</v>
      </c>
      <c r="I53" s="164">
        <f t="shared" si="2"/>
        <v>984</v>
      </c>
      <c r="J53" s="164">
        <f t="shared" si="2"/>
        <v>37899</v>
      </c>
      <c r="K53" s="164">
        <f t="shared" si="2"/>
        <v>379886</v>
      </c>
      <c r="L53" s="164">
        <f t="shared" si="2"/>
        <v>38379</v>
      </c>
      <c r="M53" s="164">
        <f t="shared" si="2"/>
        <v>308</v>
      </c>
      <c r="N53" s="164">
        <f t="shared" si="2"/>
        <v>177200</v>
      </c>
      <c r="O53" s="164">
        <f t="shared" si="2"/>
        <v>0</v>
      </c>
      <c r="P53" s="164">
        <f t="shared" si="2"/>
        <v>15457</v>
      </c>
    </row>
    <row r="54" ht="12.75">
      <c r="P54" s="7"/>
    </row>
    <row r="55" spans="2:16" ht="12.75">
      <c r="B55" s="216">
        <f>B52-B51</f>
        <v>91684</v>
      </c>
      <c r="P55" s="7"/>
    </row>
    <row r="56" spans="3:16" ht="12.75">
      <c r="C56" s="216">
        <f>SUM(C24,C28,C32,C36,C40,C44,C48)</f>
        <v>937298</v>
      </c>
      <c r="P56" s="7"/>
    </row>
    <row r="57" ht="12.75">
      <c r="P57" s="7"/>
    </row>
    <row r="58" spans="3:16" ht="12.75">
      <c r="C58" s="216">
        <f>SUM(C28,C32,C36,C40,C44,C48)</f>
        <v>631141</v>
      </c>
      <c r="P58" s="7"/>
    </row>
    <row r="59" ht="12.75">
      <c r="P59" s="7"/>
    </row>
    <row r="60" ht="12.75">
      <c r="P60" s="7"/>
    </row>
    <row r="61" ht="12.75">
      <c r="P61" s="7"/>
    </row>
    <row r="62" ht="12.75">
      <c r="P62" s="7"/>
    </row>
    <row r="63" ht="12.75">
      <c r="P63" s="7"/>
    </row>
    <row r="64" ht="12.75">
      <c r="P64" s="7"/>
    </row>
    <row r="65" ht="12.75">
      <c r="P65" s="7"/>
    </row>
    <row r="66" ht="12.75">
      <c r="P66" s="7"/>
    </row>
    <row r="67" ht="12.75">
      <c r="P67" s="7"/>
    </row>
    <row r="68" ht="12.75">
      <c r="P68" s="7"/>
    </row>
    <row r="69" ht="12.75">
      <c r="P69" s="7"/>
    </row>
    <row r="70" ht="12.75">
      <c r="P70" s="7"/>
    </row>
    <row r="71" ht="12.75">
      <c r="P71" s="7"/>
    </row>
    <row r="72" ht="12.75">
      <c r="P72" s="7"/>
    </row>
    <row r="73" ht="12.75">
      <c r="P73" s="7"/>
    </row>
    <row r="74" ht="12.75">
      <c r="P74" s="7"/>
    </row>
    <row r="75" ht="12.75">
      <c r="P75" s="7"/>
    </row>
    <row r="76" ht="12.75">
      <c r="P76" s="7"/>
    </row>
    <row r="77" ht="12.75">
      <c r="P77" s="7"/>
    </row>
    <row r="78" ht="12.75">
      <c r="P78" s="7"/>
    </row>
    <row r="79" ht="12.75">
      <c r="P79" s="7"/>
    </row>
    <row r="80" ht="12.75">
      <c r="P80" s="7"/>
    </row>
    <row r="81" ht="12.75">
      <c r="P81" s="7"/>
    </row>
    <row r="82" ht="12.75">
      <c r="P82" s="7"/>
    </row>
    <row r="83" ht="12.75">
      <c r="P83" s="7"/>
    </row>
    <row r="84" ht="12.75">
      <c r="P84" s="7"/>
    </row>
    <row r="85" ht="12.75">
      <c r="P85" s="7"/>
    </row>
    <row r="86" ht="12.75">
      <c r="P86" s="7"/>
    </row>
    <row r="87" ht="12.75">
      <c r="P87" s="7"/>
    </row>
    <row r="88" ht="12.75">
      <c r="P88" s="7"/>
    </row>
    <row r="89" ht="12.75">
      <c r="P89" s="7"/>
    </row>
    <row r="90" ht="12.75">
      <c r="P90" s="7"/>
    </row>
    <row r="91" ht="12.75">
      <c r="P91" s="7"/>
    </row>
    <row r="92" ht="12.75">
      <c r="P92" s="7"/>
    </row>
    <row r="93" ht="12.75">
      <c r="P93" s="7"/>
    </row>
    <row r="94" ht="12.75">
      <c r="P94" s="7"/>
    </row>
    <row r="95" ht="12.75">
      <c r="P95" s="7"/>
    </row>
    <row r="96" ht="12.75">
      <c r="P96" s="7"/>
    </row>
    <row r="97" ht="12.75">
      <c r="P97" s="7"/>
    </row>
    <row r="98" ht="12.75">
      <c r="P98" s="7"/>
    </row>
    <row r="99" ht="12.75">
      <c r="P99" s="7"/>
    </row>
    <row r="100" ht="12.75">
      <c r="P100" s="7"/>
    </row>
    <row r="101" ht="12.75">
      <c r="P101" s="7"/>
    </row>
    <row r="102" ht="12.75">
      <c r="P102" s="7"/>
    </row>
    <row r="103" ht="12.75">
      <c r="P103" s="7"/>
    </row>
    <row r="104" ht="12.75">
      <c r="P104" s="7"/>
    </row>
    <row r="105" ht="12.75">
      <c r="P105" s="7"/>
    </row>
    <row r="106" ht="12.75">
      <c r="P106" s="7"/>
    </row>
    <row r="107" ht="12.75">
      <c r="P107" s="7"/>
    </row>
    <row r="108" ht="12.75">
      <c r="P108" s="7"/>
    </row>
    <row r="109" ht="12.75">
      <c r="P109" s="7"/>
    </row>
    <row r="110" ht="12.75">
      <c r="P110" s="7"/>
    </row>
    <row r="111" ht="12.75">
      <c r="P111" s="7"/>
    </row>
    <row r="112" ht="12.75">
      <c r="P112" s="7"/>
    </row>
    <row r="113" ht="12.75">
      <c r="P113" s="7"/>
    </row>
    <row r="114" ht="12.75">
      <c r="P114" s="7"/>
    </row>
    <row r="115" ht="12.75">
      <c r="P115" s="7"/>
    </row>
    <row r="116" ht="12.75">
      <c r="P116" s="7"/>
    </row>
    <row r="117" ht="12.75">
      <c r="P117" s="7"/>
    </row>
    <row r="118" ht="12.75">
      <c r="P118" s="7"/>
    </row>
    <row r="119" ht="12.75">
      <c r="P119" s="7"/>
    </row>
    <row r="120" ht="12.75">
      <c r="P120" s="7"/>
    </row>
    <row r="121" ht="12.75">
      <c r="P121" s="7"/>
    </row>
    <row r="122" ht="12.75">
      <c r="P122" s="7"/>
    </row>
    <row r="123" ht="12.75">
      <c r="P123" s="7"/>
    </row>
    <row r="124" ht="12.75">
      <c r="P124" s="7"/>
    </row>
    <row r="125" ht="12.75">
      <c r="P125" s="7"/>
    </row>
    <row r="126" ht="12.75">
      <c r="P126" s="7"/>
    </row>
    <row r="127" ht="12.75">
      <c r="P127" s="7"/>
    </row>
    <row r="128" ht="12.75">
      <c r="P128" s="7"/>
    </row>
    <row r="129" ht="12.75">
      <c r="P129" s="7"/>
    </row>
    <row r="130" ht="12.75">
      <c r="P130" s="7"/>
    </row>
    <row r="131" ht="12.75">
      <c r="P131" s="7"/>
    </row>
    <row r="132" ht="12.75">
      <c r="P132" s="7"/>
    </row>
    <row r="133" ht="12.75">
      <c r="P133" s="7"/>
    </row>
    <row r="134" ht="12.75">
      <c r="P134" s="7"/>
    </row>
    <row r="135" ht="12.75">
      <c r="P135" s="7"/>
    </row>
    <row r="136" ht="12.75">
      <c r="P136" s="7"/>
    </row>
    <row r="137" ht="12.75">
      <c r="P137" s="7"/>
    </row>
    <row r="138" ht="12.75">
      <c r="P138" s="7"/>
    </row>
    <row r="139" ht="12.75">
      <c r="P139" s="7"/>
    </row>
    <row r="140" ht="12.75">
      <c r="P140" s="7"/>
    </row>
    <row r="141" ht="12.75">
      <c r="P141" s="7"/>
    </row>
    <row r="142" ht="12.75">
      <c r="P142" s="7"/>
    </row>
    <row r="143" ht="12.75">
      <c r="P143" s="7"/>
    </row>
    <row r="144" ht="12.75">
      <c r="P144" s="7"/>
    </row>
    <row r="145" ht="12.75">
      <c r="P145" s="7"/>
    </row>
    <row r="146" ht="12.75">
      <c r="P146" s="7"/>
    </row>
    <row r="147" ht="12.75">
      <c r="P147" s="7"/>
    </row>
    <row r="148" ht="12.75">
      <c r="P148" s="7"/>
    </row>
    <row r="149" ht="12.75">
      <c r="P149" s="7"/>
    </row>
    <row r="150" ht="12.75">
      <c r="P150" s="7"/>
    </row>
    <row r="151" ht="12.75">
      <c r="P151" s="7"/>
    </row>
    <row r="152" ht="12.75">
      <c r="P152" s="7"/>
    </row>
    <row r="153" ht="12.75">
      <c r="P153" s="7"/>
    </row>
    <row r="154" ht="12.75">
      <c r="P154" s="7"/>
    </row>
    <row r="155" ht="12.75">
      <c r="P155" s="7"/>
    </row>
    <row r="156" ht="12.75">
      <c r="P156" s="7"/>
    </row>
    <row r="157" ht="12.75">
      <c r="P157" s="7"/>
    </row>
    <row r="158" ht="12.75">
      <c r="P158" s="7"/>
    </row>
    <row r="159" ht="12.75">
      <c r="P159" s="7"/>
    </row>
    <row r="160" ht="12.75">
      <c r="P160" s="7"/>
    </row>
    <row r="161" ht="12.75">
      <c r="P161" s="7"/>
    </row>
    <row r="162" ht="12.75">
      <c r="P162" s="7"/>
    </row>
    <row r="163" ht="12.75">
      <c r="P163" s="7"/>
    </row>
    <row r="164" ht="12.75">
      <c r="P164" s="7"/>
    </row>
    <row r="165" ht="12.75">
      <c r="P165" s="7"/>
    </row>
    <row r="166" ht="12.75">
      <c r="P166" s="7"/>
    </row>
    <row r="167" ht="12.75">
      <c r="P167" s="7"/>
    </row>
    <row r="168" ht="12.75">
      <c r="P168" s="7"/>
    </row>
    <row r="169" ht="12.75">
      <c r="P169" s="7"/>
    </row>
    <row r="170" ht="12.75">
      <c r="P170" s="7"/>
    </row>
    <row r="171" ht="12.75">
      <c r="P171" s="7"/>
    </row>
    <row r="172" ht="12.75">
      <c r="P172" s="7"/>
    </row>
    <row r="173" ht="12.75">
      <c r="P173" s="7"/>
    </row>
    <row r="174" ht="12.75">
      <c r="P174" s="7"/>
    </row>
    <row r="175" ht="12.75">
      <c r="P175" s="7"/>
    </row>
    <row r="176" ht="12.75">
      <c r="P176" s="7"/>
    </row>
    <row r="177" ht="12.75">
      <c r="P177" s="7"/>
    </row>
    <row r="178" ht="12.75">
      <c r="P178" s="7"/>
    </row>
    <row r="179" ht="12.75">
      <c r="P179" s="7"/>
    </row>
    <row r="180" ht="12.75">
      <c r="P180" s="7"/>
    </row>
    <row r="181" ht="12.75">
      <c r="P181" s="7"/>
    </row>
    <row r="182" ht="12.75">
      <c r="P182" s="7"/>
    </row>
    <row r="183" ht="12.75">
      <c r="P183" s="7"/>
    </row>
    <row r="184" ht="12.75">
      <c r="P184" s="7"/>
    </row>
    <row r="185" ht="12.75">
      <c r="P185" s="7"/>
    </row>
    <row r="186" ht="12.75">
      <c r="P186" s="7"/>
    </row>
    <row r="187" ht="12.75">
      <c r="P187" s="7"/>
    </row>
    <row r="188" ht="12.75">
      <c r="P188" s="7"/>
    </row>
    <row r="189" ht="12.75">
      <c r="P189" s="7"/>
    </row>
    <row r="190" ht="12.75">
      <c r="P190" s="7"/>
    </row>
    <row r="191" ht="12.75">
      <c r="P191" s="7"/>
    </row>
    <row r="192" ht="12.75">
      <c r="P192" s="7"/>
    </row>
    <row r="193" ht="12.75">
      <c r="P193" s="7"/>
    </row>
    <row r="194" ht="12.75">
      <c r="P194" s="7"/>
    </row>
    <row r="195" ht="12.75">
      <c r="P195" s="7"/>
    </row>
    <row r="196" ht="12.75">
      <c r="P196" s="7"/>
    </row>
    <row r="197" ht="12.75">
      <c r="P197" s="7"/>
    </row>
    <row r="198" ht="12.75">
      <c r="P198" s="7"/>
    </row>
    <row r="199" ht="12.75">
      <c r="P199" s="7"/>
    </row>
    <row r="200" ht="12.75">
      <c r="P200" s="7"/>
    </row>
    <row r="201" ht="12.75">
      <c r="P201" s="7"/>
    </row>
    <row r="202" ht="12.75">
      <c r="P202" s="7"/>
    </row>
    <row r="203" ht="12.75">
      <c r="P203" s="7"/>
    </row>
    <row r="204" ht="12.75">
      <c r="P204" s="7"/>
    </row>
    <row r="205" ht="12.75">
      <c r="P205" s="7"/>
    </row>
    <row r="206" ht="12.75">
      <c r="P206" s="7"/>
    </row>
    <row r="207" ht="12.75">
      <c r="P207" s="7"/>
    </row>
    <row r="208" ht="12.75">
      <c r="P208" s="7"/>
    </row>
    <row r="209" ht="12.75">
      <c r="P209" s="7"/>
    </row>
    <row r="210" ht="12.75">
      <c r="P210" s="7"/>
    </row>
    <row r="211" ht="12.75">
      <c r="P211" s="7"/>
    </row>
    <row r="212" ht="12.75">
      <c r="P212" s="7"/>
    </row>
    <row r="213" ht="12.75">
      <c r="P213" s="7"/>
    </row>
    <row r="214" ht="12.75">
      <c r="P214" s="7"/>
    </row>
    <row r="215" ht="12.75">
      <c r="P215" s="7"/>
    </row>
    <row r="216" ht="12.75">
      <c r="P216" s="7"/>
    </row>
    <row r="217" ht="12.75">
      <c r="P217" s="7"/>
    </row>
    <row r="218" ht="12.75">
      <c r="P218" s="7"/>
    </row>
  </sheetData>
  <sheetProtection/>
  <mergeCells count="6">
    <mergeCell ref="I13:J13"/>
    <mergeCell ref="I10:J11"/>
    <mergeCell ref="A4:P4"/>
    <mergeCell ref="A5:P5"/>
    <mergeCell ref="A6:P6"/>
    <mergeCell ref="L10:M1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2"/>
  <sheetViews>
    <sheetView view="pageBreakPreview" zoomScaleSheetLayoutView="100" zoomScalePageLayoutView="0" workbookViewId="0" topLeftCell="A7">
      <pane ySplit="1275" topLeftCell="BM46" activePane="bottomLeft" state="split"/>
      <selection pane="topLeft" activeCell="A40" sqref="A40"/>
      <selection pane="bottomLeft" activeCell="D20" sqref="D20"/>
    </sheetView>
  </sheetViews>
  <sheetFormatPr defaultColWidth="9.140625" defaultRowHeight="12.75"/>
  <cols>
    <col min="1" max="1" width="42.421875" style="0" customWidth="1"/>
    <col min="2" max="2" width="9.8515625" style="0" bestFit="1" customWidth="1"/>
    <col min="3" max="3" width="9.28125" style="0" customWidth="1"/>
    <col min="4" max="4" width="9.00390625" style="0" customWidth="1"/>
    <col min="5" max="5" width="10.140625" style="0" customWidth="1"/>
    <col min="6" max="6" width="9.00390625" style="0" customWidth="1"/>
    <col min="7" max="7" width="9.28125" style="0" customWidth="1"/>
    <col min="8" max="8" width="8.28125" style="0" customWidth="1"/>
    <col min="9" max="9" width="11.28125" style="0" customWidth="1"/>
    <col min="10" max="10" width="9.57421875" style="0" customWidth="1"/>
    <col min="11" max="11" width="8.8515625" style="0" customWidth="1"/>
    <col min="12" max="12" width="8.7109375" style="0" customWidth="1"/>
    <col min="13" max="13" width="8.00390625" style="0" customWidth="1"/>
    <col min="14" max="14" width="9.28125" style="0" customWidth="1"/>
    <col min="16" max="16" width="9.8515625" style="0" bestFit="1" customWidth="1"/>
  </cols>
  <sheetData>
    <row r="1" spans="1:14" ht="15.75">
      <c r="A1" s="6" t="s">
        <v>778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</row>
    <row r="3" spans="1:15" ht="15.75">
      <c r="A3" s="437" t="s">
        <v>333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.75">
      <c r="A4" s="437" t="s">
        <v>634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ht="15.75">
      <c r="A5" s="437" t="s">
        <v>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43</v>
      </c>
      <c r="M6" s="7"/>
      <c r="N6" s="7"/>
    </row>
    <row r="7" spans="1:15" ht="12.75">
      <c r="A7" s="31" t="s">
        <v>44</v>
      </c>
      <c r="B7" s="31" t="s">
        <v>98</v>
      </c>
      <c r="C7" s="31" t="s">
        <v>47</v>
      </c>
      <c r="D7" s="31" t="s">
        <v>4</v>
      </c>
      <c r="E7" s="31" t="s">
        <v>47</v>
      </c>
      <c r="F7" s="31" t="s">
        <v>48</v>
      </c>
      <c r="G7" s="31" t="s">
        <v>49</v>
      </c>
      <c r="H7" s="31" t="s">
        <v>50</v>
      </c>
      <c r="I7" s="445" t="s">
        <v>316</v>
      </c>
      <c r="J7" s="446"/>
      <c r="K7" s="9" t="s">
        <v>155</v>
      </c>
      <c r="L7" s="9" t="s">
        <v>246</v>
      </c>
      <c r="M7" s="9" t="s">
        <v>249</v>
      </c>
      <c r="N7" s="9" t="s">
        <v>99</v>
      </c>
      <c r="O7" s="9" t="s">
        <v>52</v>
      </c>
    </row>
    <row r="8" spans="1:15" ht="12.75">
      <c r="A8" s="32" t="s">
        <v>53</v>
      </c>
      <c r="B8" s="32" t="s">
        <v>54</v>
      </c>
      <c r="C8" s="32" t="s">
        <v>59</v>
      </c>
      <c r="D8" s="32" t="s">
        <v>100</v>
      </c>
      <c r="E8" s="32" t="s">
        <v>57</v>
      </c>
      <c r="F8" s="32" t="s">
        <v>101</v>
      </c>
      <c r="G8" s="32" t="s">
        <v>59</v>
      </c>
      <c r="H8" s="32" t="s">
        <v>102</v>
      </c>
      <c r="I8" s="447"/>
      <c r="J8" s="448"/>
      <c r="K8" s="23" t="s">
        <v>156</v>
      </c>
      <c r="L8" s="23" t="s">
        <v>247</v>
      </c>
      <c r="M8" s="23" t="s">
        <v>250</v>
      </c>
      <c r="N8" s="23" t="s">
        <v>103</v>
      </c>
      <c r="O8" s="23" t="s">
        <v>63</v>
      </c>
    </row>
    <row r="9" spans="1:15" ht="12.75">
      <c r="A9" s="33"/>
      <c r="B9" s="33" t="s">
        <v>64</v>
      </c>
      <c r="C9" s="33" t="s">
        <v>61</v>
      </c>
      <c r="D9" s="33" t="s">
        <v>66</v>
      </c>
      <c r="E9" s="33" t="s">
        <v>67</v>
      </c>
      <c r="F9" s="33" t="s">
        <v>66</v>
      </c>
      <c r="G9" s="33" t="s">
        <v>61</v>
      </c>
      <c r="H9" s="33" t="s">
        <v>104</v>
      </c>
      <c r="I9" s="375" t="s">
        <v>619</v>
      </c>
      <c r="J9" s="375" t="s">
        <v>317</v>
      </c>
      <c r="K9" s="11" t="s">
        <v>157</v>
      </c>
      <c r="L9" s="11" t="s">
        <v>248</v>
      </c>
      <c r="M9" s="11" t="s">
        <v>105</v>
      </c>
      <c r="N9" s="11" t="s">
        <v>105</v>
      </c>
      <c r="O9" s="11" t="s">
        <v>66</v>
      </c>
    </row>
    <row r="10" spans="1:15" ht="12.75">
      <c r="A10" s="9" t="s">
        <v>7</v>
      </c>
      <c r="B10" s="20" t="s">
        <v>8</v>
      </c>
      <c r="C10" s="9" t="s">
        <v>9</v>
      </c>
      <c r="D10" s="20" t="s">
        <v>10</v>
      </c>
      <c r="E10" s="9" t="s">
        <v>11</v>
      </c>
      <c r="F10" s="20" t="s">
        <v>12</v>
      </c>
      <c r="G10" s="9" t="s">
        <v>14</v>
      </c>
      <c r="H10" s="20" t="s">
        <v>15</v>
      </c>
      <c r="I10" s="443" t="s">
        <v>16</v>
      </c>
      <c r="J10" s="453"/>
      <c r="K10" s="9" t="s">
        <v>17</v>
      </c>
      <c r="L10" s="12" t="s">
        <v>18</v>
      </c>
      <c r="M10" s="23" t="s">
        <v>19</v>
      </c>
      <c r="N10" s="23" t="s">
        <v>21</v>
      </c>
      <c r="O10" s="66" t="s">
        <v>251</v>
      </c>
    </row>
    <row r="11" spans="1:15" ht="12.75">
      <c r="A11" s="254" t="s">
        <v>336</v>
      </c>
      <c r="B11" s="171"/>
      <c r="C11" s="167"/>
      <c r="D11" s="223"/>
      <c r="E11" s="167"/>
      <c r="F11" s="171"/>
      <c r="G11" s="167"/>
      <c r="H11" s="171"/>
      <c r="I11" s="167"/>
      <c r="J11" s="171"/>
      <c r="K11" s="167"/>
      <c r="L11" s="171"/>
      <c r="M11" s="167"/>
      <c r="N11" s="171"/>
      <c r="O11" s="167"/>
    </row>
    <row r="12" spans="1:15" ht="12.75">
      <c r="A12" s="60" t="s">
        <v>556</v>
      </c>
      <c r="B12" s="184">
        <f>SUM(C12:O12)</f>
        <v>0</v>
      </c>
      <c r="C12" s="130">
        <v>0</v>
      </c>
      <c r="D12" s="174">
        <v>0</v>
      </c>
      <c r="E12" s="130">
        <v>0</v>
      </c>
      <c r="F12" s="174">
        <v>0</v>
      </c>
      <c r="G12" s="130">
        <v>0</v>
      </c>
      <c r="H12" s="174">
        <v>0</v>
      </c>
      <c r="I12" s="130">
        <v>0</v>
      </c>
      <c r="J12" s="174">
        <v>0</v>
      </c>
      <c r="K12" s="130">
        <v>0</v>
      </c>
      <c r="L12" s="174">
        <v>0</v>
      </c>
      <c r="M12" s="130">
        <v>0</v>
      </c>
      <c r="N12" s="174">
        <v>0</v>
      </c>
      <c r="O12" s="130">
        <v>0</v>
      </c>
    </row>
    <row r="13" spans="1:15" ht="12.75">
      <c r="A13" s="60" t="s">
        <v>635</v>
      </c>
      <c r="B13" s="184">
        <f>SUM(C13:O13)</f>
        <v>2623</v>
      </c>
      <c r="C13" s="130"/>
      <c r="D13" s="174">
        <v>2623</v>
      </c>
      <c r="E13" s="130"/>
      <c r="F13" s="174"/>
      <c r="G13" s="130"/>
      <c r="H13" s="174"/>
      <c r="I13" s="130"/>
      <c r="J13" s="174"/>
      <c r="K13" s="130"/>
      <c r="L13" s="174"/>
      <c r="M13" s="130"/>
      <c r="N13" s="174"/>
      <c r="O13" s="130"/>
    </row>
    <row r="14" spans="1:15" ht="12.75">
      <c r="A14" s="19" t="s">
        <v>636</v>
      </c>
      <c r="B14" s="173">
        <f>SUM(C14:O14)</f>
        <v>2623</v>
      </c>
      <c r="C14" s="164">
        <v>0</v>
      </c>
      <c r="D14" s="173">
        <v>2623</v>
      </c>
      <c r="E14" s="164">
        <v>0</v>
      </c>
      <c r="F14" s="173">
        <v>0</v>
      </c>
      <c r="G14" s="164">
        <v>0</v>
      </c>
      <c r="H14" s="173">
        <v>0</v>
      </c>
      <c r="I14" s="164">
        <v>0</v>
      </c>
      <c r="J14" s="173">
        <v>0</v>
      </c>
      <c r="K14" s="164">
        <v>0</v>
      </c>
      <c r="L14" s="173">
        <v>0</v>
      </c>
      <c r="M14" s="164">
        <v>0</v>
      </c>
      <c r="N14" s="173">
        <v>0</v>
      </c>
      <c r="O14" s="164">
        <v>0</v>
      </c>
    </row>
    <row r="15" spans="1:15" ht="12.75">
      <c r="A15" s="17" t="s">
        <v>337</v>
      </c>
      <c r="B15" s="168"/>
      <c r="C15" s="130"/>
      <c r="D15" s="168"/>
      <c r="E15" s="130"/>
      <c r="F15" s="168"/>
      <c r="G15" s="130"/>
      <c r="H15" s="168"/>
      <c r="I15" s="130"/>
      <c r="J15" s="174"/>
      <c r="K15" s="130"/>
      <c r="L15" s="174"/>
      <c r="M15" s="130"/>
      <c r="N15" s="174"/>
      <c r="O15" s="130"/>
    </row>
    <row r="16" spans="1:15" ht="12.75">
      <c r="A16" s="60" t="s">
        <v>556</v>
      </c>
      <c r="B16" s="184">
        <f>SUM(C16:O16)</f>
        <v>0</v>
      </c>
      <c r="C16" s="130">
        <v>0</v>
      </c>
      <c r="D16" s="168">
        <v>0</v>
      </c>
      <c r="E16" s="130">
        <v>0</v>
      </c>
      <c r="F16" s="168">
        <v>0</v>
      </c>
      <c r="G16" s="130">
        <v>0</v>
      </c>
      <c r="H16" s="168">
        <v>0</v>
      </c>
      <c r="I16" s="130">
        <v>0</v>
      </c>
      <c r="J16" s="174">
        <v>0</v>
      </c>
      <c r="K16" s="130">
        <v>0</v>
      </c>
      <c r="L16" s="174">
        <v>0</v>
      </c>
      <c r="M16" s="130">
        <v>0</v>
      </c>
      <c r="N16" s="174">
        <v>0</v>
      </c>
      <c r="O16" s="130">
        <v>0</v>
      </c>
    </row>
    <row r="17" spans="1:15" ht="12.75">
      <c r="A17" s="60" t="s">
        <v>635</v>
      </c>
      <c r="B17" s="174"/>
      <c r="C17" s="130"/>
      <c r="D17" s="168"/>
      <c r="E17" s="130"/>
      <c r="F17" s="168"/>
      <c r="G17" s="130"/>
      <c r="H17" s="168"/>
      <c r="I17" s="130"/>
      <c r="J17" s="174"/>
      <c r="K17" s="130"/>
      <c r="L17" s="174"/>
      <c r="M17" s="130"/>
      <c r="N17" s="174"/>
      <c r="O17" s="130"/>
    </row>
    <row r="18" spans="1:15" ht="12.75">
      <c r="A18" s="19" t="s">
        <v>636</v>
      </c>
      <c r="B18" s="173">
        <f>SUM(C18:O18)</f>
        <v>0</v>
      </c>
      <c r="C18" s="130">
        <v>0</v>
      </c>
      <c r="D18" s="168">
        <v>0</v>
      </c>
      <c r="E18" s="130">
        <v>0</v>
      </c>
      <c r="F18" s="168">
        <v>0</v>
      </c>
      <c r="G18" s="130">
        <v>0</v>
      </c>
      <c r="H18" s="168">
        <v>0</v>
      </c>
      <c r="I18" s="130">
        <v>0</v>
      </c>
      <c r="J18" s="174">
        <v>0</v>
      </c>
      <c r="K18" s="130">
        <v>0</v>
      </c>
      <c r="L18" s="174">
        <v>0</v>
      </c>
      <c r="M18" s="130">
        <v>0</v>
      </c>
      <c r="N18" s="174">
        <v>0</v>
      </c>
      <c r="O18" s="164">
        <v>0</v>
      </c>
    </row>
    <row r="19" spans="1:15" ht="12.75">
      <c r="A19" s="30" t="s">
        <v>338</v>
      </c>
      <c r="B19" s="168"/>
      <c r="C19" s="167"/>
      <c r="D19" s="171"/>
      <c r="E19" s="167"/>
      <c r="F19" s="171"/>
      <c r="G19" s="167"/>
      <c r="H19" s="171"/>
      <c r="I19" s="167"/>
      <c r="J19" s="171"/>
      <c r="K19" s="167"/>
      <c r="L19" s="171"/>
      <c r="M19" s="167"/>
      <c r="N19" s="171"/>
      <c r="O19" s="167"/>
    </row>
    <row r="20" spans="1:15" ht="12.75">
      <c r="A20" s="60" t="s">
        <v>556</v>
      </c>
      <c r="B20" s="184">
        <f>SUM(C20:O20)</f>
        <v>25263</v>
      </c>
      <c r="C20" s="130">
        <v>0</v>
      </c>
      <c r="D20" s="168">
        <v>0</v>
      </c>
      <c r="E20" s="130">
        <v>0</v>
      </c>
      <c r="F20" s="168">
        <v>0</v>
      </c>
      <c r="G20" s="130">
        <v>0</v>
      </c>
      <c r="H20" s="174">
        <v>0</v>
      </c>
      <c r="I20" s="284"/>
      <c r="J20" s="174">
        <v>25263</v>
      </c>
      <c r="K20" s="130">
        <v>0</v>
      </c>
      <c r="L20" s="174">
        <v>0</v>
      </c>
      <c r="M20" s="130">
        <v>0</v>
      </c>
      <c r="N20" s="174">
        <v>0</v>
      </c>
      <c r="O20" s="130">
        <v>0</v>
      </c>
    </row>
    <row r="21" spans="1:15" ht="12.75">
      <c r="A21" s="60" t="s">
        <v>635</v>
      </c>
      <c r="B21" s="184">
        <f>SUM(C21:O21)</f>
        <v>25263</v>
      </c>
      <c r="C21" s="130"/>
      <c r="D21" s="168"/>
      <c r="E21" s="130"/>
      <c r="F21" s="168"/>
      <c r="G21" s="130"/>
      <c r="H21" s="174"/>
      <c r="I21" s="284"/>
      <c r="J21" s="174">
        <v>25263</v>
      </c>
      <c r="K21" s="130"/>
      <c r="L21" s="174"/>
      <c r="M21" s="130"/>
      <c r="N21" s="174"/>
      <c r="O21" s="130"/>
    </row>
    <row r="22" spans="1:15" ht="12.75">
      <c r="A22" s="19" t="s">
        <v>636</v>
      </c>
      <c r="B22" s="173">
        <f>SUM(C22:O22)</f>
        <v>25263</v>
      </c>
      <c r="C22" s="130">
        <v>0</v>
      </c>
      <c r="D22" s="168">
        <v>0</v>
      </c>
      <c r="E22" s="130">
        <v>0</v>
      </c>
      <c r="F22" s="168">
        <v>0</v>
      </c>
      <c r="G22" s="130">
        <v>0</v>
      </c>
      <c r="H22" s="173">
        <v>0</v>
      </c>
      <c r="I22" s="284"/>
      <c r="J22" s="174">
        <v>25263</v>
      </c>
      <c r="K22" s="130">
        <v>0</v>
      </c>
      <c r="L22" s="174">
        <v>0</v>
      </c>
      <c r="M22" s="164">
        <v>0</v>
      </c>
      <c r="N22" s="173">
        <v>0</v>
      </c>
      <c r="O22" s="164">
        <v>0</v>
      </c>
    </row>
    <row r="23" spans="1:15" ht="12.75">
      <c r="A23" s="17" t="s">
        <v>424</v>
      </c>
      <c r="B23" s="171"/>
      <c r="C23" s="167"/>
      <c r="D23" s="171"/>
      <c r="E23" s="167"/>
      <c r="F23" s="171"/>
      <c r="G23" s="167"/>
      <c r="H23" s="171"/>
      <c r="I23" s="167"/>
      <c r="J23" s="171"/>
      <c r="K23" s="167"/>
      <c r="L23" s="171"/>
      <c r="M23" s="130"/>
      <c r="N23" s="174"/>
      <c r="O23" s="130"/>
    </row>
    <row r="24" spans="1:15" ht="12.75">
      <c r="A24" s="60" t="s">
        <v>556</v>
      </c>
      <c r="B24" s="184">
        <f>SUM(C24:O24)</f>
        <v>0</v>
      </c>
      <c r="C24" s="130">
        <v>0</v>
      </c>
      <c r="D24" s="174">
        <v>0</v>
      </c>
      <c r="E24" s="130">
        <v>0</v>
      </c>
      <c r="F24" s="174">
        <v>0</v>
      </c>
      <c r="G24" s="130">
        <v>0</v>
      </c>
      <c r="H24" s="174">
        <v>0</v>
      </c>
      <c r="I24" s="130">
        <v>0</v>
      </c>
      <c r="J24" s="174">
        <v>0</v>
      </c>
      <c r="K24" s="130">
        <v>0</v>
      </c>
      <c r="L24" s="174">
        <v>0</v>
      </c>
      <c r="M24" s="130">
        <v>0</v>
      </c>
      <c r="N24" s="174">
        <v>0</v>
      </c>
      <c r="O24" s="130">
        <v>0</v>
      </c>
    </row>
    <row r="25" spans="1:15" ht="12.75">
      <c r="A25" s="60" t="s">
        <v>635</v>
      </c>
      <c r="B25" s="174"/>
      <c r="C25" s="130"/>
      <c r="D25" s="174"/>
      <c r="E25" s="130"/>
      <c r="F25" s="174"/>
      <c r="G25" s="130"/>
      <c r="H25" s="174"/>
      <c r="I25" s="130"/>
      <c r="J25" s="174"/>
      <c r="K25" s="130"/>
      <c r="L25" s="174"/>
      <c r="M25" s="130"/>
      <c r="N25" s="174"/>
      <c r="O25" s="130"/>
    </row>
    <row r="26" spans="1:15" ht="12.75">
      <c r="A26" s="19" t="s">
        <v>636</v>
      </c>
      <c r="B26" s="173">
        <f>SUM(C26:O26)</f>
        <v>0</v>
      </c>
      <c r="C26" s="164">
        <v>0</v>
      </c>
      <c r="D26" s="173">
        <v>0</v>
      </c>
      <c r="E26" s="164">
        <v>0</v>
      </c>
      <c r="F26" s="173">
        <v>0</v>
      </c>
      <c r="G26" s="164">
        <v>0</v>
      </c>
      <c r="H26" s="173">
        <v>0</v>
      </c>
      <c r="I26" s="164">
        <v>0</v>
      </c>
      <c r="J26" s="173">
        <v>0</v>
      </c>
      <c r="K26" s="164">
        <v>0</v>
      </c>
      <c r="L26" s="173">
        <v>0</v>
      </c>
      <c r="M26" s="164">
        <v>0</v>
      </c>
      <c r="N26" s="173">
        <v>0</v>
      </c>
      <c r="O26" s="164">
        <v>0</v>
      </c>
    </row>
    <row r="27" spans="1:15" ht="12.75">
      <c r="A27" s="17" t="s">
        <v>465</v>
      </c>
      <c r="B27" s="171"/>
      <c r="C27" s="167"/>
      <c r="D27" s="171"/>
      <c r="E27" s="167"/>
      <c r="F27" s="171"/>
      <c r="G27" s="167"/>
      <c r="H27" s="171"/>
      <c r="I27" s="167"/>
      <c r="J27" s="171"/>
      <c r="K27" s="167"/>
      <c r="L27" s="171"/>
      <c r="M27" s="167"/>
      <c r="N27" s="171"/>
      <c r="O27" s="167"/>
    </row>
    <row r="28" spans="1:15" ht="12.75">
      <c r="A28" s="60" t="s">
        <v>556</v>
      </c>
      <c r="B28" s="184">
        <f>SUM(C28:O28)</f>
        <v>54495</v>
      </c>
      <c r="C28" s="130">
        <v>0</v>
      </c>
      <c r="D28" s="174">
        <v>6473</v>
      </c>
      <c r="E28" s="130">
        <v>48022</v>
      </c>
      <c r="F28" s="174">
        <v>0</v>
      </c>
      <c r="G28" s="130">
        <v>0</v>
      </c>
      <c r="H28" s="174">
        <v>0</v>
      </c>
      <c r="I28" s="130">
        <v>0</v>
      </c>
      <c r="J28" s="174">
        <v>0</v>
      </c>
      <c r="K28" s="130">
        <v>0</v>
      </c>
      <c r="L28" s="174">
        <v>0</v>
      </c>
      <c r="M28" s="130">
        <v>0</v>
      </c>
      <c r="N28" s="174">
        <v>0</v>
      </c>
      <c r="O28" s="130">
        <v>0</v>
      </c>
    </row>
    <row r="29" spans="1:15" ht="12.75">
      <c r="A29" s="60" t="s">
        <v>635</v>
      </c>
      <c r="B29" s="184">
        <f>SUM(C29:O29)</f>
        <v>54495</v>
      </c>
      <c r="C29" s="130"/>
      <c r="D29" s="174">
        <v>6473</v>
      </c>
      <c r="E29" s="130">
        <v>48022</v>
      </c>
      <c r="F29" s="174"/>
      <c r="G29" s="130"/>
      <c r="H29" s="174"/>
      <c r="I29" s="130"/>
      <c r="J29" s="174"/>
      <c r="K29" s="130"/>
      <c r="L29" s="174"/>
      <c r="M29" s="130"/>
      <c r="N29" s="174"/>
      <c r="O29" s="130"/>
    </row>
    <row r="30" spans="1:15" ht="12.75">
      <c r="A30" s="60" t="s">
        <v>747</v>
      </c>
      <c r="B30" s="184">
        <f>SUM(C30:O30)</f>
        <v>0</v>
      </c>
      <c r="C30" s="130"/>
      <c r="D30" s="174">
        <v>48022</v>
      </c>
      <c r="E30" s="130">
        <v>-48022</v>
      </c>
      <c r="F30" s="174"/>
      <c r="G30" s="130"/>
      <c r="H30" s="174"/>
      <c r="I30" s="130"/>
      <c r="J30" s="174"/>
      <c r="K30" s="130"/>
      <c r="L30" s="174"/>
      <c r="M30" s="130"/>
      <c r="N30" s="174"/>
      <c r="O30" s="130"/>
    </row>
    <row r="31" spans="1:15" ht="12.75">
      <c r="A31" s="60" t="s">
        <v>730</v>
      </c>
      <c r="B31" s="184">
        <f>SUM(C31:O31)</f>
        <v>0</v>
      </c>
      <c r="C31" s="130"/>
      <c r="D31" s="174">
        <v>48022</v>
      </c>
      <c r="E31" s="130">
        <v>-48022</v>
      </c>
      <c r="F31" s="174"/>
      <c r="G31" s="130"/>
      <c r="H31" s="174"/>
      <c r="I31" s="130"/>
      <c r="J31" s="174"/>
      <c r="K31" s="130"/>
      <c r="L31" s="174"/>
      <c r="M31" s="130"/>
      <c r="N31" s="174"/>
      <c r="O31" s="130"/>
    </row>
    <row r="32" spans="1:15" ht="12.75">
      <c r="A32" s="19" t="s">
        <v>636</v>
      </c>
      <c r="B32" s="173">
        <f>SUM(C32:O32)</f>
        <v>54495</v>
      </c>
      <c r="C32" s="164">
        <f>SUM(C29,C31)</f>
        <v>0</v>
      </c>
      <c r="D32" s="164">
        <f aca="true" t="shared" si="0" ref="D32:O32">SUM(D29,D31)</f>
        <v>54495</v>
      </c>
      <c r="E32" s="164">
        <v>0</v>
      </c>
      <c r="F32" s="164">
        <f t="shared" si="0"/>
        <v>0</v>
      </c>
      <c r="G32" s="164">
        <f t="shared" si="0"/>
        <v>0</v>
      </c>
      <c r="H32" s="164">
        <f t="shared" si="0"/>
        <v>0</v>
      </c>
      <c r="I32" s="164">
        <f t="shared" si="0"/>
        <v>0</v>
      </c>
      <c r="J32" s="164">
        <f t="shared" si="0"/>
        <v>0</v>
      </c>
      <c r="K32" s="164">
        <f t="shared" si="0"/>
        <v>0</v>
      </c>
      <c r="L32" s="164">
        <f t="shared" si="0"/>
        <v>0</v>
      </c>
      <c r="M32" s="164">
        <f t="shared" si="0"/>
        <v>0</v>
      </c>
      <c r="N32" s="164">
        <f t="shared" si="0"/>
        <v>0</v>
      </c>
      <c r="O32" s="164">
        <f t="shared" si="0"/>
        <v>0</v>
      </c>
    </row>
    <row r="33" spans="1:15" s="231" customFormat="1" ht="12.75">
      <c r="A33" s="17" t="s">
        <v>466</v>
      </c>
      <c r="B33" s="171"/>
      <c r="C33" s="167"/>
      <c r="D33" s="171"/>
      <c r="E33" s="167"/>
      <c r="F33" s="171"/>
      <c r="G33" s="167"/>
      <c r="H33" s="171"/>
      <c r="I33" s="167"/>
      <c r="J33" s="171"/>
      <c r="K33" s="167"/>
      <c r="L33" s="171"/>
      <c r="M33" s="167"/>
      <c r="N33" s="171"/>
      <c r="O33" s="167"/>
    </row>
    <row r="34" spans="1:15" s="231" customFormat="1" ht="12.75">
      <c r="A34" s="60" t="s">
        <v>556</v>
      </c>
      <c r="B34" s="168">
        <f>SUM(C34:O34)</f>
        <v>41870</v>
      </c>
      <c r="C34" s="130">
        <v>0</v>
      </c>
      <c r="D34" s="174">
        <v>26300</v>
      </c>
      <c r="E34" s="130">
        <v>15570</v>
      </c>
      <c r="F34" s="174">
        <v>0</v>
      </c>
      <c r="G34" s="130">
        <v>0</v>
      </c>
      <c r="H34" s="174">
        <v>0</v>
      </c>
      <c r="I34" s="130">
        <v>0</v>
      </c>
      <c r="J34" s="174">
        <v>0</v>
      </c>
      <c r="K34" s="130">
        <v>0</v>
      </c>
      <c r="L34" s="174">
        <v>0</v>
      </c>
      <c r="M34" s="130">
        <v>0</v>
      </c>
      <c r="N34" s="174">
        <v>0</v>
      </c>
      <c r="O34" s="130">
        <v>0</v>
      </c>
    </row>
    <row r="35" spans="1:15" s="231" customFormat="1" ht="12.75">
      <c r="A35" s="60" t="s">
        <v>635</v>
      </c>
      <c r="B35" s="168">
        <f>SUM(C35:O35)</f>
        <v>41870</v>
      </c>
      <c r="C35" s="130"/>
      <c r="D35" s="174">
        <v>26300</v>
      </c>
      <c r="E35" s="130">
        <v>15570</v>
      </c>
      <c r="F35" s="174"/>
      <c r="G35" s="130"/>
      <c r="H35" s="174"/>
      <c r="I35" s="130"/>
      <c r="J35" s="174"/>
      <c r="K35" s="130"/>
      <c r="L35" s="174"/>
      <c r="M35" s="130"/>
      <c r="N35" s="174"/>
      <c r="O35" s="130"/>
    </row>
    <row r="36" spans="1:15" s="231" customFormat="1" ht="12.75">
      <c r="A36" s="60" t="s">
        <v>748</v>
      </c>
      <c r="B36" s="168">
        <f>SUM(C36:O36)</f>
        <v>0</v>
      </c>
      <c r="C36" s="130"/>
      <c r="D36" s="174">
        <v>15570</v>
      </c>
      <c r="E36" s="130">
        <v>-15570</v>
      </c>
      <c r="F36" s="174"/>
      <c r="G36" s="130"/>
      <c r="H36" s="174"/>
      <c r="I36" s="130"/>
      <c r="J36" s="174"/>
      <c r="K36" s="130"/>
      <c r="L36" s="174"/>
      <c r="M36" s="130"/>
      <c r="N36" s="174"/>
      <c r="O36" s="130"/>
    </row>
    <row r="37" spans="1:15" s="231" customFormat="1" ht="12.75">
      <c r="A37" s="60" t="s">
        <v>730</v>
      </c>
      <c r="B37" s="168">
        <f>SUM(C37:O37)</f>
        <v>0</v>
      </c>
      <c r="C37" s="130"/>
      <c r="D37" s="174">
        <v>15570</v>
      </c>
      <c r="E37" s="130">
        <v>-15570</v>
      </c>
      <c r="F37" s="174"/>
      <c r="G37" s="130"/>
      <c r="H37" s="174"/>
      <c r="I37" s="130"/>
      <c r="J37" s="174"/>
      <c r="K37" s="130"/>
      <c r="L37" s="174"/>
      <c r="M37" s="130"/>
      <c r="N37" s="174"/>
      <c r="O37" s="130"/>
    </row>
    <row r="38" spans="1:15" s="231" customFormat="1" ht="12.75">
      <c r="A38" s="19" t="s">
        <v>636</v>
      </c>
      <c r="B38" s="173">
        <f>SUM(C38:O38)</f>
        <v>41870</v>
      </c>
      <c r="C38" s="164">
        <v>0</v>
      </c>
      <c r="D38" s="173">
        <v>41870</v>
      </c>
      <c r="E38" s="164">
        <v>0</v>
      </c>
      <c r="F38" s="173">
        <v>0</v>
      </c>
      <c r="G38" s="164">
        <v>0</v>
      </c>
      <c r="H38" s="173">
        <v>0</v>
      </c>
      <c r="I38" s="164">
        <v>0</v>
      </c>
      <c r="J38" s="173">
        <v>0</v>
      </c>
      <c r="K38" s="164">
        <v>0</v>
      </c>
      <c r="L38" s="173">
        <v>0</v>
      </c>
      <c r="M38" s="164">
        <v>0</v>
      </c>
      <c r="N38" s="173">
        <v>0</v>
      </c>
      <c r="O38" s="164">
        <v>0</v>
      </c>
    </row>
    <row r="39" spans="1:15" s="231" customFormat="1" ht="12.75">
      <c r="A39" s="17" t="s">
        <v>464</v>
      </c>
      <c r="B39" s="171"/>
      <c r="C39" s="167"/>
      <c r="D39" s="171"/>
      <c r="E39" s="167"/>
      <c r="F39" s="171"/>
      <c r="G39" s="167"/>
      <c r="H39" s="171"/>
      <c r="I39" s="167"/>
      <c r="J39" s="171"/>
      <c r="K39" s="167"/>
      <c r="L39" s="171"/>
      <c r="M39" s="167"/>
      <c r="N39" s="171"/>
      <c r="O39" s="167"/>
    </row>
    <row r="40" spans="1:15" s="231" customFormat="1" ht="12.75">
      <c r="A40" s="60" t="s">
        <v>556</v>
      </c>
      <c r="B40" s="184">
        <f>SUM(C40:O40)</f>
        <v>0</v>
      </c>
      <c r="C40" s="130">
        <v>0</v>
      </c>
      <c r="D40" s="174">
        <v>0</v>
      </c>
      <c r="E40" s="130">
        <v>0</v>
      </c>
      <c r="F40" s="174">
        <v>0</v>
      </c>
      <c r="G40" s="130">
        <v>0</v>
      </c>
      <c r="H40" s="174">
        <v>0</v>
      </c>
      <c r="I40" s="130">
        <v>0</v>
      </c>
      <c r="J40" s="174">
        <v>0</v>
      </c>
      <c r="K40" s="130">
        <v>0</v>
      </c>
      <c r="L40" s="174">
        <v>0</v>
      </c>
      <c r="M40" s="130">
        <v>0</v>
      </c>
      <c r="N40" s="174">
        <v>0</v>
      </c>
      <c r="O40" s="130">
        <v>0</v>
      </c>
    </row>
    <row r="41" spans="1:15" s="231" customFormat="1" ht="12.75">
      <c r="A41" s="60" t="s">
        <v>635</v>
      </c>
      <c r="B41" s="174"/>
      <c r="C41" s="130"/>
      <c r="D41" s="174"/>
      <c r="E41" s="130"/>
      <c r="F41" s="174"/>
      <c r="G41" s="130"/>
      <c r="H41" s="174"/>
      <c r="I41" s="130"/>
      <c r="J41" s="174"/>
      <c r="K41" s="130"/>
      <c r="L41" s="174"/>
      <c r="M41" s="130"/>
      <c r="N41" s="174"/>
      <c r="O41" s="130"/>
    </row>
    <row r="42" spans="1:15" s="231" customFormat="1" ht="12.75">
      <c r="A42" s="19" t="s">
        <v>636</v>
      </c>
      <c r="B42" s="173">
        <f>SUM(C42:O42)</f>
        <v>0</v>
      </c>
      <c r="C42" s="164">
        <v>0</v>
      </c>
      <c r="D42" s="173">
        <v>0</v>
      </c>
      <c r="E42" s="164">
        <v>0</v>
      </c>
      <c r="F42" s="173">
        <v>0</v>
      </c>
      <c r="G42" s="164">
        <v>0</v>
      </c>
      <c r="H42" s="173">
        <v>0</v>
      </c>
      <c r="I42" s="164">
        <v>0</v>
      </c>
      <c r="J42" s="173">
        <v>0</v>
      </c>
      <c r="K42" s="164">
        <v>0</v>
      </c>
      <c r="L42" s="173">
        <v>0</v>
      </c>
      <c r="M42" s="164">
        <v>0</v>
      </c>
      <c r="N42" s="173">
        <v>0</v>
      </c>
      <c r="O42" s="164">
        <v>0</v>
      </c>
    </row>
    <row r="43" spans="1:15" ht="12.75">
      <c r="A43" s="17" t="s">
        <v>343</v>
      </c>
      <c r="B43" s="171"/>
      <c r="C43" s="167"/>
      <c r="D43" s="171"/>
      <c r="E43" s="167"/>
      <c r="F43" s="171"/>
      <c r="G43" s="167"/>
      <c r="H43" s="171"/>
      <c r="I43" s="167"/>
      <c r="J43" s="171"/>
      <c r="K43" s="167"/>
      <c r="L43" s="171"/>
      <c r="M43" s="167"/>
      <c r="N43" s="171"/>
      <c r="O43" s="167"/>
    </row>
    <row r="44" spans="1:15" ht="12.75">
      <c r="A44" s="60" t="s">
        <v>556</v>
      </c>
      <c r="B44" s="184">
        <f>SUM(C44:O44)</f>
        <v>0</v>
      </c>
      <c r="C44" s="130">
        <v>0</v>
      </c>
      <c r="D44" s="174">
        <v>0</v>
      </c>
      <c r="E44" s="130">
        <v>0</v>
      </c>
      <c r="F44" s="174">
        <v>0</v>
      </c>
      <c r="G44" s="130">
        <v>0</v>
      </c>
      <c r="H44" s="174">
        <v>0</v>
      </c>
      <c r="I44" s="130">
        <v>0</v>
      </c>
      <c r="J44" s="174">
        <v>0</v>
      </c>
      <c r="K44" s="130">
        <v>0</v>
      </c>
      <c r="L44" s="174">
        <v>0</v>
      </c>
      <c r="M44" s="130">
        <v>0</v>
      </c>
      <c r="N44" s="174">
        <v>0</v>
      </c>
      <c r="O44" s="130">
        <v>0</v>
      </c>
    </row>
    <row r="45" spans="1:15" ht="12.75">
      <c r="A45" s="60" t="s">
        <v>635</v>
      </c>
      <c r="B45" s="174"/>
      <c r="C45" s="130"/>
      <c r="D45" s="174"/>
      <c r="E45" s="130"/>
      <c r="F45" s="174"/>
      <c r="G45" s="130"/>
      <c r="H45" s="174"/>
      <c r="I45" s="130"/>
      <c r="J45" s="174"/>
      <c r="K45" s="130"/>
      <c r="L45" s="174"/>
      <c r="M45" s="130"/>
      <c r="N45" s="174"/>
      <c r="O45" s="130"/>
    </row>
    <row r="46" spans="1:15" ht="12.75">
      <c r="A46" s="19" t="s">
        <v>636</v>
      </c>
      <c r="B46" s="173">
        <f>SUM(C46:O46)</f>
        <v>0</v>
      </c>
      <c r="C46" s="164">
        <v>0</v>
      </c>
      <c r="D46" s="173">
        <v>0</v>
      </c>
      <c r="E46" s="164">
        <v>0</v>
      </c>
      <c r="F46" s="173">
        <v>0</v>
      </c>
      <c r="G46" s="164">
        <v>0</v>
      </c>
      <c r="H46" s="173">
        <v>0</v>
      </c>
      <c r="I46" s="164">
        <v>0</v>
      </c>
      <c r="J46" s="173">
        <v>0</v>
      </c>
      <c r="K46" s="164">
        <v>0</v>
      </c>
      <c r="L46" s="173">
        <v>0</v>
      </c>
      <c r="M46" s="164">
        <v>0</v>
      </c>
      <c r="N46" s="173">
        <v>0</v>
      </c>
      <c r="O46" s="164">
        <v>0</v>
      </c>
    </row>
    <row r="47" spans="1:15" ht="12.75">
      <c r="A47" s="71" t="s">
        <v>344</v>
      </c>
      <c r="B47" s="171"/>
      <c r="C47" s="167"/>
      <c r="D47" s="171"/>
      <c r="E47" s="167"/>
      <c r="F47" s="171"/>
      <c r="G47" s="167"/>
      <c r="H47" s="171"/>
      <c r="I47" s="167"/>
      <c r="J47" s="171"/>
      <c r="K47" s="167"/>
      <c r="L47" s="171"/>
      <c r="M47" s="167"/>
      <c r="N47" s="171"/>
      <c r="O47" s="167"/>
    </row>
    <row r="48" spans="1:15" ht="12.75">
      <c r="A48" s="60" t="s">
        <v>556</v>
      </c>
      <c r="B48" s="184">
        <f>SUM(C48:O48)</f>
        <v>0</v>
      </c>
      <c r="C48" s="130">
        <v>0</v>
      </c>
      <c r="D48" s="174">
        <v>0</v>
      </c>
      <c r="E48" s="130">
        <v>0</v>
      </c>
      <c r="F48" s="174">
        <v>0</v>
      </c>
      <c r="G48" s="130">
        <v>0</v>
      </c>
      <c r="H48" s="174">
        <v>0</v>
      </c>
      <c r="I48" s="130">
        <v>0</v>
      </c>
      <c r="J48" s="174">
        <v>0</v>
      </c>
      <c r="K48" s="130">
        <v>0</v>
      </c>
      <c r="L48" s="174">
        <v>0</v>
      </c>
      <c r="M48" s="130">
        <v>0</v>
      </c>
      <c r="N48" s="174">
        <v>0</v>
      </c>
      <c r="O48" s="130">
        <v>0</v>
      </c>
    </row>
    <row r="49" spans="1:15" ht="12.75">
      <c r="A49" s="60" t="s">
        <v>635</v>
      </c>
      <c r="B49" s="174"/>
      <c r="C49" s="130"/>
      <c r="D49" s="174"/>
      <c r="E49" s="130"/>
      <c r="F49" s="174"/>
      <c r="G49" s="130"/>
      <c r="H49" s="174"/>
      <c r="I49" s="130"/>
      <c r="J49" s="174"/>
      <c r="K49" s="130"/>
      <c r="L49" s="174"/>
      <c r="M49" s="130"/>
      <c r="N49" s="174"/>
      <c r="O49" s="130"/>
    </row>
    <row r="50" spans="1:15" ht="12.75">
      <c r="A50" s="19" t="s">
        <v>636</v>
      </c>
      <c r="B50" s="173">
        <f>SUM(C50:O50)</f>
        <v>0</v>
      </c>
      <c r="C50" s="164">
        <v>0</v>
      </c>
      <c r="D50" s="173">
        <v>0</v>
      </c>
      <c r="E50" s="164">
        <v>0</v>
      </c>
      <c r="F50" s="173">
        <v>0</v>
      </c>
      <c r="G50" s="164">
        <v>0</v>
      </c>
      <c r="H50" s="173">
        <v>0</v>
      </c>
      <c r="I50" s="164">
        <v>0</v>
      </c>
      <c r="J50" s="173">
        <v>0</v>
      </c>
      <c r="K50" s="164">
        <v>0</v>
      </c>
      <c r="L50" s="173">
        <v>0</v>
      </c>
      <c r="M50" s="164">
        <v>0</v>
      </c>
      <c r="N50" s="173">
        <v>0</v>
      </c>
      <c r="O50" s="164">
        <v>0</v>
      </c>
    </row>
    <row r="51" spans="1:15" ht="12.75">
      <c r="A51" s="71" t="s">
        <v>345</v>
      </c>
      <c r="B51" s="171"/>
      <c r="C51" s="167"/>
      <c r="D51" s="171"/>
      <c r="E51" s="167"/>
      <c r="F51" s="171"/>
      <c r="G51" s="167"/>
      <c r="H51" s="171"/>
      <c r="I51" s="167"/>
      <c r="J51" s="171"/>
      <c r="K51" s="167"/>
      <c r="L51" s="171"/>
      <c r="M51" s="167"/>
      <c r="N51" s="171"/>
      <c r="O51" s="167"/>
    </row>
    <row r="52" spans="1:15" ht="12.75">
      <c r="A52" s="60" t="s">
        <v>556</v>
      </c>
      <c r="B52" s="168">
        <f>SUM(C52:O52)</f>
        <v>691648</v>
      </c>
      <c r="C52" s="130">
        <v>0</v>
      </c>
      <c r="D52" s="174">
        <v>655</v>
      </c>
      <c r="E52" s="130">
        <v>5896</v>
      </c>
      <c r="F52" s="174">
        <v>46043</v>
      </c>
      <c r="G52" s="130">
        <v>0</v>
      </c>
      <c r="H52" s="174">
        <v>0</v>
      </c>
      <c r="I52" s="130">
        <v>947</v>
      </c>
      <c r="J52" s="174">
        <v>0</v>
      </c>
      <c r="K52" s="130">
        <v>0</v>
      </c>
      <c r="L52" s="174">
        <v>221107</v>
      </c>
      <c r="M52" s="130">
        <v>417000</v>
      </c>
      <c r="N52" s="174">
        <v>0</v>
      </c>
      <c r="O52" s="130">
        <v>0</v>
      </c>
    </row>
    <row r="53" spans="1:15" ht="12.75">
      <c r="A53" s="60" t="s">
        <v>635</v>
      </c>
      <c r="B53" s="168">
        <f>SUM(C53:O53)</f>
        <v>690052</v>
      </c>
      <c r="C53" s="130"/>
      <c r="D53" s="174">
        <v>655</v>
      </c>
      <c r="E53" s="130">
        <v>5896</v>
      </c>
      <c r="F53" s="174">
        <v>46043</v>
      </c>
      <c r="G53" s="130"/>
      <c r="H53" s="174"/>
      <c r="I53" s="130">
        <v>947</v>
      </c>
      <c r="J53" s="174"/>
      <c r="K53" s="130"/>
      <c r="L53" s="174">
        <v>221858</v>
      </c>
      <c r="M53" s="130">
        <v>417000</v>
      </c>
      <c r="N53" s="174"/>
      <c r="O53" s="130">
        <v>-2347</v>
      </c>
    </row>
    <row r="54" spans="1:15" ht="12.75">
      <c r="A54" s="60" t="s">
        <v>725</v>
      </c>
      <c r="B54" s="168">
        <f>SUM(C54:O54)</f>
        <v>-221107</v>
      </c>
      <c r="C54" s="130"/>
      <c r="D54" s="174"/>
      <c r="E54" s="130"/>
      <c r="F54" s="174"/>
      <c r="G54" s="130"/>
      <c r="H54" s="174"/>
      <c r="I54" s="130"/>
      <c r="J54" s="174"/>
      <c r="K54" s="130"/>
      <c r="L54" s="174">
        <v>-221107</v>
      </c>
      <c r="M54" s="130"/>
      <c r="N54" s="174"/>
      <c r="O54" s="130"/>
    </row>
    <row r="55" spans="1:15" ht="12.75">
      <c r="A55" s="60" t="s">
        <v>749</v>
      </c>
      <c r="B55" s="168">
        <f>SUM(C55:O55)</f>
        <v>0</v>
      </c>
      <c r="C55" s="130"/>
      <c r="D55" s="174">
        <v>5896</v>
      </c>
      <c r="E55" s="130">
        <v>-5896</v>
      </c>
      <c r="F55" s="174"/>
      <c r="G55" s="130"/>
      <c r="H55" s="174"/>
      <c r="I55" s="130"/>
      <c r="J55" s="174"/>
      <c r="K55" s="130"/>
      <c r="L55" s="174"/>
      <c r="M55" s="130"/>
      <c r="N55" s="174"/>
      <c r="O55" s="130"/>
    </row>
    <row r="56" spans="1:15" ht="12.75">
      <c r="A56" s="60" t="s">
        <v>726</v>
      </c>
      <c r="B56" s="168">
        <f>SUM(C56:O56)</f>
        <v>-239800</v>
      </c>
      <c r="C56" s="130"/>
      <c r="D56" s="174"/>
      <c r="E56" s="130"/>
      <c r="F56" s="174"/>
      <c r="G56" s="130"/>
      <c r="H56" s="174"/>
      <c r="I56" s="130"/>
      <c r="J56" s="174"/>
      <c r="K56" s="130"/>
      <c r="L56" s="174"/>
      <c r="M56" s="130">
        <v>-239800</v>
      </c>
      <c r="N56" s="174"/>
      <c r="O56" s="130"/>
    </row>
    <row r="57" spans="1:15" ht="12.75">
      <c r="A57" s="60" t="s">
        <v>578</v>
      </c>
      <c r="B57" s="168">
        <f>SUM(B54:B56)</f>
        <v>-460907</v>
      </c>
      <c r="C57" s="130">
        <f>SUM(C54:C56)</f>
        <v>0</v>
      </c>
      <c r="D57" s="130">
        <f aca="true" t="shared" si="1" ref="D57:O57">SUM(D54:D56)</f>
        <v>5896</v>
      </c>
      <c r="E57" s="130">
        <f t="shared" si="1"/>
        <v>-5896</v>
      </c>
      <c r="F57" s="130">
        <f t="shared" si="1"/>
        <v>0</v>
      </c>
      <c r="G57" s="130">
        <f t="shared" si="1"/>
        <v>0</v>
      </c>
      <c r="H57" s="130">
        <f t="shared" si="1"/>
        <v>0</v>
      </c>
      <c r="I57" s="130">
        <f t="shared" si="1"/>
        <v>0</v>
      </c>
      <c r="J57" s="130">
        <f t="shared" si="1"/>
        <v>0</v>
      </c>
      <c r="K57" s="130">
        <f t="shared" si="1"/>
        <v>0</v>
      </c>
      <c r="L57" s="130">
        <f t="shared" si="1"/>
        <v>-221107</v>
      </c>
      <c r="M57" s="130">
        <f t="shared" si="1"/>
        <v>-239800</v>
      </c>
      <c r="N57" s="130">
        <f t="shared" si="1"/>
        <v>0</v>
      </c>
      <c r="O57" s="130">
        <f t="shared" si="1"/>
        <v>0</v>
      </c>
    </row>
    <row r="58" spans="1:15" ht="12.75">
      <c r="A58" s="19" t="s">
        <v>637</v>
      </c>
      <c r="B58" s="173">
        <f>SUM(B53,B57)</f>
        <v>229145</v>
      </c>
      <c r="C58" s="164">
        <f>SUM(C53,C57)</f>
        <v>0</v>
      </c>
      <c r="D58" s="164">
        <f aca="true" t="shared" si="2" ref="D58:O58">SUM(D53,D57)</f>
        <v>6551</v>
      </c>
      <c r="E58" s="164">
        <f t="shared" si="2"/>
        <v>0</v>
      </c>
      <c r="F58" s="164">
        <f t="shared" si="2"/>
        <v>46043</v>
      </c>
      <c r="G58" s="164">
        <f t="shared" si="2"/>
        <v>0</v>
      </c>
      <c r="H58" s="164">
        <f t="shared" si="2"/>
        <v>0</v>
      </c>
      <c r="I58" s="164">
        <f t="shared" si="2"/>
        <v>947</v>
      </c>
      <c r="J58" s="164">
        <f t="shared" si="2"/>
        <v>0</v>
      </c>
      <c r="K58" s="164">
        <f t="shared" si="2"/>
        <v>0</v>
      </c>
      <c r="L58" s="164">
        <f t="shared" si="2"/>
        <v>751</v>
      </c>
      <c r="M58" s="164">
        <f t="shared" si="2"/>
        <v>177200</v>
      </c>
      <c r="N58" s="164">
        <f t="shared" si="2"/>
        <v>0</v>
      </c>
      <c r="O58" s="164">
        <f t="shared" si="2"/>
        <v>-2347</v>
      </c>
    </row>
    <row r="59" spans="1:15" ht="12.75">
      <c r="A59" s="71" t="s">
        <v>346</v>
      </c>
      <c r="B59" s="170"/>
      <c r="C59" s="167"/>
      <c r="D59" s="171"/>
      <c r="E59" s="167"/>
      <c r="F59" s="171"/>
      <c r="G59" s="167"/>
      <c r="H59" s="171"/>
      <c r="I59" s="167"/>
      <c r="J59" s="171"/>
      <c r="K59" s="167"/>
      <c r="L59" s="171"/>
      <c r="M59" s="167"/>
      <c r="N59" s="171"/>
      <c r="O59" s="167"/>
    </row>
    <row r="60" spans="1:15" ht="12.75">
      <c r="A60" s="60" t="s">
        <v>556</v>
      </c>
      <c r="B60" s="168">
        <f aca="true" t="shared" si="3" ref="B60:B72">SUM(C60:O60)</f>
        <v>1485187</v>
      </c>
      <c r="C60" s="130">
        <v>0</v>
      </c>
      <c r="D60" s="174">
        <v>0</v>
      </c>
      <c r="E60" s="130">
        <v>1060516</v>
      </c>
      <c r="F60" s="174">
        <v>42589</v>
      </c>
      <c r="G60" s="130">
        <v>382082</v>
      </c>
      <c r="H60" s="174">
        <v>0</v>
      </c>
      <c r="I60" s="130">
        <v>0</v>
      </c>
      <c r="J60" s="174">
        <v>0</v>
      </c>
      <c r="K60" s="130">
        <v>0</v>
      </c>
      <c r="L60" s="174">
        <v>0</v>
      </c>
      <c r="M60" s="130">
        <v>0</v>
      </c>
      <c r="N60" s="174">
        <v>0</v>
      </c>
      <c r="O60" s="130">
        <v>0</v>
      </c>
    </row>
    <row r="61" spans="1:15" ht="12.75">
      <c r="A61" s="60" t="s">
        <v>638</v>
      </c>
      <c r="B61" s="168">
        <f t="shared" si="3"/>
        <v>1527121</v>
      </c>
      <c r="C61" s="130"/>
      <c r="D61" s="174"/>
      <c r="E61" s="130">
        <v>1060516</v>
      </c>
      <c r="F61" s="174">
        <v>42589</v>
      </c>
      <c r="G61" s="130">
        <v>382082</v>
      </c>
      <c r="H61" s="174"/>
      <c r="I61" s="130"/>
      <c r="J61" s="174"/>
      <c r="K61" s="130">
        <v>41934</v>
      </c>
      <c r="L61" s="174"/>
      <c r="M61" s="130"/>
      <c r="N61" s="174"/>
      <c r="O61" s="130"/>
    </row>
    <row r="62" spans="1:15" ht="12.75">
      <c r="A62" s="60" t="s">
        <v>686</v>
      </c>
      <c r="B62" s="168">
        <f t="shared" si="3"/>
        <v>1635</v>
      </c>
      <c r="C62" s="130"/>
      <c r="D62" s="174"/>
      <c r="E62" s="130"/>
      <c r="F62" s="174"/>
      <c r="G62" s="130"/>
      <c r="H62" s="174"/>
      <c r="I62" s="130"/>
      <c r="J62" s="174"/>
      <c r="K62" s="130">
        <v>1635</v>
      </c>
      <c r="L62" s="174"/>
      <c r="M62" s="130"/>
      <c r="N62" s="174"/>
      <c r="O62" s="130"/>
    </row>
    <row r="63" spans="1:15" ht="12.75">
      <c r="A63" s="60" t="s">
        <v>727</v>
      </c>
      <c r="B63" s="168">
        <f t="shared" si="3"/>
        <v>140000</v>
      </c>
      <c r="C63" s="130"/>
      <c r="D63" s="174"/>
      <c r="E63" s="130"/>
      <c r="F63" s="174"/>
      <c r="G63" s="130"/>
      <c r="H63" s="174"/>
      <c r="I63" s="130"/>
      <c r="J63" s="174"/>
      <c r="K63" s="130">
        <v>140000</v>
      </c>
      <c r="L63" s="174"/>
      <c r="M63" s="130"/>
      <c r="N63" s="174"/>
      <c r="O63" s="130"/>
    </row>
    <row r="64" spans="1:15" ht="12.75">
      <c r="A64" s="60" t="s">
        <v>728</v>
      </c>
      <c r="B64" s="168">
        <f t="shared" si="3"/>
        <v>207969</v>
      </c>
      <c r="C64" s="130"/>
      <c r="D64" s="174"/>
      <c r="E64" s="130"/>
      <c r="F64" s="174"/>
      <c r="G64" s="130"/>
      <c r="H64" s="174"/>
      <c r="I64" s="130"/>
      <c r="J64" s="174"/>
      <c r="K64" s="130">
        <v>207969</v>
      </c>
      <c r="L64" s="174"/>
      <c r="M64" s="130"/>
      <c r="N64" s="174"/>
      <c r="O64" s="130"/>
    </row>
    <row r="65" spans="1:15" ht="12.75">
      <c r="A65" s="60" t="s">
        <v>687</v>
      </c>
      <c r="B65" s="168">
        <f t="shared" si="3"/>
        <v>-78</v>
      </c>
      <c r="C65" s="130"/>
      <c r="D65" s="174"/>
      <c r="E65" s="130"/>
      <c r="F65" s="174"/>
      <c r="G65" s="130"/>
      <c r="H65" s="174"/>
      <c r="I65" s="130"/>
      <c r="J65" s="174"/>
      <c r="K65" s="130">
        <v>-78</v>
      </c>
      <c r="L65" s="174"/>
      <c r="M65" s="130"/>
      <c r="N65" s="174"/>
      <c r="O65" s="130"/>
    </row>
    <row r="66" spans="1:15" ht="12.75">
      <c r="A66" s="60" t="s">
        <v>688</v>
      </c>
      <c r="B66" s="168">
        <f t="shared" si="3"/>
        <v>276</v>
      </c>
      <c r="C66" s="130"/>
      <c r="D66" s="174"/>
      <c r="E66" s="130"/>
      <c r="F66" s="174"/>
      <c r="G66" s="130"/>
      <c r="H66" s="174"/>
      <c r="I66" s="130"/>
      <c r="J66" s="174"/>
      <c r="K66" s="130">
        <v>276</v>
      </c>
      <c r="L66" s="174"/>
      <c r="M66" s="130"/>
      <c r="N66" s="174"/>
      <c r="O66" s="130"/>
    </row>
    <row r="67" spans="1:15" ht="12.75">
      <c r="A67" s="60" t="s">
        <v>689</v>
      </c>
      <c r="B67" s="168">
        <f t="shared" si="3"/>
        <v>509</v>
      </c>
      <c r="C67" s="130"/>
      <c r="D67" s="174"/>
      <c r="E67" s="130"/>
      <c r="F67" s="174"/>
      <c r="G67" s="130"/>
      <c r="H67" s="174"/>
      <c r="I67" s="130"/>
      <c r="J67" s="174"/>
      <c r="K67" s="130">
        <v>509</v>
      </c>
      <c r="L67" s="174"/>
      <c r="M67" s="130"/>
      <c r="N67" s="174"/>
      <c r="O67" s="130"/>
    </row>
    <row r="68" spans="1:15" ht="12.75">
      <c r="A68" s="60" t="s">
        <v>690</v>
      </c>
      <c r="B68" s="168">
        <f t="shared" si="3"/>
        <v>1234</v>
      </c>
      <c r="C68" s="130"/>
      <c r="D68" s="174"/>
      <c r="E68" s="130"/>
      <c r="F68" s="174"/>
      <c r="G68" s="130"/>
      <c r="H68" s="174"/>
      <c r="I68" s="130"/>
      <c r="J68" s="174"/>
      <c r="K68" s="130">
        <v>1234</v>
      </c>
      <c r="L68" s="174"/>
      <c r="M68" s="130"/>
      <c r="N68" s="174"/>
      <c r="O68" s="130"/>
    </row>
    <row r="69" spans="1:15" ht="12.75">
      <c r="A69" s="60" t="s">
        <v>691</v>
      </c>
      <c r="B69" s="168">
        <f t="shared" si="3"/>
        <v>59321</v>
      </c>
      <c r="C69" s="130"/>
      <c r="D69" s="174"/>
      <c r="E69" s="130"/>
      <c r="F69" s="174"/>
      <c r="G69" s="253">
        <v>59321</v>
      </c>
      <c r="H69" s="174"/>
      <c r="I69" s="130"/>
      <c r="J69" s="174"/>
      <c r="K69" s="130"/>
      <c r="L69" s="174"/>
      <c r="M69" s="130"/>
      <c r="N69" s="174"/>
      <c r="O69" s="130"/>
    </row>
    <row r="70" spans="1:15" ht="12.75">
      <c r="A70" s="60" t="s">
        <v>692</v>
      </c>
      <c r="B70" s="168">
        <f t="shared" si="3"/>
        <v>5177</v>
      </c>
      <c r="C70" s="130"/>
      <c r="D70" s="174"/>
      <c r="E70" s="130"/>
      <c r="F70" s="174"/>
      <c r="G70" s="253"/>
      <c r="H70" s="174"/>
      <c r="I70" s="130"/>
      <c r="J70" s="174"/>
      <c r="K70" s="130">
        <v>5177</v>
      </c>
      <c r="L70" s="174"/>
      <c r="M70" s="130"/>
      <c r="N70" s="174"/>
      <c r="O70" s="130"/>
    </row>
    <row r="71" spans="1:15" ht="12.75">
      <c r="A71" s="60" t="s">
        <v>693</v>
      </c>
      <c r="B71" s="168">
        <f t="shared" si="3"/>
        <v>15995</v>
      </c>
      <c r="C71" s="130"/>
      <c r="D71" s="174"/>
      <c r="E71" s="130"/>
      <c r="F71" s="174"/>
      <c r="G71" s="130"/>
      <c r="H71" s="174"/>
      <c r="I71" s="130"/>
      <c r="J71" s="174"/>
      <c r="K71" s="130">
        <v>15995</v>
      </c>
      <c r="L71" s="174"/>
      <c r="M71" s="130"/>
      <c r="N71" s="174"/>
      <c r="O71" s="130"/>
    </row>
    <row r="72" spans="1:15" ht="12.75">
      <c r="A72" s="60" t="s">
        <v>579</v>
      </c>
      <c r="B72" s="168">
        <f t="shared" si="3"/>
        <v>432038</v>
      </c>
      <c r="C72" s="130">
        <f>SUM(C62:C71)</f>
        <v>0</v>
      </c>
      <c r="D72" s="130">
        <f aca="true" t="shared" si="4" ref="D72:O72">SUM(D62:D71)</f>
        <v>0</v>
      </c>
      <c r="E72" s="130">
        <f t="shared" si="4"/>
        <v>0</v>
      </c>
      <c r="F72" s="130">
        <f t="shared" si="4"/>
        <v>0</v>
      </c>
      <c r="G72" s="130">
        <f t="shared" si="4"/>
        <v>59321</v>
      </c>
      <c r="H72" s="130">
        <f t="shared" si="4"/>
        <v>0</v>
      </c>
      <c r="I72" s="130">
        <f t="shared" si="4"/>
        <v>0</v>
      </c>
      <c r="J72" s="130">
        <f t="shared" si="4"/>
        <v>0</v>
      </c>
      <c r="K72" s="130">
        <f t="shared" si="4"/>
        <v>372717</v>
      </c>
      <c r="L72" s="130">
        <f t="shared" si="4"/>
        <v>0</v>
      </c>
      <c r="M72" s="130">
        <f t="shared" si="4"/>
        <v>0</v>
      </c>
      <c r="N72" s="130">
        <f t="shared" si="4"/>
        <v>0</v>
      </c>
      <c r="O72" s="130">
        <f t="shared" si="4"/>
        <v>0</v>
      </c>
    </row>
    <row r="73" spans="1:15" ht="12.75">
      <c r="A73" s="19" t="s">
        <v>557</v>
      </c>
      <c r="B73" s="172">
        <f>SUM(B61,B72)</f>
        <v>1959159</v>
      </c>
      <c r="C73" s="164">
        <f>SUM(C61,C72)</f>
        <v>0</v>
      </c>
      <c r="D73" s="164">
        <f aca="true" t="shared" si="5" ref="D73:O73">SUM(D61,D72)</f>
        <v>0</v>
      </c>
      <c r="E73" s="164">
        <f t="shared" si="5"/>
        <v>1060516</v>
      </c>
      <c r="F73" s="164">
        <f t="shared" si="5"/>
        <v>42589</v>
      </c>
      <c r="G73" s="164">
        <f t="shared" si="5"/>
        <v>441403</v>
      </c>
      <c r="H73" s="164">
        <f t="shared" si="5"/>
        <v>0</v>
      </c>
      <c r="I73" s="164">
        <f t="shared" si="5"/>
        <v>0</v>
      </c>
      <c r="J73" s="164">
        <f t="shared" si="5"/>
        <v>0</v>
      </c>
      <c r="K73" s="164">
        <f t="shared" si="5"/>
        <v>414651</v>
      </c>
      <c r="L73" s="164">
        <f t="shared" si="5"/>
        <v>0</v>
      </c>
      <c r="M73" s="164">
        <f t="shared" si="5"/>
        <v>0</v>
      </c>
      <c r="N73" s="164">
        <f t="shared" si="5"/>
        <v>0</v>
      </c>
      <c r="O73" s="164">
        <f t="shared" si="5"/>
        <v>0</v>
      </c>
    </row>
    <row r="74" spans="1:15" ht="12.75">
      <c r="A74" s="75" t="s">
        <v>425</v>
      </c>
      <c r="B74" s="184"/>
      <c r="C74" s="130"/>
      <c r="D74" s="174"/>
      <c r="E74" s="130"/>
      <c r="F74" s="174"/>
      <c r="G74" s="130"/>
      <c r="H74" s="174"/>
      <c r="I74" s="130"/>
      <c r="J74" s="174"/>
      <c r="K74" s="130"/>
      <c r="L74" s="174"/>
      <c r="M74" s="130"/>
      <c r="N74" s="174"/>
      <c r="O74" s="130"/>
    </row>
    <row r="75" spans="1:15" ht="12.75">
      <c r="A75" s="60" t="s">
        <v>556</v>
      </c>
      <c r="B75" s="184">
        <f>SUM(C75:O75)</f>
        <v>0</v>
      </c>
      <c r="C75" s="130">
        <v>0</v>
      </c>
      <c r="D75" s="174">
        <v>0</v>
      </c>
      <c r="E75" s="130">
        <v>0</v>
      </c>
      <c r="F75" s="174">
        <v>0</v>
      </c>
      <c r="G75" s="130">
        <v>0</v>
      </c>
      <c r="H75" s="174">
        <v>0</v>
      </c>
      <c r="I75" s="130">
        <v>0</v>
      </c>
      <c r="J75" s="174">
        <v>0</v>
      </c>
      <c r="K75" s="130">
        <v>0</v>
      </c>
      <c r="L75" s="174">
        <v>0</v>
      </c>
      <c r="M75" s="130">
        <v>0</v>
      </c>
      <c r="N75" s="174">
        <v>0</v>
      </c>
      <c r="O75" s="130">
        <v>0</v>
      </c>
    </row>
    <row r="76" spans="1:15" ht="12.75">
      <c r="A76" s="60" t="s">
        <v>635</v>
      </c>
      <c r="B76" s="184"/>
      <c r="C76" s="130"/>
      <c r="D76" s="174"/>
      <c r="E76" s="130"/>
      <c r="F76" s="174"/>
      <c r="G76" s="130"/>
      <c r="H76" s="174"/>
      <c r="I76" s="130"/>
      <c r="J76" s="174"/>
      <c r="K76" s="130"/>
      <c r="L76" s="174"/>
      <c r="M76" s="130"/>
      <c r="N76" s="174"/>
      <c r="O76" s="130"/>
    </row>
    <row r="77" spans="1:15" ht="12.75">
      <c r="A77" s="19" t="s">
        <v>636</v>
      </c>
      <c r="B77" s="184">
        <f>SUM(C77:O77)</f>
        <v>0</v>
      </c>
      <c r="C77" s="130">
        <v>0</v>
      </c>
      <c r="D77" s="174">
        <v>0</v>
      </c>
      <c r="E77" s="130">
        <v>0</v>
      </c>
      <c r="F77" s="174">
        <v>0</v>
      </c>
      <c r="G77" s="130">
        <v>0</v>
      </c>
      <c r="H77" s="174">
        <v>0</v>
      </c>
      <c r="I77" s="130">
        <v>0</v>
      </c>
      <c r="J77" s="174">
        <v>0</v>
      </c>
      <c r="K77" s="130">
        <v>0</v>
      </c>
      <c r="L77" s="174">
        <v>0</v>
      </c>
      <c r="M77" s="130">
        <v>0</v>
      </c>
      <c r="N77" s="174">
        <v>0</v>
      </c>
      <c r="O77" s="130">
        <v>0</v>
      </c>
    </row>
    <row r="78" spans="1:15" ht="12.75">
      <c r="A78" s="71" t="s">
        <v>347</v>
      </c>
      <c r="B78" s="170"/>
      <c r="C78" s="167"/>
      <c r="D78" s="171"/>
      <c r="E78" s="167"/>
      <c r="F78" s="171"/>
      <c r="G78" s="167"/>
      <c r="H78" s="171"/>
      <c r="I78" s="167"/>
      <c r="J78" s="171"/>
      <c r="K78" s="167"/>
      <c r="L78" s="171"/>
      <c r="M78" s="167"/>
      <c r="N78" s="171"/>
      <c r="O78" s="167"/>
    </row>
    <row r="79" spans="1:15" ht="12.75">
      <c r="A79" s="60" t="s">
        <v>556</v>
      </c>
      <c r="B79" s="184">
        <f>SUM(C79:O79)</f>
        <v>0</v>
      </c>
      <c r="C79" s="130">
        <v>0</v>
      </c>
      <c r="D79" s="174">
        <v>0</v>
      </c>
      <c r="E79" s="130">
        <v>0</v>
      </c>
      <c r="F79" s="174">
        <v>0</v>
      </c>
      <c r="G79" s="130">
        <v>0</v>
      </c>
      <c r="H79" s="174">
        <v>0</v>
      </c>
      <c r="I79" s="130">
        <v>0</v>
      </c>
      <c r="J79" s="174">
        <v>0</v>
      </c>
      <c r="K79" s="130">
        <v>0</v>
      </c>
      <c r="L79" s="174">
        <v>0</v>
      </c>
      <c r="M79" s="130">
        <v>0</v>
      </c>
      <c r="N79" s="174">
        <v>0</v>
      </c>
      <c r="O79" s="130">
        <v>0</v>
      </c>
    </row>
    <row r="80" spans="1:15" ht="12.75">
      <c r="A80" s="60" t="s">
        <v>635</v>
      </c>
      <c r="B80" s="184"/>
      <c r="C80" s="130"/>
      <c r="D80" s="174"/>
      <c r="E80" s="130"/>
      <c r="F80" s="174"/>
      <c r="G80" s="130"/>
      <c r="H80" s="174"/>
      <c r="I80" s="130"/>
      <c r="J80" s="174"/>
      <c r="K80" s="130"/>
      <c r="L80" s="174"/>
      <c r="M80" s="130"/>
      <c r="N80" s="174"/>
      <c r="O80" s="130"/>
    </row>
    <row r="81" spans="1:15" ht="12.75">
      <c r="A81" s="19" t="s">
        <v>636</v>
      </c>
      <c r="B81" s="172">
        <f>SUM(C81:O81)</f>
        <v>0</v>
      </c>
      <c r="C81" s="164">
        <v>0</v>
      </c>
      <c r="D81" s="173">
        <v>0</v>
      </c>
      <c r="E81" s="164">
        <v>0</v>
      </c>
      <c r="F81" s="173">
        <v>0</v>
      </c>
      <c r="G81" s="164">
        <v>0</v>
      </c>
      <c r="H81" s="173">
        <v>0</v>
      </c>
      <c r="I81" s="164">
        <v>0</v>
      </c>
      <c r="J81" s="173"/>
      <c r="K81" s="164">
        <v>0</v>
      </c>
      <c r="L81" s="173">
        <v>0</v>
      </c>
      <c r="M81" s="164">
        <v>0</v>
      </c>
      <c r="N81" s="173">
        <v>0</v>
      </c>
      <c r="O81" s="164">
        <v>0</v>
      </c>
    </row>
    <row r="82" spans="1:15" ht="12.75">
      <c r="A82" s="17" t="s">
        <v>348</v>
      </c>
      <c r="B82" s="168"/>
      <c r="C82" s="167"/>
      <c r="D82" s="171"/>
      <c r="E82" s="167"/>
      <c r="F82" s="171"/>
      <c r="G82" s="167"/>
      <c r="H82" s="171"/>
      <c r="I82" s="167"/>
      <c r="J82" s="171"/>
      <c r="K82" s="167"/>
      <c r="L82" s="171"/>
      <c r="M82" s="167"/>
      <c r="N82" s="171"/>
      <c r="O82" s="167"/>
    </row>
    <row r="83" spans="1:15" ht="12.75">
      <c r="A83" s="30" t="s">
        <v>294</v>
      </c>
      <c r="B83" s="168"/>
      <c r="C83" s="130"/>
      <c r="D83" s="174"/>
      <c r="E83" s="130"/>
      <c r="F83" s="174"/>
      <c r="G83" s="130"/>
      <c r="H83" s="174"/>
      <c r="I83" s="130"/>
      <c r="J83" s="174"/>
      <c r="K83" s="130"/>
      <c r="L83" s="174"/>
      <c r="M83" s="130"/>
      <c r="N83" s="174"/>
      <c r="O83" s="130"/>
    </row>
    <row r="84" spans="1:15" ht="12.75">
      <c r="A84" s="60" t="s">
        <v>556</v>
      </c>
      <c r="B84" s="184">
        <f>SUM(C84:O84)</f>
        <v>0</v>
      </c>
      <c r="C84" s="130">
        <v>0</v>
      </c>
      <c r="D84" s="174">
        <v>0</v>
      </c>
      <c r="E84" s="130">
        <v>0</v>
      </c>
      <c r="F84" s="174">
        <v>0</v>
      </c>
      <c r="G84" s="130">
        <v>0</v>
      </c>
      <c r="H84" s="174">
        <v>0</v>
      </c>
      <c r="I84" s="130">
        <v>0</v>
      </c>
      <c r="J84" s="174">
        <v>0</v>
      </c>
      <c r="K84" s="130">
        <v>0</v>
      </c>
      <c r="L84" s="174">
        <v>0</v>
      </c>
      <c r="M84" s="130">
        <v>0</v>
      </c>
      <c r="N84" s="174">
        <v>0</v>
      </c>
      <c r="O84" s="130">
        <v>0</v>
      </c>
    </row>
    <row r="85" spans="1:15" ht="12.75">
      <c r="A85" s="60" t="s">
        <v>635</v>
      </c>
      <c r="B85" s="174"/>
      <c r="C85" s="130"/>
      <c r="D85" s="174"/>
      <c r="E85" s="130"/>
      <c r="F85" s="174"/>
      <c r="G85" s="130"/>
      <c r="H85" s="174"/>
      <c r="I85" s="130"/>
      <c r="J85" s="174"/>
      <c r="K85" s="130"/>
      <c r="L85" s="174"/>
      <c r="M85" s="130"/>
      <c r="N85" s="174"/>
      <c r="O85" s="130"/>
    </row>
    <row r="86" spans="1:15" ht="12.75">
      <c r="A86" s="19" t="s">
        <v>636</v>
      </c>
      <c r="B86" s="173">
        <f>SUM(C86:O86)</f>
        <v>0</v>
      </c>
      <c r="C86" s="164">
        <v>0</v>
      </c>
      <c r="D86" s="173">
        <v>0</v>
      </c>
      <c r="E86" s="164">
        <v>0</v>
      </c>
      <c r="F86" s="173">
        <v>0</v>
      </c>
      <c r="G86" s="164">
        <v>0</v>
      </c>
      <c r="H86" s="173">
        <v>0</v>
      </c>
      <c r="I86" s="164">
        <v>0</v>
      </c>
      <c r="J86" s="173">
        <v>0</v>
      </c>
      <c r="K86" s="164">
        <v>0</v>
      </c>
      <c r="L86" s="173">
        <v>0</v>
      </c>
      <c r="M86" s="164">
        <v>0</v>
      </c>
      <c r="N86" s="173">
        <v>0</v>
      </c>
      <c r="O86" s="164">
        <v>0</v>
      </c>
    </row>
    <row r="87" spans="1:15" ht="12.75">
      <c r="A87" s="17" t="s">
        <v>356</v>
      </c>
      <c r="B87" s="171"/>
      <c r="C87" s="167"/>
      <c r="D87" s="171"/>
      <c r="E87" s="167"/>
      <c r="F87" s="171"/>
      <c r="G87" s="167"/>
      <c r="H87" s="171"/>
      <c r="I87" s="167"/>
      <c r="J87" s="171"/>
      <c r="K87" s="167"/>
      <c r="L87" s="171"/>
      <c r="M87" s="167"/>
      <c r="N87" s="171"/>
      <c r="O87" s="167"/>
    </row>
    <row r="88" spans="1:15" ht="12.75">
      <c r="A88" s="30" t="s">
        <v>295</v>
      </c>
      <c r="B88" s="174"/>
      <c r="C88" s="130"/>
      <c r="D88" s="174"/>
      <c r="E88" s="130"/>
      <c r="F88" s="174"/>
      <c r="G88" s="130"/>
      <c r="H88" s="174"/>
      <c r="I88" s="130"/>
      <c r="J88" s="174"/>
      <c r="K88" s="130"/>
      <c r="L88" s="174"/>
      <c r="M88" s="130"/>
      <c r="N88" s="174"/>
      <c r="O88" s="130"/>
    </row>
    <row r="89" spans="1:15" ht="12.75">
      <c r="A89" s="60" t="s">
        <v>556</v>
      </c>
      <c r="B89" s="184">
        <f>SUM(C89:O89)</f>
        <v>0</v>
      </c>
      <c r="C89" s="130">
        <v>0</v>
      </c>
      <c r="D89" s="174">
        <v>0</v>
      </c>
      <c r="E89" s="130">
        <v>0</v>
      </c>
      <c r="F89" s="174">
        <v>0</v>
      </c>
      <c r="G89" s="130">
        <v>0</v>
      </c>
      <c r="H89" s="174">
        <v>0</v>
      </c>
      <c r="I89" s="130">
        <v>0</v>
      </c>
      <c r="J89" s="174">
        <v>0</v>
      </c>
      <c r="K89" s="130">
        <v>0</v>
      </c>
      <c r="L89" s="174">
        <v>0</v>
      </c>
      <c r="M89" s="130">
        <v>0</v>
      </c>
      <c r="N89" s="174">
        <v>0</v>
      </c>
      <c r="O89" s="130">
        <v>0</v>
      </c>
    </row>
    <row r="90" spans="1:15" ht="12.75">
      <c r="A90" s="60" t="s">
        <v>635</v>
      </c>
      <c r="B90" s="174"/>
      <c r="C90" s="130"/>
      <c r="D90" s="174"/>
      <c r="E90" s="130"/>
      <c r="F90" s="174"/>
      <c r="G90" s="130"/>
      <c r="H90" s="174"/>
      <c r="I90" s="130"/>
      <c r="J90" s="174"/>
      <c r="K90" s="130"/>
      <c r="L90" s="174"/>
      <c r="M90" s="130"/>
      <c r="N90" s="174"/>
      <c r="O90" s="130"/>
    </row>
    <row r="91" spans="1:15" ht="12.75">
      <c r="A91" s="19" t="s">
        <v>636</v>
      </c>
      <c r="B91" s="173">
        <f>SUM(C91:O91)</f>
        <v>0</v>
      </c>
      <c r="C91" s="164">
        <v>0</v>
      </c>
      <c r="D91" s="173">
        <v>0</v>
      </c>
      <c r="E91" s="164">
        <v>0</v>
      </c>
      <c r="F91" s="173">
        <v>0</v>
      </c>
      <c r="G91" s="164">
        <v>0</v>
      </c>
      <c r="H91" s="173">
        <v>0</v>
      </c>
      <c r="I91" s="164">
        <v>0</v>
      </c>
      <c r="J91" s="173">
        <v>0</v>
      </c>
      <c r="K91" s="164">
        <v>0</v>
      </c>
      <c r="L91" s="173">
        <v>0</v>
      </c>
      <c r="M91" s="164">
        <v>0</v>
      </c>
      <c r="N91" s="173">
        <v>0</v>
      </c>
      <c r="O91" s="164">
        <v>0</v>
      </c>
    </row>
    <row r="92" spans="1:15" ht="12.75">
      <c r="A92" s="17" t="s">
        <v>350</v>
      </c>
      <c r="B92" s="168"/>
      <c r="C92" s="167"/>
      <c r="D92" s="171"/>
      <c r="E92" s="167"/>
      <c r="F92" s="171"/>
      <c r="G92" s="167"/>
      <c r="H92" s="171"/>
      <c r="I92" s="167"/>
      <c r="J92" s="171"/>
      <c r="K92" s="167"/>
      <c r="L92" s="171"/>
      <c r="M92" s="167"/>
      <c r="N92" s="171"/>
      <c r="O92" s="167"/>
    </row>
    <row r="93" spans="1:15" ht="12.75">
      <c r="A93" s="60" t="s">
        <v>556</v>
      </c>
      <c r="B93" s="184">
        <f>SUM(C93:O93)</f>
        <v>0</v>
      </c>
      <c r="C93" s="130">
        <v>0</v>
      </c>
      <c r="D93" s="174">
        <v>0</v>
      </c>
      <c r="E93" s="130">
        <v>0</v>
      </c>
      <c r="F93" s="174">
        <v>0</v>
      </c>
      <c r="G93" s="130">
        <v>0</v>
      </c>
      <c r="H93" s="174">
        <v>0</v>
      </c>
      <c r="I93" s="130">
        <v>0</v>
      </c>
      <c r="J93" s="174">
        <v>0</v>
      </c>
      <c r="K93" s="130">
        <v>0</v>
      </c>
      <c r="L93" s="174">
        <v>0</v>
      </c>
      <c r="M93" s="130">
        <v>0</v>
      </c>
      <c r="N93" s="174">
        <v>0</v>
      </c>
      <c r="O93" s="130">
        <v>0</v>
      </c>
    </row>
    <row r="94" spans="1:15" ht="12.75">
      <c r="A94" s="60" t="s">
        <v>635</v>
      </c>
      <c r="B94" s="174"/>
      <c r="C94" s="130"/>
      <c r="D94" s="174"/>
      <c r="E94" s="130"/>
      <c r="F94" s="174"/>
      <c r="G94" s="130"/>
      <c r="H94" s="174"/>
      <c r="I94" s="130"/>
      <c r="J94" s="174"/>
      <c r="K94" s="130"/>
      <c r="L94" s="174"/>
      <c r="M94" s="130"/>
      <c r="N94" s="174"/>
      <c r="O94" s="130"/>
    </row>
    <row r="95" spans="1:15" ht="12.75">
      <c r="A95" s="19" t="s">
        <v>636</v>
      </c>
      <c r="B95" s="173">
        <f>SUM(C95:O95)</f>
        <v>0</v>
      </c>
      <c r="C95" s="164">
        <v>0</v>
      </c>
      <c r="D95" s="173">
        <v>0</v>
      </c>
      <c r="E95" s="164">
        <v>0</v>
      </c>
      <c r="F95" s="173">
        <v>0</v>
      </c>
      <c r="G95" s="164">
        <v>0</v>
      </c>
      <c r="H95" s="173">
        <v>0</v>
      </c>
      <c r="I95" s="164">
        <v>0</v>
      </c>
      <c r="J95" s="173">
        <v>0</v>
      </c>
      <c r="K95" s="164">
        <v>0</v>
      </c>
      <c r="L95" s="173">
        <v>0</v>
      </c>
      <c r="M95" s="164">
        <v>0</v>
      </c>
      <c r="N95" s="173">
        <v>0</v>
      </c>
      <c r="O95" s="164">
        <v>0</v>
      </c>
    </row>
    <row r="96" spans="1:15" ht="12.75">
      <c r="A96" s="30" t="s">
        <v>351</v>
      </c>
      <c r="B96" s="170"/>
      <c r="C96" s="167"/>
      <c r="D96" s="171"/>
      <c r="E96" s="167"/>
      <c r="F96" s="171"/>
      <c r="G96" s="167"/>
      <c r="H96" s="171"/>
      <c r="I96" s="167"/>
      <c r="J96" s="171"/>
      <c r="K96" s="167"/>
      <c r="L96" s="171"/>
      <c r="M96" s="167"/>
      <c r="N96" s="171"/>
      <c r="O96" s="167"/>
    </row>
    <row r="97" spans="1:15" ht="12.75">
      <c r="A97" s="60" t="s">
        <v>556</v>
      </c>
      <c r="B97" s="184">
        <f>SUM(C97:O97)</f>
        <v>0</v>
      </c>
      <c r="C97" s="130">
        <v>0</v>
      </c>
      <c r="D97" s="174">
        <v>0</v>
      </c>
      <c r="E97" s="130">
        <v>0</v>
      </c>
      <c r="F97" s="174">
        <v>0</v>
      </c>
      <c r="G97" s="130">
        <v>0</v>
      </c>
      <c r="H97" s="174">
        <v>0</v>
      </c>
      <c r="I97" s="130">
        <v>0</v>
      </c>
      <c r="J97" s="174">
        <v>0</v>
      </c>
      <c r="K97" s="130">
        <v>0</v>
      </c>
      <c r="L97" s="174">
        <v>0</v>
      </c>
      <c r="M97" s="130">
        <v>0</v>
      </c>
      <c r="N97" s="174">
        <v>0</v>
      </c>
      <c r="O97" s="130">
        <v>0</v>
      </c>
    </row>
    <row r="98" spans="1:15" ht="12.75">
      <c r="A98" s="60" t="s">
        <v>635</v>
      </c>
      <c r="B98" s="184"/>
      <c r="C98" s="130"/>
      <c r="D98" s="174"/>
      <c r="E98" s="130"/>
      <c r="F98" s="174"/>
      <c r="G98" s="130"/>
      <c r="H98" s="174"/>
      <c r="I98" s="130"/>
      <c r="J98" s="174"/>
      <c r="K98" s="130"/>
      <c r="L98" s="174"/>
      <c r="M98" s="130"/>
      <c r="N98" s="174"/>
      <c r="O98" s="130"/>
    </row>
    <row r="99" spans="1:15" ht="12.75">
      <c r="A99" s="19" t="s">
        <v>636</v>
      </c>
      <c r="B99" s="172">
        <v>0</v>
      </c>
      <c r="C99" s="164">
        <v>0</v>
      </c>
      <c r="D99" s="173">
        <v>0</v>
      </c>
      <c r="E99" s="164">
        <v>0</v>
      </c>
      <c r="F99" s="173">
        <v>0</v>
      </c>
      <c r="G99" s="164">
        <v>0</v>
      </c>
      <c r="H99" s="173">
        <v>0</v>
      </c>
      <c r="I99" s="164">
        <v>0</v>
      </c>
      <c r="J99" s="173">
        <v>0</v>
      </c>
      <c r="K99" s="164">
        <v>0</v>
      </c>
      <c r="L99" s="173">
        <v>0</v>
      </c>
      <c r="M99" s="164">
        <v>0</v>
      </c>
      <c r="N99" s="173">
        <v>0</v>
      </c>
      <c r="O99" s="164">
        <v>0</v>
      </c>
    </row>
    <row r="100" spans="1:15" ht="12.75">
      <c r="A100" s="17" t="s">
        <v>352</v>
      </c>
      <c r="B100" s="171"/>
      <c r="C100" s="167"/>
      <c r="D100" s="171"/>
      <c r="E100" s="167"/>
      <c r="F100" s="171"/>
      <c r="G100" s="167"/>
      <c r="H100" s="171"/>
      <c r="I100" s="167"/>
      <c r="J100" s="171"/>
      <c r="K100" s="167"/>
      <c r="L100" s="171"/>
      <c r="M100" s="167"/>
      <c r="N100" s="171"/>
      <c r="O100" s="167"/>
    </row>
    <row r="101" spans="1:15" ht="12.75">
      <c r="A101" s="60" t="s">
        <v>556</v>
      </c>
      <c r="B101" s="184">
        <f>SUM(C101:O101)</f>
        <v>0</v>
      </c>
      <c r="C101" s="130">
        <v>0</v>
      </c>
      <c r="D101" s="174">
        <v>0</v>
      </c>
      <c r="E101" s="130">
        <v>0</v>
      </c>
      <c r="F101" s="174">
        <v>0</v>
      </c>
      <c r="G101" s="130">
        <v>0</v>
      </c>
      <c r="H101" s="174">
        <v>0</v>
      </c>
      <c r="I101" s="130">
        <v>0</v>
      </c>
      <c r="J101" s="174">
        <v>0</v>
      </c>
      <c r="K101" s="130">
        <v>0</v>
      </c>
      <c r="L101" s="174">
        <v>0</v>
      </c>
      <c r="M101" s="130">
        <v>0</v>
      </c>
      <c r="N101" s="174">
        <v>0</v>
      </c>
      <c r="O101" s="130">
        <v>0</v>
      </c>
    </row>
    <row r="102" spans="1:15" ht="12.75">
      <c r="A102" s="60" t="s">
        <v>635</v>
      </c>
      <c r="B102" s="174"/>
      <c r="C102" s="130"/>
      <c r="D102" s="174"/>
      <c r="E102" s="130"/>
      <c r="F102" s="174"/>
      <c r="G102" s="130"/>
      <c r="H102" s="174"/>
      <c r="I102" s="130"/>
      <c r="J102" s="174"/>
      <c r="K102" s="130"/>
      <c r="L102" s="174"/>
      <c r="M102" s="130"/>
      <c r="N102" s="174"/>
      <c r="O102" s="130"/>
    </row>
    <row r="103" spans="1:15" ht="12.75">
      <c r="A103" s="19" t="s">
        <v>636</v>
      </c>
      <c r="B103" s="173">
        <f>SUM(C103:O103)</f>
        <v>0</v>
      </c>
      <c r="C103" s="164">
        <v>0</v>
      </c>
      <c r="D103" s="173">
        <v>0</v>
      </c>
      <c r="E103" s="164">
        <v>0</v>
      </c>
      <c r="F103" s="173">
        <v>0</v>
      </c>
      <c r="G103" s="164">
        <v>0</v>
      </c>
      <c r="H103" s="173">
        <v>0</v>
      </c>
      <c r="I103" s="224"/>
      <c r="J103" s="173">
        <v>0</v>
      </c>
      <c r="K103" s="164">
        <v>0</v>
      </c>
      <c r="L103" s="173">
        <v>0</v>
      </c>
      <c r="M103" s="164">
        <v>0</v>
      </c>
      <c r="N103" s="173">
        <v>0</v>
      </c>
      <c r="O103" s="164">
        <v>0</v>
      </c>
    </row>
    <row r="104" spans="1:15" ht="12.75">
      <c r="A104" s="71" t="s">
        <v>353</v>
      </c>
      <c r="B104" s="174"/>
      <c r="C104" s="130"/>
      <c r="D104" s="174"/>
      <c r="E104" s="130"/>
      <c r="F104" s="174"/>
      <c r="G104" s="130"/>
      <c r="H104" s="174"/>
      <c r="I104" s="130"/>
      <c r="J104" s="174"/>
      <c r="K104" s="130"/>
      <c r="L104" s="174"/>
      <c r="M104" s="130"/>
      <c r="N104" s="174"/>
      <c r="O104" s="130"/>
    </row>
    <row r="105" spans="1:15" ht="12.75">
      <c r="A105" s="60" t="s">
        <v>556</v>
      </c>
      <c r="B105" s="184">
        <f>SUM(C105:O105)</f>
        <v>0</v>
      </c>
      <c r="C105" s="130">
        <v>0</v>
      </c>
      <c r="D105" s="174">
        <v>0</v>
      </c>
      <c r="E105" s="130">
        <v>0</v>
      </c>
      <c r="F105" s="174">
        <v>0</v>
      </c>
      <c r="G105" s="130">
        <v>0</v>
      </c>
      <c r="H105" s="174">
        <v>0</v>
      </c>
      <c r="I105" s="130">
        <v>0</v>
      </c>
      <c r="J105" s="174">
        <v>0</v>
      </c>
      <c r="K105" s="130">
        <v>0</v>
      </c>
      <c r="L105" s="174">
        <v>0</v>
      </c>
      <c r="M105" s="130">
        <v>0</v>
      </c>
      <c r="N105" s="174">
        <v>0</v>
      </c>
      <c r="O105" s="130">
        <v>0</v>
      </c>
    </row>
    <row r="106" spans="1:15" ht="12.75">
      <c r="A106" s="60" t="s">
        <v>635</v>
      </c>
      <c r="B106" s="174"/>
      <c r="C106" s="130"/>
      <c r="D106" s="174"/>
      <c r="E106" s="130"/>
      <c r="F106" s="174"/>
      <c r="G106" s="130"/>
      <c r="H106" s="174"/>
      <c r="I106" s="130"/>
      <c r="J106" s="174"/>
      <c r="K106" s="130"/>
      <c r="L106" s="174"/>
      <c r="M106" s="130"/>
      <c r="N106" s="174"/>
      <c r="O106" s="130"/>
    </row>
    <row r="107" spans="1:15" ht="12.75">
      <c r="A107" s="19" t="s">
        <v>636</v>
      </c>
      <c r="B107" s="173">
        <f>SUM(C107:O107)</f>
        <v>0</v>
      </c>
      <c r="C107" s="164">
        <v>0</v>
      </c>
      <c r="D107" s="173">
        <v>0</v>
      </c>
      <c r="E107" s="164">
        <v>0</v>
      </c>
      <c r="F107" s="173">
        <v>0</v>
      </c>
      <c r="G107" s="164">
        <v>0</v>
      </c>
      <c r="H107" s="173">
        <v>0</v>
      </c>
      <c r="I107" s="164">
        <v>0</v>
      </c>
      <c r="J107" s="173">
        <v>0</v>
      </c>
      <c r="K107" s="164">
        <v>0</v>
      </c>
      <c r="L107" s="173">
        <v>0</v>
      </c>
      <c r="M107" s="164">
        <v>0</v>
      </c>
      <c r="N107" s="173">
        <v>0</v>
      </c>
      <c r="O107" s="164">
        <v>0</v>
      </c>
    </row>
    <row r="108" spans="1:15" ht="12.75">
      <c r="A108" s="71" t="s">
        <v>354</v>
      </c>
      <c r="B108" s="170"/>
      <c r="C108" s="167"/>
      <c r="D108" s="171"/>
      <c r="E108" s="167"/>
      <c r="F108" s="171"/>
      <c r="G108" s="167"/>
      <c r="H108" s="171"/>
      <c r="I108" s="167"/>
      <c r="J108" s="171"/>
      <c r="K108" s="167"/>
      <c r="L108" s="171"/>
      <c r="M108" s="167"/>
      <c r="N108" s="171"/>
      <c r="O108" s="167"/>
    </row>
    <row r="109" spans="1:15" ht="12.75">
      <c r="A109" s="60" t="s">
        <v>556</v>
      </c>
      <c r="B109" s="184">
        <f>SUM(C109:O109)</f>
        <v>0</v>
      </c>
      <c r="C109" s="130">
        <v>0</v>
      </c>
      <c r="D109" s="174">
        <v>0</v>
      </c>
      <c r="E109" s="130">
        <v>0</v>
      </c>
      <c r="F109" s="174">
        <v>0</v>
      </c>
      <c r="G109" s="130">
        <v>0</v>
      </c>
      <c r="H109" s="174">
        <v>0</v>
      </c>
      <c r="I109" s="130">
        <v>0</v>
      </c>
      <c r="J109" s="174">
        <v>0</v>
      </c>
      <c r="K109" s="130">
        <v>0</v>
      </c>
      <c r="L109" s="174">
        <v>0</v>
      </c>
      <c r="M109" s="130">
        <v>0</v>
      </c>
      <c r="N109" s="174">
        <v>0</v>
      </c>
      <c r="O109" s="130">
        <v>0</v>
      </c>
    </row>
    <row r="110" spans="1:15" ht="12.75">
      <c r="A110" s="60" t="s">
        <v>635</v>
      </c>
      <c r="B110" s="174"/>
      <c r="C110" s="130"/>
      <c r="D110" s="174"/>
      <c r="E110" s="130"/>
      <c r="F110" s="174"/>
      <c r="G110" s="130"/>
      <c r="H110" s="174"/>
      <c r="I110" s="130"/>
      <c r="J110" s="174"/>
      <c r="K110" s="130"/>
      <c r="L110" s="174"/>
      <c r="M110" s="130"/>
      <c r="N110" s="174"/>
      <c r="O110" s="130"/>
    </row>
    <row r="111" spans="1:15" ht="12.75">
      <c r="A111" s="19" t="s">
        <v>636</v>
      </c>
      <c r="B111" s="173">
        <f>SUM(C111:O111)</f>
        <v>0</v>
      </c>
      <c r="C111" s="164">
        <v>0</v>
      </c>
      <c r="D111" s="173">
        <v>0</v>
      </c>
      <c r="E111" s="164">
        <v>0</v>
      </c>
      <c r="F111" s="173">
        <v>0</v>
      </c>
      <c r="G111" s="164">
        <v>0</v>
      </c>
      <c r="H111" s="173">
        <v>0</v>
      </c>
      <c r="I111" s="164">
        <v>0</v>
      </c>
      <c r="J111" s="173">
        <v>0</v>
      </c>
      <c r="K111" s="164">
        <v>0</v>
      </c>
      <c r="L111" s="173">
        <v>0</v>
      </c>
      <c r="M111" s="164">
        <v>0</v>
      </c>
      <c r="N111" s="173">
        <v>0</v>
      </c>
      <c r="O111" s="164">
        <v>0</v>
      </c>
    </row>
    <row r="112" spans="1:15" ht="12.75">
      <c r="A112" s="75" t="s">
        <v>357</v>
      </c>
      <c r="B112" s="174"/>
      <c r="C112" s="167"/>
      <c r="D112" s="171"/>
      <c r="E112" s="167"/>
      <c r="F112" s="171"/>
      <c r="G112" s="167"/>
      <c r="H112" s="171"/>
      <c r="I112" s="167"/>
      <c r="J112" s="171"/>
      <c r="K112" s="167"/>
      <c r="L112" s="171"/>
      <c r="M112" s="167"/>
      <c r="N112" s="171"/>
      <c r="O112" s="167"/>
    </row>
    <row r="113" spans="1:15" ht="12.75">
      <c r="A113" s="60" t="s">
        <v>556</v>
      </c>
      <c r="B113" s="184">
        <f>SUM(C113:O113)</f>
        <v>0</v>
      </c>
      <c r="C113" s="130">
        <v>0</v>
      </c>
      <c r="D113" s="174">
        <v>0</v>
      </c>
      <c r="E113" s="130">
        <v>0</v>
      </c>
      <c r="F113" s="174">
        <v>0</v>
      </c>
      <c r="G113" s="130">
        <v>0</v>
      </c>
      <c r="H113" s="174">
        <v>0</v>
      </c>
      <c r="I113" s="130">
        <v>0</v>
      </c>
      <c r="J113" s="174">
        <v>0</v>
      </c>
      <c r="K113" s="130">
        <v>0</v>
      </c>
      <c r="L113" s="174">
        <v>0</v>
      </c>
      <c r="M113" s="130">
        <v>0</v>
      </c>
      <c r="N113" s="174">
        <v>0</v>
      </c>
      <c r="O113" s="130">
        <v>0</v>
      </c>
    </row>
    <row r="114" spans="1:15" ht="12.75">
      <c r="A114" s="60" t="s">
        <v>635</v>
      </c>
      <c r="B114" s="184"/>
      <c r="C114" s="130"/>
      <c r="D114" s="174"/>
      <c r="E114" s="130"/>
      <c r="F114" s="174"/>
      <c r="G114" s="130"/>
      <c r="H114" s="174"/>
      <c r="I114" s="130"/>
      <c r="J114" s="174"/>
      <c r="K114" s="130"/>
      <c r="L114" s="174"/>
      <c r="M114" s="130"/>
      <c r="N114" s="174"/>
      <c r="O114" s="130"/>
    </row>
    <row r="115" spans="1:15" ht="12.75">
      <c r="A115" s="19" t="s">
        <v>636</v>
      </c>
      <c r="B115" s="172">
        <f>SUM(C115:P115)</f>
        <v>0</v>
      </c>
      <c r="C115" s="164">
        <v>0</v>
      </c>
      <c r="D115" s="173">
        <v>0</v>
      </c>
      <c r="E115" s="164">
        <v>0</v>
      </c>
      <c r="F115" s="173">
        <v>0</v>
      </c>
      <c r="G115" s="164">
        <v>0</v>
      </c>
      <c r="H115" s="173">
        <v>0</v>
      </c>
      <c r="I115" s="164">
        <v>0</v>
      </c>
      <c r="J115" s="173">
        <v>0</v>
      </c>
      <c r="K115" s="164">
        <v>0</v>
      </c>
      <c r="L115" s="173">
        <v>0</v>
      </c>
      <c r="M115" s="164">
        <v>0</v>
      </c>
      <c r="N115" s="173">
        <v>0</v>
      </c>
      <c r="O115" s="164">
        <v>0</v>
      </c>
    </row>
    <row r="116" spans="1:15" ht="12.75">
      <c r="A116" s="71" t="s">
        <v>729</v>
      </c>
      <c r="B116" s="174"/>
      <c r="C116" s="130"/>
      <c r="D116" s="174"/>
      <c r="E116" s="130"/>
      <c r="F116" s="174"/>
      <c r="G116" s="130"/>
      <c r="H116" s="174"/>
      <c r="I116" s="130"/>
      <c r="J116" s="174"/>
      <c r="K116" s="130"/>
      <c r="L116" s="174"/>
      <c r="M116" s="130"/>
      <c r="N116" s="174"/>
      <c r="O116" s="130"/>
    </row>
    <row r="117" spans="1:15" ht="12.75">
      <c r="A117" s="60" t="s">
        <v>556</v>
      </c>
      <c r="B117" s="184">
        <f>SUM(C117:O117)</f>
        <v>0</v>
      </c>
      <c r="C117" s="130">
        <v>0</v>
      </c>
      <c r="D117" s="174">
        <v>0</v>
      </c>
      <c r="E117" s="130">
        <v>0</v>
      </c>
      <c r="F117" s="174">
        <v>0</v>
      </c>
      <c r="G117" s="130">
        <v>0</v>
      </c>
      <c r="H117" s="174">
        <v>0</v>
      </c>
      <c r="I117" s="130">
        <v>0</v>
      </c>
      <c r="J117" s="174">
        <v>0</v>
      </c>
      <c r="K117" s="130">
        <v>0</v>
      </c>
      <c r="L117" s="174">
        <v>0</v>
      </c>
      <c r="M117" s="130">
        <v>0</v>
      </c>
      <c r="N117" s="174">
        <v>0</v>
      </c>
      <c r="O117" s="130">
        <v>0</v>
      </c>
    </row>
    <row r="118" spans="1:15" ht="12.75">
      <c r="A118" s="60" t="s">
        <v>635</v>
      </c>
      <c r="B118" s="184">
        <f>SUM(C118:O118)</f>
        <v>0</v>
      </c>
      <c r="C118" s="130"/>
      <c r="D118" s="174"/>
      <c r="E118" s="130"/>
      <c r="F118" s="174"/>
      <c r="G118" s="130"/>
      <c r="H118" s="174"/>
      <c r="I118" s="130"/>
      <c r="J118" s="174"/>
      <c r="K118" s="130"/>
      <c r="L118" s="174"/>
      <c r="M118" s="130"/>
      <c r="N118" s="174"/>
      <c r="O118" s="130"/>
    </row>
    <row r="119" spans="1:15" ht="12.75">
      <c r="A119" s="60" t="s">
        <v>687</v>
      </c>
      <c r="B119" s="184">
        <f>SUM(C119:O119)</f>
        <v>133</v>
      </c>
      <c r="C119" s="130"/>
      <c r="D119" s="174"/>
      <c r="E119" s="130"/>
      <c r="F119" s="174"/>
      <c r="G119" s="130"/>
      <c r="H119" s="174"/>
      <c r="I119" s="130"/>
      <c r="J119" s="174"/>
      <c r="K119" s="130"/>
      <c r="L119" s="174">
        <v>133</v>
      </c>
      <c r="M119" s="130"/>
      <c r="N119" s="174"/>
      <c r="O119" s="130"/>
    </row>
    <row r="120" spans="1:15" ht="12.75">
      <c r="A120" s="60" t="s">
        <v>730</v>
      </c>
      <c r="B120" s="184">
        <f>SUM(C120:O120)</f>
        <v>133</v>
      </c>
      <c r="C120" s="130"/>
      <c r="D120" s="174"/>
      <c r="E120" s="130"/>
      <c r="F120" s="174"/>
      <c r="G120" s="130"/>
      <c r="H120" s="174"/>
      <c r="I120" s="130"/>
      <c r="J120" s="174"/>
      <c r="K120" s="130"/>
      <c r="L120" s="174">
        <v>133</v>
      </c>
      <c r="M120" s="130"/>
      <c r="N120" s="174"/>
      <c r="O120" s="130"/>
    </row>
    <row r="121" spans="1:15" ht="12.75">
      <c r="A121" s="19" t="s">
        <v>636</v>
      </c>
      <c r="B121" s="173">
        <f>SUM(C121:O121)</f>
        <v>133</v>
      </c>
      <c r="C121" s="130">
        <v>0</v>
      </c>
      <c r="D121" s="174">
        <v>0</v>
      </c>
      <c r="E121" s="130">
        <v>0</v>
      </c>
      <c r="F121" s="174">
        <v>0</v>
      </c>
      <c r="G121" s="130">
        <v>0</v>
      </c>
      <c r="H121" s="174">
        <v>0</v>
      </c>
      <c r="I121" s="130">
        <v>0</v>
      </c>
      <c r="J121" s="174">
        <v>0</v>
      </c>
      <c r="K121" s="130">
        <v>0</v>
      </c>
      <c r="L121" s="174">
        <v>133</v>
      </c>
      <c r="M121" s="130">
        <v>0</v>
      </c>
      <c r="N121" s="174">
        <v>0</v>
      </c>
      <c r="O121" s="130">
        <v>0</v>
      </c>
    </row>
    <row r="122" spans="1:15" ht="12.75">
      <c r="A122" s="71" t="s">
        <v>427</v>
      </c>
      <c r="B122" s="171"/>
      <c r="C122" s="167"/>
      <c r="D122" s="171"/>
      <c r="E122" s="167"/>
      <c r="F122" s="171"/>
      <c r="G122" s="167"/>
      <c r="H122" s="171"/>
      <c r="I122" s="167"/>
      <c r="J122" s="171"/>
      <c r="K122" s="167"/>
      <c r="L122" s="171"/>
      <c r="M122" s="167"/>
      <c r="N122" s="171"/>
      <c r="O122" s="167"/>
    </row>
    <row r="123" spans="1:15" ht="12.75">
      <c r="A123" s="60" t="s">
        <v>556</v>
      </c>
      <c r="B123" s="184">
        <f>SUM(C123:O123)</f>
        <v>0</v>
      </c>
      <c r="C123" s="130">
        <v>0</v>
      </c>
      <c r="D123" s="174">
        <v>0</v>
      </c>
      <c r="E123" s="130">
        <v>0</v>
      </c>
      <c r="F123" s="174">
        <v>0</v>
      </c>
      <c r="G123" s="130">
        <v>0</v>
      </c>
      <c r="H123" s="174">
        <v>0</v>
      </c>
      <c r="I123" s="130">
        <v>0</v>
      </c>
      <c r="J123" s="174">
        <v>0</v>
      </c>
      <c r="K123" s="130">
        <v>0</v>
      </c>
      <c r="L123" s="174">
        <v>0</v>
      </c>
      <c r="M123" s="130">
        <v>0</v>
      </c>
      <c r="N123" s="174">
        <v>0</v>
      </c>
      <c r="O123" s="130">
        <v>0</v>
      </c>
    </row>
    <row r="124" spans="1:15" ht="12.75">
      <c r="A124" s="60" t="s">
        <v>635</v>
      </c>
      <c r="B124" s="174"/>
      <c r="C124" s="130"/>
      <c r="D124" s="174"/>
      <c r="E124" s="130"/>
      <c r="F124" s="174"/>
      <c r="G124" s="130"/>
      <c r="H124" s="174"/>
      <c r="I124" s="130"/>
      <c r="J124" s="174"/>
      <c r="K124" s="130"/>
      <c r="L124" s="174"/>
      <c r="M124" s="130"/>
      <c r="N124" s="174"/>
      <c r="O124" s="130"/>
    </row>
    <row r="125" spans="1:15" ht="12.75">
      <c r="A125" s="19" t="s">
        <v>636</v>
      </c>
      <c r="B125" s="173">
        <f>SUM(C125:O125)</f>
        <v>0</v>
      </c>
      <c r="C125" s="164">
        <v>0</v>
      </c>
      <c r="D125" s="173">
        <v>0</v>
      </c>
      <c r="E125" s="164">
        <v>0</v>
      </c>
      <c r="F125" s="173">
        <v>0</v>
      </c>
      <c r="G125" s="164">
        <v>0</v>
      </c>
      <c r="H125" s="173">
        <v>0</v>
      </c>
      <c r="I125" s="164">
        <v>0</v>
      </c>
      <c r="J125" s="173">
        <v>0</v>
      </c>
      <c r="K125" s="164">
        <v>0</v>
      </c>
      <c r="L125" s="173">
        <v>0</v>
      </c>
      <c r="M125" s="164">
        <v>0</v>
      </c>
      <c r="N125" s="173">
        <v>0</v>
      </c>
      <c r="O125" s="164">
        <v>0</v>
      </c>
    </row>
    <row r="126" spans="1:15" ht="12.75">
      <c r="A126" s="71" t="s">
        <v>428</v>
      </c>
      <c r="B126" s="174"/>
      <c r="C126" s="167"/>
      <c r="D126" s="171"/>
      <c r="E126" s="167"/>
      <c r="F126" s="171"/>
      <c r="G126" s="167"/>
      <c r="H126" s="171"/>
      <c r="I126" s="167"/>
      <c r="J126" s="171"/>
      <c r="K126" s="167"/>
      <c r="L126" s="171"/>
      <c r="M126" s="167"/>
      <c r="N126" s="171"/>
      <c r="O126" s="167"/>
    </row>
    <row r="127" spans="1:15" ht="12.75">
      <c r="A127" s="60" t="s">
        <v>556</v>
      </c>
      <c r="B127" s="184">
        <f>SUM(C127:O127)</f>
        <v>0</v>
      </c>
      <c r="C127" s="130">
        <v>0</v>
      </c>
      <c r="D127" s="174">
        <v>0</v>
      </c>
      <c r="E127" s="130">
        <v>0</v>
      </c>
      <c r="F127" s="174">
        <v>0</v>
      </c>
      <c r="G127" s="130">
        <v>0</v>
      </c>
      <c r="H127" s="174">
        <v>0</v>
      </c>
      <c r="I127" s="130">
        <v>0</v>
      </c>
      <c r="J127" s="174">
        <v>0</v>
      </c>
      <c r="K127" s="130">
        <v>0</v>
      </c>
      <c r="L127" s="174">
        <v>0</v>
      </c>
      <c r="M127" s="130">
        <v>0</v>
      </c>
      <c r="N127" s="174">
        <v>0</v>
      </c>
      <c r="O127" s="130">
        <v>0</v>
      </c>
    </row>
    <row r="128" spans="1:15" ht="12.75">
      <c r="A128" s="60" t="s">
        <v>635</v>
      </c>
      <c r="B128" s="174"/>
      <c r="C128" s="130"/>
      <c r="D128" s="174"/>
      <c r="E128" s="130"/>
      <c r="F128" s="174"/>
      <c r="G128" s="130"/>
      <c r="H128" s="174"/>
      <c r="I128" s="130"/>
      <c r="J128" s="174"/>
      <c r="K128" s="130"/>
      <c r="L128" s="174"/>
      <c r="M128" s="130"/>
      <c r="N128" s="174"/>
      <c r="O128" s="130"/>
    </row>
    <row r="129" spans="1:15" ht="12.75">
      <c r="A129" s="19" t="s">
        <v>636</v>
      </c>
      <c r="B129" s="173">
        <f>SUM(C129:O129)</f>
        <v>0</v>
      </c>
      <c r="C129" s="164">
        <v>0</v>
      </c>
      <c r="D129" s="173">
        <v>0</v>
      </c>
      <c r="E129" s="164">
        <v>0</v>
      </c>
      <c r="F129" s="173">
        <v>0</v>
      </c>
      <c r="G129" s="164">
        <v>0</v>
      </c>
      <c r="H129" s="173">
        <v>0</v>
      </c>
      <c r="I129" s="164">
        <v>0</v>
      </c>
      <c r="J129" s="173">
        <v>0</v>
      </c>
      <c r="K129" s="164">
        <v>0</v>
      </c>
      <c r="L129" s="173">
        <v>0</v>
      </c>
      <c r="M129" s="164">
        <v>0</v>
      </c>
      <c r="N129" s="173">
        <v>0</v>
      </c>
      <c r="O129" s="164">
        <v>0</v>
      </c>
    </row>
    <row r="130" spans="1:15" ht="12.75">
      <c r="A130" s="71" t="s">
        <v>429</v>
      </c>
      <c r="B130" s="174"/>
      <c r="C130" s="130"/>
      <c r="D130" s="174"/>
      <c r="E130" s="130"/>
      <c r="F130" s="174"/>
      <c r="G130" s="130"/>
      <c r="H130" s="174"/>
      <c r="I130" s="130"/>
      <c r="J130" s="174"/>
      <c r="K130" s="130"/>
      <c r="L130" s="174"/>
      <c r="M130" s="130"/>
      <c r="N130" s="174"/>
      <c r="O130" s="130"/>
    </row>
    <row r="131" spans="1:15" ht="12.75">
      <c r="A131" s="60" t="s">
        <v>556</v>
      </c>
      <c r="B131" s="184">
        <f>SUM(C131:O131)</f>
        <v>0</v>
      </c>
      <c r="C131" s="130">
        <v>0</v>
      </c>
      <c r="D131" s="174">
        <v>0</v>
      </c>
      <c r="E131" s="130">
        <v>0</v>
      </c>
      <c r="F131" s="174">
        <v>0</v>
      </c>
      <c r="G131" s="130">
        <v>0</v>
      </c>
      <c r="H131" s="174">
        <v>0</v>
      </c>
      <c r="I131" s="130">
        <v>0</v>
      </c>
      <c r="J131" s="174">
        <v>0</v>
      </c>
      <c r="K131" s="130">
        <v>0</v>
      </c>
      <c r="L131" s="174">
        <v>0</v>
      </c>
      <c r="M131" s="130">
        <v>0</v>
      </c>
      <c r="N131" s="174">
        <v>0</v>
      </c>
      <c r="O131" s="130">
        <v>0</v>
      </c>
    </row>
    <row r="132" spans="1:15" ht="12.75">
      <c r="A132" s="60" t="s">
        <v>635</v>
      </c>
      <c r="B132" s="174"/>
      <c r="C132" s="130"/>
      <c r="D132" s="174"/>
      <c r="E132" s="130"/>
      <c r="F132" s="174"/>
      <c r="G132" s="130"/>
      <c r="H132" s="174"/>
      <c r="I132" s="130"/>
      <c r="J132" s="174"/>
      <c r="K132" s="130"/>
      <c r="L132" s="174"/>
      <c r="M132" s="130"/>
      <c r="N132" s="174"/>
      <c r="O132" s="130"/>
    </row>
    <row r="133" spans="1:15" ht="12.75">
      <c r="A133" s="19" t="s">
        <v>636</v>
      </c>
      <c r="B133" s="173">
        <f>SUM(C133:O133)</f>
        <v>0</v>
      </c>
      <c r="C133" s="164">
        <v>0</v>
      </c>
      <c r="D133" s="173">
        <v>0</v>
      </c>
      <c r="E133" s="164">
        <v>0</v>
      </c>
      <c r="F133" s="173">
        <v>0</v>
      </c>
      <c r="G133" s="164">
        <v>0</v>
      </c>
      <c r="H133" s="173">
        <v>0</v>
      </c>
      <c r="I133" s="164">
        <v>0</v>
      </c>
      <c r="J133" s="173">
        <v>0</v>
      </c>
      <c r="K133" s="164">
        <v>0</v>
      </c>
      <c r="L133" s="173">
        <v>0</v>
      </c>
      <c r="M133" s="164">
        <v>0</v>
      </c>
      <c r="N133" s="173">
        <v>0</v>
      </c>
      <c r="O133" s="164">
        <v>0</v>
      </c>
    </row>
    <row r="134" spans="1:15" ht="12.75">
      <c r="A134" s="71" t="s">
        <v>703</v>
      </c>
      <c r="B134" s="171"/>
      <c r="C134" s="167"/>
      <c r="D134" s="171"/>
      <c r="E134" s="167"/>
      <c r="F134" s="171"/>
      <c r="G134" s="167"/>
      <c r="H134" s="171"/>
      <c r="I134" s="167"/>
      <c r="J134" s="171"/>
      <c r="K134" s="167"/>
      <c r="L134" s="171"/>
      <c r="M134" s="167"/>
      <c r="N134" s="171"/>
      <c r="O134" s="167"/>
    </row>
    <row r="135" spans="1:15" ht="12.75">
      <c r="A135" s="60" t="s">
        <v>556</v>
      </c>
      <c r="B135" s="184">
        <f>SUM(C135:O135)</f>
        <v>0</v>
      </c>
      <c r="C135" s="130">
        <v>0</v>
      </c>
      <c r="D135" s="174">
        <v>0</v>
      </c>
      <c r="E135" s="130">
        <v>0</v>
      </c>
      <c r="F135" s="174">
        <v>0</v>
      </c>
      <c r="G135" s="130">
        <v>0</v>
      </c>
      <c r="H135" s="174">
        <v>0</v>
      </c>
      <c r="I135" s="130">
        <v>0</v>
      </c>
      <c r="J135" s="174">
        <v>0</v>
      </c>
      <c r="K135" s="130">
        <v>0</v>
      </c>
      <c r="L135" s="174">
        <v>0</v>
      </c>
      <c r="M135" s="130">
        <v>0</v>
      </c>
      <c r="N135" s="174">
        <v>0</v>
      </c>
      <c r="O135" s="130">
        <v>0</v>
      </c>
    </row>
    <row r="136" spans="1:15" ht="12.75">
      <c r="A136" s="60" t="s">
        <v>635</v>
      </c>
      <c r="B136" s="174"/>
      <c r="C136" s="130"/>
      <c r="D136" s="174"/>
      <c r="E136" s="130"/>
      <c r="F136" s="174"/>
      <c r="G136" s="130"/>
      <c r="H136" s="174"/>
      <c r="I136" s="130"/>
      <c r="J136" s="174"/>
      <c r="K136" s="130"/>
      <c r="L136" s="174"/>
      <c r="M136" s="130"/>
      <c r="N136" s="174"/>
      <c r="O136" s="130"/>
    </row>
    <row r="137" spans="1:15" ht="12.75">
      <c r="A137" s="19" t="s">
        <v>636</v>
      </c>
      <c r="B137" s="173">
        <f>SUM(C137:O137)</f>
        <v>0</v>
      </c>
      <c r="C137" s="164">
        <v>0</v>
      </c>
      <c r="D137" s="173">
        <v>0</v>
      </c>
      <c r="E137" s="164">
        <v>0</v>
      </c>
      <c r="F137" s="173">
        <v>0</v>
      </c>
      <c r="G137" s="164">
        <v>0</v>
      </c>
      <c r="H137" s="173">
        <v>0</v>
      </c>
      <c r="I137" s="164">
        <v>0</v>
      </c>
      <c r="J137" s="173">
        <v>0</v>
      </c>
      <c r="K137" s="164">
        <v>0</v>
      </c>
      <c r="L137" s="173">
        <v>0</v>
      </c>
      <c r="M137" s="164">
        <v>0</v>
      </c>
      <c r="N137" s="173">
        <v>0</v>
      </c>
      <c r="O137" s="164">
        <v>0</v>
      </c>
    </row>
    <row r="138" spans="1:15" ht="12.75">
      <c r="A138" s="71" t="s">
        <v>430</v>
      </c>
      <c r="B138" s="174"/>
      <c r="C138" s="130"/>
      <c r="D138" s="174"/>
      <c r="E138" s="130"/>
      <c r="F138" s="174"/>
      <c r="G138" s="130"/>
      <c r="H138" s="174"/>
      <c r="I138" s="130"/>
      <c r="J138" s="174"/>
      <c r="K138" s="130"/>
      <c r="L138" s="174"/>
      <c r="M138" s="130"/>
      <c r="N138" s="174"/>
      <c r="O138" s="130"/>
    </row>
    <row r="139" spans="1:15" ht="12.75">
      <c r="A139" s="60" t="s">
        <v>556</v>
      </c>
      <c r="B139" s="184">
        <f>SUM(C139:O139)</f>
        <v>0</v>
      </c>
      <c r="C139" s="130">
        <v>0</v>
      </c>
      <c r="D139" s="174">
        <v>0</v>
      </c>
      <c r="E139" s="130">
        <v>0</v>
      </c>
      <c r="F139" s="174">
        <v>0</v>
      </c>
      <c r="G139" s="130">
        <v>0</v>
      </c>
      <c r="H139" s="174">
        <v>0</v>
      </c>
      <c r="I139" s="130">
        <v>0</v>
      </c>
      <c r="J139" s="174">
        <v>0</v>
      </c>
      <c r="K139" s="130">
        <v>0</v>
      </c>
      <c r="L139" s="174">
        <v>0</v>
      </c>
      <c r="M139" s="130">
        <v>0</v>
      </c>
      <c r="N139" s="174">
        <v>0</v>
      </c>
      <c r="O139" s="130">
        <v>0</v>
      </c>
    </row>
    <row r="140" spans="1:15" ht="12.75">
      <c r="A140" s="60" t="s">
        <v>638</v>
      </c>
      <c r="B140" s="184">
        <f>SUM(C140:O140)</f>
        <v>2893</v>
      </c>
      <c r="C140" s="130"/>
      <c r="D140" s="174"/>
      <c r="E140" s="130"/>
      <c r="F140" s="174"/>
      <c r="G140" s="130"/>
      <c r="H140" s="174"/>
      <c r="I140" s="130"/>
      <c r="J140" s="174"/>
      <c r="K140" s="130"/>
      <c r="L140" s="174">
        <v>2893</v>
      </c>
      <c r="M140" s="130"/>
      <c r="N140" s="174"/>
      <c r="O140" s="130"/>
    </row>
    <row r="141" spans="1:15" ht="12.75">
      <c r="A141" s="19" t="s">
        <v>557</v>
      </c>
      <c r="B141" s="184">
        <f>SUM(C141:O141)</f>
        <v>2896</v>
      </c>
      <c r="C141" s="164">
        <f>SUM(C139,)</f>
        <v>0</v>
      </c>
      <c r="D141" s="164">
        <f aca="true" t="shared" si="6" ref="D141:O141">SUM(D139,)</f>
        <v>0</v>
      </c>
      <c r="E141" s="164">
        <f t="shared" si="6"/>
        <v>0</v>
      </c>
      <c r="F141" s="164">
        <f t="shared" si="6"/>
        <v>0</v>
      </c>
      <c r="G141" s="164">
        <f t="shared" si="6"/>
        <v>0</v>
      </c>
      <c r="H141" s="164">
        <f t="shared" si="6"/>
        <v>0</v>
      </c>
      <c r="I141" s="164">
        <f t="shared" si="6"/>
        <v>0</v>
      </c>
      <c r="J141" s="164">
        <f t="shared" si="6"/>
        <v>0</v>
      </c>
      <c r="K141" s="164">
        <f t="shared" si="6"/>
        <v>0</v>
      </c>
      <c r="L141" s="164">
        <v>2896</v>
      </c>
      <c r="M141" s="164">
        <f t="shared" si="6"/>
        <v>0</v>
      </c>
      <c r="N141" s="164">
        <f t="shared" si="6"/>
        <v>0</v>
      </c>
      <c r="O141" s="164">
        <f t="shared" si="6"/>
        <v>0</v>
      </c>
    </row>
    <row r="142" spans="1:15" ht="12.75">
      <c r="A142" s="30" t="s">
        <v>431</v>
      </c>
      <c r="B142" s="171"/>
      <c r="C142" s="167"/>
      <c r="D142" s="171"/>
      <c r="E142" s="167"/>
      <c r="F142" s="171"/>
      <c r="G142" s="167"/>
      <c r="H142" s="171"/>
      <c r="I142" s="167"/>
      <c r="J142" s="171"/>
      <c r="K142" s="167"/>
      <c r="L142" s="171"/>
      <c r="M142" s="167"/>
      <c r="N142" s="171"/>
      <c r="O142" s="167"/>
    </row>
    <row r="143" spans="1:15" ht="12.75">
      <c r="A143" s="60" t="s">
        <v>556</v>
      </c>
      <c r="B143" s="184">
        <f>SUM(C143:O143)</f>
        <v>0</v>
      </c>
      <c r="C143" s="130">
        <v>0</v>
      </c>
      <c r="D143" s="174">
        <v>0</v>
      </c>
      <c r="E143" s="130">
        <v>0</v>
      </c>
      <c r="F143" s="174">
        <v>0</v>
      </c>
      <c r="G143" s="130">
        <v>0</v>
      </c>
      <c r="H143" s="174">
        <v>0</v>
      </c>
      <c r="I143" s="130">
        <v>0</v>
      </c>
      <c r="J143" s="174">
        <v>0</v>
      </c>
      <c r="K143" s="130">
        <v>0</v>
      </c>
      <c r="L143" s="174">
        <v>0</v>
      </c>
      <c r="M143" s="130">
        <v>0</v>
      </c>
      <c r="N143" s="174">
        <v>0</v>
      </c>
      <c r="O143" s="130">
        <v>0</v>
      </c>
    </row>
    <row r="144" spans="1:15" ht="12.75">
      <c r="A144" s="60" t="s">
        <v>635</v>
      </c>
      <c r="B144" s="174"/>
      <c r="C144" s="130"/>
      <c r="D144" s="174"/>
      <c r="E144" s="130"/>
      <c r="F144" s="174"/>
      <c r="G144" s="130"/>
      <c r="H144" s="174"/>
      <c r="I144" s="130"/>
      <c r="J144" s="174"/>
      <c r="K144" s="130"/>
      <c r="L144" s="174"/>
      <c r="M144" s="130"/>
      <c r="N144" s="174"/>
      <c r="O144" s="130"/>
    </row>
    <row r="145" spans="1:15" ht="12.75">
      <c r="A145" s="19" t="s">
        <v>636</v>
      </c>
      <c r="B145" s="173">
        <f>SUM(C145:O145)</f>
        <v>0</v>
      </c>
      <c r="C145" s="164">
        <v>0</v>
      </c>
      <c r="D145" s="173">
        <v>0</v>
      </c>
      <c r="E145" s="164">
        <v>0</v>
      </c>
      <c r="F145" s="173">
        <v>0</v>
      </c>
      <c r="G145" s="164">
        <v>0</v>
      </c>
      <c r="H145" s="173">
        <v>0</v>
      </c>
      <c r="I145" s="164">
        <v>0</v>
      </c>
      <c r="J145" s="173">
        <v>0</v>
      </c>
      <c r="K145" s="164">
        <v>0</v>
      </c>
      <c r="L145" s="173">
        <v>0</v>
      </c>
      <c r="M145" s="164">
        <v>0</v>
      </c>
      <c r="N145" s="173">
        <v>0</v>
      </c>
      <c r="O145" s="164">
        <v>0</v>
      </c>
    </row>
    <row r="146" spans="1:15" ht="12.75">
      <c r="A146" s="17" t="s">
        <v>432</v>
      </c>
      <c r="B146" s="171"/>
      <c r="C146" s="167"/>
      <c r="D146" s="171"/>
      <c r="E146" s="167"/>
      <c r="F146" s="171"/>
      <c r="G146" s="167"/>
      <c r="H146" s="171"/>
      <c r="I146" s="167"/>
      <c r="J146" s="171"/>
      <c r="K146" s="167"/>
      <c r="L146" s="171"/>
      <c r="M146" s="167"/>
      <c r="N146" s="171"/>
      <c r="O146" s="167"/>
    </row>
    <row r="147" spans="1:15" ht="12.75">
      <c r="A147" s="60" t="s">
        <v>556</v>
      </c>
      <c r="B147" s="184">
        <f>SUM(C147:O147)</f>
        <v>0</v>
      </c>
      <c r="C147" s="130">
        <v>0</v>
      </c>
      <c r="D147" s="174">
        <v>0</v>
      </c>
      <c r="E147" s="130">
        <v>0</v>
      </c>
      <c r="F147" s="174">
        <v>0</v>
      </c>
      <c r="G147" s="130">
        <v>0</v>
      </c>
      <c r="H147" s="174">
        <v>0</v>
      </c>
      <c r="I147" s="130">
        <v>0</v>
      </c>
      <c r="J147" s="174">
        <v>0</v>
      </c>
      <c r="K147" s="130">
        <v>0</v>
      </c>
      <c r="L147" s="174">
        <v>0</v>
      </c>
      <c r="M147" s="130">
        <v>0</v>
      </c>
      <c r="N147" s="174">
        <v>0</v>
      </c>
      <c r="O147" s="130">
        <v>0</v>
      </c>
    </row>
    <row r="148" spans="1:15" ht="12.75">
      <c r="A148" s="60" t="s">
        <v>635</v>
      </c>
      <c r="B148" s="174"/>
      <c r="C148" s="130"/>
      <c r="D148" s="174"/>
      <c r="E148" s="130"/>
      <c r="F148" s="174"/>
      <c r="G148" s="130"/>
      <c r="H148" s="174"/>
      <c r="I148" s="130"/>
      <c r="J148" s="174"/>
      <c r="K148" s="130"/>
      <c r="L148" s="174"/>
      <c r="M148" s="130"/>
      <c r="N148" s="174"/>
      <c r="O148" s="130"/>
    </row>
    <row r="149" spans="1:15" ht="12.75">
      <c r="A149" s="19" t="s">
        <v>636</v>
      </c>
      <c r="B149" s="173">
        <f>SUM(C149:O149)</f>
        <v>0</v>
      </c>
      <c r="C149" s="164">
        <v>0</v>
      </c>
      <c r="D149" s="173">
        <v>0</v>
      </c>
      <c r="E149" s="164">
        <v>0</v>
      </c>
      <c r="F149" s="173">
        <v>0</v>
      </c>
      <c r="G149" s="164">
        <v>0</v>
      </c>
      <c r="H149" s="173">
        <v>0</v>
      </c>
      <c r="I149" s="164">
        <v>0</v>
      </c>
      <c r="J149" s="173">
        <v>0</v>
      </c>
      <c r="K149" s="164">
        <v>0</v>
      </c>
      <c r="L149" s="173">
        <v>0</v>
      </c>
      <c r="M149" s="164">
        <v>0</v>
      </c>
      <c r="N149" s="173">
        <v>0</v>
      </c>
      <c r="O149" s="164">
        <v>0</v>
      </c>
    </row>
    <row r="150" spans="1:15" ht="12.75">
      <c r="A150" s="17" t="s">
        <v>433</v>
      </c>
      <c r="B150" s="171"/>
      <c r="C150" s="167"/>
      <c r="D150" s="171"/>
      <c r="E150" s="167"/>
      <c r="F150" s="171"/>
      <c r="G150" s="167"/>
      <c r="H150" s="171"/>
      <c r="I150" s="167"/>
      <c r="J150" s="171"/>
      <c r="K150" s="167"/>
      <c r="L150" s="171"/>
      <c r="M150" s="167"/>
      <c r="N150" s="171"/>
      <c r="O150" s="167"/>
    </row>
    <row r="151" spans="1:15" ht="12.75">
      <c r="A151" s="60" t="s">
        <v>556</v>
      </c>
      <c r="B151" s="184">
        <f>SUM(C151:O151)</f>
        <v>0</v>
      </c>
      <c r="C151" s="130">
        <v>0</v>
      </c>
      <c r="D151" s="174">
        <v>0</v>
      </c>
      <c r="E151" s="130">
        <v>0</v>
      </c>
      <c r="F151" s="174">
        <v>0</v>
      </c>
      <c r="G151" s="130">
        <v>0</v>
      </c>
      <c r="H151" s="174">
        <v>0</v>
      </c>
      <c r="I151" s="130">
        <v>0</v>
      </c>
      <c r="J151" s="174">
        <v>0</v>
      </c>
      <c r="K151" s="130">
        <v>0</v>
      </c>
      <c r="L151" s="174">
        <v>0</v>
      </c>
      <c r="M151" s="130">
        <v>0</v>
      </c>
      <c r="N151" s="174">
        <v>0</v>
      </c>
      <c r="O151" s="130">
        <v>0</v>
      </c>
    </row>
    <row r="152" spans="1:15" ht="12.75">
      <c r="A152" s="60" t="s">
        <v>635</v>
      </c>
      <c r="B152" s="174"/>
      <c r="C152" s="130"/>
      <c r="D152" s="174"/>
      <c r="E152" s="130"/>
      <c r="F152" s="174"/>
      <c r="G152" s="130"/>
      <c r="H152" s="174"/>
      <c r="I152" s="130"/>
      <c r="J152" s="174"/>
      <c r="K152" s="130"/>
      <c r="L152" s="174"/>
      <c r="M152" s="130"/>
      <c r="N152" s="174"/>
      <c r="O152" s="130"/>
    </row>
    <row r="153" spans="1:15" ht="12.75">
      <c r="A153" s="19" t="s">
        <v>636</v>
      </c>
      <c r="B153" s="173">
        <f>SUM(C153:O153)</f>
        <v>0</v>
      </c>
      <c r="C153" s="130">
        <v>0</v>
      </c>
      <c r="D153" s="174">
        <v>0</v>
      </c>
      <c r="E153" s="130">
        <v>0</v>
      </c>
      <c r="F153" s="174">
        <v>0</v>
      </c>
      <c r="G153" s="130">
        <v>0</v>
      </c>
      <c r="H153" s="174">
        <v>0</v>
      </c>
      <c r="I153" s="130">
        <v>0</v>
      </c>
      <c r="J153" s="174">
        <v>0</v>
      </c>
      <c r="K153" s="130">
        <v>0</v>
      </c>
      <c r="L153" s="174">
        <v>0</v>
      </c>
      <c r="M153" s="130">
        <v>0</v>
      </c>
      <c r="N153" s="174">
        <v>0</v>
      </c>
      <c r="O153" s="130">
        <v>0</v>
      </c>
    </row>
    <row r="154" spans="1:15" ht="12.75">
      <c r="A154" s="17" t="s">
        <v>434</v>
      </c>
      <c r="B154" s="171"/>
      <c r="C154" s="167"/>
      <c r="D154" s="171"/>
      <c r="E154" s="167"/>
      <c r="F154" s="171"/>
      <c r="G154" s="167"/>
      <c r="H154" s="171"/>
      <c r="I154" s="167"/>
      <c r="J154" s="171"/>
      <c r="K154" s="167"/>
      <c r="L154" s="171"/>
      <c r="M154" s="167"/>
      <c r="N154" s="171"/>
      <c r="O154" s="167"/>
    </row>
    <row r="155" spans="1:15" ht="12.75">
      <c r="A155" s="60" t="s">
        <v>556</v>
      </c>
      <c r="B155" s="184">
        <f>SUM(C155:O155)</f>
        <v>0</v>
      </c>
      <c r="C155" s="130">
        <v>0</v>
      </c>
      <c r="D155" s="174">
        <v>0</v>
      </c>
      <c r="E155" s="130">
        <v>0</v>
      </c>
      <c r="F155" s="174">
        <v>0</v>
      </c>
      <c r="G155" s="130">
        <v>0</v>
      </c>
      <c r="H155" s="174">
        <v>0</v>
      </c>
      <c r="I155" s="130">
        <v>0</v>
      </c>
      <c r="J155" s="174">
        <v>0</v>
      </c>
      <c r="K155" s="130">
        <v>0</v>
      </c>
      <c r="L155" s="174">
        <v>0</v>
      </c>
      <c r="M155" s="130">
        <v>0</v>
      </c>
      <c r="N155" s="174">
        <v>0</v>
      </c>
      <c r="O155" s="130">
        <v>0</v>
      </c>
    </row>
    <row r="156" spans="1:15" ht="12.75">
      <c r="A156" s="60" t="s">
        <v>635</v>
      </c>
      <c r="B156" s="174"/>
      <c r="C156" s="130"/>
      <c r="D156" s="174"/>
      <c r="E156" s="130"/>
      <c r="F156" s="174"/>
      <c r="G156" s="130"/>
      <c r="H156" s="174"/>
      <c r="I156" s="130"/>
      <c r="J156" s="174"/>
      <c r="K156" s="130"/>
      <c r="L156" s="174"/>
      <c r="M156" s="130"/>
      <c r="N156" s="174"/>
      <c r="O156" s="130"/>
    </row>
    <row r="157" spans="1:15" ht="12.75">
      <c r="A157" s="19" t="s">
        <v>636</v>
      </c>
      <c r="B157" s="173">
        <f>SUM(C157:O157)</f>
        <v>0</v>
      </c>
      <c r="C157" s="164">
        <v>0</v>
      </c>
      <c r="D157" s="173">
        <v>0</v>
      </c>
      <c r="E157" s="164">
        <v>0</v>
      </c>
      <c r="F157" s="173">
        <v>0</v>
      </c>
      <c r="G157" s="164">
        <v>0</v>
      </c>
      <c r="H157" s="173">
        <v>0</v>
      </c>
      <c r="I157" s="164">
        <v>0</v>
      </c>
      <c r="J157" s="173">
        <v>0</v>
      </c>
      <c r="K157" s="164">
        <v>0</v>
      </c>
      <c r="L157" s="173">
        <v>0</v>
      </c>
      <c r="M157" s="164">
        <v>0</v>
      </c>
      <c r="N157" s="173">
        <v>0</v>
      </c>
      <c r="O157" s="164">
        <v>0</v>
      </c>
    </row>
    <row r="158" spans="1:15" ht="12.75">
      <c r="A158" s="17" t="s">
        <v>435</v>
      </c>
      <c r="B158" s="174"/>
      <c r="C158" s="130"/>
      <c r="D158" s="174"/>
      <c r="E158" s="130"/>
      <c r="F158" s="174"/>
      <c r="G158" s="130"/>
      <c r="H158" s="174"/>
      <c r="I158" s="130"/>
      <c r="J158" s="174"/>
      <c r="K158" s="130"/>
      <c r="L158" s="174"/>
      <c r="M158" s="130"/>
      <c r="N158" s="174"/>
      <c r="O158" s="130"/>
    </row>
    <row r="159" spans="1:15" ht="12.75">
      <c r="A159" s="60" t="s">
        <v>556</v>
      </c>
      <c r="B159" s="184">
        <f>SUM(C159:O159)</f>
        <v>0</v>
      </c>
      <c r="C159" s="130">
        <v>0</v>
      </c>
      <c r="D159" s="174">
        <v>0</v>
      </c>
      <c r="E159" s="130">
        <v>0</v>
      </c>
      <c r="F159" s="174">
        <v>0</v>
      </c>
      <c r="G159" s="130">
        <v>0</v>
      </c>
      <c r="H159" s="174">
        <v>0</v>
      </c>
      <c r="I159" s="130">
        <v>0</v>
      </c>
      <c r="J159" s="174">
        <v>0</v>
      </c>
      <c r="K159" s="130">
        <v>0</v>
      </c>
      <c r="L159" s="174">
        <v>0</v>
      </c>
      <c r="M159" s="130">
        <v>0</v>
      </c>
      <c r="N159" s="174">
        <v>0</v>
      </c>
      <c r="O159" s="130">
        <v>0</v>
      </c>
    </row>
    <row r="160" spans="1:15" ht="12.75">
      <c r="A160" s="60" t="s">
        <v>635</v>
      </c>
      <c r="B160" s="174"/>
      <c r="C160" s="130"/>
      <c r="D160" s="174"/>
      <c r="E160" s="130"/>
      <c r="F160" s="174"/>
      <c r="G160" s="130"/>
      <c r="H160" s="174"/>
      <c r="I160" s="130"/>
      <c r="J160" s="174"/>
      <c r="K160" s="130"/>
      <c r="L160" s="174"/>
      <c r="M160" s="130"/>
      <c r="N160" s="174"/>
      <c r="O160" s="130"/>
    </row>
    <row r="161" spans="1:15" ht="12.75">
      <c r="A161" s="19" t="s">
        <v>636</v>
      </c>
      <c r="B161" s="173">
        <f>SUM(C161:O161)</f>
        <v>0</v>
      </c>
      <c r="C161" s="164">
        <v>0</v>
      </c>
      <c r="D161" s="173">
        <v>0</v>
      </c>
      <c r="E161" s="164">
        <v>0</v>
      </c>
      <c r="F161" s="173">
        <v>0</v>
      </c>
      <c r="G161" s="164">
        <v>0</v>
      </c>
      <c r="H161" s="173">
        <v>0</v>
      </c>
      <c r="I161" s="164">
        <v>0</v>
      </c>
      <c r="J161" s="173">
        <v>0</v>
      </c>
      <c r="K161" s="164">
        <v>0</v>
      </c>
      <c r="L161" s="173">
        <v>0</v>
      </c>
      <c r="M161" s="164">
        <v>0</v>
      </c>
      <c r="N161" s="173">
        <v>0</v>
      </c>
      <c r="O161" s="164">
        <v>0</v>
      </c>
    </row>
    <row r="162" spans="1:15" ht="12.75">
      <c r="A162" s="17" t="s">
        <v>436</v>
      </c>
      <c r="B162" s="171"/>
      <c r="C162" s="167"/>
      <c r="D162" s="171"/>
      <c r="E162" s="167"/>
      <c r="F162" s="171"/>
      <c r="G162" s="167"/>
      <c r="H162" s="171"/>
      <c r="I162" s="167"/>
      <c r="J162" s="171"/>
      <c r="K162" s="167"/>
      <c r="L162" s="171"/>
      <c r="M162" s="167"/>
      <c r="N162" s="171"/>
      <c r="O162" s="167"/>
    </row>
    <row r="163" spans="1:15" ht="12.75">
      <c r="A163" s="60" t="s">
        <v>556</v>
      </c>
      <c r="B163" s="184">
        <f>SUM(C163:O163)</f>
        <v>0</v>
      </c>
      <c r="C163" s="130">
        <v>0</v>
      </c>
      <c r="D163" s="174">
        <v>0</v>
      </c>
      <c r="E163" s="130">
        <v>0</v>
      </c>
      <c r="F163" s="174">
        <v>0</v>
      </c>
      <c r="G163" s="130">
        <v>0</v>
      </c>
      <c r="H163" s="174">
        <v>0</v>
      </c>
      <c r="I163" s="130">
        <v>0</v>
      </c>
      <c r="J163" s="174">
        <v>0</v>
      </c>
      <c r="K163" s="130">
        <v>0</v>
      </c>
      <c r="L163" s="174">
        <v>0</v>
      </c>
      <c r="M163" s="130">
        <v>0</v>
      </c>
      <c r="N163" s="174">
        <v>0</v>
      </c>
      <c r="O163" s="130">
        <v>0</v>
      </c>
    </row>
    <row r="164" spans="1:15" ht="12.75">
      <c r="A164" s="60" t="s">
        <v>635</v>
      </c>
      <c r="B164" s="174"/>
      <c r="C164" s="130"/>
      <c r="D164" s="174"/>
      <c r="E164" s="130"/>
      <c r="F164" s="174"/>
      <c r="G164" s="130"/>
      <c r="H164" s="174"/>
      <c r="I164" s="130"/>
      <c r="J164" s="174"/>
      <c r="K164" s="130"/>
      <c r="L164" s="174"/>
      <c r="M164" s="130"/>
      <c r="N164" s="174"/>
      <c r="O164" s="130"/>
    </row>
    <row r="165" spans="1:15" ht="12.75">
      <c r="A165" s="19" t="s">
        <v>636</v>
      </c>
      <c r="B165" s="173">
        <f>SUM(C165:P165)</f>
        <v>0</v>
      </c>
      <c r="C165" s="164">
        <v>0</v>
      </c>
      <c r="D165" s="173">
        <v>0</v>
      </c>
      <c r="E165" s="164">
        <v>0</v>
      </c>
      <c r="F165" s="173">
        <v>0</v>
      </c>
      <c r="G165" s="164">
        <v>0</v>
      </c>
      <c r="H165" s="173">
        <v>0</v>
      </c>
      <c r="I165" s="164">
        <v>0</v>
      </c>
      <c r="J165" s="173">
        <v>0</v>
      </c>
      <c r="K165" s="164">
        <v>0</v>
      </c>
      <c r="L165" s="173">
        <v>0</v>
      </c>
      <c r="M165" s="164">
        <v>0</v>
      </c>
      <c r="N165" s="173">
        <v>0</v>
      </c>
      <c r="O165" s="164">
        <v>0</v>
      </c>
    </row>
    <row r="166" spans="1:15" ht="12.75">
      <c r="A166" s="17" t="s">
        <v>437</v>
      </c>
      <c r="B166" s="171"/>
      <c r="C166" s="167"/>
      <c r="D166" s="171"/>
      <c r="E166" s="167"/>
      <c r="F166" s="171"/>
      <c r="G166" s="167"/>
      <c r="H166" s="171"/>
      <c r="I166" s="167"/>
      <c r="J166" s="171"/>
      <c r="K166" s="167"/>
      <c r="L166" s="171"/>
      <c r="M166" s="167"/>
      <c r="N166" s="171"/>
      <c r="O166" s="167"/>
    </row>
    <row r="167" spans="1:15" ht="12.75">
      <c r="A167" s="60" t="s">
        <v>556</v>
      </c>
      <c r="B167" s="184">
        <f>SUM(C167:O167)</f>
        <v>0</v>
      </c>
      <c r="C167" s="130">
        <v>0</v>
      </c>
      <c r="D167" s="174">
        <v>0</v>
      </c>
      <c r="E167" s="130">
        <v>0</v>
      </c>
      <c r="F167" s="174">
        <v>0</v>
      </c>
      <c r="G167" s="130">
        <v>0</v>
      </c>
      <c r="H167" s="174">
        <v>0</v>
      </c>
      <c r="I167" s="130">
        <v>0</v>
      </c>
      <c r="J167" s="174">
        <v>0</v>
      </c>
      <c r="K167" s="130">
        <v>0</v>
      </c>
      <c r="L167" s="174">
        <v>0</v>
      </c>
      <c r="M167" s="130">
        <v>0</v>
      </c>
      <c r="N167" s="174">
        <v>0</v>
      </c>
      <c r="O167" s="130">
        <v>0</v>
      </c>
    </row>
    <row r="168" spans="1:15" ht="12.75">
      <c r="A168" s="60" t="s">
        <v>635</v>
      </c>
      <c r="B168" s="174"/>
      <c r="C168" s="130"/>
      <c r="D168" s="174"/>
      <c r="E168" s="130"/>
      <c r="F168" s="174"/>
      <c r="G168" s="130"/>
      <c r="H168" s="174"/>
      <c r="I168" s="130"/>
      <c r="J168" s="174"/>
      <c r="K168" s="130"/>
      <c r="L168" s="174"/>
      <c r="M168" s="130"/>
      <c r="N168" s="174"/>
      <c r="O168" s="130"/>
    </row>
    <row r="169" spans="1:15" ht="12.75">
      <c r="A169" s="19" t="s">
        <v>636</v>
      </c>
      <c r="B169" s="173">
        <f>SUM(C169:P169)</f>
        <v>0</v>
      </c>
      <c r="C169" s="164">
        <v>0</v>
      </c>
      <c r="D169" s="173">
        <v>0</v>
      </c>
      <c r="E169" s="164">
        <v>0</v>
      </c>
      <c r="F169" s="173">
        <v>0</v>
      </c>
      <c r="G169" s="164">
        <v>0</v>
      </c>
      <c r="H169" s="173">
        <v>0</v>
      </c>
      <c r="I169" s="164">
        <v>0</v>
      </c>
      <c r="J169" s="173">
        <v>0</v>
      </c>
      <c r="K169" s="164">
        <v>0</v>
      </c>
      <c r="L169" s="173">
        <v>0</v>
      </c>
      <c r="M169" s="164">
        <v>0</v>
      </c>
      <c r="N169" s="173">
        <v>0</v>
      </c>
      <c r="O169" s="164">
        <v>0</v>
      </c>
    </row>
    <row r="170" spans="1:15" ht="12.75">
      <c r="A170" s="17" t="s">
        <v>442</v>
      </c>
      <c r="B170" s="171"/>
      <c r="C170" s="167"/>
      <c r="D170" s="171"/>
      <c r="E170" s="167"/>
      <c r="F170" s="171"/>
      <c r="G170" s="167"/>
      <c r="H170" s="171"/>
      <c r="I170" s="167"/>
      <c r="J170" s="171"/>
      <c r="K170" s="167"/>
      <c r="L170" s="171"/>
      <c r="M170" s="167"/>
      <c r="N170" s="171"/>
      <c r="O170" s="130"/>
    </row>
    <row r="171" spans="1:15" ht="12.75">
      <c r="A171" s="60" t="s">
        <v>556</v>
      </c>
      <c r="B171" s="184">
        <f>SUM(C171:O171)</f>
        <v>0</v>
      </c>
      <c r="C171" s="130">
        <v>0</v>
      </c>
      <c r="D171" s="174">
        <v>0</v>
      </c>
      <c r="E171" s="130">
        <v>0</v>
      </c>
      <c r="F171" s="174">
        <v>0</v>
      </c>
      <c r="G171" s="130">
        <v>0</v>
      </c>
      <c r="H171" s="174">
        <v>0</v>
      </c>
      <c r="I171" s="130">
        <v>0</v>
      </c>
      <c r="J171" s="174">
        <v>0</v>
      </c>
      <c r="K171" s="130">
        <v>0</v>
      </c>
      <c r="L171" s="174">
        <v>0</v>
      </c>
      <c r="M171" s="130">
        <v>0</v>
      </c>
      <c r="N171" s="174">
        <v>0</v>
      </c>
      <c r="O171" s="130">
        <v>0</v>
      </c>
    </row>
    <row r="172" spans="1:15" ht="12.75">
      <c r="A172" s="60" t="s">
        <v>635</v>
      </c>
      <c r="B172" s="184">
        <f>SUM(C172:O172)</f>
        <v>6796</v>
      </c>
      <c r="C172" s="130"/>
      <c r="D172" s="174"/>
      <c r="E172" s="130"/>
      <c r="F172" s="174"/>
      <c r="G172" s="130"/>
      <c r="H172" s="174"/>
      <c r="I172" s="130"/>
      <c r="J172" s="174"/>
      <c r="K172" s="130"/>
      <c r="L172" s="174">
        <v>6796</v>
      </c>
      <c r="M172" s="130"/>
      <c r="N172" s="174"/>
      <c r="O172" s="130"/>
    </row>
    <row r="173" spans="1:15" ht="12.75">
      <c r="A173" s="60" t="s">
        <v>580</v>
      </c>
      <c r="B173" s="184">
        <f>SUM(C173:O173)</f>
        <v>7280</v>
      </c>
      <c r="C173" s="130"/>
      <c r="D173" s="174"/>
      <c r="E173" s="130"/>
      <c r="F173" s="174"/>
      <c r="G173" s="130"/>
      <c r="H173" s="174"/>
      <c r="I173" s="130"/>
      <c r="J173" s="174"/>
      <c r="K173" s="130"/>
      <c r="L173" s="174">
        <v>7280</v>
      </c>
      <c r="M173" s="130"/>
      <c r="N173" s="174"/>
      <c r="O173" s="130"/>
    </row>
    <row r="174" spans="1:15" ht="12.75">
      <c r="A174" s="60" t="s">
        <v>578</v>
      </c>
      <c r="B174" s="184">
        <f>SUM(C174:O174)</f>
        <v>7280</v>
      </c>
      <c r="C174" s="130">
        <f>SUM(C173)</f>
        <v>0</v>
      </c>
      <c r="D174" s="174">
        <f aca="true" t="shared" si="7" ref="D174:O174">SUM(D173)</f>
        <v>0</v>
      </c>
      <c r="E174" s="130">
        <f t="shared" si="7"/>
        <v>0</v>
      </c>
      <c r="F174" s="174">
        <f t="shared" si="7"/>
        <v>0</v>
      </c>
      <c r="G174" s="130">
        <f t="shared" si="7"/>
        <v>0</v>
      </c>
      <c r="H174" s="174">
        <f t="shared" si="7"/>
        <v>0</v>
      </c>
      <c r="I174" s="130">
        <f t="shared" si="7"/>
        <v>0</v>
      </c>
      <c r="J174" s="174">
        <f t="shared" si="7"/>
        <v>0</v>
      </c>
      <c r="K174" s="130">
        <f t="shared" si="7"/>
        <v>0</v>
      </c>
      <c r="L174" s="174">
        <f t="shared" si="7"/>
        <v>7280</v>
      </c>
      <c r="M174" s="130">
        <f t="shared" si="7"/>
        <v>0</v>
      </c>
      <c r="N174" s="174">
        <f t="shared" si="7"/>
        <v>0</v>
      </c>
      <c r="O174" s="130">
        <f t="shared" si="7"/>
        <v>0</v>
      </c>
    </row>
    <row r="175" spans="1:15" ht="12.75">
      <c r="A175" s="19" t="s">
        <v>637</v>
      </c>
      <c r="B175" s="184">
        <f>SUM(C175:O175)</f>
        <v>14076</v>
      </c>
      <c r="C175" s="164">
        <f>SUM(C172,C174)</f>
        <v>0</v>
      </c>
      <c r="D175" s="164">
        <f aca="true" t="shared" si="8" ref="D175:O175">SUM(D172,D174)</f>
        <v>0</v>
      </c>
      <c r="E175" s="164">
        <f t="shared" si="8"/>
        <v>0</v>
      </c>
      <c r="F175" s="164">
        <f t="shared" si="8"/>
        <v>0</v>
      </c>
      <c r="G175" s="164">
        <f t="shared" si="8"/>
        <v>0</v>
      </c>
      <c r="H175" s="164">
        <f t="shared" si="8"/>
        <v>0</v>
      </c>
      <c r="I175" s="164">
        <f t="shared" si="8"/>
        <v>0</v>
      </c>
      <c r="J175" s="164">
        <f t="shared" si="8"/>
        <v>0</v>
      </c>
      <c r="K175" s="164">
        <f t="shared" si="8"/>
        <v>0</v>
      </c>
      <c r="L175" s="164">
        <f t="shared" si="8"/>
        <v>14076</v>
      </c>
      <c r="M175" s="164">
        <f t="shared" si="8"/>
        <v>0</v>
      </c>
      <c r="N175" s="164">
        <f t="shared" si="8"/>
        <v>0</v>
      </c>
      <c r="O175" s="164">
        <f t="shared" si="8"/>
        <v>0</v>
      </c>
    </row>
    <row r="176" spans="1:15" ht="12.75">
      <c r="A176" s="17" t="s">
        <v>438</v>
      </c>
      <c r="B176" s="171"/>
      <c r="C176" s="167"/>
      <c r="D176" s="171"/>
      <c r="E176" s="167"/>
      <c r="F176" s="171"/>
      <c r="G176" s="167"/>
      <c r="H176" s="171"/>
      <c r="I176" s="167"/>
      <c r="J176" s="171"/>
      <c r="K176" s="167"/>
      <c r="L176" s="171"/>
      <c r="M176" s="167"/>
      <c r="N176" s="171"/>
      <c r="O176" s="167"/>
    </row>
    <row r="177" spans="1:15" ht="12.75">
      <c r="A177" s="60" t="s">
        <v>556</v>
      </c>
      <c r="B177" s="184">
        <f>SUM(C177:O177)</f>
        <v>0</v>
      </c>
      <c r="C177" s="130">
        <v>0</v>
      </c>
      <c r="D177" s="174">
        <v>0</v>
      </c>
      <c r="E177" s="130">
        <v>0</v>
      </c>
      <c r="F177" s="174">
        <v>0</v>
      </c>
      <c r="G177" s="130">
        <v>0</v>
      </c>
      <c r="H177" s="174">
        <v>0</v>
      </c>
      <c r="I177" s="130">
        <v>0</v>
      </c>
      <c r="J177" s="174">
        <v>0</v>
      </c>
      <c r="K177" s="130">
        <v>0</v>
      </c>
      <c r="L177" s="174">
        <v>0</v>
      </c>
      <c r="M177" s="130">
        <v>0</v>
      </c>
      <c r="N177" s="174">
        <v>0</v>
      </c>
      <c r="O177" s="130">
        <v>0</v>
      </c>
    </row>
    <row r="178" spans="1:15" ht="12.75">
      <c r="A178" s="60" t="s">
        <v>635</v>
      </c>
      <c r="B178" s="174"/>
      <c r="C178" s="130"/>
      <c r="D178" s="174"/>
      <c r="E178" s="130"/>
      <c r="F178" s="174"/>
      <c r="G178" s="130"/>
      <c r="H178" s="174"/>
      <c r="I178" s="130"/>
      <c r="J178" s="174"/>
      <c r="K178" s="130"/>
      <c r="L178" s="174"/>
      <c r="M178" s="130"/>
      <c r="N178" s="174"/>
      <c r="O178" s="130"/>
    </row>
    <row r="179" spans="1:15" ht="12.75">
      <c r="A179" s="19" t="s">
        <v>636</v>
      </c>
      <c r="B179" s="173">
        <f>SUM(C179:P179)</f>
        <v>0</v>
      </c>
      <c r="C179" s="164">
        <v>0</v>
      </c>
      <c r="D179" s="173">
        <v>0</v>
      </c>
      <c r="E179" s="164">
        <v>0</v>
      </c>
      <c r="F179" s="173">
        <v>0</v>
      </c>
      <c r="G179" s="164">
        <v>0</v>
      </c>
      <c r="H179" s="173">
        <v>0</v>
      </c>
      <c r="I179" s="164">
        <v>0</v>
      </c>
      <c r="J179" s="173">
        <v>0</v>
      </c>
      <c r="K179" s="164">
        <v>0</v>
      </c>
      <c r="L179" s="173">
        <v>0</v>
      </c>
      <c r="M179" s="164">
        <v>0</v>
      </c>
      <c r="N179" s="173">
        <v>0</v>
      </c>
      <c r="O179" s="164">
        <v>0</v>
      </c>
    </row>
    <row r="180" spans="1:15" ht="12.75">
      <c r="A180" s="17" t="s">
        <v>439</v>
      </c>
      <c r="B180" s="171"/>
      <c r="C180" s="167"/>
      <c r="D180" s="171"/>
      <c r="E180" s="167"/>
      <c r="F180" s="171"/>
      <c r="G180" s="167"/>
      <c r="H180" s="171"/>
      <c r="I180" s="167"/>
      <c r="J180" s="171"/>
      <c r="K180" s="167"/>
      <c r="L180" s="171"/>
      <c r="M180" s="167"/>
      <c r="N180" s="171"/>
      <c r="O180" s="167"/>
    </row>
    <row r="181" spans="1:15" ht="12.75">
      <c r="A181" s="60" t="s">
        <v>556</v>
      </c>
      <c r="B181" s="184">
        <f>SUM(C181:O181)</f>
        <v>0</v>
      </c>
      <c r="C181" s="130">
        <v>0</v>
      </c>
      <c r="D181" s="174">
        <v>0</v>
      </c>
      <c r="E181" s="130">
        <v>0</v>
      </c>
      <c r="F181" s="174">
        <v>0</v>
      </c>
      <c r="G181" s="130">
        <v>0</v>
      </c>
      <c r="H181" s="174">
        <v>0</v>
      </c>
      <c r="I181" s="130">
        <v>0</v>
      </c>
      <c r="J181" s="174">
        <v>0</v>
      </c>
      <c r="K181" s="130">
        <v>0</v>
      </c>
      <c r="L181" s="174">
        <v>0</v>
      </c>
      <c r="M181" s="130">
        <v>0</v>
      </c>
      <c r="N181" s="174">
        <v>0</v>
      </c>
      <c r="O181" s="130">
        <v>0</v>
      </c>
    </row>
    <row r="182" spans="1:15" ht="12.75">
      <c r="A182" s="60" t="s">
        <v>635</v>
      </c>
      <c r="B182" s="184">
        <f>SUM(C182:O182)</f>
        <v>12636</v>
      </c>
      <c r="C182" s="130"/>
      <c r="D182" s="174"/>
      <c r="E182" s="130"/>
      <c r="F182" s="174"/>
      <c r="G182" s="130"/>
      <c r="H182" s="174"/>
      <c r="I182" s="130"/>
      <c r="J182" s="174">
        <v>12636</v>
      </c>
      <c r="K182" s="130"/>
      <c r="L182" s="174"/>
      <c r="M182" s="130"/>
      <c r="N182" s="174"/>
      <c r="O182" s="130"/>
    </row>
    <row r="183" spans="1:15" ht="12.75">
      <c r="A183" s="19" t="s">
        <v>708</v>
      </c>
      <c r="B183" s="173">
        <f>SUM(C183:P183)</f>
        <v>12636</v>
      </c>
      <c r="C183" s="164">
        <v>0</v>
      </c>
      <c r="D183" s="173">
        <v>0</v>
      </c>
      <c r="E183" s="164">
        <v>0</v>
      </c>
      <c r="F183" s="173">
        <v>0</v>
      </c>
      <c r="G183" s="164">
        <v>0</v>
      </c>
      <c r="H183" s="173">
        <v>0</v>
      </c>
      <c r="I183" s="164">
        <v>0</v>
      </c>
      <c r="J183" s="173">
        <v>12636</v>
      </c>
      <c r="K183" s="164">
        <v>0</v>
      </c>
      <c r="L183" s="173">
        <v>0</v>
      </c>
      <c r="M183" s="164">
        <v>0</v>
      </c>
      <c r="N183" s="173">
        <v>0</v>
      </c>
      <c r="O183" s="164">
        <v>0</v>
      </c>
    </row>
    <row r="184" spans="1:15" ht="12.75">
      <c r="A184" s="17" t="s">
        <v>440</v>
      </c>
      <c r="B184" s="171"/>
      <c r="C184" s="167"/>
      <c r="D184" s="171"/>
      <c r="E184" s="167"/>
      <c r="F184" s="171"/>
      <c r="G184" s="167"/>
      <c r="H184" s="171"/>
      <c r="I184" s="167"/>
      <c r="J184" s="171"/>
      <c r="K184" s="167"/>
      <c r="L184" s="171"/>
      <c r="M184" s="167"/>
      <c r="N184" s="171"/>
      <c r="O184" s="167"/>
    </row>
    <row r="185" spans="1:15" ht="12.75">
      <c r="A185" s="60" t="s">
        <v>556</v>
      </c>
      <c r="B185" s="184">
        <f>SUM(C185:O185)</f>
        <v>0</v>
      </c>
      <c r="C185" s="130">
        <v>0</v>
      </c>
      <c r="D185" s="174">
        <v>0</v>
      </c>
      <c r="E185" s="130">
        <v>0</v>
      </c>
      <c r="F185" s="174">
        <v>0</v>
      </c>
      <c r="G185" s="130">
        <v>0</v>
      </c>
      <c r="H185" s="174">
        <v>0</v>
      </c>
      <c r="I185" s="130">
        <v>0</v>
      </c>
      <c r="J185" s="174">
        <v>0</v>
      </c>
      <c r="K185" s="130">
        <v>0</v>
      </c>
      <c r="L185" s="174">
        <v>0</v>
      </c>
      <c r="M185" s="130">
        <v>0</v>
      </c>
      <c r="N185" s="174">
        <v>0</v>
      </c>
      <c r="O185" s="130">
        <v>0</v>
      </c>
    </row>
    <row r="186" spans="1:15" ht="12.75">
      <c r="A186" s="60" t="s">
        <v>635</v>
      </c>
      <c r="B186" s="174"/>
      <c r="C186" s="130"/>
      <c r="D186" s="174"/>
      <c r="E186" s="130"/>
      <c r="F186" s="174"/>
      <c r="G186" s="130"/>
      <c r="H186" s="174"/>
      <c r="I186" s="130"/>
      <c r="J186" s="174"/>
      <c r="K186" s="130"/>
      <c r="L186" s="174"/>
      <c r="M186" s="130"/>
      <c r="N186" s="174"/>
      <c r="O186" s="130"/>
    </row>
    <row r="187" spans="1:15" ht="12.75">
      <c r="A187" s="19" t="s">
        <v>636</v>
      </c>
      <c r="B187" s="173">
        <f>SUM(C187:P187)</f>
        <v>0</v>
      </c>
      <c r="C187" s="164">
        <v>0</v>
      </c>
      <c r="D187" s="173">
        <v>0</v>
      </c>
      <c r="E187" s="164">
        <v>0</v>
      </c>
      <c r="F187" s="173">
        <v>0</v>
      </c>
      <c r="G187" s="164">
        <v>0</v>
      </c>
      <c r="H187" s="173">
        <v>0</v>
      </c>
      <c r="I187" s="224"/>
      <c r="J187" s="173">
        <v>0</v>
      </c>
      <c r="K187" s="164">
        <v>0</v>
      </c>
      <c r="L187" s="173">
        <v>0</v>
      </c>
      <c r="M187" s="164">
        <v>0</v>
      </c>
      <c r="N187" s="173"/>
      <c r="O187" s="164">
        <v>0</v>
      </c>
    </row>
    <row r="188" spans="1:15" ht="12.75">
      <c r="A188" s="75" t="s">
        <v>572</v>
      </c>
      <c r="B188" s="174"/>
      <c r="C188" s="130"/>
      <c r="D188" s="174"/>
      <c r="E188" s="130"/>
      <c r="F188" s="174"/>
      <c r="G188" s="130"/>
      <c r="H188" s="174"/>
      <c r="I188" s="130"/>
      <c r="J188" s="174"/>
      <c r="K188" s="130"/>
      <c r="L188" s="174"/>
      <c r="M188" s="130"/>
      <c r="N188" s="174"/>
      <c r="O188" s="130"/>
    </row>
    <row r="189" spans="1:15" ht="12.75">
      <c r="A189" s="60" t="s">
        <v>556</v>
      </c>
      <c r="B189" s="184">
        <f>SUM(C189:O189)</f>
        <v>0</v>
      </c>
      <c r="C189" s="130">
        <v>0</v>
      </c>
      <c r="D189" s="174">
        <v>0</v>
      </c>
      <c r="E189" s="130">
        <v>0</v>
      </c>
      <c r="F189" s="174">
        <v>0</v>
      </c>
      <c r="G189" s="130">
        <v>0</v>
      </c>
      <c r="H189" s="174">
        <v>0</v>
      </c>
      <c r="I189" s="130">
        <v>0</v>
      </c>
      <c r="J189" s="174">
        <v>0</v>
      </c>
      <c r="K189" s="130">
        <v>0</v>
      </c>
      <c r="L189" s="174">
        <v>0</v>
      </c>
      <c r="M189" s="130">
        <v>0</v>
      </c>
      <c r="N189" s="174">
        <v>0</v>
      </c>
      <c r="O189" s="130">
        <v>0</v>
      </c>
    </row>
    <row r="190" spans="1:15" ht="12.75">
      <c r="A190" s="60" t="s">
        <v>635</v>
      </c>
      <c r="B190" s="184"/>
      <c r="C190" s="130"/>
      <c r="D190" s="174"/>
      <c r="E190" s="130"/>
      <c r="F190" s="174"/>
      <c r="G190" s="130"/>
      <c r="H190" s="174"/>
      <c r="I190" s="130"/>
      <c r="J190" s="174"/>
      <c r="K190" s="130"/>
      <c r="L190" s="174"/>
      <c r="M190" s="130"/>
      <c r="N190" s="174"/>
      <c r="O190" s="130"/>
    </row>
    <row r="191" spans="1:15" ht="12.75">
      <c r="A191" s="19" t="s">
        <v>636</v>
      </c>
      <c r="B191" s="172">
        <f>SUM(C191:P191)</f>
        <v>0</v>
      </c>
      <c r="C191" s="130">
        <v>0</v>
      </c>
      <c r="D191" s="174">
        <v>0</v>
      </c>
      <c r="E191" s="130">
        <v>0</v>
      </c>
      <c r="F191" s="174">
        <v>0</v>
      </c>
      <c r="G191" s="130">
        <v>0</v>
      </c>
      <c r="H191" s="174">
        <v>0</v>
      </c>
      <c r="I191" s="130">
        <v>0</v>
      </c>
      <c r="J191" s="174">
        <v>0</v>
      </c>
      <c r="K191" s="130">
        <v>0</v>
      </c>
      <c r="L191" s="174">
        <v>0</v>
      </c>
      <c r="M191" s="130">
        <v>0</v>
      </c>
      <c r="N191" s="174">
        <v>0</v>
      </c>
      <c r="O191" s="130">
        <v>0</v>
      </c>
    </row>
    <row r="192" spans="1:15" ht="12.75">
      <c r="A192" s="17" t="s">
        <v>443</v>
      </c>
      <c r="B192" s="171"/>
      <c r="C192" s="167"/>
      <c r="D192" s="171"/>
      <c r="E192" s="167"/>
      <c r="F192" s="171"/>
      <c r="G192" s="167"/>
      <c r="H192" s="171"/>
      <c r="I192" s="167"/>
      <c r="J192" s="171"/>
      <c r="K192" s="167"/>
      <c r="L192" s="171"/>
      <c r="M192" s="167"/>
      <c r="N192" s="171"/>
      <c r="O192" s="167"/>
    </row>
    <row r="193" spans="1:15" ht="12.75">
      <c r="A193" s="60" t="s">
        <v>556</v>
      </c>
      <c r="B193" s="184">
        <f>SUM(C193:O193)</f>
        <v>0</v>
      </c>
      <c r="C193" s="130">
        <v>0</v>
      </c>
      <c r="D193" s="174">
        <v>0</v>
      </c>
      <c r="E193" s="130">
        <v>0</v>
      </c>
      <c r="F193" s="174">
        <v>0</v>
      </c>
      <c r="G193" s="130">
        <v>0</v>
      </c>
      <c r="H193" s="174">
        <v>0</v>
      </c>
      <c r="I193" s="130">
        <v>0</v>
      </c>
      <c r="J193" s="174">
        <v>0</v>
      </c>
      <c r="K193" s="130">
        <v>0</v>
      </c>
      <c r="L193" s="174">
        <v>0</v>
      </c>
      <c r="M193" s="130">
        <v>0</v>
      </c>
      <c r="N193" s="174">
        <v>0</v>
      </c>
      <c r="O193" s="130">
        <v>0</v>
      </c>
    </row>
    <row r="194" spans="1:15" ht="12.75">
      <c r="A194" s="60" t="s">
        <v>635</v>
      </c>
      <c r="B194" s="174"/>
      <c r="C194" s="130"/>
      <c r="D194" s="174"/>
      <c r="E194" s="130"/>
      <c r="F194" s="174"/>
      <c r="G194" s="130"/>
      <c r="H194" s="174"/>
      <c r="I194" s="130"/>
      <c r="J194" s="174"/>
      <c r="K194" s="130"/>
      <c r="L194" s="174"/>
      <c r="M194" s="130"/>
      <c r="N194" s="174"/>
      <c r="O194" s="130"/>
    </row>
    <row r="195" spans="1:15" ht="12.75">
      <c r="A195" s="19" t="s">
        <v>636</v>
      </c>
      <c r="B195" s="173">
        <f>SUM(C195:P195)</f>
        <v>0</v>
      </c>
      <c r="C195" s="164">
        <v>0</v>
      </c>
      <c r="D195" s="173">
        <v>0</v>
      </c>
      <c r="E195" s="164">
        <v>0</v>
      </c>
      <c r="F195" s="173">
        <v>0</v>
      </c>
      <c r="G195" s="164">
        <v>0</v>
      </c>
      <c r="H195" s="173">
        <v>0</v>
      </c>
      <c r="I195" s="164">
        <v>0</v>
      </c>
      <c r="J195" s="173">
        <v>0</v>
      </c>
      <c r="K195" s="164">
        <v>0</v>
      </c>
      <c r="L195" s="173">
        <v>0</v>
      </c>
      <c r="M195" s="164">
        <v>0</v>
      </c>
      <c r="N195" s="173">
        <v>0</v>
      </c>
      <c r="O195" s="164">
        <v>0</v>
      </c>
    </row>
    <row r="196" spans="1:15" ht="12.75">
      <c r="A196" s="75" t="s">
        <v>444</v>
      </c>
      <c r="B196" s="174"/>
      <c r="C196" s="130"/>
      <c r="D196" s="174"/>
      <c r="E196" s="130"/>
      <c r="F196" s="174"/>
      <c r="G196" s="130"/>
      <c r="H196" s="174"/>
      <c r="I196" s="130"/>
      <c r="J196" s="174"/>
      <c r="K196" s="130"/>
      <c r="L196" s="174"/>
      <c r="M196" s="130"/>
      <c r="N196" s="174"/>
      <c r="O196" s="130"/>
    </row>
    <row r="197" spans="1:15" ht="12.75">
      <c r="A197" s="60" t="s">
        <v>556</v>
      </c>
      <c r="B197" s="184">
        <f>SUM(C197:O197)</f>
        <v>0</v>
      </c>
      <c r="C197" s="130">
        <v>0</v>
      </c>
      <c r="D197" s="174">
        <v>0</v>
      </c>
      <c r="E197" s="130">
        <v>0</v>
      </c>
      <c r="F197" s="174">
        <v>0</v>
      </c>
      <c r="G197" s="130">
        <v>0</v>
      </c>
      <c r="H197" s="174">
        <v>0</v>
      </c>
      <c r="I197" s="130">
        <v>0</v>
      </c>
      <c r="J197" s="174">
        <v>0</v>
      </c>
      <c r="K197" s="130">
        <v>0</v>
      </c>
      <c r="L197" s="174">
        <v>0</v>
      </c>
      <c r="M197" s="130">
        <v>0</v>
      </c>
      <c r="N197" s="174">
        <v>0</v>
      </c>
      <c r="O197" s="130">
        <v>0</v>
      </c>
    </row>
    <row r="198" spans="1:15" ht="12.75">
      <c r="A198" s="60" t="s">
        <v>635</v>
      </c>
      <c r="B198" s="174"/>
      <c r="C198" s="130"/>
      <c r="D198" s="174"/>
      <c r="E198" s="130"/>
      <c r="F198" s="174"/>
      <c r="G198" s="130"/>
      <c r="H198" s="174"/>
      <c r="I198" s="130"/>
      <c r="J198" s="174"/>
      <c r="K198" s="130"/>
      <c r="L198" s="174"/>
      <c r="M198" s="130"/>
      <c r="N198" s="174"/>
      <c r="O198" s="130"/>
    </row>
    <row r="199" spans="1:15" ht="12.75">
      <c r="A199" s="19" t="s">
        <v>636</v>
      </c>
      <c r="B199" s="174">
        <v>0</v>
      </c>
      <c r="C199" s="130">
        <v>0</v>
      </c>
      <c r="D199" s="174">
        <v>0</v>
      </c>
      <c r="E199" s="130">
        <v>0</v>
      </c>
      <c r="F199" s="174">
        <v>0</v>
      </c>
      <c r="G199" s="130">
        <v>0</v>
      </c>
      <c r="H199" s="174">
        <v>0</v>
      </c>
      <c r="I199" s="130">
        <v>0</v>
      </c>
      <c r="J199" s="174">
        <v>0</v>
      </c>
      <c r="K199" s="130">
        <v>0</v>
      </c>
      <c r="L199" s="174">
        <v>0</v>
      </c>
      <c r="M199" s="130">
        <v>0</v>
      </c>
      <c r="N199" s="174">
        <v>0</v>
      </c>
      <c r="O199" s="130">
        <v>0</v>
      </c>
    </row>
    <row r="200" spans="1:15" ht="12.75">
      <c r="A200" s="17" t="s">
        <v>445</v>
      </c>
      <c r="B200" s="171"/>
      <c r="C200" s="167"/>
      <c r="D200" s="171"/>
      <c r="E200" s="167"/>
      <c r="F200" s="171"/>
      <c r="G200" s="167"/>
      <c r="H200" s="171"/>
      <c r="I200" s="167"/>
      <c r="J200" s="171"/>
      <c r="K200" s="167"/>
      <c r="L200" s="171"/>
      <c r="M200" s="167"/>
      <c r="N200" s="171"/>
      <c r="O200" s="167"/>
    </row>
    <row r="201" spans="1:15" ht="12.75">
      <c r="A201" s="60" t="s">
        <v>556</v>
      </c>
      <c r="B201" s="174">
        <f>SUM(C201:O201)</f>
        <v>3540</v>
      </c>
      <c r="C201" s="130">
        <v>0</v>
      </c>
      <c r="D201" s="174">
        <v>3540</v>
      </c>
      <c r="E201" s="130">
        <v>0</v>
      </c>
      <c r="F201" s="174">
        <v>0</v>
      </c>
      <c r="G201" s="130">
        <v>0</v>
      </c>
      <c r="H201" s="174">
        <v>0</v>
      </c>
      <c r="I201" s="130">
        <v>0</v>
      </c>
      <c r="J201" s="174">
        <v>0</v>
      </c>
      <c r="K201" s="130">
        <v>0</v>
      </c>
      <c r="L201" s="174">
        <v>0</v>
      </c>
      <c r="M201" s="130">
        <v>0</v>
      </c>
      <c r="N201" s="174">
        <v>0</v>
      </c>
      <c r="O201" s="130">
        <v>0</v>
      </c>
    </row>
    <row r="202" spans="1:15" ht="12.75">
      <c r="A202" s="60" t="s">
        <v>635</v>
      </c>
      <c r="B202" s="174">
        <f>SUM(C202:O202)</f>
        <v>3540</v>
      </c>
      <c r="C202" s="130"/>
      <c r="D202" s="174">
        <v>3540</v>
      </c>
      <c r="E202" s="130"/>
      <c r="F202" s="174"/>
      <c r="G202" s="130"/>
      <c r="H202" s="174"/>
      <c r="I202" s="130"/>
      <c r="J202" s="174"/>
      <c r="K202" s="130"/>
      <c r="L202" s="174"/>
      <c r="M202" s="130"/>
      <c r="N202" s="174"/>
      <c r="O202" s="130"/>
    </row>
    <row r="203" spans="1:15" ht="12.75">
      <c r="A203" s="19" t="s">
        <v>636</v>
      </c>
      <c r="B203" s="173">
        <f>SUM(C203:P203)</f>
        <v>3540</v>
      </c>
      <c r="C203" s="164">
        <v>0</v>
      </c>
      <c r="D203" s="173">
        <v>3540</v>
      </c>
      <c r="E203" s="164">
        <v>0</v>
      </c>
      <c r="F203" s="173">
        <v>0</v>
      </c>
      <c r="G203" s="164">
        <v>0</v>
      </c>
      <c r="H203" s="173">
        <v>0</v>
      </c>
      <c r="I203" s="164">
        <v>0</v>
      </c>
      <c r="J203" s="173">
        <v>0</v>
      </c>
      <c r="K203" s="164">
        <v>0</v>
      </c>
      <c r="L203" s="173">
        <v>0</v>
      </c>
      <c r="M203" s="164">
        <v>0</v>
      </c>
      <c r="N203" s="173">
        <v>0</v>
      </c>
      <c r="O203" s="164">
        <v>0</v>
      </c>
    </row>
    <row r="204" spans="1:15" ht="12.75">
      <c r="A204" s="71" t="s">
        <v>673</v>
      </c>
      <c r="B204" s="171"/>
      <c r="C204" s="167"/>
      <c r="D204" s="171"/>
      <c r="E204" s="167"/>
      <c r="F204" s="171"/>
      <c r="G204" s="167"/>
      <c r="H204" s="171"/>
      <c r="I204" s="167"/>
      <c r="J204" s="171"/>
      <c r="K204" s="167"/>
      <c r="L204" s="171"/>
      <c r="M204" s="167"/>
      <c r="N204" s="171"/>
      <c r="O204" s="167"/>
    </row>
    <row r="205" spans="1:15" ht="12.75">
      <c r="A205" s="60" t="s">
        <v>556</v>
      </c>
      <c r="B205" s="184">
        <f>SUM(C205:O205)</f>
        <v>0</v>
      </c>
      <c r="C205" s="130">
        <v>0</v>
      </c>
      <c r="D205" s="174">
        <v>0</v>
      </c>
      <c r="E205" s="130">
        <v>0</v>
      </c>
      <c r="F205" s="174">
        <v>0</v>
      </c>
      <c r="G205" s="130">
        <v>0</v>
      </c>
      <c r="H205" s="174">
        <v>0</v>
      </c>
      <c r="I205" s="130">
        <v>0</v>
      </c>
      <c r="J205" s="174">
        <v>0</v>
      </c>
      <c r="K205" s="130">
        <v>0</v>
      </c>
      <c r="L205" s="174">
        <v>0</v>
      </c>
      <c r="M205" s="130">
        <v>0</v>
      </c>
      <c r="N205" s="174">
        <v>0</v>
      </c>
      <c r="O205" s="130">
        <v>0</v>
      </c>
    </row>
    <row r="206" spans="1:15" ht="12.75">
      <c r="A206" s="60" t="s">
        <v>635</v>
      </c>
      <c r="B206" s="184"/>
      <c r="C206" s="130"/>
      <c r="D206" s="174"/>
      <c r="E206" s="130"/>
      <c r="F206" s="174"/>
      <c r="G206" s="130"/>
      <c r="H206" s="174"/>
      <c r="I206" s="130"/>
      <c r="J206" s="174"/>
      <c r="K206" s="130"/>
      <c r="L206" s="174"/>
      <c r="M206" s="130"/>
      <c r="N206" s="174"/>
      <c r="O206" s="130"/>
    </row>
    <row r="207" spans="1:15" ht="12.75">
      <c r="A207" s="19" t="s">
        <v>636</v>
      </c>
      <c r="B207" s="172">
        <f>SUM(C207:P207)</f>
        <v>0</v>
      </c>
      <c r="C207" s="164">
        <v>0</v>
      </c>
      <c r="D207" s="173">
        <v>0</v>
      </c>
      <c r="E207" s="164">
        <v>0</v>
      </c>
      <c r="F207" s="173">
        <v>0</v>
      </c>
      <c r="G207" s="164">
        <v>0</v>
      </c>
      <c r="H207" s="173">
        <v>0</v>
      </c>
      <c r="I207" s="164">
        <v>0</v>
      </c>
      <c r="J207" s="173">
        <v>0</v>
      </c>
      <c r="K207" s="164">
        <v>0</v>
      </c>
      <c r="L207" s="173">
        <v>0</v>
      </c>
      <c r="M207" s="164">
        <v>0</v>
      </c>
      <c r="N207" s="173">
        <v>0</v>
      </c>
      <c r="O207" s="164">
        <v>0</v>
      </c>
    </row>
    <row r="208" spans="1:15" ht="12.75">
      <c r="A208" s="30" t="s">
        <v>364</v>
      </c>
      <c r="B208" s="179"/>
      <c r="C208" s="178"/>
      <c r="D208" s="179"/>
      <c r="E208" s="178"/>
      <c r="F208" s="179"/>
      <c r="G208" s="178"/>
      <c r="H208" s="179"/>
      <c r="I208" s="178"/>
      <c r="J208" s="179"/>
      <c r="K208" s="178"/>
      <c r="L208" s="179"/>
      <c r="M208" s="178"/>
      <c r="N208" s="179"/>
      <c r="O208" s="130"/>
    </row>
    <row r="209" spans="1:16" ht="12.75">
      <c r="A209" s="30" t="s">
        <v>91</v>
      </c>
      <c r="B209" s="179">
        <f>SUM(C209:O209)</f>
        <v>2302003</v>
      </c>
      <c r="C209" s="178">
        <f>C231+C155+C159+C163+C167+C171+C177+C181+C185+C189+C193+C197+C201+C205</f>
        <v>0</v>
      </c>
      <c r="D209" s="179">
        <v>36968</v>
      </c>
      <c r="E209" s="178">
        <f aca="true" t="shared" si="9" ref="E209:J210">E231+E155+E159+E163+E167+E171+E177+E181+E185+E189+E193+E197+E201+E205</f>
        <v>1130004</v>
      </c>
      <c r="F209" s="179">
        <f t="shared" si="9"/>
        <v>88632</v>
      </c>
      <c r="G209" s="178">
        <f t="shared" si="9"/>
        <v>382082</v>
      </c>
      <c r="H209" s="179">
        <f t="shared" si="9"/>
        <v>0</v>
      </c>
      <c r="I209" s="178">
        <f t="shared" si="9"/>
        <v>947</v>
      </c>
      <c r="J209" s="179">
        <f t="shared" si="9"/>
        <v>25263</v>
      </c>
      <c r="K209" s="178">
        <v>0</v>
      </c>
      <c r="L209" s="179">
        <v>221107</v>
      </c>
      <c r="M209" s="178">
        <f>M231+M155+M159+M163+M167+M171+M177+M181+M185+M189+M193+M197+M201+M205</f>
        <v>417000</v>
      </c>
      <c r="N209" s="179">
        <f>N231+N155+N159+N163+N167+N171+N177+N181+N185+N189+N193+N197+N201+N205</f>
        <v>0</v>
      </c>
      <c r="O209" s="178">
        <v>0</v>
      </c>
      <c r="P209" s="216"/>
    </row>
    <row r="210" spans="1:16" ht="12.75">
      <c r="A210" s="30" t="s">
        <v>638</v>
      </c>
      <c r="B210" s="179">
        <f>SUM(C210:O210)</f>
        <v>2367289</v>
      </c>
      <c r="C210" s="178">
        <f>C232+C156+C160+C164+C168+C172+C178+C182+C186+C190+C194+C198+C202+C206</f>
        <v>0</v>
      </c>
      <c r="D210" s="178">
        <f>D232+D156+D160+D164+D168+D172+D178+D182+D186+D190+D194+D198+D202+D206</f>
        <v>39591</v>
      </c>
      <c r="E210" s="178">
        <f t="shared" si="9"/>
        <v>1130004</v>
      </c>
      <c r="F210" s="178">
        <f t="shared" si="9"/>
        <v>88632</v>
      </c>
      <c r="G210" s="178">
        <f t="shared" si="9"/>
        <v>382082</v>
      </c>
      <c r="H210" s="178">
        <f t="shared" si="9"/>
        <v>0</v>
      </c>
      <c r="I210" s="178">
        <f t="shared" si="9"/>
        <v>947</v>
      </c>
      <c r="J210" s="178">
        <f t="shared" si="9"/>
        <v>37899</v>
      </c>
      <c r="K210" s="178">
        <f>K232+K156+K160+K164+K168+K172+K178+K182+K186+K190+K194+K198+K202+K206</f>
        <v>41934</v>
      </c>
      <c r="L210" s="178">
        <f>L232+L156+L160+L164+L168+L172+L178+L182+L186+L190+L194+L198+L202+L206</f>
        <v>231547</v>
      </c>
      <c r="M210" s="178">
        <f>M232+M156+M160+M164+M168+M172+M178+M182+M186+M190+M194+M198+M202+M206</f>
        <v>417000</v>
      </c>
      <c r="N210" s="178">
        <f>N232+N156+N160+N164+N168+N172+N178+N182+N186+N190+N194+N198+N202+N206</f>
        <v>0</v>
      </c>
      <c r="O210" s="178">
        <f>O232+O156+O160+O164+O168+O172+O178+O182+O186+O190+O194+O198+O202+O206</f>
        <v>-2347</v>
      </c>
      <c r="P210" s="216"/>
    </row>
    <row r="211" spans="1:16" ht="12.75">
      <c r="A211" s="30" t="s">
        <v>578</v>
      </c>
      <c r="B211" s="179">
        <f>SUM(C211:O211)</f>
        <v>-21456</v>
      </c>
      <c r="C211" s="178">
        <f>SUM(C57,C72,C120,C174,)</f>
        <v>0</v>
      </c>
      <c r="D211" s="178">
        <f>SUM(D57,D72,D120,D174,D31,D37)</f>
        <v>69488</v>
      </c>
      <c r="E211" s="178">
        <f>SUM(E57,E72,E120,E174,E31,E37)</f>
        <v>-69488</v>
      </c>
      <c r="F211" s="178">
        <f aca="true" t="shared" si="10" ref="F211:O211">SUM(F57,F72,F120,F174,)</f>
        <v>0</v>
      </c>
      <c r="G211" s="178">
        <f t="shared" si="10"/>
        <v>59321</v>
      </c>
      <c r="H211" s="178">
        <f t="shared" si="10"/>
        <v>0</v>
      </c>
      <c r="I211" s="178">
        <f t="shared" si="10"/>
        <v>0</v>
      </c>
      <c r="J211" s="178">
        <f t="shared" si="10"/>
        <v>0</v>
      </c>
      <c r="K211" s="178">
        <f t="shared" si="10"/>
        <v>372717</v>
      </c>
      <c r="L211" s="178">
        <f t="shared" si="10"/>
        <v>-213694</v>
      </c>
      <c r="M211" s="178">
        <f t="shared" si="10"/>
        <v>-239800</v>
      </c>
      <c r="N211" s="178">
        <f t="shared" si="10"/>
        <v>0</v>
      </c>
      <c r="O211" s="178">
        <f t="shared" si="10"/>
        <v>0</v>
      </c>
      <c r="P211" s="216"/>
    </row>
    <row r="212" spans="1:16" ht="12.75">
      <c r="A212" s="30" t="s">
        <v>637</v>
      </c>
      <c r="B212" s="179">
        <f>SUM(B210:B211)</f>
        <v>2345833</v>
      </c>
      <c r="C212" s="178">
        <f>SUM(C210:C211)</f>
        <v>0</v>
      </c>
      <c r="D212" s="178">
        <f aca="true" t="shared" si="11" ref="D212:O212">SUM(D210:D211)</f>
        <v>109079</v>
      </c>
      <c r="E212" s="178">
        <f t="shared" si="11"/>
        <v>1060516</v>
      </c>
      <c r="F212" s="178">
        <f t="shared" si="11"/>
        <v>88632</v>
      </c>
      <c r="G212" s="178">
        <f t="shared" si="11"/>
        <v>441403</v>
      </c>
      <c r="H212" s="178">
        <f t="shared" si="11"/>
        <v>0</v>
      </c>
      <c r="I212" s="178">
        <f t="shared" si="11"/>
        <v>947</v>
      </c>
      <c r="J212" s="178">
        <f t="shared" si="11"/>
        <v>37899</v>
      </c>
      <c r="K212" s="178">
        <f t="shared" si="11"/>
        <v>414651</v>
      </c>
      <c r="L212" s="178">
        <f t="shared" si="11"/>
        <v>17853</v>
      </c>
      <c r="M212" s="178">
        <f t="shared" si="11"/>
        <v>177200</v>
      </c>
      <c r="N212" s="178">
        <f t="shared" si="11"/>
        <v>0</v>
      </c>
      <c r="O212" s="178">
        <f t="shared" si="11"/>
        <v>-2347</v>
      </c>
      <c r="P212" s="216"/>
    </row>
    <row r="213" spans="1:24" ht="12.75">
      <c r="A213" s="358" t="s">
        <v>107</v>
      </c>
      <c r="B213" s="170"/>
      <c r="C213" s="167"/>
      <c r="D213" s="171"/>
      <c r="E213" s="167"/>
      <c r="F213" s="171"/>
      <c r="G213" s="167"/>
      <c r="H213" s="171"/>
      <c r="I213" s="167"/>
      <c r="J213" s="171"/>
      <c r="K213" s="167"/>
      <c r="L213" s="171"/>
      <c r="M213" s="167"/>
      <c r="N213" s="171"/>
      <c r="O213" s="16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2.75">
      <c r="A214" s="15" t="s">
        <v>91</v>
      </c>
      <c r="B214" s="174">
        <f>SUM(C214:O214)</f>
        <v>-620839</v>
      </c>
      <c r="C214" s="130">
        <v>0</v>
      </c>
      <c r="D214" s="174">
        <v>0</v>
      </c>
      <c r="E214" s="130">
        <v>-238757</v>
      </c>
      <c r="F214" s="174">
        <v>0</v>
      </c>
      <c r="G214" s="130">
        <v>-382082</v>
      </c>
      <c r="H214" s="174">
        <v>0</v>
      </c>
      <c r="I214" s="130">
        <v>0</v>
      </c>
      <c r="J214" s="174">
        <v>0</v>
      </c>
      <c r="K214" s="130">
        <v>0</v>
      </c>
      <c r="L214" s="174">
        <v>0</v>
      </c>
      <c r="M214" s="130">
        <v>0</v>
      </c>
      <c r="N214" s="174">
        <v>0</v>
      </c>
      <c r="O214" s="130">
        <v>0</v>
      </c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2.75">
      <c r="A215" s="15" t="s">
        <v>638</v>
      </c>
      <c r="B215" s="174">
        <f>SUM(C215:O215)</f>
        <v>-631141</v>
      </c>
      <c r="C215" s="130"/>
      <c r="D215" s="174"/>
      <c r="E215" s="130">
        <v>-249059</v>
      </c>
      <c r="F215" s="174"/>
      <c r="G215" s="130">
        <v>-382082</v>
      </c>
      <c r="H215" s="174"/>
      <c r="I215" s="130"/>
      <c r="J215" s="174"/>
      <c r="K215" s="130"/>
      <c r="L215" s="174"/>
      <c r="M215" s="130"/>
      <c r="N215" s="174"/>
      <c r="O215" s="130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2.75">
      <c r="A216" s="15" t="s">
        <v>578</v>
      </c>
      <c r="B216" s="174">
        <f>SUM(C216:O216)</f>
        <v>-5532</v>
      </c>
      <c r="C216" s="130"/>
      <c r="D216" s="174"/>
      <c r="E216" s="130">
        <v>0</v>
      </c>
      <c r="F216" s="174"/>
      <c r="G216" s="130">
        <v>-5532</v>
      </c>
      <c r="H216" s="174"/>
      <c r="I216" s="130"/>
      <c r="J216" s="174"/>
      <c r="K216" s="130"/>
      <c r="L216" s="174"/>
      <c r="M216" s="130"/>
      <c r="N216" s="174"/>
      <c r="O216" s="130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2.75">
      <c r="A217" s="19" t="s">
        <v>639</v>
      </c>
      <c r="B217" s="173">
        <f>SUM(C217:O217)</f>
        <v>-636673</v>
      </c>
      <c r="C217" s="164">
        <v>0</v>
      </c>
      <c r="D217" s="173">
        <v>0</v>
      </c>
      <c r="E217" s="164">
        <v>-249059</v>
      </c>
      <c r="F217" s="173">
        <v>0</v>
      </c>
      <c r="G217" s="164">
        <v>-387614</v>
      </c>
      <c r="H217" s="173">
        <v>0</v>
      </c>
      <c r="I217" s="164">
        <v>0</v>
      </c>
      <c r="J217" s="173">
        <v>0</v>
      </c>
      <c r="K217" s="164">
        <v>0</v>
      </c>
      <c r="L217" s="173">
        <v>0</v>
      </c>
      <c r="M217" s="164">
        <v>0</v>
      </c>
      <c r="N217" s="173">
        <v>0</v>
      </c>
      <c r="O217" s="164">
        <v>0</v>
      </c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2.75">
      <c r="A218" s="359" t="s">
        <v>366</v>
      </c>
      <c r="B218" s="174"/>
      <c r="C218" s="130"/>
      <c r="D218" s="174"/>
      <c r="E218" s="130"/>
      <c r="F218" s="174"/>
      <c r="G218" s="130"/>
      <c r="H218" s="174"/>
      <c r="I218" s="130"/>
      <c r="J218" s="174"/>
      <c r="K218" s="130"/>
      <c r="L218" s="174"/>
      <c r="M218" s="130"/>
      <c r="N218" s="174"/>
      <c r="O218" s="130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2.75">
      <c r="A219" s="15" t="s">
        <v>91</v>
      </c>
      <c r="B219" s="174">
        <f>SUM(C219:O219)</f>
        <v>-268029</v>
      </c>
      <c r="C219" s="130">
        <v>0</v>
      </c>
      <c r="D219" s="174">
        <v>0</v>
      </c>
      <c r="E219" s="130">
        <v>-268029</v>
      </c>
      <c r="F219" s="174">
        <v>0</v>
      </c>
      <c r="G219" s="130">
        <v>0</v>
      </c>
      <c r="H219" s="174">
        <v>0</v>
      </c>
      <c r="I219" s="130">
        <v>0</v>
      </c>
      <c r="J219" s="174">
        <v>0</v>
      </c>
      <c r="K219" s="130">
        <v>0</v>
      </c>
      <c r="L219" s="174">
        <v>0</v>
      </c>
      <c r="M219" s="130">
        <v>0</v>
      </c>
      <c r="N219" s="174">
        <v>0</v>
      </c>
      <c r="O219" s="130">
        <v>0</v>
      </c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2.75">
      <c r="A220" s="15" t="s">
        <v>638</v>
      </c>
      <c r="B220" s="174">
        <f>SUM(C220:O220)</f>
        <v>-306157</v>
      </c>
      <c r="C220" s="130"/>
      <c r="D220" s="174"/>
      <c r="E220" s="130">
        <v>-306157</v>
      </c>
      <c r="F220" s="174"/>
      <c r="G220" s="130"/>
      <c r="H220" s="174"/>
      <c r="I220" s="130"/>
      <c r="J220" s="174"/>
      <c r="K220" s="130"/>
      <c r="L220" s="174"/>
      <c r="M220" s="130"/>
      <c r="N220" s="174"/>
      <c r="O220" s="130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2.75">
      <c r="A221" s="15" t="s">
        <v>578</v>
      </c>
      <c r="B221" s="174">
        <f>SUM(C221:O221)</f>
        <v>-19477</v>
      </c>
      <c r="C221" s="130"/>
      <c r="D221" s="174"/>
      <c r="E221" s="130">
        <v>15288</v>
      </c>
      <c r="F221" s="174"/>
      <c r="G221" s="130"/>
      <c r="H221" s="174"/>
      <c r="I221" s="130"/>
      <c r="J221" s="174"/>
      <c r="K221" s="130">
        <v>-34765</v>
      </c>
      <c r="L221" s="174"/>
      <c r="M221" s="130"/>
      <c r="N221" s="174"/>
      <c r="O221" s="130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2.75">
      <c r="A222" s="19" t="s">
        <v>639</v>
      </c>
      <c r="B222" s="174">
        <f>SUM(C222:O222)</f>
        <v>-325634</v>
      </c>
      <c r="C222" s="130"/>
      <c r="D222" s="174"/>
      <c r="E222" s="130">
        <v>-290869</v>
      </c>
      <c r="F222" s="174"/>
      <c r="G222" s="130"/>
      <c r="H222" s="174"/>
      <c r="I222" s="130"/>
      <c r="J222" s="174"/>
      <c r="K222" s="130">
        <v>-34765</v>
      </c>
      <c r="L222" s="174"/>
      <c r="M222" s="130"/>
      <c r="N222" s="174"/>
      <c r="O222" s="130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2.75">
      <c r="A223" s="306" t="s">
        <v>92</v>
      </c>
      <c r="B223" s="187"/>
      <c r="C223" s="183"/>
      <c r="D223" s="186"/>
      <c r="E223" s="183"/>
      <c r="F223" s="186"/>
      <c r="G223" s="183"/>
      <c r="H223" s="186"/>
      <c r="I223" s="183"/>
      <c r="J223" s="186"/>
      <c r="K223" s="183"/>
      <c r="L223" s="186"/>
      <c r="M223" s="183"/>
      <c r="N223" s="186"/>
      <c r="O223" s="16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2.75">
      <c r="A224" s="97" t="s">
        <v>91</v>
      </c>
      <c r="B224" s="180">
        <f>SUM(B209,B214,B219)</f>
        <v>1413135</v>
      </c>
      <c r="C224" s="178">
        <f>SUM(C209,C214,C219)</f>
        <v>0</v>
      </c>
      <c r="D224" s="179">
        <f aca="true" t="shared" si="12" ref="D224:O224">SUM(D209,D214,D219)</f>
        <v>36968</v>
      </c>
      <c r="E224" s="178">
        <f t="shared" si="12"/>
        <v>623218</v>
      </c>
      <c r="F224" s="179">
        <f t="shared" si="12"/>
        <v>88632</v>
      </c>
      <c r="G224" s="178">
        <f t="shared" si="12"/>
        <v>0</v>
      </c>
      <c r="H224" s="179">
        <f t="shared" si="12"/>
        <v>0</v>
      </c>
      <c r="I224" s="178">
        <f t="shared" si="12"/>
        <v>947</v>
      </c>
      <c r="J224" s="179">
        <f t="shared" si="12"/>
        <v>25263</v>
      </c>
      <c r="K224" s="178">
        <f t="shared" si="12"/>
        <v>0</v>
      </c>
      <c r="L224" s="179">
        <f t="shared" si="12"/>
        <v>221107</v>
      </c>
      <c r="M224" s="178">
        <f t="shared" si="12"/>
        <v>417000</v>
      </c>
      <c r="N224" s="179">
        <f t="shared" si="12"/>
        <v>0</v>
      </c>
      <c r="O224" s="178">
        <f t="shared" si="12"/>
        <v>0</v>
      </c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2.75">
      <c r="A225" s="97" t="s">
        <v>638</v>
      </c>
      <c r="B225" s="180">
        <f>SUM(B210,B215,B220)</f>
        <v>1429991</v>
      </c>
      <c r="C225" s="178">
        <f>SUM(C210,C215,C220)</f>
        <v>0</v>
      </c>
      <c r="D225" s="179">
        <f aca="true" t="shared" si="13" ref="D225:O225">SUM(D210,D215,D220)</f>
        <v>39591</v>
      </c>
      <c r="E225" s="178">
        <f t="shared" si="13"/>
        <v>574788</v>
      </c>
      <c r="F225" s="179">
        <f t="shared" si="13"/>
        <v>88632</v>
      </c>
      <c r="G225" s="178">
        <f t="shared" si="13"/>
        <v>0</v>
      </c>
      <c r="H225" s="179">
        <f t="shared" si="13"/>
        <v>0</v>
      </c>
      <c r="I225" s="178">
        <f t="shared" si="13"/>
        <v>947</v>
      </c>
      <c r="J225" s="179">
        <f t="shared" si="13"/>
        <v>37899</v>
      </c>
      <c r="K225" s="178">
        <f t="shared" si="13"/>
        <v>41934</v>
      </c>
      <c r="L225" s="179">
        <f t="shared" si="13"/>
        <v>231547</v>
      </c>
      <c r="M225" s="178">
        <f t="shared" si="13"/>
        <v>417000</v>
      </c>
      <c r="N225" s="179">
        <f t="shared" si="13"/>
        <v>0</v>
      </c>
      <c r="O225" s="178">
        <f t="shared" si="13"/>
        <v>-2347</v>
      </c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2.75">
      <c r="A226" s="97" t="s">
        <v>578</v>
      </c>
      <c r="B226" s="180">
        <f>SUM(B211,B216,B221)</f>
        <v>-46465</v>
      </c>
      <c r="C226" s="178">
        <f>SUM(C212,C217,C222)</f>
        <v>0</v>
      </c>
      <c r="D226" s="178">
        <v>69488</v>
      </c>
      <c r="E226" s="178">
        <v>-54200</v>
      </c>
      <c r="F226" s="178">
        <v>0</v>
      </c>
      <c r="G226" s="178">
        <f>SUM(G212,G217,G222)</f>
        <v>53789</v>
      </c>
      <c r="H226" s="178">
        <f>SUM(H212,H217,H222)</f>
        <v>0</v>
      </c>
      <c r="I226" s="178">
        <v>0</v>
      </c>
      <c r="J226" s="178">
        <v>0</v>
      </c>
      <c r="K226" s="178">
        <v>337952</v>
      </c>
      <c r="L226" s="178">
        <v>-213694</v>
      </c>
      <c r="M226" s="178">
        <v>-239800</v>
      </c>
      <c r="N226" s="178">
        <f>SUM(N212,N217,N222)</f>
        <v>0</v>
      </c>
      <c r="O226" s="178">
        <v>0</v>
      </c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2.75">
      <c r="A227" s="43" t="s">
        <v>637</v>
      </c>
      <c r="B227" s="193">
        <f>B225+B226</f>
        <v>1383526</v>
      </c>
      <c r="C227" s="193">
        <f aca="true" t="shared" si="14" ref="C227:O227">C225+C226</f>
        <v>0</v>
      </c>
      <c r="D227" s="193">
        <f t="shared" si="14"/>
        <v>109079</v>
      </c>
      <c r="E227" s="193">
        <f t="shared" si="14"/>
        <v>520588</v>
      </c>
      <c r="F227" s="193">
        <f t="shared" si="14"/>
        <v>88632</v>
      </c>
      <c r="G227" s="193">
        <f t="shared" si="14"/>
        <v>53789</v>
      </c>
      <c r="H227" s="193">
        <f t="shared" si="14"/>
        <v>0</v>
      </c>
      <c r="I227" s="193">
        <f t="shared" si="14"/>
        <v>947</v>
      </c>
      <c r="J227" s="193">
        <f t="shared" si="14"/>
        <v>37899</v>
      </c>
      <c r="K227" s="193">
        <f t="shared" si="14"/>
        <v>379886</v>
      </c>
      <c r="L227" s="193">
        <f t="shared" si="14"/>
        <v>17853</v>
      </c>
      <c r="M227" s="193">
        <f t="shared" si="14"/>
        <v>177200</v>
      </c>
      <c r="N227" s="193">
        <f t="shared" si="14"/>
        <v>0</v>
      </c>
      <c r="O227" s="193">
        <f t="shared" si="14"/>
        <v>-2347</v>
      </c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2.75">
      <c r="A228" s="83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2.75">
      <c r="A229" s="7" t="s">
        <v>446</v>
      </c>
      <c r="B229" s="179" t="e">
        <f>SUM(B155,B159,B163,B167,B171,B177,B181,B185,B189,B193,B197,B201,#REF!,B205,B231)</f>
        <v>#REF!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2.75">
      <c r="A230" s="7" t="s">
        <v>641</v>
      </c>
      <c r="B230" s="17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2.75">
      <c r="A231" s="255" t="s">
        <v>642</v>
      </c>
      <c r="B231" s="228">
        <f>SUM(C231:O231)</f>
        <v>2298463</v>
      </c>
      <c r="C231" s="228">
        <f aca="true" t="shared" si="15" ref="C231:O231">SUM(C12,C16,C20,C24,C28,C34,C44,C48,C52,C60,C75,C79,C84,C89,C93,C97,C101,C105,C109,C113,C117,C123,C127,C131,C135,C139,C143,C147,C151,)</f>
        <v>0</v>
      </c>
      <c r="D231" s="228">
        <f t="shared" si="15"/>
        <v>33428</v>
      </c>
      <c r="E231" s="228">
        <f t="shared" si="15"/>
        <v>1130004</v>
      </c>
      <c r="F231" s="228">
        <f t="shared" si="15"/>
        <v>88632</v>
      </c>
      <c r="G231" s="228">
        <f t="shared" si="15"/>
        <v>382082</v>
      </c>
      <c r="H231" s="228">
        <f t="shared" si="15"/>
        <v>0</v>
      </c>
      <c r="I231" s="228">
        <f t="shared" si="15"/>
        <v>947</v>
      </c>
      <c r="J231" s="228">
        <f t="shared" si="15"/>
        <v>25263</v>
      </c>
      <c r="K231" s="228">
        <f t="shared" si="15"/>
        <v>0</v>
      </c>
      <c r="L231" s="228">
        <f t="shared" si="15"/>
        <v>221107</v>
      </c>
      <c r="M231" s="228">
        <f t="shared" si="15"/>
        <v>417000</v>
      </c>
      <c r="N231" s="228">
        <f t="shared" si="15"/>
        <v>0</v>
      </c>
      <c r="O231" s="228">
        <f t="shared" si="15"/>
        <v>0</v>
      </c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2.75">
      <c r="A232" s="1" t="s">
        <v>640</v>
      </c>
      <c r="B232" s="228">
        <f>SUM(C232:O232)</f>
        <v>2344317</v>
      </c>
      <c r="C232" s="228">
        <f aca="true" t="shared" si="16" ref="C232:O232">SUM(C13,C17,C21,C25,C29,C35,C45,C49,C53,C61,C76,C80,C85,C90,C94,C98,C102,C106,C110,C114,C118,C124,C128,C132,C136,C140,C144,C148,C152,)</f>
        <v>0</v>
      </c>
      <c r="D232" s="228">
        <f t="shared" si="16"/>
        <v>36051</v>
      </c>
      <c r="E232" s="228">
        <f t="shared" si="16"/>
        <v>1130004</v>
      </c>
      <c r="F232" s="228">
        <f t="shared" si="16"/>
        <v>88632</v>
      </c>
      <c r="G232" s="228">
        <f t="shared" si="16"/>
        <v>382082</v>
      </c>
      <c r="H232" s="228">
        <f t="shared" si="16"/>
        <v>0</v>
      </c>
      <c r="I232" s="228">
        <f t="shared" si="16"/>
        <v>947</v>
      </c>
      <c r="J232" s="228">
        <f t="shared" si="16"/>
        <v>25263</v>
      </c>
      <c r="K232" s="228">
        <f t="shared" si="16"/>
        <v>41934</v>
      </c>
      <c r="L232" s="228">
        <f t="shared" si="16"/>
        <v>224751</v>
      </c>
      <c r="M232" s="228">
        <f t="shared" si="16"/>
        <v>417000</v>
      </c>
      <c r="N232" s="228">
        <f t="shared" si="16"/>
        <v>0</v>
      </c>
      <c r="O232" s="228">
        <f t="shared" si="16"/>
        <v>-2347</v>
      </c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2.75">
      <c r="A233" s="1" t="s">
        <v>643</v>
      </c>
      <c r="B233" s="228">
        <f>SUM(C233:O233)</f>
        <v>2315584</v>
      </c>
      <c r="C233" s="228">
        <f aca="true" t="shared" si="17" ref="C233:O233">SUM(C14,C18,C22,C26,C32,C38,C46,C50,C58,C73,C77,C81,C86,C91,C95,C99,C103,C107,C111,C115,C121,C125,C129,C133,C137,C141,C145,C149,C153,)</f>
        <v>0</v>
      </c>
      <c r="D233" s="228">
        <f t="shared" si="17"/>
        <v>105539</v>
      </c>
      <c r="E233" s="228">
        <f t="shared" si="17"/>
        <v>1060516</v>
      </c>
      <c r="F233" s="228">
        <f t="shared" si="17"/>
        <v>88632</v>
      </c>
      <c r="G233" s="228">
        <f t="shared" si="17"/>
        <v>441403</v>
      </c>
      <c r="H233" s="228">
        <f t="shared" si="17"/>
        <v>0</v>
      </c>
      <c r="I233" s="228">
        <f t="shared" si="17"/>
        <v>947</v>
      </c>
      <c r="J233" s="228">
        <f t="shared" si="17"/>
        <v>25263</v>
      </c>
      <c r="K233" s="228">
        <f t="shared" si="17"/>
        <v>414651</v>
      </c>
      <c r="L233" s="228">
        <f t="shared" si="17"/>
        <v>3780</v>
      </c>
      <c r="M233" s="228">
        <f t="shared" si="17"/>
        <v>177200</v>
      </c>
      <c r="N233" s="228">
        <f t="shared" si="17"/>
        <v>0</v>
      </c>
      <c r="O233" s="228">
        <f t="shared" si="17"/>
        <v>-2347</v>
      </c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2.75">
      <c r="A234" s="1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</sheetData>
  <sheetProtection/>
  <mergeCells count="5">
    <mergeCell ref="I7:J8"/>
    <mergeCell ref="I10:J10"/>
    <mergeCell ref="A3:O3"/>
    <mergeCell ref="A4:O4"/>
    <mergeCell ref="A5:O5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8" r:id="rId1"/>
  <headerFooter alignWithMargins="0">
    <oddFooter>&amp;C&amp;P. oldal</oddFooter>
  </headerFooter>
  <rowBreaks count="3" manualBreakCount="3">
    <brk id="73" max="14" man="1"/>
    <brk id="141" max="14" man="1"/>
    <brk id="20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9.8515625" style="0" bestFit="1" customWidth="1"/>
    <col min="3" max="3" width="9.28125" style="0" customWidth="1"/>
    <col min="4" max="4" width="9.00390625" style="0" customWidth="1"/>
    <col min="5" max="5" width="10.140625" style="0" customWidth="1"/>
    <col min="6" max="6" width="9.00390625" style="0" customWidth="1"/>
    <col min="7" max="7" width="9.28125" style="0" customWidth="1"/>
    <col min="8" max="8" width="8.28125" style="0" customWidth="1"/>
    <col min="9" max="10" width="9.57421875" style="0" customWidth="1"/>
    <col min="11" max="11" width="8.8515625" style="0" customWidth="1"/>
    <col min="12" max="12" width="8.7109375" style="0" customWidth="1"/>
    <col min="13" max="13" width="8.00390625" style="0" customWidth="1"/>
    <col min="14" max="14" width="9.28125" style="0" customWidth="1"/>
    <col min="16" max="16" width="9.8515625" style="0" bestFit="1" customWidth="1"/>
  </cols>
  <sheetData>
    <row r="1" spans="1:14" ht="15.75">
      <c r="A1" s="6" t="s">
        <v>779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</row>
    <row r="3" spans="1:15" ht="15.75">
      <c r="A3" s="437" t="s">
        <v>70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 ht="15.75">
      <c r="A4" s="437" t="s">
        <v>558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ht="15.75">
      <c r="A5" s="437" t="s">
        <v>0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43</v>
      </c>
      <c r="M6" s="7"/>
      <c r="N6" s="7"/>
    </row>
    <row r="7" spans="1:15" ht="12.75">
      <c r="A7" s="31" t="s">
        <v>44</v>
      </c>
      <c r="B7" s="31" t="s">
        <v>98</v>
      </c>
      <c r="C7" s="31" t="s">
        <v>47</v>
      </c>
      <c r="D7" s="31" t="s">
        <v>4</v>
      </c>
      <c r="E7" s="31" t="s">
        <v>47</v>
      </c>
      <c r="F7" s="31" t="s">
        <v>48</v>
      </c>
      <c r="G7" s="31" t="s">
        <v>49</v>
      </c>
      <c r="H7" s="31" t="s">
        <v>50</v>
      </c>
      <c r="I7" s="445" t="s">
        <v>316</v>
      </c>
      <c r="J7" s="446"/>
      <c r="K7" s="9" t="s">
        <v>155</v>
      </c>
      <c r="L7" s="9" t="s">
        <v>246</v>
      </c>
      <c r="M7" s="9" t="s">
        <v>249</v>
      </c>
      <c r="N7" s="9" t="s">
        <v>99</v>
      </c>
      <c r="O7" s="9" t="s">
        <v>52</v>
      </c>
    </row>
    <row r="8" spans="1:15" ht="12.75">
      <c r="A8" s="32" t="s">
        <v>53</v>
      </c>
      <c r="B8" s="32" t="s">
        <v>54</v>
      </c>
      <c r="C8" s="32" t="s">
        <v>59</v>
      </c>
      <c r="D8" s="32" t="s">
        <v>100</v>
      </c>
      <c r="E8" s="32" t="s">
        <v>57</v>
      </c>
      <c r="F8" s="32" t="s">
        <v>101</v>
      </c>
      <c r="G8" s="32" t="s">
        <v>59</v>
      </c>
      <c r="H8" s="32" t="s">
        <v>102</v>
      </c>
      <c r="I8" s="447"/>
      <c r="J8" s="448"/>
      <c r="K8" s="23" t="s">
        <v>156</v>
      </c>
      <c r="L8" s="23" t="s">
        <v>247</v>
      </c>
      <c r="M8" s="23" t="s">
        <v>250</v>
      </c>
      <c r="N8" s="23" t="s">
        <v>103</v>
      </c>
      <c r="O8" s="23" t="s">
        <v>63</v>
      </c>
    </row>
    <row r="9" spans="1:15" ht="12.75">
      <c r="A9" s="33"/>
      <c r="B9" s="33" t="s">
        <v>64</v>
      </c>
      <c r="C9" s="33" t="s">
        <v>61</v>
      </c>
      <c r="D9" s="33" t="s">
        <v>66</v>
      </c>
      <c r="E9" s="33" t="s">
        <v>67</v>
      </c>
      <c r="F9" s="33" t="s">
        <v>66</v>
      </c>
      <c r="G9" s="33" t="s">
        <v>61</v>
      </c>
      <c r="H9" s="33" t="s">
        <v>104</v>
      </c>
      <c r="I9" s="221"/>
      <c r="J9" s="222" t="s">
        <v>317</v>
      </c>
      <c r="K9" s="11" t="s">
        <v>157</v>
      </c>
      <c r="L9" s="11" t="s">
        <v>248</v>
      </c>
      <c r="M9" s="11" t="s">
        <v>105</v>
      </c>
      <c r="N9" s="11" t="s">
        <v>105</v>
      </c>
      <c r="O9" s="11" t="s">
        <v>66</v>
      </c>
    </row>
    <row r="10" spans="1:15" ht="12.75">
      <c r="A10" s="9" t="s">
        <v>7</v>
      </c>
      <c r="B10" s="20" t="s">
        <v>8</v>
      </c>
      <c r="C10" s="9" t="s">
        <v>9</v>
      </c>
      <c r="D10" s="20" t="s">
        <v>10</v>
      </c>
      <c r="E10" s="9" t="s">
        <v>11</v>
      </c>
      <c r="F10" s="20" t="s">
        <v>12</v>
      </c>
      <c r="G10" s="9" t="s">
        <v>14</v>
      </c>
      <c r="H10" s="20" t="s">
        <v>15</v>
      </c>
      <c r="I10" s="443" t="s">
        <v>16</v>
      </c>
      <c r="J10" s="453"/>
      <c r="K10" s="9" t="s">
        <v>17</v>
      </c>
      <c r="L10" s="12" t="s">
        <v>18</v>
      </c>
      <c r="M10" s="23" t="s">
        <v>19</v>
      </c>
      <c r="N10" s="23" t="s">
        <v>21</v>
      </c>
      <c r="O10" s="66" t="s">
        <v>251</v>
      </c>
    </row>
    <row r="11" spans="1:15" ht="12.75">
      <c r="A11" s="17" t="s">
        <v>339</v>
      </c>
      <c r="B11" s="169"/>
      <c r="C11" s="167"/>
      <c r="D11" s="171"/>
      <c r="E11" s="167"/>
      <c r="F11" s="171"/>
      <c r="G11" s="167"/>
      <c r="H11" s="169"/>
      <c r="I11" s="170"/>
      <c r="J11" s="167"/>
      <c r="K11" s="171"/>
      <c r="L11" s="167"/>
      <c r="M11" s="167"/>
      <c r="N11" s="167"/>
      <c r="O11" s="167"/>
    </row>
    <row r="12" spans="1:15" ht="12.75">
      <c r="A12" s="15" t="s">
        <v>91</v>
      </c>
      <c r="B12" s="130">
        <f>SUM(C12:N12)</f>
        <v>0</v>
      </c>
      <c r="C12" s="130">
        <v>0</v>
      </c>
      <c r="D12" s="174">
        <v>0</v>
      </c>
      <c r="E12" s="130">
        <v>0</v>
      </c>
      <c r="F12" s="174">
        <v>0</v>
      </c>
      <c r="G12" s="130">
        <v>0</v>
      </c>
      <c r="H12" s="161">
        <v>0</v>
      </c>
      <c r="I12" s="184">
        <v>0</v>
      </c>
      <c r="J12" s="130">
        <v>0</v>
      </c>
      <c r="K12" s="174">
        <v>0</v>
      </c>
      <c r="L12" s="130">
        <v>0</v>
      </c>
      <c r="M12" s="130">
        <v>0</v>
      </c>
      <c r="N12" s="130">
        <v>0</v>
      </c>
      <c r="O12" s="130">
        <v>0</v>
      </c>
    </row>
    <row r="13" spans="1:15" ht="12.75">
      <c r="A13" s="15" t="s">
        <v>635</v>
      </c>
      <c r="B13" s="161"/>
      <c r="C13" s="130"/>
      <c r="D13" s="174"/>
      <c r="E13" s="130"/>
      <c r="F13" s="174"/>
      <c r="G13" s="130"/>
      <c r="H13" s="161"/>
      <c r="I13" s="184"/>
      <c r="J13" s="130"/>
      <c r="K13" s="174"/>
      <c r="L13" s="130"/>
      <c r="M13" s="130"/>
      <c r="N13" s="130"/>
      <c r="O13" s="130"/>
    </row>
    <row r="14" spans="1:15" ht="12.75">
      <c r="A14" s="19" t="s">
        <v>649</v>
      </c>
      <c r="B14" s="160">
        <f>SUM(C14:N14)</f>
        <v>0</v>
      </c>
      <c r="C14" s="164">
        <v>0</v>
      </c>
      <c r="D14" s="173">
        <v>0</v>
      </c>
      <c r="E14" s="164">
        <v>0</v>
      </c>
      <c r="F14" s="173">
        <v>0</v>
      </c>
      <c r="G14" s="164">
        <v>0</v>
      </c>
      <c r="H14" s="160">
        <v>0</v>
      </c>
      <c r="I14" s="172">
        <v>0</v>
      </c>
      <c r="J14" s="164">
        <v>0</v>
      </c>
      <c r="K14" s="173">
        <v>0</v>
      </c>
      <c r="L14" s="164">
        <v>0</v>
      </c>
      <c r="M14" s="164">
        <v>0</v>
      </c>
      <c r="N14" s="164">
        <v>0</v>
      </c>
      <c r="O14" s="164">
        <v>0</v>
      </c>
    </row>
    <row r="15" spans="1:15" ht="12.75">
      <c r="A15" s="30" t="s">
        <v>340</v>
      </c>
      <c r="B15" s="167"/>
      <c r="C15" s="167"/>
      <c r="D15" s="171"/>
      <c r="E15" s="167"/>
      <c r="F15" s="171"/>
      <c r="G15" s="167"/>
      <c r="H15" s="169"/>
      <c r="I15" s="170"/>
      <c r="J15" s="167"/>
      <c r="K15" s="171"/>
      <c r="L15" s="167"/>
      <c r="M15" s="171"/>
      <c r="N15" s="167"/>
      <c r="O15" s="167"/>
    </row>
    <row r="16" spans="1:15" ht="12.75">
      <c r="A16" s="15" t="s">
        <v>91</v>
      </c>
      <c r="B16" s="130">
        <f>SUM(C16:N16)</f>
        <v>0</v>
      </c>
      <c r="C16" s="130">
        <v>0</v>
      </c>
      <c r="D16" s="174">
        <v>0</v>
      </c>
      <c r="E16" s="130">
        <v>0</v>
      </c>
      <c r="F16" s="174"/>
      <c r="G16" s="130">
        <v>0</v>
      </c>
      <c r="H16" s="161">
        <v>0</v>
      </c>
      <c r="I16" s="184">
        <v>0</v>
      </c>
      <c r="J16" s="130">
        <v>0</v>
      </c>
      <c r="K16" s="174">
        <v>0</v>
      </c>
      <c r="L16" s="130">
        <v>0</v>
      </c>
      <c r="M16" s="174">
        <v>0</v>
      </c>
      <c r="N16" s="130">
        <v>0</v>
      </c>
      <c r="O16" s="130">
        <v>0</v>
      </c>
    </row>
    <row r="17" spans="1:15" ht="12.75">
      <c r="A17" s="15" t="s">
        <v>635</v>
      </c>
      <c r="B17" s="130"/>
      <c r="C17" s="130"/>
      <c r="D17" s="174"/>
      <c r="E17" s="130"/>
      <c r="F17" s="174"/>
      <c r="G17" s="130"/>
      <c r="H17" s="161"/>
      <c r="I17" s="184"/>
      <c r="J17" s="130"/>
      <c r="K17" s="174"/>
      <c r="L17" s="130"/>
      <c r="M17" s="174"/>
      <c r="N17" s="130"/>
      <c r="O17" s="130"/>
    </row>
    <row r="18" spans="1:15" ht="12.75">
      <c r="A18" s="19" t="s">
        <v>649</v>
      </c>
      <c r="B18" s="164">
        <f>SUM(C18:N18)</f>
        <v>0</v>
      </c>
      <c r="C18" s="164">
        <v>0</v>
      </c>
      <c r="D18" s="173">
        <v>0</v>
      </c>
      <c r="E18" s="164">
        <v>0</v>
      </c>
      <c r="F18" s="173"/>
      <c r="G18" s="164">
        <v>0</v>
      </c>
      <c r="H18" s="160">
        <v>0</v>
      </c>
      <c r="I18" s="172">
        <v>0</v>
      </c>
      <c r="J18" s="164">
        <v>0</v>
      </c>
      <c r="K18" s="173">
        <v>0</v>
      </c>
      <c r="L18" s="164">
        <v>0</v>
      </c>
      <c r="M18" s="173">
        <v>0</v>
      </c>
      <c r="N18" s="164">
        <v>0</v>
      </c>
      <c r="O18" s="164">
        <v>0</v>
      </c>
    </row>
    <row r="19" spans="1:15" ht="12.75">
      <c r="A19" s="17" t="s">
        <v>341</v>
      </c>
      <c r="B19" s="167"/>
      <c r="C19" s="167"/>
      <c r="D19" s="171"/>
      <c r="E19" s="167"/>
      <c r="F19" s="171"/>
      <c r="G19" s="167"/>
      <c r="H19" s="171"/>
      <c r="I19" s="167"/>
      <c r="J19" s="167"/>
      <c r="K19" s="167"/>
      <c r="L19" s="167"/>
      <c r="M19" s="167"/>
      <c r="N19" s="167"/>
      <c r="O19" s="167"/>
    </row>
    <row r="20" spans="1:15" ht="12.75">
      <c r="A20" s="15" t="s">
        <v>91</v>
      </c>
      <c r="B20" s="130">
        <f>SUM(C20:O20)</f>
        <v>3137</v>
      </c>
      <c r="C20" s="130">
        <v>0</v>
      </c>
      <c r="D20" s="174">
        <v>3137</v>
      </c>
      <c r="E20" s="130">
        <v>0</v>
      </c>
      <c r="F20" s="174">
        <v>0</v>
      </c>
      <c r="G20" s="130">
        <v>0</v>
      </c>
      <c r="H20" s="174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</row>
    <row r="21" spans="1:15" ht="12.75">
      <c r="A21" s="15" t="s">
        <v>635</v>
      </c>
      <c r="B21" s="130">
        <f>SUM(C21:O21)</f>
        <v>9236</v>
      </c>
      <c r="C21" s="130"/>
      <c r="D21" s="174">
        <v>3137</v>
      </c>
      <c r="E21" s="130"/>
      <c r="F21" s="174">
        <v>700</v>
      </c>
      <c r="G21" s="130"/>
      <c r="H21" s="174"/>
      <c r="I21" s="130"/>
      <c r="J21" s="130"/>
      <c r="K21" s="130"/>
      <c r="L21" s="130"/>
      <c r="M21" s="130"/>
      <c r="N21" s="130"/>
      <c r="O21" s="130">
        <v>5399</v>
      </c>
    </row>
    <row r="22" spans="1:15" ht="12.75">
      <c r="A22" s="19" t="s">
        <v>650</v>
      </c>
      <c r="B22" s="164">
        <f>SUM(C22:O22)</f>
        <v>9236</v>
      </c>
      <c r="C22" s="252">
        <v>0</v>
      </c>
      <c r="D22" s="252">
        <v>3137</v>
      </c>
      <c r="E22" s="252">
        <v>0</v>
      </c>
      <c r="F22" s="252">
        <v>700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5399</v>
      </c>
    </row>
    <row r="23" spans="1:15" ht="12.75">
      <c r="A23" s="17" t="s">
        <v>402</v>
      </c>
      <c r="B23" s="130"/>
      <c r="C23" s="253"/>
      <c r="D23" s="174"/>
      <c r="E23" s="130"/>
      <c r="F23" s="174"/>
      <c r="G23" s="130"/>
      <c r="H23" s="174"/>
      <c r="I23" s="184"/>
      <c r="J23" s="130"/>
      <c r="K23" s="174"/>
      <c r="L23" s="130"/>
      <c r="M23" s="130"/>
      <c r="N23" s="130"/>
      <c r="O23" s="130"/>
    </row>
    <row r="24" spans="1:15" ht="12.75">
      <c r="A24" s="15" t="s">
        <v>91</v>
      </c>
      <c r="B24" s="130">
        <f aca="true" t="shared" si="0" ref="B24:B31">SUM(C24:O24)</f>
        <v>268029</v>
      </c>
      <c r="C24" s="253">
        <v>268029</v>
      </c>
      <c r="D24" s="174">
        <v>0</v>
      </c>
      <c r="E24" s="130">
        <v>0</v>
      </c>
      <c r="F24" s="174">
        <v>0</v>
      </c>
      <c r="G24" s="130">
        <v>0</v>
      </c>
      <c r="H24" s="174">
        <v>0</v>
      </c>
      <c r="I24" s="184">
        <v>0</v>
      </c>
      <c r="J24" s="130">
        <v>0</v>
      </c>
      <c r="K24" s="174">
        <v>0</v>
      </c>
      <c r="L24" s="130">
        <v>0</v>
      </c>
      <c r="M24" s="130">
        <v>0</v>
      </c>
      <c r="N24" s="130">
        <v>0</v>
      </c>
      <c r="O24" s="130">
        <v>0</v>
      </c>
    </row>
    <row r="25" spans="1:15" ht="12.75">
      <c r="A25" s="15" t="s">
        <v>638</v>
      </c>
      <c r="B25" s="130">
        <f t="shared" si="0"/>
        <v>306157</v>
      </c>
      <c r="C25" s="253">
        <v>306157</v>
      </c>
      <c r="D25" s="174"/>
      <c r="E25" s="130"/>
      <c r="F25" s="174"/>
      <c r="G25" s="130"/>
      <c r="H25" s="174"/>
      <c r="I25" s="184"/>
      <c r="J25" s="130"/>
      <c r="K25" s="174"/>
      <c r="L25" s="130"/>
      <c r="M25" s="130"/>
      <c r="N25" s="130"/>
      <c r="O25" s="130"/>
    </row>
    <row r="26" spans="1:15" ht="12.75">
      <c r="A26" s="15" t="s">
        <v>603</v>
      </c>
      <c r="B26" s="130">
        <f t="shared" si="0"/>
        <v>2900</v>
      </c>
      <c r="C26" s="253">
        <v>2900</v>
      </c>
      <c r="D26" s="174"/>
      <c r="E26" s="130"/>
      <c r="F26" s="174"/>
      <c r="G26" s="130"/>
      <c r="H26" s="174"/>
      <c r="I26" s="184"/>
      <c r="J26" s="130"/>
      <c r="K26" s="174"/>
      <c r="L26" s="130"/>
      <c r="M26" s="130"/>
      <c r="N26" s="130"/>
      <c r="O26" s="130"/>
    </row>
    <row r="27" spans="1:15" ht="12.75">
      <c r="A27" s="15" t="s">
        <v>723</v>
      </c>
      <c r="B27" s="130">
        <f t="shared" si="0"/>
        <v>220</v>
      </c>
      <c r="C27" s="253">
        <v>220</v>
      </c>
      <c r="D27" s="174"/>
      <c r="E27" s="130"/>
      <c r="F27" s="174"/>
      <c r="G27" s="130"/>
      <c r="H27" s="174"/>
      <c r="I27" s="184"/>
      <c r="J27" s="130"/>
      <c r="K27" s="174"/>
      <c r="L27" s="130"/>
      <c r="M27" s="130"/>
      <c r="N27" s="130"/>
      <c r="O27" s="130"/>
    </row>
    <row r="28" spans="1:15" ht="12.75">
      <c r="A28" s="15" t="s">
        <v>604</v>
      </c>
      <c r="B28" s="130">
        <f t="shared" si="0"/>
        <v>15916</v>
      </c>
      <c r="C28" s="253">
        <v>15916</v>
      </c>
      <c r="D28" s="174"/>
      <c r="E28" s="130"/>
      <c r="F28" s="174"/>
      <c r="G28" s="130"/>
      <c r="H28" s="174"/>
      <c r="I28" s="184"/>
      <c r="J28" s="130"/>
      <c r="K28" s="174"/>
      <c r="L28" s="130"/>
      <c r="M28" s="130"/>
      <c r="N28" s="130"/>
      <c r="O28" s="130"/>
    </row>
    <row r="29" spans="1:15" ht="12.75">
      <c r="A29" s="15" t="s">
        <v>623</v>
      </c>
      <c r="B29" s="130">
        <f t="shared" si="0"/>
        <v>441</v>
      </c>
      <c r="C29" s="253">
        <v>441</v>
      </c>
      <c r="D29" s="174"/>
      <c r="E29" s="130"/>
      <c r="F29" s="174"/>
      <c r="G29" s="130"/>
      <c r="H29" s="174"/>
      <c r="I29" s="184"/>
      <c r="J29" s="130"/>
      <c r="K29" s="174"/>
      <c r="L29" s="130"/>
      <c r="M29" s="130"/>
      <c r="N29" s="130"/>
      <c r="O29" s="130"/>
    </row>
    <row r="30" spans="1:15" ht="12.75">
      <c r="A30" s="15" t="s">
        <v>578</v>
      </c>
      <c r="B30" s="130">
        <f t="shared" si="0"/>
        <v>19477</v>
      </c>
      <c r="C30" s="253">
        <f>SUM(C26:C29)</f>
        <v>19477</v>
      </c>
      <c r="D30" s="174"/>
      <c r="E30" s="130"/>
      <c r="F30" s="174"/>
      <c r="G30" s="130"/>
      <c r="H30" s="174"/>
      <c r="I30" s="184"/>
      <c r="J30" s="130"/>
      <c r="K30" s="174"/>
      <c r="L30" s="130"/>
      <c r="M30" s="130"/>
      <c r="N30" s="130"/>
      <c r="O30" s="130"/>
    </row>
    <row r="31" spans="1:15" ht="12.75">
      <c r="A31" s="19" t="s">
        <v>557</v>
      </c>
      <c r="B31" s="130">
        <f t="shared" si="0"/>
        <v>325634</v>
      </c>
      <c r="C31" s="253">
        <f aca="true" t="shared" si="1" ref="C31:O31">SUM(C25,C30)</f>
        <v>325634</v>
      </c>
      <c r="D31" s="253">
        <f t="shared" si="1"/>
        <v>0</v>
      </c>
      <c r="E31" s="253">
        <f t="shared" si="1"/>
        <v>0</v>
      </c>
      <c r="F31" s="253">
        <f t="shared" si="1"/>
        <v>0</v>
      </c>
      <c r="G31" s="253">
        <f t="shared" si="1"/>
        <v>0</v>
      </c>
      <c r="H31" s="253">
        <f t="shared" si="1"/>
        <v>0</v>
      </c>
      <c r="I31" s="253">
        <f t="shared" si="1"/>
        <v>0</v>
      </c>
      <c r="J31" s="253">
        <f t="shared" si="1"/>
        <v>0</v>
      </c>
      <c r="K31" s="253">
        <f t="shared" si="1"/>
        <v>0</v>
      </c>
      <c r="L31" s="253">
        <f t="shared" si="1"/>
        <v>0</v>
      </c>
      <c r="M31" s="253">
        <f t="shared" si="1"/>
        <v>0</v>
      </c>
      <c r="N31" s="253">
        <f t="shared" si="1"/>
        <v>0</v>
      </c>
      <c r="O31" s="253">
        <f t="shared" si="1"/>
        <v>0</v>
      </c>
    </row>
    <row r="32" spans="1:15" ht="12.75">
      <c r="A32" s="17" t="s">
        <v>544</v>
      </c>
      <c r="B32" s="167"/>
      <c r="C32" s="167"/>
      <c r="D32" s="171"/>
      <c r="E32" s="167"/>
      <c r="F32" s="171"/>
      <c r="G32" s="167"/>
      <c r="H32" s="169"/>
      <c r="I32" s="170"/>
      <c r="J32" s="167"/>
      <c r="K32" s="171"/>
      <c r="L32" s="167"/>
      <c r="M32" s="167"/>
      <c r="N32" s="167"/>
      <c r="O32" s="167"/>
    </row>
    <row r="33" spans="1:15" ht="12.75">
      <c r="A33" s="15" t="s">
        <v>91</v>
      </c>
      <c r="B33" s="130">
        <f>SUM(C33:N33)</f>
        <v>0</v>
      </c>
      <c r="C33" s="130">
        <v>0</v>
      </c>
      <c r="D33" s="174">
        <v>0</v>
      </c>
      <c r="E33" s="130">
        <v>0</v>
      </c>
      <c r="F33" s="174">
        <v>0</v>
      </c>
      <c r="G33" s="130">
        <v>0</v>
      </c>
      <c r="H33" s="161">
        <v>0</v>
      </c>
      <c r="I33" s="184">
        <v>0</v>
      </c>
      <c r="J33" s="130">
        <v>0</v>
      </c>
      <c r="K33" s="174">
        <v>0</v>
      </c>
      <c r="L33" s="130">
        <v>0</v>
      </c>
      <c r="M33" s="130">
        <v>0</v>
      </c>
      <c r="N33" s="130">
        <v>0</v>
      </c>
      <c r="O33" s="130">
        <v>0</v>
      </c>
    </row>
    <row r="34" spans="1:15" ht="12.75">
      <c r="A34" s="15" t="s">
        <v>635</v>
      </c>
      <c r="B34" s="130"/>
      <c r="C34" s="130"/>
      <c r="D34" s="174"/>
      <c r="E34" s="130"/>
      <c r="F34" s="174"/>
      <c r="G34" s="130"/>
      <c r="H34" s="161"/>
      <c r="I34" s="184"/>
      <c r="J34" s="130"/>
      <c r="K34" s="174"/>
      <c r="L34" s="130"/>
      <c r="M34" s="130"/>
      <c r="N34" s="130"/>
      <c r="O34" s="130"/>
    </row>
    <row r="35" spans="1:15" ht="12.75">
      <c r="A35" s="19" t="s">
        <v>649</v>
      </c>
      <c r="B35" s="164">
        <f>SUM(C35:N35)</f>
        <v>0</v>
      </c>
      <c r="C35" s="164">
        <v>0</v>
      </c>
      <c r="D35" s="173">
        <v>0</v>
      </c>
      <c r="E35" s="164">
        <v>0</v>
      </c>
      <c r="F35" s="173">
        <v>0</v>
      </c>
      <c r="G35" s="164">
        <v>0</v>
      </c>
      <c r="H35" s="160">
        <v>0</v>
      </c>
      <c r="I35" s="172">
        <v>0</v>
      </c>
      <c r="J35" s="164">
        <v>0</v>
      </c>
      <c r="K35" s="173">
        <v>0</v>
      </c>
      <c r="L35" s="164">
        <v>0</v>
      </c>
      <c r="M35" s="164">
        <v>0</v>
      </c>
      <c r="N35" s="164">
        <v>0</v>
      </c>
      <c r="O35" s="164">
        <v>0</v>
      </c>
    </row>
    <row r="36" spans="1:15" ht="12.75">
      <c r="A36" s="17" t="s">
        <v>545</v>
      </c>
      <c r="B36" s="167"/>
      <c r="C36" s="167"/>
      <c r="D36" s="171"/>
      <c r="E36" s="167"/>
      <c r="F36" s="171"/>
      <c r="G36" s="167"/>
      <c r="H36" s="169"/>
      <c r="I36" s="170"/>
      <c r="J36" s="167"/>
      <c r="K36" s="171"/>
      <c r="L36" s="167"/>
      <c r="M36" s="167"/>
      <c r="N36" s="167"/>
      <c r="O36" s="167"/>
    </row>
    <row r="37" spans="1:15" ht="12.75">
      <c r="A37" s="15" t="s">
        <v>91</v>
      </c>
      <c r="B37" s="130">
        <f>SUM(C37:N37)</f>
        <v>0</v>
      </c>
      <c r="C37" s="130">
        <v>0</v>
      </c>
      <c r="D37" s="174">
        <v>0</v>
      </c>
      <c r="E37" s="130">
        <v>0</v>
      </c>
      <c r="F37" s="174">
        <v>0</v>
      </c>
      <c r="G37" s="130">
        <v>0</v>
      </c>
      <c r="H37" s="161">
        <v>0</v>
      </c>
      <c r="I37" s="184">
        <v>0</v>
      </c>
      <c r="J37" s="130">
        <v>0</v>
      </c>
      <c r="K37" s="174">
        <v>0</v>
      </c>
      <c r="L37" s="130">
        <v>0</v>
      </c>
      <c r="M37" s="130">
        <v>0</v>
      </c>
      <c r="N37" s="130">
        <v>0</v>
      </c>
      <c r="O37" s="130">
        <v>0</v>
      </c>
    </row>
    <row r="38" spans="1:15" ht="12.75">
      <c r="A38" s="15" t="s">
        <v>635</v>
      </c>
      <c r="B38" s="130"/>
      <c r="C38" s="130"/>
      <c r="D38" s="174"/>
      <c r="E38" s="130"/>
      <c r="F38" s="174"/>
      <c r="G38" s="130"/>
      <c r="H38" s="161"/>
      <c r="I38" s="184"/>
      <c r="J38" s="130"/>
      <c r="K38" s="174"/>
      <c r="L38" s="130"/>
      <c r="M38" s="130"/>
      <c r="N38" s="130"/>
      <c r="O38" s="130"/>
    </row>
    <row r="39" spans="1:15" ht="12.75">
      <c r="A39" s="19" t="s">
        <v>649</v>
      </c>
      <c r="B39" s="164">
        <f>SUM(C39:N39)</f>
        <v>0</v>
      </c>
      <c r="C39" s="164">
        <v>0</v>
      </c>
      <c r="D39" s="173">
        <v>0</v>
      </c>
      <c r="E39" s="164">
        <v>0</v>
      </c>
      <c r="F39" s="173">
        <v>0</v>
      </c>
      <c r="G39" s="164">
        <v>0</v>
      </c>
      <c r="H39" s="160">
        <v>0</v>
      </c>
      <c r="I39" s="172">
        <v>0</v>
      </c>
      <c r="J39" s="164">
        <v>0</v>
      </c>
      <c r="K39" s="173">
        <v>0</v>
      </c>
      <c r="L39" s="164">
        <v>0</v>
      </c>
      <c r="M39" s="164">
        <v>0</v>
      </c>
      <c r="N39" s="164">
        <v>0</v>
      </c>
      <c r="O39" s="164">
        <v>0</v>
      </c>
    </row>
    <row r="40" spans="1:15" ht="12.75">
      <c r="A40" s="17" t="s">
        <v>546</v>
      </c>
      <c r="B40" s="167"/>
      <c r="C40" s="167"/>
      <c r="D40" s="171"/>
      <c r="E40" s="167"/>
      <c r="F40" s="171"/>
      <c r="G40" s="167"/>
      <c r="H40" s="169"/>
      <c r="I40" s="170"/>
      <c r="J40" s="167"/>
      <c r="K40" s="171"/>
      <c r="L40" s="167"/>
      <c r="M40" s="167"/>
      <c r="N40" s="167"/>
      <c r="O40" s="167"/>
    </row>
    <row r="41" spans="1:15" ht="12.75">
      <c r="A41" s="15" t="s">
        <v>91</v>
      </c>
      <c r="B41" s="130">
        <f>SUM(C41:N41)</f>
        <v>0</v>
      </c>
      <c r="C41" s="130">
        <v>0</v>
      </c>
      <c r="D41" s="174">
        <v>0</v>
      </c>
      <c r="E41" s="130">
        <v>0</v>
      </c>
      <c r="F41" s="174">
        <v>0</v>
      </c>
      <c r="G41" s="130">
        <v>0</v>
      </c>
      <c r="H41" s="161">
        <v>0</v>
      </c>
      <c r="I41" s="184">
        <v>0</v>
      </c>
      <c r="J41" s="130">
        <v>0</v>
      </c>
      <c r="K41" s="174">
        <v>0</v>
      </c>
      <c r="L41" s="130">
        <v>0</v>
      </c>
      <c r="M41" s="130">
        <v>0</v>
      </c>
      <c r="N41" s="130">
        <v>0</v>
      </c>
      <c r="O41" s="130">
        <v>0</v>
      </c>
    </row>
    <row r="42" spans="1:15" ht="12.75">
      <c r="A42" s="15" t="s">
        <v>635</v>
      </c>
      <c r="B42" s="130"/>
      <c r="C42" s="130"/>
      <c r="D42" s="174"/>
      <c r="E42" s="130"/>
      <c r="F42" s="174"/>
      <c r="G42" s="130"/>
      <c r="H42" s="161"/>
      <c r="I42" s="184"/>
      <c r="J42" s="130"/>
      <c r="K42" s="174"/>
      <c r="L42" s="130"/>
      <c r="M42" s="130"/>
      <c r="N42" s="130"/>
      <c r="O42" s="130"/>
    </row>
    <row r="43" spans="1:15" ht="12.75">
      <c r="A43" s="19" t="s">
        <v>649</v>
      </c>
      <c r="B43" s="164">
        <f>SUM(C43:N43)</f>
        <v>0</v>
      </c>
      <c r="C43" s="164">
        <v>0</v>
      </c>
      <c r="D43" s="173">
        <v>0</v>
      </c>
      <c r="E43" s="164">
        <v>0</v>
      </c>
      <c r="F43" s="173">
        <v>0</v>
      </c>
      <c r="G43" s="164">
        <v>0</v>
      </c>
      <c r="H43" s="160">
        <v>0</v>
      </c>
      <c r="I43" s="172">
        <v>0</v>
      </c>
      <c r="J43" s="164">
        <v>0</v>
      </c>
      <c r="K43" s="173">
        <v>0</v>
      </c>
      <c r="L43" s="164">
        <v>0</v>
      </c>
      <c r="M43" s="164">
        <v>0</v>
      </c>
      <c r="N43" s="164">
        <v>0</v>
      </c>
      <c r="O43" s="164">
        <v>0</v>
      </c>
    </row>
    <row r="44" spans="1:15" ht="12.75">
      <c r="A44" s="17" t="s">
        <v>547</v>
      </c>
      <c r="B44" s="167"/>
      <c r="C44" s="167"/>
      <c r="D44" s="171"/>
      <c r="E44" s="167"/>
      <c r="F44" s="171"/>
      <c r="G44" s="167"/>
      <c r="H44" s="169"/>
      <c r="I44" s="170"/>
      <c r="J44" s="167"/>
      <c r="K44" s="171"/>
      <c r="L44" s="167"/>
      <c r="M44" s="167"/>
      <c r="N44" s="167"/>
      <c r="O44" s="167"/>
    </row>
    <row r="45" spans="1:15" ht="12.75">
      <c r="A45" s="15" t="s">
        <v>91</v>
      </c>
      <c r="B45" s="130">
        <f>SUM(C45:N45)</f>
        <v>0</v>
      </c>
      <c r="C45" s="130">
        <v>0</v>
      </c>
      <c r="D45" s="174">
        <v>0</v>
      </c>
      <c r="E45" s="130">
        <v>0</v>
      </c>
      <c r="F45" s="174">
        <v>0</v>
      </c>
      <c r="G45" s="130">
        <v>0</v>
      </c>
      <c r="H45" s="161">
        <v>0</v>
      </c>
      <c r="I45" s="184">
        <v>0</v>
      </c>
      <c r="J45" s="130">
        <v>0</v>
      </c>
      <c r="K45" s="174">
        <v>0</v>
      </c>
      <c r="L45" s="130">
        <v>0</v>
      </c>
      <c r="M45" s="130">
        <v>0</v>
      </c>
      <c r="N45" s="130">
        <v>0</v>
      </c>
      <c r="O45" s="130">
        <v>0</v>
      </c>
    </row>
    <row r="46" spans="1:15" ht="12.75">
      <c r="A46" s="15" t="s">
        <v>635</v>
      </c>
      <c r="B46" s="130"/>
      <c r="C46" s="130"/>
      <c r="D46" s="174"/>
      <c r="E46" s="130"/>
      <c r="F46" s="174"/>
      <c r="G46" s="130"/>
      <c r="H46" s="161"/>
      <c r="I46" s="184"/>
      <c r="J46" s="130"/>
      <c r="K46" s="174"/>
      <c r="L46" s="130"/>
      <c r="M46" s="130"/>
      <c r="N46" s="130"/>
      <c r="O46" s="130"/>
    </row>
    <row r="47" spans="1:15" ht="12.75">
      <c r="A47" s="19" t="s">
        <v>649</v>
      </c>
      <c r="B47" s="164">
        <f>SUM(C47:N47)</f>
        <v>0</v>
      </c>
      <c r="C47" s="164">
        <v>0</v>
      </c>
      <c r="D47" s="173">
        <v>0</v>
      </c>
      <c r="E47" s="164">
        <v>0</v>
      </c>
      <c r="F47" s="173">
        <v>0</v>
      </c>
      <c r="G47" s="164">
        <v>0</v>
      </c>
      <c r="H47" s="160">
        <v>0</v>
      </c>
      <c r="I47" s="172">
        <v>0</v>
      </c>
      <c r="J47" s="164">
        <v>0</v>
      </c>
      <c r="K47" s="173">
        <v>0</v>
      </c>
      <c r="L47" s="164">
        <v>0</v>
      </c>
      <c r="M47" s="164">
        <v>0</v>
      </c>
      <c r="N47" s="164">
        <v>0</v>
      </c>
      <c r="O47" s="164">
        <v>0</v>
      </c>
    </row>
    <row r="48" spans="1:15" ht="12.75">
      <c r="A48" s="17" t="s">
        <v>548</v>
      </c>
      <c r="B48" s="167"/>
      <c r="C48" s="167"/>
      <c r="D48" s="171"/>
      <c r="E48" s="167"/>
      <c r="F48" s="171"/>
      <c r="G48" s="167"/>
      <c r="H48" s="169"/>
      <c r="I48" s="170"/>
      <c r="J48" s="167"/>
      <c r="K48" s="171"/>
      <c r="L48" s="167"/>
      <c r="M48" s="167"/>
      <c r="N48" s="167"/>
      <c r="O48" s="167"/>
    </row>
    <row r="49" spans="1:15" ht="12.75">
      <c r="A49" s="15" t="s">
        <v>91</v>
      </c>
      <c r="B49" s="130">
        <f>SUM(C49:N49)</f>
        <v>0</v>
      </c>
      <c r="C49" s="130">
        <v>0</v>
      </c>
      <c r="D49" s="174">
        <v>0</v>
      </c>
      <c r="E49" s="130">
        <v>0</v>
      </c>
      <c r="F49" s="174">
        <v>0</v>
      </c>
      <c r="G49" s="130">
        <v>0</v>
      </c>
      <c r="H49" s="161">
        <v>0</v>
      </c>
      <c r="I49" s="184">
        <v>0</v>
      </c>
      <c r="J49" s="130">
        <v>0</v>
      </c>
      <c r="K49" s="174">
        <v>0</v>
      </c>
      <c r="L49" s="130">
        <v>0</v>
      </c>
      <c r="M49" s="130">
        <v>0</v>
      </c>
      <c r="N49" s="130">
        <v>0</v>
      </c>
      <c r="O49" s="130">
        <v>0</v>
      </c>
    </row>
    <row r="50" spans="1:15" ht="12.75">
      <c r="A50" s="15" t="s">
        <v>635</v>
      </c>
      <c r="B50" s="130"/>
      <c r="C50" s="130"/>
      <c r="D50" s="174"/>
      <c r="E50" s="130"/>
      <c r="F50" s="174"/>
      <c r="G50" s="130"/>
      <c r="H50" s="161"/>
      <c r="I50" s="184"/>
      <c r="J50" s="130"/>
      <c r="K50" s="174"/>
      <c r="L50" s="130"/>
      <c r="M50" s="130"/>
      <c r="N50" s="130"/>
      <c r="O50" s="130"/>
    </row>
    <row r="51" spans="1:15" ht="12.75">
      <c r="A51" s="19" t="s">
        <v>649</v>
      </c>
      <c r="B51" s="164">
        <f>SUM(C51:N51)</f>
        <v>0</v>
      </c>
      <c r="C51" s="164">
        <v>0</v>
      </c>
      <c r="D51" s="173">
        <v>0</v>
      </c>
      <c r="E51" s="164">
        <v>0</v>
      </c>
      <c r="F51" s="173">
        <v>0</v>
      </c>
      <c r="G51" s="164">
        <v>0</v>
      </c>
      <c r="H51" s="160">
        <v>0</v>
      </c>
      <c r="I51" s="172">
        <v>0</v>
      </c>
      <c r="J51" s="164">
        <v>0</v>
      </c>
      <c r="K51" s="173">
        <v>0</v>
      </c>
      <c r="L51" s="164">
        <v>0</v>
      </c>
      <c r="M51" s="164">
        <v>0</v>
      </c>
      <c r="N51" s="164">
        <v>0</v>
      </c>
      <c r="O51" s="164">
        <v>0</v>
      </c>
    </row>
    <row r="52" spans="1:15" ht="12.75">
      <c r="A52" s="17" t="s">
        <v>549</v>
      </c>
      <c r="B52" s="167"/>
      <c r="C52" s="167"/>
      <c r="D52" s="171"/>
      <c r="E52" s="167"/>
      <c r="F52" s="171"/>
      <c r="G52" s="167"/>
      <c r="H52" s="169"/>
      <c r="I52" s="170"/>
      <c r="J52" s="167"/>
      <c r="K52" s="171"/>
      <c r="L52" s="167"/>
      <c r="M52" s="167"/>
      <c r="N52" s="167"/>
      <c r="O52" s="167"/>
    </row>
    <row r="53" spans="1:15" ht="12.75">
      <c r="A53" s="15" t="s">
        <v>91</v>
      </c>
      <c r="B53" s="130">
        <f>SUM(C53:N53)</f>
        <v>0</v>
      </c>
      <c r="C53" s="130">
        <v>0</v>
      </c>
      <c r="D53" s="174">
        <v>0</v>
      </c>
      <c r="E53" s="130">
        <v>0</v>
      </c>
      <c r="F53" s="174">
        <v>0</v>
      </c>
      <c r="G53" s="130">
        <v>0</v>
      </c>
      <c r="H53" s="161">
        <v>0</v>
      </c>
      <c r="I53" s="184">
        <v>0</v>
      </c>
      <c r="J53" s="130">
        <v>0</v>
      </c>
      <c r="K53" s="174">
        <v>0</v>
      </c>
      <c r="L53" s="130">
        <v>0</v>
      </c>
      <c r="M53" s="130">
        <v>0</v>
      </c>
      <c r="N53" s="130">
        <v>0</v>
      </c>
      <c r="O53" s="130">
        <v>0</v>
      </c>
    </row>
    <row r="54" spans="1:15" ht="12.75">
      <c r="A54" s="15" t="s">
        <v>635</v>
      </c>
      <c r="B54" s="130"/>
      <c r="C54" s="130"/>
      <c r="D54" s="174"/>
      <c r="E54" s="130"/>
      <c r="F54" s="174"/>
      <c r="G54" s="130"/>
      <c r="H54" s="161"/>
      <c r="I54" s="184"/>
      <c r="J54" s="130"/>
      <c r="K54" s="174"/>
      <c r="L54" s="130"/>
      <c r="M54" s="130"/>
      <c r="N54" s="130"/>
      <c r="O54" s="130"/>
    </row>
    <row r="55" spans="1:15" ht="12.75">
      <c r="A55" s="19" t="s">
        <v>649</v>
      </c>
      <c r="B55" s="164">
        <f>SUM(C55:N55)</f>
        <v>0</v>
      </c>
      <c r="C55" s="164">
        <v>0</v>
      </c>
      <c r="D55" s="173">
        <v>0</v>
      </c>
      <c r="E55" s="164">
        <v>0</v>
      </c>
      <c r="F55" s="173">
        <v>0</v>
      </c>
      <c r="G55" s="164">
        <v>0</v>
      </c>
      <c r="H55" s="160">
        <v>0</v>
      </c>
      <c r="I55" s="172">
        <v>0</v>
      </c>
      <c r="J55" s="164">
        <v>0</v>
      </c>
      <c r="K55" s="173">
        <v>0</v>
      </c>
      <c r="L55" s="164">
        <v>0</v>
      </c>
      <c r="M55" s="164">
        <v>0</v>
      </c>
      <c r="N55" s="164">
        <v>0</v>
      </c>
      <c r="O55" s="164">
        <v>0</v>
      </c>
    </row>
    <row r="56" spans="1:15" ht="12.75">
      <c r="A56" s="71" t="s">
        <v>550</v>
      </c>
      <c r="B56" s="167"/>
      <c r="C56" s="167"/>
      <c r="D56" s="171"/>
      <c r="E56" s="167"/>
      <c r="F56" s="171"/>
      <c r="G56" s="167"/>
      <c r="H56" s="169"/>
      <c r="I56" s="170"/>
      <c r="J56" s="167"/>
      <c r="K56" s="171"/>
      <c r="L56" s="167"/>
      <c r="M56" s="167"/>
      <c r="N56" s="167"/>
      <c r="O56" s="167"/>
    </row>
    <row r="57" spans="1:15" ht="12.75">
      <c r="A57" s="15" t="s">
        <v>91</v>
      </c>
      <c r="B57" s="130">
        <f>SUM(C57:N57)</f>
        <v>0</v>
      </c>
      <c r="C57" s="130">
        <v>0</v>
      </c>
      <c r="D57" s="174">
        <v>0</v>
      </c>
      <c r="E57" s="130">
        <v>0</v>
      </c>
      <c r="F57" s="174">
        <v>0</v>
      </c>
      <c r="G57" s="130">
        <v>0</v>
      </c>
      <c r="H57" s="161">
        <v>0</v>
      </c>
      <c r="I57" s="184">
        <v>0</v>
      </c>
      <c r="J57" s="130">
        <v>0</v>
      </c>
      <c r="K57" s="174">
        <v>0</v>
      </c>
      <c r="L57" s="130">
        <v>0</v>
      </c>
      <c r="M57" s="130">
        <v>0</v>
      </c>
      <c r="N57" s="130">
        <v>0</v>
      </c>
      <c r="O57" s="130">
        <v>0</v>
      </c>
    </row>
    <row r="58" spans="1:15" ht="12.75">
      <c r="A58" s="15" t="s">
        <v>635</v>
      </c>
      <c r="B58" s="130"/>
      <c r="C58" s="130"/>
      <c r="D58" s="174"/>
      <c r="E58" s="130"/>
      <c r="F58" s="174"/>
      <c r="G58" s="130"/>
      <c r="H58" s="161"/>
      <c r="I58" s="184"/>
      <c r="J58" s="130"/>
      <c r="K58" s="174"/>
      <c r="L58" s="130"/>
      <c r="M58" s="130"/>
      <c r="N58" s="130"/>
      <c r="O58" s="130"/>
    </row>
    <row r="59" spans="1:15" ht="15.75" customHeight="1">
      <c r="A59" s="19" t="s">
        <v>649</v>
      </c>
      <c r="B59" s="164">
        <f>SUM(C59:N59)</f>
        <v>0</v>
      </c>
      <c r="C59" s="164">
        <v>0</v>
      </c>
      <c r="D59" s="173">
        <v>0</v>
      </c>
      <c r="E59" s="164">
        <v>0</v>
      </c>
      <c r="F59" s="173">
        <v>0</v>
      </c>
      <c r="G59" s="164">
        <v>0</v>
      </c>
      <c r="H59" s="160">
        <v>0</v>
      </c>
      <c r="I59" s="172">
        <v>0</v>
      </c>
      <c r="J59" s="164">
        <v>0</v>
      </c>
      <c r="K59" s="173">
        <v>0</v>
      </c>
      <c r="L59" s="164">
        <v>0</v>
      </c>
      <c r="M59" s="164">
        <v>0</v>
      </c>
      <c r="N59" s="164">
        <v>0</v>
      </c>
      <c r="O59" s="164">
        <v>0</v>
      </c>
    </row>
    <row r="60" spans="1:24" ht="12.75">
      <c r="A60" s="71" t="s">
        <v>335</v>
      </c>
      <c r="B60" s="41"/>
      <c r="C60" s="14"/>
      <c r="D60" s="28"/>
      <c r="E60" s="14"/>
      <c r="F60" s="28"/>
      <c r="G60" s="14"/>
      <c r="H60" s="28"/>
      <c r="I60" s="14"/>
      <c r="J60" s="28"/>
      <c r="K60" s="14"/>
      <c r="L60" s="28"/>
      <c r="M60" s="14"/>
      <c r="N60" s="28"/>
      <c r="O60" s="14"/>
      <c r="P60" s="7"/>
      <c r="Q60" s="7"/>
      <c r="R60" s="7"/>
      <c r="S60" s="7"/>
      <c r="T60" s="7"/>
      <c r="U60" s="7"/>
      <c r="V60" s="7"/>
      <c r="W60" s="7"/>
      <c r="X60" s="7"/>
    </row>
    <row r="61" spans="1:24" ht="12.75">
      <c r="A61" s="15" t="s">
        <v>91</v>
      </c>
      <c r="B61" s="180">
        <f>SUM(C61:O61)</f>
        <v>271166</v>
      </c>
      <c r="C61" s="178">
        <f>SUM(C12,C16,C20,C24,C33,C37,C41,C45,C49,C53,C57,)</f>
        <v>268029</v>
      </c>
      <c r="D61" s="178">
        <f aca="true" t="shared" si="2" ref="D61:O61">SUM(D12,D16,D20,D33,D37,D41,D45,D49,D53,D57,)</f>
        <v>3137</v>
      </c>
      <c r="E61" s="178">
        <f t="shared" si="2"/>
        <v>0</v>
      </c>
      <c r="F61" s="178">
        <f t="shared" si="2"/>
        <v>0</v>
      </c>
      <c r="G61" s="178">
        <f t="shared" si="2"/>
        <v>0</v>
      </c>
      <c r="H61" s="178">
        <f t="shared" si="2"/>
        <v>0</v>
      </c>
      <c r="I61" s="178">
        <f t="shared" si="2"/>
        <v>0</v>
      </c>
      <c r="J61" s="178">
        <f t="shared" si="2"/>
        <v>0</v>
      </c>
      <c r="K61" s="178">
        <f t="shared" si="2"/>
        <v>0</v>
      </c>
      <c r="L61" s="178">
        <f t="shared" si="2"/>
        <v>0</v>
      </c>
      <c r="M61" s="178">
        <f t="shared" si="2"/>
        <v>0</v>
      </c>
      <c r="N61" s="178">
        <f t="shared" si="2"/>
        <v>0</v>
      </c>
      <c r="O61" s="178">
        <f t="shared" si="2"/>
        <v>0</v>
      </c>
      <c r="P61" s="7"/>
      <c r="Q61" s="7"/>
      <c r="R61" s="7"/>
      <c r="S61" s="7"/>
      <c r="T61" s="7"/>
      <c r="U61" s="7"/>
      <c r="V61" s="7"/>
      <c r="W61" s="7"/>
      <c r="X61" s="7"/>
    </row>
    <row r="62" spans="1:24" ht="12.75">
      <c r="A62" s="15" t="s">
        <v>638</v>
      </c>
      <c r="B62" s="180">
        <f>SUM(C62:O62)</f>
        <v>315393</v>
      </c>
      <c r="C62" s="178">
        <f>SUM(C13,C17,C21,C25,C34,C38,C42,C46,C50,C54,C58,)</f>
        <v>306157</v>
      </c>
      <c r="D62" s="178">
        <f aca="true" t="shared" si="3" ref="D62:O62">SUM(D13,D17,D21,D25,D34,D38,D42,D46,D50,D54,D58,)</f>
        <v>3137</v>
      </c>
      <c r="E62" s="178">
        <f t="shared" si="3"/>
        <v>0</v>
      </c>
      <c r="F62" s="178">
        <f t="shared" si="3"/>
        <v>700</v>
      </c>
      <c r="G62" s="178">
        <f t="shared" si="3"/>
        <v>0</v>
      </c>
      <c r="H62" s="178">
        <f t="shared" si="3"/>
        <v>0</v>
      </c>
      <c r="I62" s="178">
        <f t="shared" si="3"/>
        <v>0</v>
      </c>
      <c r="J62" s="178">
        <f t="shared" si="3"/>
        <v>0</v>
      </c>
      <c r="K62" s="178">
        <f t="shared" si="3"/>
        <v>0</v>
      </c>
      <c r="L62" s="178">
        <f t="shared" si="3"/>
        <v>0</v>
      </c>
      <c r="M62" s="178">
        <f t="shared" si="3"/>
        <v>0</v>
      </c>
      <c r="N62" s="178">
        <f t="shared" si="3"/>
        <v>0</v>
      </c>
      <c r="O62" s="178">
        <f t="shared" si="3"/>
        <v>5399</v>
      </c>
      <c r="P62" s="7"/>
      <c r="Q62" s="7"/>
      <c r="R62" s="7"/>
      <c r="S62" s="7"/>
      <c r="T62" s="7"/>
      <c r="U62" s="7"/>
      <c r="V62" s="7"/>
      <c r="W62" s="7"/>
      <c r="X62" s="7"/>
    </row>
    <row r="63" spans="1:24" ht="12.75">
      <c r="A63" s="15" t="s">
        <v>578</v>
      </c>
      <c r="B63" s="180">
        <f>SUM(C63:O63)</f>
        <v>19477</v>
      </c>
      <c r="C63" s="178">
        <f>SUM(C30)</f>
        <v>19477</v>
      </c>
      <c r="D63" s="178">
        <f aca="true" t="shared" si="4" ref="D63:O63">SUM(D30)</f>
        <v>0</v>
      </c>
      <c r="E63" s="178">
        <f t="shared" si="4"/>
        <v>0</v>
      </c>
      <c r="F63" s="178">
        <f t="shared" si="4"/>
        <v>0</v>
      </c>
      <c r="G63" s="178">
        <f t="shared" si="4"/>
        <v>0</v>
      </c>
      <c r="H63" s="178">
        <f t="shared" si="4"/>
        <v>0</v>
      </c>
      <c r="I63" s="178">
        <f t="shared" si="4"/>
        <v>0</v>
      </c>
      <c r="J63" s="178">
        <f t="shared" si="4"/>
        <v>0</v>
      </c>
      <c r="K63" s="178">
        <f t="shared" si="4"/>
        <v>0</v>
      </c>
      <c r="L63" s="178">
        <f t="shared" si="4"/>
        <v>0</v>
      </c>
      <c r="M63" s="178">
        <f t="shared" si="4"/>
        <v>0</v>
      </c>
      <c r="N63" s="178">
        <f t="shared" si="4"/>
        <v>0</v>
      </c>
      <c r="O63" s="178">
        <f t="shared" si="4"/>
        <v>0</v>
      </c>
      <c r="P63" s="7"/>
      <c r="Q63" s="7"/>
      <c r="R63" s="7"/>
      <c r="S63" s="7"/>
      <c r="T63" s="7"/>
      <c r="U63" s="7"/>
      <c r="V63" s="7"/>
      <c r="W63" s="7"/>
      <c r="X63" s="7"/>
    </row>
    <row r="64" spans="1:24" s="229" customFormat="1" ht="12.75">
      <c r="A64" s="19" t="s">
        <v>650</v>
      </c>
      <c r="B64" s="193">
        <f>SUM(C64:O64)</f>
        <v>334870</v>
      </c>
      <c r="C64" s="181">
        <f>SUM(C14,C18,C22,C31,C35,C39,C43,C47,C51,C55,C59,)</f>
        <v>325634</v>
      </c>
      <c r="D64" s="181">
        <f aca="true" t="shared" si="5" ref="D64:O64">SUM(D14,D18,D22,D35,D39,D43,D47,D51,D55,D59,)</f>
        <v>3137</v>
      </c>
      <c r="E64" s="181">
        <f t="shared" si="5"/>
        <v>0</v>
      </c>
      <c r="F64" s="181">
        <f t="shared" si="5"/>
        <v>700</v>
      </c>
      <c r="G64" s="181">
        <f t="shared" si="5"/>
        <v>0</v>
      </c>
      <c r="H64" s="181">
        <f t="shared" si="5"/>
        <v>0</v>
      </c>
      <c r="I64" s="181">
        <f t="shared" si="5"/>
        <v>0</v>
      </c>
      <c r="J64" s="181">
        <f t="shared" si="5"/>
        <v>0</v>
      </c>
      <c r="K64" s="181">
        <f t="shared" si="5"/>
        <v>0</v>
      </c>
      <c r="L64" s="181">
        <f t="shared" si="5"/>
        <v>0</v>
      </c>
      <c r="M64" s="181">
        <f t="shared" si="5"/>
        <v>0</v>
      </c>
      <c r="N64" s="181">
        <f t="shared" si="5"/>
        <v>0</v>
      </c>
      <c r="O64" s="181">
        <f t="shared" si="5"/>
        <v>5399</v>
      </c>
      <c r="P64" s="140"/>
      <c r="Q64" s="140"/>
      <c r="R64" s="140"/>
      <c r="S64" s="140"/>
      <c r="T64" s="140"/>
      <c r="U64" s="140"/>
      <c r="V64" s="140"/>
      <c r="W64" s="140"/>
      <c r="X64" s="140"/>
    </row>
    <row r="65" spans="1:2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sheetProtection/>
  <mergeCells count="5">
    <mergeCell ref="A3:O3"/>
    <mergeCell ref="I7:J8"/>
    <mergeCell ref="I10:J10"/>
    <mergeCell ref="A4:O4"/>
    <mergeCell ref="A5:O5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66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P161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0.7109375" style="0" customWidth="1"/>
    <col min="3" max="3" width="12.28125" style="0" customWidth="1"/>
    <col min="4" max="4" width="11.8515625" style="0" customWidth="1"/>
    <col min="5" max="6" width="10.7109375" style="0" customWidth="1"/>
    <col min="7" max="7" width="12.00390625" style="0" customWidth="1"/>
    <col min="8" max="8" width="11.421875" style="0" customWidth="1"/>
    <col min="9" max="11" width="10.7109375" style="0" customWidth="1"/>
    <col min="12" max="12" width="13.140625" style="0" hidden="1" customWidth="1"/>
    <col min="13" max="13" width="15.00390625" style="0" customWidth="1"/>
  </cols>
  <sheetData>
    <row r="1" spans="1:12" s="423" customFormat="1" ht="15.75">
      <c r="A1" s="6" t="s">
        <v>780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1" ht="15.75">
      <c r="A3" s="437" t="s">
        <v>89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6" ht="15.75">
      <c r="A4" s="437" t="s">
        <v>761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286"/>
      <c r="M4" s="286"/>
      <c r="N4" s="286"/>
      <c r="O4" s="286"/>
      <c r="P4" s="286"/>
    </row>
    <row r="5" spans="1:16" ht="15.75">
      <c r="A5" s="433" t="s">
        <v>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286"/>
      <c r="M5" s="286"/>
      <c r="N5" s="286"/>
      <c r="O5" s="286"/>
      <c r="P5" s="286"/>
    </row>
    <row r="6" spans="1:12" ht="12.75">
      <c r="A6" s="440" t="s">
        <v>771</v>
      </c>
      <c r="B6" s="14"/>
      <c r="C6" s="64" t="s">
        <v>46</v>
      </c>
      <c r="D6" s="64" t="s">
        <v>533</v>
      </c>
      <c r="E6" s="64" t="s">
        <v>47</v>
      </c>
      <c r="F6" s="64" t="s">
        <v>48</v>
      </c>
      <c r="G6" s="64" t="s">
        <v>49</v>
      </c>
      <c r="H6" s="269" t="s">
        <v>50</v>
      </c>
      <c r="I6" s="449" t="s">
        <v>240</v>
      </c>
      <c r="J6" s="450"/>
      <c r="K6" s="243" t="s">
        <v>52</v>
      </c>
      <c r="L6" s="429" t="s">
        <v>772</v>
      </c>
    </row>
    <row r="7" spans="1:12" ht="12.75">
      <c r="A7" s="432"/>
      <c r="B7" s="23" t="s">
        <v>54</v>
      </c>
      <c r="C7" s="270" t="s">
        <v>55</v>
      </c>
      <c r="D7" s="23" t="s">
        <v>56</v>
      </c>
      <c r="E7" s="23" t="s">
        <v>57</v>
      </c>
      <c r="F7" s="23" t="s">
        <v>58</v>
      </c>
      <c r="G7" s="23" t="s">
        <v>65</v>
      </c>
      <c r="H7" s="24" t="s">
        <v>90</v>
      </c>
      <c r="I7" s="451"/>
      <c r="J7" s="452"/>
      <c r="K7" s="25" t="s">
        <v>63</v>
      </c>
      <c r="L7" s="430"/>
    </row>
    <row r="8" spans="1:12" ht="12.75">
      <c r="A8" s="442"/>
      <c r="B8" s="11" t="s">
        <v>64</v>
      </c>
      <c r="C8" s="271" t="s">
        <v>65</v>
      </c>
      <c r="D8" s="11" t="s">
        <v>66</v>
      </c>
      <c r="E8" s="11" t="s">
        <v>67</v>
      </c>
      <c r="F8" s="11" t="s">
        <v>66</v>
      </c>
      <c r="G8" s="11"/>
      <c r="H8" s="26"/>
      <c r="I8" s="11" t="s">
        <v>619</v>
      </c>
      <c r="J8" s="27" t="s">
        <v>618</v>
      </c>
      <c r="K8" s="27" t="s">
        <v>66</v>
      </c>
      <c r="L8" s="431"/>
    </row>
    <row r="9" spans="1:13" ht="12.75">
      <c r="A9" s="12" t="s">
        <v>7</v>
      </c>
      <c r="B9" s="21" t="s">
        <v>8</v>
      </c>
      <c r="C9" s="12" t="s">
        <v>9</v>
      </c>
      <c r="D9" s="22" t="s">
        <v>10</v>
      </c>
      <c r="E9" s="12" t="s">
        <v>11</v>
      </c>
      <c r="F9" s="22" t="s">
        <v>12</v>
      </c>
      <c r="G9" s="12" t="s">
        <v>14</v>
      </c>
      <c r="H9" s="12" t="s">
        <v>15</v>
      </c>
      <c r="I9" s="443" t="s">
        <v>16</v>
      </c>
      <c r="J9" s="453"/>
      <c r="K9" s="12" t="s">
        <v>17</v>
      </c>
      <c r="L9" s="12" t="s">
        <v>18</v>
      </c>
      <c r="M9" s="85"/>
    </row>
    <row r="10" spans="1:12" ht="12.75">
      <c r="A10" s="295" t="s">
        <v>461</v>
      </c>
      <c r="B10" s="31"/>
      <c r="C10" s="9"/>
      <c r="D10" s="20"/>
      <c r="E10" s="9"/>
      <c r="F10" s="20"/>
      <c r="G10" s="9"/>
      <c r="H10" s="20"/>
      <c r="I10" s="9"/>
      <c r="J10" s="10"/>
      <c r="K10" s="9"/>
      <c r="L10" s="9"/>
    </row>
    <row r="11" spans="1:12" ht="12.75">
      <c r="A11" s="291" t="s">
        <v>106</v>
      </c>
      <c r="B11" s="289">
        <f aca="true" t="shared" si="0" ref="B11:I12">SUM(B16,B22,B29)</f>
        <v>189127</v>
      </c>
      <c r="C11" s="296">
        <f t="shared" si="0"/>
        <v>167428</v>
      </c>
      <c r="D11" s="290">
        <f t="shared" si="0"/>
        <v>21699</v>
      </c>
      <c r="E11" s="296">
        <f t="shared" si="0"/>
        <v>0</v>
      </c>
      <c r="F11" s="290">
        <f t="shared" si="0"/>
        <v>0</v>
      </c>
      <c r="G11" s="296">
        <f t="shared" si="0"/>
        <v>0</v>
      </c>
      <c r="H11" s="290">
        <f t="shared" si="0"/>
        <v>0</v>
      </c>
      <c r="I11" s="296">
        <f t="shared" si="0"/>
        <v>0</v>
      </c>
      <c r="J11" s="300"/>
      <c r="K11" s="296">
        <f>SUM(K16,K22,K29)</f>
        <v>0</v>
      </c>
      <c r="L11" s="296">
        <f>SUM(L16,L22,L29)</f>
        <v>0</v>
      </c>
    </row>
    <row r="12" spans="1:12" ht="12.75">
      <c r="A12" s="291" t="s">
        <v>559</v>
      </c>
      <c r="B12" s="289">
        <f t="shared" si="0"/>
        <v>196993</v>
      </c>
      <c r="C12" s="289">
        <f t="shared" si="0"/>
        <v>169694</v>
      </c>
      <c r="D12" s="289">
        <f t="shared" si="0"/>
        <v>23930</v>
      </c>
      <c r="E12" s="289">
        <f t="shared" si="0"/>
        <v>0</v>
      </c>
      <c r="F12" s="289">
        <f t="shared" si="0"/>
        <v>0</v>
      </c>
      <c r="G12" s="289">
        <f t="shared" si="0"/>
        <v>0</v>
      </c>
      <c r="H12" s="289">
        <f t="shared" si="0"/>
        <v>0</v>
      </c>
      <c r="I12" s="289">
        <f t="shared" si="0"/>
        <v>0</v>
      </c>
      <c r="J12" s="289">
        <f>SUM(J17,J23,J30)</f>
        <v>293</v>
      </c>
      <c r="K12" s="289">
        <f>SUM(K17,K23,K30)</f>
        <v>3076</v>
      </c>
      <c r="L12" s="289">
        <f>SUM(L17,L23,L30)</f>
        <v>0</v>
      </c>
    </row>
    <row r="13" spans="1:13" ht="12.75">
      <c r="A13" s="291" t="s">
        <v>773</v>
      </c>
      <c r="B13" s="289">
        <f aca="true" t="shared" si="1" ref="B13:L13">SUM(B19,B26,B32)</f>
        <v>1745</v>
      </c>
      <c r="C13" s="289">
        <f t="shared" si="1"/>
        <v>1730</v>
      </c>
      <c r="D13" s="289">
        <f t="shared" si="1"/>
        <v>0</v>
      </c>
      <c r="E13" s="289">
        <f t="shared" si="1"/>
        <v>0</v>
      </c>
      <c r="F13" s="289">
        <f t="shared" si="1"/>
        <v>0</v>
      </c>
      <c r="G13" s="289">
        <f t="shared" si="1"/>
        <v>0</v>
      </c>
      <c r="H13" s="289">
        <f t="shared" si="1"/>
        <v>0</v>
      </c>
      <c r="I13" s="289">
        <f t="shared" si="1"/>
        <v>0</v>
      </c>
      <c r="J13" s="289">
        <f t="shared" si="1"/>
        <v>15</v>
      </c>
      <c r="K13" s="289">
        <f t="shared" si="1"/>
        <v>0</v>
      </c>
      <c r="L13" s="289">
        <f t="shared" si="1"/>
        <v>0</v>
      </c>
      <c r="M13" s="216"/>
    </row>
    <row r="14" spans="1:13" ht="12.75">
      <c r="A14" s="292" t="s">
        <v>559</v>
      </c>
      <c r="B14" s="220">
        <f aca="true" t="shared" si="2" ref="B14:L14">SUM(B20,B27,B33)</f>
        <v>198738</v>
      </c>
      <c r="C14" s="220">
        <f t="shared" si="2"/>
        <v>171424</v>
      </c>
      <c r="D14" s="220">
        <f t="shared" si="2"/>
        <v>23930</v>
      </c>
      <c r="E14" s="220">
        <f t="shared" si="2"/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308</v>
      </c>
      <c r="K14" s="220">
        <f t="shared" si="2"/>
        <v>3076</v>
      </c>
      <c r="L14" s="220">
        <f t="shared" si="2"/>
        <v>0</v>
      </c>
      <c r="M14" s="216"/>
    </row>
    <row r="15" spans="1:13" ht="12.75">
      <c r="A15" s="17" t="s">
        <v>449</v>
      </c>
      <c r="B15" s="42"/>
      <c r="C15" s="15"/>
      <c r="D15" s="35"/>
      <c r="E15" s="15"/>
      <c r="F15" s="35"/>
      <c r="G15" s="15"/>
      <c r="H15" s="35"/>
      <c r="I15" s="15"/>
      <c r="J15" s="298"/>
      <c r="K15" s="15"/>
      <c r="L15" s="15"/>
      <c r="M15" s="216"/>
    </row>
    <row r="16" spans="1:13" ht="12.75">
      <c r="A16" s="291" t="s">
        <v>106</v>
      </c>
      <c r="B16" s="184">
        <f>SUM(C16,D16,E16,F16,G16,H16,K16)</f>
        <v>82196</v>
      </c>
      <c r="C16" s="130">
        <v>72084</v>
      </c>
      <c r="D16" s="174">
        <v>10112</v>
      </c>
      <c r="E16" s="130">
        <v>0</v>
      </c>
      <c r="F16" s="174">
        <v>0</v>
      </c>
      <c r="G16" s="130">
        <v>0</v>
      </c>
      <c r="H16" s="174">
        <v>0</v>
      </c>
      <c r="I16" s="130">
        <v>0</v>
      </c>
      <c r="J16" s="161"/>
      <c r="K16" s="130">
        <v>0</v>
      </c>
      <c r="L16" s="130">
        <v>0</v>
      </c>
      <c r="M16" s="216"/>
    </row>
    <row r="17" spans="1:13" ht="12.75" customHeight="1">
      <c r="A17" s="291" t="s">
        <v>559</v>
      </c>
      <c r="B17" s="184">
        <v>85213</v>
      </c>
      <c r="C17" s="130">
        <v>73132</v>
      </c>
      <c r="D17" s="174">
        <v>11056</v>
      </c>
      <c r="E17" s="130">
        <v>0</v>
      </c>
      <c r="F17" s="174">
        <v>0</v>
      </c>
      <c r="G17" s="130">
        <v>0</v>
      </c>
      <c r="H17" s="174">
        <v>0</v>
      </c>
      <c r="I17" s="130">
        <v>0</v>
      </c>
      <c r="J17" s="161">
        <v>0</v>
      </c>
      <c r="K17" s="130">
        <v>1025</v>
      </c>
      <c r="L17" s="130"/>
      <c r="M17" s="216"/>
    </row>
    <row r="18" spans="1:13" ht="12.75" customHeight="1">
      <c r="A18" s="291" t="s">
        <v>763</v>
      </c>
      <c r="B18" s="184">
        <v>679</v>
      </c>
      <c r="C18" s="130">
        <v>679</v>
      </c>
      <c r="D18" s="174"/>
      <c r="E18" s="130"/>
      <c r="F18" s="174"/>
      <c r="G18" s="130"/>
      <c r="H18" s="174"/>
      <c r="I18" s="130"/>
      <c r="J18" s="161"/>
      <c r="K18" s="130"/>
      <c r="L18" s="130"/>
      <c r="M18" s="216"/>
    </row>
    <row r="19" spans="1:13" ht="12.75">
      <c r="A19" s="291" t="s">
        <v>773</v>
      </c>
      <c r="B19" s="174">
        <f aca="true" t="shared" si="3" ref="B19:L19">SUM(B18:B18)</f>
        <v>679</v>
      </c>
      <c r="C19" s="130">
        <f t="shared" si="3"/>
        <v>679</v>
      </c>
      <c r="D19" s="130">
        <f t="shared" si="3"/>
        <v>0</v>
      </c>
      <c r="E19" s="130">
        <f t="shared" si="3"/>
        <v>0</v>
      </c>
      <c r="F19" s="130">
        <f t="shared" si="3"/>
        <v>0</v>
      </c>
      <c r="G19" s="130">
        <f t="shared" si="3"/>
        <v>0</v>
      </c>
      <c r="H19" s="130">
        <f t="shared" si="3"/>
        <v>0</v>
      </c>
      <c r="I19" s="130">
        <f t="shared" si="3"/>
        <v>0</v>
      </c>
      <c r="J19" s="130">
        <f t="shared" si="3"/>
        <v>0</v>
      </c>
      <c r="K19" s="130">
        <f t="shared" si="3"/>
        <v>0</v>
      </c>
      <c r="L19" s="130">
        <f t="shared" si="3"/>
        <v>0</v>
      </c>
      <c r="M19" s="216"/>
    </row>
    <row r="20" spans="1:13" ht="12.75">
      <c r="A20" s="292" t="s">
        <v>559</v>
      </c>
      <c r="B20" s="424">
        <f aca="true" t="shared" si="4" ref="B20:L20">SUM(B17,B19)</f>
        <v>85892</v>
      </c>
      <c r="C20" s="424">
        <f t="shared" si="4"/>
        <v>73811</v>
      </c>
      <c r="D20" s="424">
        <f t="shared" si="4"/>
        <v>11056</v>
      </c>
      <c r="E20" s="424">
        <f t="shared" si="4"/>
        <v>0</v>
      </c>
      <c r="F20" s="424">
        <f t="shared" si="4"/>
        <v>0</v>
      </c>
      <c r="G20" s="424">
        <f t="shared" si="4"/>
        <v>0</v>
      </c>
      <c r="H20" s="424">
        <f t="shared" si="4"/>
        <v>0</v>
      </c>
      <c r="I20" s="424">
        <f t="shared" si="4"/>
        <v>0</v>
      </c>
      <c r="J20" s="424">
        <f t="shared" si="4"/>
        <v>0</v>
      </c>
      <c r="K20" s="424">
        <f t="shared" si="4"/>
        <v>1025</v>
      </c>
      <c r="L20" s="424">
        <f t="shared" si="4"/>
        <v>0</v>
      </c>
      <c r="M20" s="216"/>
    </row>
    <row r="21" spans="1:13" ht="12.75">
      <c r="A21" s="17" t="s">
        <v>459</v>
      </c>
      <c r="B21" s="171"/>
      <c r="C21" s="167"/>
      <c r="D21" s="171"/>
      <c r="E21" s="167"/>
      <c r="F21" s="171"/>
      <c r="G21" s="167"/>
      <c r="H21" s="171"/>
      <c r="I21" s="167"/>
      <c r="J21" s="169"/>
      <c r="K21" s="167"/>
      <c r="L21" s="167"/>
      <c r="M21" s="216"/>
    </row>
    <row r="22" spans="1:13" ht="12.75">
      <c r="A22" s="291" t="s">
        <v>106</v>
      </c>
      <c r="B22" s="184">
        <f>SUM(C22,D22,E22,F22,G22,H22,K22)</f>
        <v>69067</v>
      </c>
      <c r="C22" s="130">
        <v>61526</v>
      </c>
      <c r="D22" s="174">
        <v>7541</v>
      </c>
      <c r="E22" s="130">
        <v>0</v>
      </c>
      <c r="F22" s="174">
        <v>0</v>
      </c>
      <c r="G22" s="130">
        <v>0</v>
      </c>
      <c r="H22" s="174">
        <v>0</v>
      </c>
      <c r="I22" s="130">
        <v>0</v>
      </c>
      <c r="J22" s="161"/>
      <c r="K22" s="130">
        <v>0</v>
      </c>
      <c r="L22" s="130">
        <v>0</v>
      </c>
      <c r="M22" s="216"/>
    </row>
    <row r="23" spans="1:13" ht="12.75">
      <c r="A23" s="291" t="s">
        <v>559</v>
      </c>
      <c r="B23" s="184">
        <v>71820</v>
      </c>
      <c r="C23" s="130">
        <v>62377</v>
      </c>
      <c r="D23" s="174">
        <v>8418</v>
      </c>
      <c r="E23" s="130">
        <v>0</v>
      </c>
      <c r="F23" s="174">
        <v>0</v>
      </c>
      <c r="G23" s="130">
        <v>0</v>
      </c>
      <c r="H23" s="174">
        <v>0</v>
      </c>
      <c r="I23" s="130">
        <v>0</v>
      </c>
      <c r="J23" s="161">
        <v>0</v>
      </c>
      <c r="K23" s="130">
        <v>1025</v>
      </c>
      <c r="L23" s="130"/>
      <c r="M23" s="216"/>
    </row>
    <row r="24" spans="1:13" ht="12.75">
      <c r="A24" s="291" t="s">
        <v>763</v>
      </c>
      <c r="B24" s="184">
        <v>680</v>
      </c>
      <c r="C24" s="130">
        <v>680</v>
      </c>
      <c r="D24" s="174"/>
      <c r="E24" s="130"/>
      <c r="F24" s="174"/>
      <c r="G24" s="130"/>
      <c r="H24" s="174"/>
      <c r="I24" s="130"/>
      <c r="J24" s="161"/>
      <c r="K24" s="130"/>
      <c r="L24" s="130"/>
      <c r="M24" s="216"/>
    </row>
    <row r="25" spans="1:13" ht="12.75">
      <c r="A25" s="291" t="s">
        <v>620</v>
      </c>
      <c r="B25" s="184">
        <v>15</v>
      </c>
      <c r="C25" s="130"/>
      <c r="D25" s="174"/>
      <c r="E25" s="130"/>
      <c r="F25" s="174"/>
      <c r="G25" s="130"/>
      <c r="H25" s="174"/>
      <c r="I25" s="130"/>
      <c r="J25" s="161">
        <v>15</v>
      </c>
      <c r="K25" s="130"/>
      <c r="L25" s="130"/>
      <c r="M25" s="216"/>
    </row>
    <row r="26" spans="1:13" ht="12.75">
      <c r="A26" s="291" t="s">
        <v>773</v>
      </c>
      <c r="B26" s="174">
        <f aca="true" t="shared" si="5" ref="B26:L26">SUM(B24:B25)</f>
        <v>695</v>
      </c>
      <c r="C26" s="130">
        <f t="shared" si="5"/>
        <v>680</v>
      </c>
      <c r="D26" s="130">
        <f t="shared" si="5"/>
        <v>0</v>
      </c>
      <c r="E26" s="130">
        <f t="shared" si="5"/>
        <v>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15</v>
      </c>
      <c r="K26" s="130">
        <f t="shared" si="5"/>
        <v>0</v>
      </c>
      <c r="L26" s="130">
        <f t="shared" si="5"/>
        <v>0</v>
      </c>
      <c r="M26" s="216"/>
    </row>
    <row r="27" spans="1:13" ht="12.75">
      <c r="A27" s="292" t="s">
        <v>559</v>
      </c>
      <c r="B27" s="424">
        <f aca="true" t="shared" si="6" ref="B27:L27">SUM(B23,B26)</f>
        <v>72515</v>
      </c>
      <c r="C27" s="424">
        <f t="shared" si="6"/>
        <v>63057</v>
      </c>
      <c r="D27" s="424">
        <f t="shared" si="6"/>
        <v>8418</v>
      </c>
      <c r="E27" s="424">
        <f t="shared" si="6"/>
        <v>0</v>
      </c>
      <c r="F27" s="424">
        <f t="shared" si="6"/>
        <v>0</v>
      </c>
      <c r="G27" s="424">
        <f t="shared" si="6"/>
        <v>0</v>
      </c>
      <c r="H27" s="424">
        <f t="shared" si="6"/>
        <v>0</v>
      </c>
      <c r="I27" s="424">
        <f t="shared" si="6"/>
        <v>0</v>
      </c>
      <c r="J27" s="424">
        <f t="shared" si="6"/>
        <v>15</v>
      </c>
      <c r="K27" s="424">
        <f t="shared" si="6"/>
        <v>1025</v>
      </c>
      <c r="L27" s="424">
        <f t="shared" si="6"/>
        <v>0</v>
      </c>
      <c r="M27" s="216"/>
    </row>
    <row r="28" spans="1:13" ht="12.75">
      <c r="A28" s="73" t="s">
        <v>460</v>
      </c>
      <c r="B28" s="168"/>
      <c r="C28" s="130"/>
      <c r="D28" s="174"/>
      <c r="E28" s="130"/>
      <c r="F28" s="174"/>
      <c r="G28" s="130"/>
      <c r="H28" s="174"/>
      <c r="I28" s="130"/>
      <c r="J28" s="161"/>
      <c r="K28" s="130"/>
      <c r="L28" s="130"/>
      <c r="M28" s="216"/>
    </row>
    <row r="29" spans="1:13" ht="12.75">
      <c r="A29" s="291" t="s">
        <v>106</v>
      </c>
      <c r="B29" s="184">
        <f>SUM(C29,D29,E29,F29,G29,H29,K29)</f>
        <v>37864</v>
      </c>
      <c r="C29" s="130">
        <v>33818</v>
      </c>
      <c r="D29" s="174">
        <v>4046</v>
      </c>
      <c r="E29" s="130">
        <v>0</v>
      </c>
      <c r="F29" s="174">
        <v>0</v>
      </c>
      <c r="G29" s="130">
        <v>0</v>
      </c>
      <c r="H29" s="174">
        <v>0</v>
      </c>
      <c r="I29" s="130">
        <v>0</v>
      </c>
      <c r="J29" s="161"/>
      <c r="K29" s="130">
        <v>0</v>
      </c>
      <c r="L29" s="130">
        <v>0</v>
      </c>
      <c r="M29" s="216"/>
    </row>
    <row r="30" spans="1:13" ht="12.75">
      <c r="A30" s="291" t="s">
        <v>559</v>
      </c>
      <c r="B30" s="184">
        <v>39960</v>
      </c>
      <c r="C30" s="130">
        <v>34185</v>
      </c>
      <c r="D30" s="174">
        <v>4456</v>
      </c>
      <c r="E30" s="130">
        <v>0</v>
      </c>
      <c r="F30" s="174">
        <v>0</v>
      </c>
      <c r="G30" s="130">
        <v>0</v>
      </c>
      <c r="H30" s="174">
        <v>0</v>
      </c>
      <c r="I30" s="130">
        <v>0</v>
      </c>
      <c r="J30" s="161">
        <v>293</v>
      </c>
      <c r="K30" s="130">
        <v>1026</v>
      </c>
      <c r="L30" s="130"/>
      <c r="M30" s="216"/>
    </row>
    <row r="31" spans="1:13" ht="12.75">
      <c r="A31" s="291" t="s">
        <v>763</v>
      </c>
      <c r="B31" s="184">
        <v>371</v>
      </c>
      <c r="C31" s="130">
        <v>371</v>
      </c>
      <c r="D31" s="174"/>
      <c r="E31" s="130"/>
      <c r="F31" s="174"/>
      <c r="G31" s="130"/>
      <c r="H31" s="174"/>
      <c r="I31" s="130"/>
      <c r="J31" s="161"/>
      <c r="K31" s="130"/>
      <c r="L31" s="130"/>
      <c r="M31" s="216"/>
    </row>
    <row r="32" spans="1:13" ht="12.75">
      <c r="A32" s="291" t="s">
        <v>773</v>
      </c>
      <c r="B32" s="174">
        <f aca="true" t="shared" si="7" ref="B32:L32">SUM(B31:B31)</f>
        <v>371</v>
      </c>
      <c r="C32" s="130">
        <f t="shared" si="7"/>
        <v>371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 t="shared" si="7"/>
        <v>0</v>
      </c>
      <c r="J32" s="130">
        <f t="shared" si="7"/>
        <v>0</v>
      </c>
      <c r="K32" s="130">
        <f t="shared" si="7"/>
        <v>0</v>
      </c>
      <c r="L32" s="130">
        <f t="shared" si="7"/>
        <v>0</v>
      </c>
      <c r="M32" s="216"/>
    </row>
    <row r="33" spans="1:13" ht="12.75">
      <c r="A33" s="292" t="s">
        <v>559</v>
      </c>
      <c r="B33" s="424">
        <f aca="true" t="shared" si="8" ref="B33:L33">SUM(B30,B32)</f>
        <v>40331</v>
      </c>
      <c r="C33" s="424">
        <f t="shared" si="8"/>
        <v>34556</v>
      </c>
      <c r="D33" s="424">
        <f t="shared" si="8"/>
        <v>4456</v>
      </c>
      <c r="E33" s="424">
        <f t="shared" si="8"/>
        <v>0</v>
      </c>
      <c r="F33" s="424">
        <f t="shared" si="8"/>
        <v>0</v>
      </c>
      <c r="G33" s="424">
        <f t="shared" si="8"/>
        <v>0</v>
      </c>
      <c r="H33" s="424">
        <f t="shared" si="8"/>
        <v>0</v>
      </c>
      <c r="I33" s="424">
        <f t="shared" si="8"/>
        <v>0</v>
      </c>
      <c r="J33" s="424">
        <f t="shared" si="8"/>
        <v>293</v>
      </c>
      <c r="K33" s="424">
        <f t="shared" si="8"/>
        <v>1026</v>
      </c>
      <c r="L33" s="424">
        <f t="shared" si="8"/>
        <v>0</v>
      </c>
      <c r="M33" s="216"/>
    </row>
    <row r="34" spans="1:13" ht="12.75">
      <c r="A34" s="71" t="s">
        <v>593</v>
      </c>
      <c r="B34" s="171"/>
      <c r="C34" s="189"/>
      <c r="D34" s="190"/>
      <c r="E34" s="189"/>
      <c r="F34" s="190"/>
      <c r="G34" s="189"/>
      <c r="H34" s="190"/>
      <c r="I34" s="189"/>
      <c r="J34" s="299"/>
      <c r="K34" s="189"/>
      <c r="L34" s="189"/>
      <c r="M34" s="216"/>
    </row>
    <row r="35" spans="1:13" ht="12.75">
      <c r="A35" s="291" t="s">
        <v>106</v>
      </c>
      <c r="B35" s="184">
        <f>SUM(C35,D35,E35,F35,G35,H35,K35)</f>
        <v>23756</v>
      </c>
      <c r="C35" s="192">
        <v>23106</v>
      </c>
      <c r="D35" s="182">
        <v>650</v>
      </c>
      <c r="E35" s="192">
        <v>0</v>
      </c>
      <c r="F35" s="182">
        <v>0</v>
      </c>
      <c r="G35" s="192">
        <v>0</v>
      </c>
      <c r="H35" s="182">
        <v>0</v>
      </c>
      <c r="I35" s="192">
        <v>0</v>
      </c>
      <c r="J35" s="159"/>
      <c r="K35" s="192">
        <v>0</v>
      </c>
      <c r="L35" s="192">
        <v>0</v>
      </c>
      <c r="M35" s="216"/>
    </row>
    <row r="36" spans="1:13" ht="12.75">
      <c r="A36" s="291" t="s">
        <v>559</v>
      </c>
      <c r="B36" s="184">
        <v>24182</v>
      </c>
      <c r="C36" s="192">
        <v>23328</v>
      </c>
      <c r="D36" s="182">
        <v>650</v>
      </c>
      <c r="E36" s="192">
        <v>0</v>
      </c>
      <c r="F36" s="182">
        <v>0</v>
      </c>
      <c r="G36" s="192">
        <v>0</v>
      </c>
      <c r="H36" s="182">
        <v>0</v>
      </c>
      <c r="I36" s="192">
        <v>0</v>
      </c>
      <c r="J36" s="159">
        <v>0</v>
      </c>
      <c r="K36" s="192">
        <v>204</v>
      </c>
      <c r="L36" s="192"/>
      <c r="M36" s="216"/>
    </row>
    <row r="37" spans="1:13" ht="12.75">
      <c r="A37" s="291" t="s">
        <v>763</v>
      </c>
      <c r="B37" s="184">
        <v>161</v>
      </c>
      <c r="C37" s="130">
        <v>161</v>
      </c>
      <c r="D37" s="174"/>
      <c r="E37" s="130"/>
      <c r="F37" s="174"/>
      <c r="G37" s="130"/>
      <c r="H37" s="174"/>
      <c r="I37" s="130"/>
      <c r="J37" s="161"/>
      <c r="K37" s="130"/>
      <c r="L37" s="130"/>
      <c r="M37" s="216"/>
    </row>
    <row r="38" spans="1:13" ht="12.75">
      <c r="A38" s="291" t="s">
        <v>764</v>
      </c>
      <c r="B38" s="184">
        <v>276</v>
      </c>
      <c r="C38" s="130"/>
      <c r="D38" s="174"/>
      <c r="E38" s="130"/>
      <c r="F38" s="174"/>
      <c r="G38" s="130"/>
      <c r="H38" s="174">
        <v>276</v>
      </c>
      <c r="I38" s="130"/>
      <c r="J38" s="161"/>
      <c r="K38" s="130"/>
      <c r="L38" s="130"/>
      <c r="M38" s="216"/>
    </row>
    <row r="39" spans="1:13" ht="12.75">
      <c r="A39" s="291" t="s">
        <v>773</v>
      </c>
      <c r="B39" s="174">
        <f aca="true" t="shared" si="9" ref="B39:L39">SUM(B37:B38)</f>
        <v>437</v>
      </c>
      <c r="C39" s="130">
        <f t="shared" si="9"/>
        <v>161</v>
      </c>
      <c r="D39" s="130">
        <f t="shared" si="9"/>
        <v>0</v>
      </c>
      <c r="E39" s="130">
        <f t="shared" si="9"/>
        <v>0</v>
      </c>
      <c r="F39" s="130">
        <f t="shared" si="9"/>
        <v>0</v>
      </c>
      <c r="G39" s="130">
        <f t="shared" si="9"/>
        <v>0</v>
      </c>
      <c r="H39" s="130">
        <f t="shared" si="9"/>
        <v>276</v>
      </c>
      <c r="I39" s="130">
        <f t="shared" si="9"/>
        <v>0</v>
      </c>
      <c r="J39" s="130">
        <f t="shared" si="9"/>
        <v>0</v>
      </c>
      <c r="K39" s="130">
        <f t="shared" si="9"/>
        <v>0</v>
      </c>
      <c r="L39" s="130">
        <f t="shared" si="9"/>
        <v>0</v>
      </c>
      <c r="M39" s="216"/>
    </row>
    <row r="40" spans="1:13" ht="12.75">
      <c r="A40" s="292" t="s">
        <v>559</v>
      </c>
      <c r="B40" s="424">
        <f aca="true" t="shared" si="10" ref="B40:L40">SUM(B36,B39)</f>
        <v>24619</v>
      </c>
      <c r="C40" s="424">
        <f t="shared" si="10"/>
        <v>23489</v>
      </c>
      <c r="D40" s="424">
        <f t="shared" si="10"/>
        <v>650</v>
      </c>
      <c r="E40" s="424">
        <f t="shared" si="10"/>
        <v>0</v>
      </c>
      <c r="F40" s="424">
        <f t="shared" si="10"/>
        <v>0</v>
      </c>
      <c r="G40" s="424">
        <f t="shared" si="10"/>
        <v>0</v>
      </c>
      <c r="H40" s="424">
        <f t="shared" si="10"/>
        <v>276</v>
      </c>
      <c r="I40" s="424">
        <f t="shared" si="10"/>
        <v>0</v>
      </c>
      <c r="J40" s="424">
        <f t="shared" si="10"/>
        <v>0</v>
      </c>
      <c r="K40" s="424">
        <f t="shared" si="10"/>
        <v>204</v>
      </c>
      <c r="L40" s="424">
        <f t="shared" si="10"/>
        <v>0</v>
      </c>
      <c r="M40" s="216"/>
    </row>
    <row r="41" spans="1:13" ht="12.75">
      <c r="A41" s="17" t="s">
        <v>774</v>
      </c>
      <c r="B41" s="171"/>
      <c r="C41" s="167"/>
      <c r="D41" s="171"/>
      <c r="E41" s="167"/>
      <c r="F41" s="171"/>
      <c r="G41" s="167"/>
      <c r="H41" s="171"/>
      <c r="I41" s="167"/>
      <c r="J41" s="171"/>
      <c r="K41" s="167"/>
      <c r="L41" s="167"/>
      <c r="M41" s="216"/>
    </row>
    <row r="42" spans="1:13" ht="12.75">
      <c r="A42" s="291" t="s">
        <v>106</v>
      </c>
      <c r="B42" s="184">
        <f>B47+B55</f>
        <v>135093</v>
      </c>
      <c r="C42" s="130">
        <f>SUM(C47,C55)</f>
        <v>57449</v>
      </c>
      <c r="D42" s="174">
        <v>77644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130"/>
      <c r="K42" s="130">
        <v>0</v>
      </c>
      <c r="L42" s="130"/>
      <c r="M42" s="216"/>
    </row>
    <row r="43" spans="1:13" ht="12.75">
      <c r="A43" s="291" t="s">
        <v>559</v>
      </c>
      <c r="B43" s="184">
        <f>SUM(B48,B56)</f>
        <v>139732</v>
      </c>
      <c r="C43" s="184">
        <f>SUM(C48,C56)</f>
        <v>58499</v>
      </c>
      <c r="D43" s="184">
        <f aca="true" t="shared" si="11" ref="D43:L43">SUM(D48,D56)</f>
        <v>77660</v>
      </c>
      <c r="E43" s="184">
        <f t="shared" si="11"/>
        <v>0</v>
      </c>
      <c r="F43" s="184">
        <f t="shared" si="11"/>
        <v>0</v>
      </c>
      <c r="G43" s="184">
        <f t="shared" si="11"/>
        <v>0</v>
      </c>
      <c r="H43" s="184">
        <f t="shared" si="11"/>
        <v>0</v>
      </c>
      <c r="I43" s="184">
        <f t="shared" si="11"/>
        <v>0</v>
      </c>
      <c r="J43" s="184">
        <f t="shared" si="11"/>
        <v>0</v>
      </c>
      <c r="K43" s="184">
        <f t="shared" si="11"/>
        <v>3573</v>
      </c>
      <c r="L43" s="184">
        <f t="shared" si="11"/>
        <v>0</v>
      </c>
      <c r="M43" s="216"/>
    </row>
    <row r="44" spans="1:13" ht="12.75">
      <c r="A44" s="291" t="s">
        <v>773</v>
      </c>
      <c r="B44" s="174">
        <f aca="true" t="shared" si="12" ref="B44:L44">SUM(B52,B58)</f>
        <v>638</v>
      </c>
      <c r="C44" s="130">
        <f t="shared" si="12"/>
        <v>590</v>
      </c>
      <c r="D44" s="130">
        <f t="shared" si="12"/>
        <v>11</v>
      </c>
      <c r="E44" s="130">
        <f t="shared" si="12"/>
        <v>0</v>
      </c>
      <c r="F44" s="130">
        <f t="shared" si="12"/>
        <v>37</v>
      </c>
      <c r="G44" s="130">
        <f t="shared" si="12"/>
        <v>0</v>
      </c>
      <c r="H44" s="130">
        <f t="shared" si="12"/>
        <v>0</v>
      </c>
      <c r="I44" s="130">
        <f t="shared" si="12"/>
        <v>0</v>
      </c>
      <c r="J44" s="130">
        <f t="shared" si="12"/>
        <v>0</v>
      </c>
      <c r="K44" s="130">
        <f t="shared" si="12"/>
        <v>0</v>
      </c>
      <c r="L44" s="130">
        <f t="shared" si="12"/>
        <v>0</v>
      </c>
      <c r="M44" s="216"/>
    </row>
    <row r="45" spans="1:13" ht="12.75">
      <c r="A45" s="292" t="s">
        <v>559</v>
      </c>
      <c r="B45" s="174">
        <f aca="true" t="shared" si="13" ref="B45:L45">SUM(B53,B59)</f>
        <v>140370</v>
      </c>
      <c r="C45" s="164">
        <f t="shared" si="13"/>
        <v>59089</v>
      </c>
      <c r="D45" s="164">
        <f t="shared" si="13"/>
        <v>77671</v>
      </c>
      <c r="E45" s="164">
        <f t="shared" si="13"/>
        <v>0</v>
      </c>
      <c r="F45" s="164">
        <f t="shared" si="13"/>
        <v>37</v>
      </c>
      <c r="G45" s="164">
        <f t="shared" si="13"/>
        <v>0</v>
      </c>
      <c r="H45" s="164">
        <f t="shared" si="13"/>
        <v>0</v>
      </c>
      <c r="I45" s="164">
        <f t="shared" si="13"/>
        <v>0</v>
      </c>
      <c r="J45" s="164">
        <f t="shared" si="13"/>
        <v>0</v>
      </c>
      <c r="K45" s="164">
        <f t="shared" si="13"/>
        <v>3573</v>
      </c>
      <c r="L45" s="164">
        <f t="shared" si="13"/>
        <v>0</v>
      </c>
      <c r="M45" s="216"/>
    </row>
    <row r="46" spans="1:13" ht="12.75">
      <c r="A46" s="14" t="s">
        <v>258</v>
      </c>
      <c r="B46" s="171"/>
      <c r="C46" s="167"/>
      <c r="D46" s="171"/>
      <c r="E46" s="167"/>
      <c r="F46" s="171"/>
      <c r="G46" s="167"/>
      <c r="H46" s="171"/>
      <c r="I46" s="167"/>
      <c r="J46" s="169"/>
      <c r="K46" s="167"/>
      <c r="L46" s="167"/>
      <c r="M46" s="216"/>
    </row>
    <row r="47" spans="1:13" ht="12.75">
      <c r="A47" s="319" t="s">
        <v>106</v>
      </c>
      <c r="B47" s="184">
        <f>SUM(C47,D47,E47,F47,G47,H47,K47)</f>
        <v>84866</v>
      </c>
      <c r="C47" s="130">
        <v>34860</v>
      </c>
      <c r="D47" s="174">
        <v>50006</v>
      </c>
      <c r="E47" s="130">
        <v>0</v>
      </c>
      <c r="F47" s="174">
        <v>0</v>
      </c>
      <c r="G47" s="130">
        <v>0</v>
      </c>
      <c r="H47" s="174">
        <v>0</v>
      </c>
      <c r="I47" s="130">
        <v>0</v>
      </c>
      <c r="J47" s="161"/>
      <c r="K47" s="130">
        <v>0</v>
      </c>
      <c r="L47" s="130">
        <v>0</v>
      </c>
      <c r="M47" s="216"/>
    </row>
    <row r="48" spans="1:13" ht="12.75">
      <c r="A48" s="319" t="s">
        <v>559</v>
      </c>
      <c r="B48" s="184">
        <v>88714</v>
      </c>
      <c r="C48" s="130">
        <v>35468</v>
      </c>
      <c r="D48" s="174">
        <v>50022</v>
      </c>
      <c r="E48" s="130">
        <v>0</v>
      </c>
      <c r="F48" s="174">
        <v>0</v>
      </c>
      <c r="G48" s="130">
        <v>0</v>
      </c>
      <c r="H48" s="174">
        <v>0</v>
      </c>
      <c r="I48" s="130">
        <v>0</v>
      </c>
      <c r="J48" s="161">
        <v>0</v>
      </c>
      <c r="K48" s="130">
        <v>3224</v>
      </c>
      <c r="L48" s="130"/>
      <c r="M48" s="216"/>
    </row>
    <row r="49" spans="1:13" ht="12.75">
      <c r="A49" s="291" t="s">
        <v>763</v>
      </c>
      <c r="B49" s="184">
        <v>294</v>
      </c>
      <c r="C49" s="130">
        <v>294</v>
      </c>
      <c r="D49" s="174"/>
      <c r="E49" s="130"/>
      <c r="F49" s="174"/>
      <c r="G49" s="130"/>
      <c r="H49" s="174"/>
      <c r="I49" s="130"/>
      <c r="J49" s="161"/>
      <c r="K49" s="130"/>
      <c r="L49" s="130"/>
      <c r="M49" s="216"/>
    </row>
    <row r="50" spans="1:13" ht="12.75">
      <c r="A50" s="291" t="s">
        <v>765</v>
      </c>
      <c r="B50" s="184">
        <v>37</v>
      </c>
      <c r="C50" s="130"/>
      <c r="D50" s="174"/>
      <c r="E50" s="130"/>
      <c r="F50" s="174">
        <v>37</v>
      </c>
      <c r="G50" s="130"/>
      <c r="H50" s="174"/>
      <c r="I50" s="130"/>
      <c r="J50" s="161"/>
      <c r="K50" s="130"/>
      <c r="L50" s="130"/>
      <c r="M50" s="216"/>
    </row>
    <row r="51" spans="1:13" ht="12.75">
      <c r="A51" s="291" t="s">
        <v>622</v>
      </c>
      <c r="B51" s="184">
        <v>11</v>
      </c>
      <c r="C51" s="130"/>
      <c r="D51" s="130">
        <v>11</v>
      </c>
      <c r="E51" s="130"/>
      <c r="F51" s="130"/>
      <c r="G51" s="130"/>
      <c r="H51" s="130"/>
      <c r="I51" s="130"/>
      <c r="J51" s="130"/>
      <c r="K51" s="130"/>
      <c r="L51" s="130"/>
      <c r="M51" s="216"/>
    </row>
    <row r="52" spans="1:13" ht="12.75">
      <c r="A52" s="291" t="s">
        <v>773</v>
      </c>
      <c r="B52" s="174">
        <f aca="true" t="shared" si="14" ref="B52:L52">SUM(B49:B51)</f>
        <v>342</v>
      </c>
      <c r="C52" s="130">
        <f t="shared" si="14"/>
        <v>294</v>
      </c>
      <c r="D52" s="130">
        <f t="shared" si="14"/>
        <v>11</v>
      </c>
      <c r="E52" s="130">
        <f t="shared" si="14"/>
        <v>0</v>
      </c>
      <c r="F52" s="130">
        <f t="shared" si="14"/>
        <v>37</v>
      </c>
      <c r="G52" s="130">
        <f t="shared" si="14"/>
        <v>0</v>
      </c>
      <c r="H52" s="130">
        <f t="shared" si="14"/>
        <v>0</v>
      </c>
      <c r="I52" s="130">
        <f t="shared" si="14"/>
        <v>0</v>
      </c>
      <c r="J52" s="130">
        <f t="shared" si="14"/>
        <v>0</v>
      </c>
      <c r="K52" s="130">
        <f t="shared" si="14"/>
        <v>0</v>
      </c>
      <c r="L52" s="130">
        <f t="shared" si="14"/>
        <v>0</v>
      </c>
      <c r="M52" s="216"/>
    </row>
    <row r="53" spans="1:13" ht="12.75">
      <c r="A53" s="292" t="s">
        <v>559</v>
      </c>
      <c r="B53" s="424">
        <f aca="true" t="shared" si="15" ref="B53:L53">SUM(B48,B52)</f>
        <v>89056</v>
      </c>
      <c r="C53" s="424">
        <f t="shared" si="15"/>
        <v>35762</v>
      </c>
      <c r="D53" s="424">
        <f t="shared" si="15"/>
        <v>50033</v>
      </c>
      <c r="E53" s="424">
        <f t="shared" si="15"/>
        <v>0</v>
      </c>
      <c r="F53" s="424">
        <f t="shared" si="15"/>
        <v>37</v>
      </c>
      <c r="G53" s="424">
        <f t="shared" si="15"/>
        <v>0</v>
      </c>
      <c r="H53" s="424">
        <f t="shared" si="15"/>
        <v>0</v>
      </c>
      <c r="I53" s="424">
        <f t="shared" si="15"/>
        <v>0</v>
      </c>
      <c r="J53" s="424">
        <f t="shared" si="15"/>
        <v>0</v>
      </c>
      <c r="K53" s="424">
        <f t="shared" si="15"/>
        <v>3224</v>
      </c>
      <c r="L53" s="424">
        <f t="shared" si="15"/>
        <v>0</v>
      </c>
      <c r="M53" s="216"/>
    </row>
    <row r="54" spans="1:12" ht="12.75">
      <c r="A54" s="15" t="s">
        <v>259</v>
      </c>
      <c r="B54" s="168"/>
      <c r="C54" s="130"/>
      <c r="D54" s="174"/>
      <c r="E54" s="130"/>
      <c r="F54" s="168"/>
      <c r="G54" s="130"/>
      <c r="H54" s="174"/>
      <c r="I54" s="130"/>
      <c r="J54" s="161"/>
      <c r="K54" s="167"/>
      <c r="L54" s="167"/>
    </row>
    <row r="55" spans="1:12" ht="12.75">
      <c r="A55" s="319" t="s">
        <v>106</v>
      </c>
      <c r="B55" s="184">
        <f>SUM(C55,D55,E55,F55,G55,H55,K55)</f>
        <v>50227</v>
      </c>
      <c r="C55" s="130">
        <v>22589</v>
      </c>
      <c r="D55" s="174">
        <v>27638</v>
      </c>
      <c r="E55" s="130">
        <v>0</v>
      </c>
      <c r="F55" s="168">
        <v>0</v>
      </c>
      <c r="G55" s="130">
        <v>0</v>
      </c>
      <c r="H55" s="174">
        <v>0</v>
      </c>
      <c r="I55" s="130">
        <v>0</v>
      </c>
      <c r="J55" s="161"/>
      <c r="K55" s="130">
        <v>0</v>
      </c>
      <c r="L55" s="130">
        <v>0</v>
      </c>
    </row>
    <row r="56" spans="1:12" ht="12.75">
      <c r="A56" s="291" t="s">
        <v>559</v>
      </c>
      <c r="B56" s="184">
        <v>51018</v>
      </c>
      <c r="C56" s="130">
        <v>23031</v>
      </c>
      <c r="D56" s="174">
        <v>27638</v>
      </c>
      <c r="E56" s="130">
        <v>0</v>
      </c>
      <c r="F56" s="168">
        <v>0</v>
      </c>
      <c r="G56" s="130">
        <v>0</v>
      </c>
      <c r="H56" s="174">
        <v>0</v>
      </c>
      <c r="I56" s="130">
        <v>0</v>
      </c>
      <c r="J56" s="161">
        <v>0</v>
      </c>
      <c r="K56" s="130">
        <v>349</v>
      </c>
      <c r="L56" s="130"/>
    </row>
    <row r="57" spans="1:13" ht="12.75">
      <c r="A57" s="291" t="s">
        <v>763</v>
      </c>
      <c r="B57" s="184">
        <v>296</v>
      </c>
      <c r="C57" s="130">
        <v>296</v>
      </c>
      <c r="D57" s="174"/>
      <c r="E57" s="130"/>
      <c r="F57" s="174"/>
      <c r="G57" s="130"/>
      <c r="H57" s="174"/>
      <c r="I57" s="130"/>
      <c r="J57" s="161"/>
      <c r="K57" s="130"/>
      <c r="L57" s="130"/>
      <c r="M57" s="216"/>
    </row>
    <row r="58" spans="1:13" ht="12.75">
      <c r="A58" s="291" t="s">
        <v>773</v>
      </c>
      <c r="B58" s="174">
        <f aca="true" t="shared" si="16" ref="B58:L58">SUM(B57:B57)</f>
        <v>296</v>
      </c>
      <c r="C58" s="130">
        <f t="shared" si="16"/>
        <v>296</v>
      </c>
      <c r="D58" s="130">
        <f t="shared" si="16"/>
        <v>0</v>
      </c>
      <c r="E58" s="130">
        <f t="shared" si="16"/>
        <v>0</v>
      </c>
      <c r="F58" s="130">
        <f t="shared" si="16"/>
        <v>0</v>
      </c>
      <c r="G58" s="130">
        <f t="shared" si="16"/>
        <v>0</v>
      </c>
      <c r="H58" s="130">
        <f t="shared" si="16"/>
        <v>0</v>
      </c>
      <c r="I58" s="130">
        <f t="shared" si="16"/>
        <v>0</v>
      </c>
      <c r="J58" s="130">
        <f t="shared" si="16"/>
        <v>0</v>
      </c>
      <c r="K58" s="130">
        <f t="shared" si="16"/>
        <v>0</v>
      </c>
      <c r="L58" s="130">
        <f t="shared" si="16"/>
        <v>0</v>
      </c>
      <c r="M58" s="216"/>
    </row>
    <row r="59" spans="1:13" ht="12.75">
      <c r="A59" s="292" t="s">
        <v>559</v>
      </c>
      <c r="B59" s="424">
        <f aca="true" t="shared" si="17" ref="B59:L59">SUM(B56,B58)</f>
        <v>51314</v>
      </c>
      <c r="C59" s="424">
        <f t="shared" si="17"/>
        <v>23327</v>
      </c>
      <c r="D59" s="424">
        <f t="shared" si="17"/>
        <v>27638</v>
      </c>
      <c r="E59" s="424">
        <f t="shared" si="17"/>
        <v>0</v>
      </c>
      <c r="F59" s="424">
        <f t="shared" si="17"/>
        <v>0</v>
      </c>
      <c r="G59" s="424">
        <f t="shared" si="17"/>
        <v>0</v>
      </c>
      <c r="H59" s="424">
        <f t="shared" si="17"/>
        <v>0</v>
      </c>
      <c r="I59" s="424">
        <f t="shared" si="17"/>
        <v>0</v>
      </c>
      <c r="J59" s="424">
        <f t="shared" si="17"/>
        <v>0</v>
      </c>
      <c r="K59" s="424">
        <f t="shared" si="17"/>
        <v>349</v>
      </c>
      <c r="L59" s="424">
        <f t="shared" si="17"/>
        <v>0</v>
      </c>
      <c r="M59" s="216"/>
    </row>
    <row r="60" spans="1:12" ht="12.75">
      <c r="A60" s="17" t="s">
        <v>595</v>
      </c>
      <c r="B60" s="171"/>
      <c r="C60" s="189"/>
      <c r="D60" s="190"/>
      <c r="E60" s="189"/>
      <c r="F60" s="190"/>
      <c r="G60" s="189"/>
      <c r="H60" s="190"/>
      <c r="I60" s="189"/>
      <c r="J60" s="299"/>
      <c r="K60" s="189"/>
      <c r="L60" s="189"/>
    </row>
    <row r="61" spans="1:12" ht="12.75">
      <c r="A61" s="291" t="s">
        <v>106</v>
      </c>
      <c r="B61" s="184">
        <f>SUM(C61,D61,E61,F61,G61,H61,K61)</f>
        <v>37288</v>
      </c>
      <c r="C61" s="192">
        <v>31170</v>
      </c>
      <c r="D61" s="182">
        <v>6118</v>
      </c>
      <c r="E61" s="192">
        <v>0</v>
      </c>
      <c r="F61" s="182">
        <v>0</v>
      </c>
      <c r="G61" s="192">
        <v>0</v>
      </c>
      <c r="H61" s="182">
        <v>0</v>
      </c>
      <c r="I61" s="192">
        <v>0</v>
      </c>
      <c r="J61" s="159"/>
      <c r="K61" s="192">
        <v>0</v>
      </c>
      <c r="L61" s="192">
        <v>0</v>
      </c>
    </row>
    <row r="62" spans="1:12" ht="12.75">
      <c r="A62" s="291" t="s">
        <v>559</v>
      </c>
      <c r="B62" s="184">
        <v>37976</v>
      </c>
      <c r="C62" s="192">
        <v>31475</v>
      </c>
      <c r="D62" s="182">
        <v>6118</v>
      </c>
      <c r="E62" s="192">
        <v>0</v>
      </c>
      <c r="F62" s="182">
        <v>0</v>
      </c>
      <c r="G62" s="192">
        <v>0</v>
      </c>
      <c r="H62" s="182">
        <v>0</v>
      </c>
      <c r="I62" s="192">
        <v>0</v>
      </c>
      <c r="J62" s="159">
        <v>0</v>
      </c>
      <c r="K62" s="192">
        <v>383</v>
      </c>
      <c r="L62" s="192"/>
    </row>
    <row r="63" spans="1:13" ht="12.75">
      <c r="A63" s="291" t="s">
        <v>763</v>
      </c>
      <c r="B63" s="184">
        <v>227</v>
      </c>
      <c r="C63" s="130">
        <v>227</v>
      </c>
      <c r="D63" s="174"/>
      <c r="E63" s="130"/>
      <c r="F63" s="174"/>
      <c r="G63" s="130"/>
      <c r="H63" s="174"/>
      <c r="I63" s="130"/>
      <c r="J63" s="161"/>
      <c r="K63" s="130"/>
      <c r="L63" s="130"/>
      <c r="M63" s="216"/>
    </row>
    <row r="64" spans="1:13" ht="12.75">
      <c r="A64" s="291" t="s">
        <v>773</v>
      </c>
      <c r="B64" s="174">
        <f aca="true" t="shared" si="18" ref="B64:L64">SUM(B63:B63)</f>
        <v>227</v>
      </c>
      <c r="C64" s="130">
        <f t="shared" si="18"/>
        <v>227</v>
      </c>
      <c r="D64" s="130">
        <f t="shared" si="18"/>
        <v>0</v>
      </c>
      <c r="E64" s="130">
        <f t="shared" si="18"/>
        <v>0</v>
      </c>
      <c r="F64" s="130">
        <f t="shared" si="18"/>
        <v>0</v>
      </c>
      <c r="G64" s="130">
        <f t="shared" si="18"/>
        <v>0</v>
      </c>
      <c r="H64" s="130">
        <f t="shared" si="18"/>
        <v>0</v>
      </c>
      <c r="I64" s="130">
        <f t="shared" si="18"/>
        <v>0</v>
      </c>
      <c r="J64" s="130">
        <f t="shared" si="18"/>
        <v>0</v>
      </c>
      <c r="K64" s="130">
        <f t="shared" si="18"/>
        <v>0</v>
      </c>
      <c r="L64" s="130">
        <f t="shared" si="18"/>
        <v>0</v>
      </c>
      <c r="M64" s="216"/>
    </row>
    <row r="65" spans="1:13" ht="12.75">
      <c r="A65" s="292" t="s">
        <v>559</v>
      </c>
      <c r="B65" s="424">
        <f aca="true" t="shared" si="19" ref="B65:L65">SUM(B62,B64)</f>
        <v>38203</v>
      </c>
      <c r="C65" s="424">
        <f t="shared" si="19"/>
        <v>31702</v>
      </c>
      <c r="D65" s="424">
        <f t="shared" si="19"/>
        <v>6118</v>
      </c>
      <c r="E65" s="424">
        <f t="shared" si="19"/>
        <v>0</v>
      </c>
      <c r="F65" s="424">
        <f t="shared" si="19"/>
        <v>0</v>
      </c>
      <c r="G65" s="424">
        <f t="shared" si="19"/>
        <v>0</v>
      </c>
      <c r="H65" s="424">
        <f t="shared" si="19"/>
        <v>0</v>
      </c>
      <c r="I65" s="424">
        <f t="shared" si="19"/>
        <v>0</v>
      </c>
      <c r="J65" s="424">
        <f t="shared" si="19"/>
        <v>0</v>
      </c>
      <c r="K65" s="424">
        <f t="shared" si="19"/>
        <v>383</v>
      </c>
      <c r="L65" s="424">
        <f t="shared" si="19"/>
        <v>0</v>
      </c>
      <c r="M65" s="216"/>
    </row>
    <row r="66" spans="1:12" ht="12.75">
      <c r="A66" s="30" t="s">
        <v>596</v>
      </c>
      <c r="B66" s="170"/>
      <c r="C66" s="167"/>
      <c r="D66" s="171"/>
      <c r="E66" s="167"/>
      <c r="F66" s="171"/>
      <c r="G66" s="167"/>
      <c r="H66" s="171"/>
      <c r="I66" s="167"/>
      <c r="J66" s="171"/>
      <c r="K66" s="167"/>
      <c r="L66" s="167"/>
    </row>
    <row r="67" spans="1:12" ht="12.75">
      <c r="A67" s="291" t="s">
        <v>106</v>
      </c>
      <c r="B67" s="184">
        <f aca="true" t="shared" si="20" ref="B67:I67">SUM(B72,B81,B90,B99,B108,)</f>
        <v>100855</v>
      </c>
      <c r="C67" s="130">
        <f t="shared" si="20"/>
        <v>51335</v>
      </c>
      <c r="D67" s="174">
        <f t="shared" si="20"/>
        <v>49520</v>
      </c>
      <c r="E67" s="130">
        <f t="shared" si="20"/>
        <v>0</v>
      </c>
      <c r="F67" s="174">
        <f t="shared" si="20"/>
        <v>0</v>
      </c>
      <c r="G67" s="130">
        <f t="shared" si="20"/>
        <v>0</v>
      </c>
      <c r="H67" s="174">
        <f t="shared" si="20"/>
        <v>0</v>
      </c>
      <c r="I67" s="130">
        <f t="shared" si="20"/>
        <v>0</v>
      </c>
      <c r="J67" s="174"/>
      <c r="K67" s="130">
        <f>SUM(K72,K81,K90,K99,K108,)</f>
        <v>0</v>
      </c>
      <c r="L67" s="130">
        <f>SUM(L72,L81,L90,L99,L108,)</f>
        <v>0</v>
      </c>
    </row>
    <row r="68" spans="1:12" ht="12.75">
      <c r="A68" s="291" t="s">
        <v>559</v>
      </c>
      <c r="B68" s="184">
        <f aca="true" t="shared" si="21" ref="B68:L68">SUM(B73,B82,B91,B100,B109)</f>
        <v>102510</v>
      </c>
      <c r="C68" s="184">
        <f t="shared" si="21"/>
        <v>51335</v>
      </c>
      <c r="D68" s="184">
        <f t="shared" si="21"/>
        <v>49843</v>
      </c>
      <c r="E68" s="184">
        <f t="shared" si="21"/>
        <v>0</v>
      </c>
      <c r="F68" s="184">
        <f t="shared" si="21"/>
        <v>0</v>
      </c>
      <c r="G68" s="184">
        <f t="shared" si="21"/>
        <v>0</v>
      </c>
      <c r="H68" s="184">
        <f t="shared" si="21"/>
        <v>0</v>
      </c>
      <c r="I68" s="184">
        <f t="shared" si="21"/>
        <v>0</v>
      </c>
      <c r="J68" s="184">
        <f t="shared" si="21"/>
        <v>0</v>
      </c>
      <c r="K68" s="184">
        <f t="shared" si="21"/>
        <v>1332</v>
      </c>
      <c r="L68" s="184">
        <f t="shared" si="21"/>
        <v>0</v>
      </c>
    </row>
    <row r="69" spans="1:12" ht="12.75">
      <c r="A69" s="291" t="s">
        <v>581</v>
      </c>
      <c r="B69" s="184">
        <f aca="true" t="shared" si="22" ref="B69:L69">SUM(B78,B87,B96,B105,B114)</f>
        <v>0</v>
      </c>
      <c r="C69" s="184">
        <f t="shared" si="22"/>
        <v>0</v>
      </c>
      <c r="D69" s="184">
        <f t="shared" si="22"/>
        <v>0</v>
      </c>
      <c r="E69" s="184">
        <f t="shared" si="22"/>
        <v>0</v>
      </c>
      <c r="F69" s="184">
        <f t="shared" si="22"/>
        <v>0</v>
      </c>
      <c r="G69" s="184">
        <f t="shared" si="22"/>
        <v>0</v>
      </c>
      <c r="H69" s="184">
        <f t="shared" si="22"/>
        <v>0</v>
      </c>
      <c r="I69" s="184">
        <f t="shared" si="22"/>
        <v>0</v>
      </c>
      <c r="J69" s="184">
        <f t="shared" si="22"/>
        <v>0</v>
      </c>
      <c r="K69" s="184">
        <f t="shared" si="22"/>
        <v>0</v>
      </c>
      <c r="L69" s="184">
        <f t="shared" si="22"/>
        <v>0</v>
      </c>
    </row>
    <row r="70" spans="1:12" ht="12.75">
      <c r="A70" s="291" t="s">
        <v>559</v>
      </c>
      <c r="B70" s="184">
        <f aca="true" t="shared" si="23" ref="B70:L70">SUM(B79,B88,B97,B106,B115)</f>
        <v>102510</v>
      </c>
      <c r="C70" s="184">
        <f t="shared" si="23"/>
        <v>51335</v>
      </c>
      <c r="D70" s="184">
        <f t="shared" si="23"/>
        <v>49843</v>
      </c>
      <c r="E70" s="184">
        <f t="shared" si="23"/>
        <v>0</v>
      </c>
      <c r="F70" s="184">
        <f t="shared" si="23"/>
        <v>0</v>
      </c>
      <c r="G70" s="184">
        <f t="shared" si="23"/>
        <v>0</v>
      </c>
      <c r="H70" s="184">
        <f t="shared" si="23"/>
        <v>0</v>
      </c>
      <c r="I70" s="184">
        <f t="shared" si="23"/>
        <v>0</v>
      </c>
      <c r="J70" s="184">
        <f t="shared" si="23"/>
        <v>0</v>
      </c>
      <c r="K70" s="184">
        <f t="shared" si="23"/>
        <v>1332</v>
      </c>
      <c r="L70" s="184">
        <f t="shared" si="23"/>
        <v>0</v>
      </c>
    </row>
    <row r="71" spans="1:12" ht="12.75">
      <c r="A71" s="71" t="s">
        <v>453</v>
      </c>
      <c r="B71" s="171"/>
      <c r="C71" s="167"/>
      <c r="D71" s="171"/>
      <c r="E71" s="167"/>
      <c r="F71" s="171"/>
      <c r="G71" s="167"/>
      <c r="H71" s="171"/>
      <c r="I71" s="167"/>
      <c r="J71" s="169"/>
      <c r="K71" s="167"/>
      <c r="L71" s="167"/>
    </row>
    <row r="72" spans="1:12" ht="12.75">
      <c r="A72" s="319" t="s">
        <v>106</v>
      </c>
      <c r="B72" s="184">
        <f>SUM(C72,D72,E72,F72,G72,H72,K72)</f>
        <v>46501</v>
      </c>
      <c r="C72" s="130">
        <v>8681</v>
      </c>
      <c r="D72" s="174">
        <v>37820</v>
      </c>
      <c r="E72" s="130">
        <v>0</v>
      </c>
      <c r="F72" s="174">
        <v>0</v>
      </c>
      <c r="G72" s="130">
        <v>0</v>
      </c>
      <c r="H72" s="174">
        <v>0</v>
      </c>
      <c r="I72" s="130">
        <v>0</v>
      </c>
      <c r="J72" s="161"/>
      <c r="K72" s="130">
        <v>0</v>
      </c>
      <c r="L72" s="130">
        <v>0</v>
      </c>
    </row>
    <row r="73" spans="1:12" ht="12.75">
      <c r="A73" s="291" t="s">
        <v>559</v>
      </c>
      <c r="B73" s="184">
        <v>48156</v>
      </c>
      <c r="C73" s="130">
        <v>8681</v>
      </c>
      <c r="D73" s="174">
        <v>38143</v>
      </c>
      <c r="E73" s="130">
        <v>0</v>
      </c>
      <c r="F73" s="174">
        <v>0</v>
      </c>
      <c r="G73" s="130">
        <v>0</v>
      </c>
      <c r="H73" s="174">
        <v>0</v>
      </c>
      <c r="I73" s="130">
        <v>0</v>
      </c>
      <c r="J73" s="161">
        <v>0</v>
      </c>
      <c r="K73" s="130">
        <v>1332</v>
      </c>
      <c r="L73" s="130"/>
    </row>
    <row r="74" spans="1:13" ht="12.75" hidden="1">
      <c r="A74" s="291"/>
      <c r="B74" s="184"/>
      <c r="C74" s="130"/>
      <c r="D74" s="174"/>
      <c r="E74" s="130"/>
      <c r="F74" s="174"/>
      <c r="G74" s="130"/>
      <c r="H74" s="174"/>
      <c r="I74" s="130"/>
      <c r="J74" s="161"/>
      <c r="K74" s="130"/>
      <c r="L74" s="130"/>
      <c r="M74" s="216"/>
    </row>
    <row r="75" spans="1:13" ht="12.75" hidden="1">
      <c r="A75" s="291"/>
      <c r="B75" s="184"/>
      <c r="C75" s="130"/>
      <c r="D75" s="174"/>
      <c r="E75" s="130"/>
      <c r="F75" s="174"/>
      <c r="G75" s="130"/>
      <c r="H75" s="174"/>
      <c r="I75" s="130"/>
      <c r="J75" s="161"/>
      <c r="K75" s="130"/>
      <c r="L75" s="130"/>
      <c r="M75" s="216"/>
    </row>
    <row r="76" spans="1:13" ht="12.75" hidden="1">
      <c r="A76" s="291"/>
      <c r="B76" s="184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216"/>
    </row>
    <row r="77" spans="1:13" ht="12.75" hidden="1">
      <c r="A77" s="291"/>
      <c r="B77" s="174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216"/>
    </row>
    <row r="78" spans="1:13" ht="12.75">
      <c r="A78" s="291" t="s">
        <v>773</v>
      </c>
      <c r="B78" s="174">
        <f aca="true" t="shared" si="24" ref="B78:L78">SUM(B74:B77)</f>
        <v>0</v>
      </c>
      <c r="C78" s="130">
        <f t="shared" si="24"/>
        <v>0</v>
      </c>
      <c r="D78" s="130">
        <f t="shared" si="24"/>
        <v>0</v>
      </c>
      <c r="E78" s="130">
        <f t="shared" si="24"/>
        <v>0</v>
      </c>
      <c r="F78" s="130">
        <f t="shared" si="24"/>
        <v>0</v>
      </c>
      <c r="G78" s="130">
        <f t="shared" si="24"/>
        <v>0</v>
      </c>
      <c r="H78" s="130">
        <f t="shared" si="24"/>
        <v>0</v>
      </c>
      <c r="I78" s="130">
        <f t="shared" si="24"/>
        <v>0</v>
      </c>
      <c r="J78" s="130">
        <f t="shared" si="24"/>
        <v>0</v>
      </c>
      <c r="K78" s="130">
        <f t="shared" si="24"/>
        <v>0</v>
      </c>
      <c r="L78" s="130">
        <f t="shared" si="24"/>
        <v>0</v>
      </c>
      <c r="M78" s="216"/>
    </row>
    <row r="79" spans="1:13" ht="12.75">
      <c r="A79" s="292" t="s">
        <v>559</v>
      </c>
      <c r="B79" s="424">
        <f aca="true" t="shared" si="25" ref="B79:L79">SUM(B73,B78)</f>
        <v>48156</v>
      </c>
      <c r="C79" s="424">
        <f t="shared" si="25"/>
        <v>8681</v>
      </c>
      <c r="D79" s="424">
        <f t="shared" si="25"/>
        <v>38143</v>
      </c>
      <c r="E79" s="424">
        <f t="shared" si="25"/>
        <v>0</v>
      </c>
      <c r="F79" s="424">
        <f t="shared" si="25"/>
        <v>0</v>
      </c>
      <c r="G79" s="424">
        <f t="shared" si="25"/>
        <v>0</v>
      </c>
      <c r="H79" s="424">
        <f t="shared" si="25"/>
        <v>0</v>
      </c>
      <c r="I79" s="424">
        <f t="shared" si="25"/>
        <v>0</v>
      </c>
      <c r="J79" s="424">
        <f t="shared" si="25"/>
        <v>0</v>
      </c>
      <c r="K79" s="424">
        <f t="shared" si="25"/>
        <v>1332</v>
      </c>
      <c r="L79" s="424">
        <f t="shared" si="25"/>
        <v>0</v>
      </c>
      <c r="M79" s="216"/>
    </row>
    <row r="80" spans="1:12" ht="12.75">
      <c r="A80" s="75" t="s">
        <v>454</v>
      </c>
      <c r="B80" s="168"/>
      <c r="C80" s="130"/>
      <c r="D80" s="174"/>
      <c r="E80" s="130"/>
      <c r="F80" s="168"/>
      <c r="G80" s="130"/>
      <c r="H80" s="174"/>
      <c r="I80" s="130"/>
      <c r="J80" s="161"/>
      <c r="K80" s="130"/>
      <c r="L80" s="130"/>
    </row>
    <row r="81" spans="1:12" ht="12.75">
      <c r="A81" s="319" t="s">
        <v>106</v>
      </c>
      <c r="B81" s="184">
        <f>SUM(C81,D81,E81,F81,G81,H81,K81)</f>
        <v>16620</v>
      </c>
      <c r="C81" s="130">
        <v>11620</v>
      </c>
      <c r="D81" s="174">
        <v>5000</v>
      </c>
      <c r="E81" s="130">
        <v>0</v>
      </c>
      <c r="F81" s="168">
        <v>0</v>
      </c>
      <c r="G81" s="130">
        <v>0</v>
      </c>
      <c r="H81" s="174">
        <v>0</v>
      </c>
      <c r="I81" s="130">
        <v>0</v>
      </c>
      <c r="J81" s="161"/>
      <c r="K81" s="130">
        <v>0</v>
      </c>
      <c r="L81" s="130">
        <v>0</v>
      </c>
    </row>
    <row r="82" spans="1:12" ht="12.75">
      <c r="A82" s="319" t="s">
        <v>559</v>
      </c>
      <c r="B82" s="174">
        <f>SUM(C82,D82,E82,F82,G82,H82,K82)</f>
        <v>16620</v>
      </c>
      <c r="C82" s="130">
        <v>11620</v>
      </c>
      <c r="D82" s="174">
        <v>5000</v>
      </c>
      <c r="E82" s="130"/>
      <c r="F82" s="168"/>
      <c r="G82" s="130"/>
      <c r="H82" s="174"/>
      <c r="I82" s="130"/>
      <c r="J82" s="161"/>
      <c r="K82" s="130"/>
      <c r="L82" s="130"/>
    </row>
    <row r="83" spans="1:13" ht="12.75" hidden="1">
      <c r="A83" s="291"/>
      <c r="B83" s="184"/>
      <c r="C83" s="130"/>
      <c r="D83" s="174"/>
      <c r="E83" s="130"/>
      <c r="F83" s="174"/>
      <c r="G83" s="130"/>
      <c r="H83" s="174"/>
      <c r="I83" s="130"/>
      <c r="J83" s="161"/>
      <c r="K83" s="130"/>
      <c r="L83" s="130"/>
      <c r="M83" s="216"/>
    </row>
    <row r="84" spans="1:13" ht="12.75" hidden="1">
      <c r="A84" s="291"/>
      <c r="B84" s="184"/>
      <c r="C84" s="130"/>
      <c r="D84" s="174"/>
      <c r="E84" s="130"/>
      <c r="F84" s="174"/>
      <c r="G84" s="130"/>
      <c r="H84" s="174"/>
      <c r="I84" s="130"/>
      <c r="J84" s="161"/>
      <c r="K84" s="130"/>
      <c r="L84" s="130"/>
      <c r="M84" s="216"/>
    </row>
    <row r="85" spans="1:13" ht="12.75" hidden="1">
      <c r="A85" s="291"/>
      <c r="B85" s="184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216"/>
    </row>
    <row r="86" spans="1:13" ht="12.75" hidden="1">
      <c r="A86" s="291"/>
      <c r="B86" s="174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216"/>
    </row>
    <row r="87" spans="1:13" ht="12.75">
      <c r="A87" s="291" t="s">
        <v>773</v>
      </c>
      <c r="B87" s="174">
        <f aca="true" t="shared" si="26" ref="B87:L87">SUM(B83:B86)</f>
        <v>0</v>
      </c>
      <c r="C87" s="130">
        <f t="shared" si="26"/>
        <v>0</v>
      </c>
      <c r="D87" s="130">
        <f t="shared" si="26"/>
        <v>0</v>
      </c>
      <c r="E87" s="130">
        <f t="shared" si="26"/>
        <v>0</v>
      </c>
      <c r="F87" s="130">
        <f t="shared" si="26"/>
        <v>0</v>
      </c>
      <c r="G87" s="130">
        <f t="shared" si="26"/>
        <v>0</v>
      </c>
      <c r="H87" s="130">
        <f t="shared" si="26"/>
        <v>0</v>
      </c>
      <c r="I87" s="130">
        <f t="shared" si="26"/>
        <v>0</v>
      </c>
      <c r="J87" s="130">
        <f t="shared" si="26"/>
        <v>0</v>
      </c>
      <c r="K87" s="130">
        <f t="shared" si="26"/>
        <v>0</v>
      </c>
      <c r="L87" s="130">
        <f t="shared" si="26"/>
        <v>0</v>
      </c>
      <c r="M87" s="216"/>
    </row>
    <row r="88" spans="1:13" ht="12.75">
      <c r="A88" s="292" t="s">
        <v>559</v>
      </c>
      <c r="B88" s="424">
        <f aca="true" t="shared" si="27" ref="B88:L88">SUM(B82,B87)</f>
        <v>16620</v>
      </c>
      <c r="C88" s="424">
        <f t="shared" si="27"/>
        <v>11620</v>
      </c>
      <c r="D88" s="424">
        <f t="shared" si="27"/>
        <v>5000</v>
      </c>
      <c r="E88" s="424">
        <f t="shared" si="27"/>
        <v>0</v>
      </c>
      <c r="F88" s="424">
        <f t="shared" si="27"/>
        <v>0</v>
      </c>
      <c r="G88" s="424">
        <f t="shared" si="27"/>
        <v>0</v>
      </c>
      <c r="H88" s="424">
        <f t="shared" si="27"/>
        <v>0</v>
      </c>
      <c r="I88" s="424">
        <f t="shared" si="27"/>
        <v>0</v>
      </c>
      <c r="J88" s="424">
        <f t="shared" si="27"/>
        <v>0</v>
      </c>
      <c r="K88" s="424">
        <f t="shared" si="27"/>
        <v>0</v>
      </c>
      <c r="L88" s="424">
        <f t="shared" si="27"/>
        <v>0</v>
      </c>
      <c r="M88" s="216"/>
    </row>
    <row r="89" spans="1:12" ht="12.75">
      <c r="A89" s="71" t="s">
        <v>455</v>
      </c>
      <c r="B89" s="171"/>
      <c r="C89" s="167"/>
      <c r="D89" s="171"/>
      <c r="E89" s="167"/>
      <c r="F89" s="171"/>
      <c r="G89" s="167"/>
      <c r="H89" s="171"/>
      <c r="I89" s="167"/>
      <c r="J89" s="169"/>
      <c r="K89" s="167"/>
      <c r="L89" s="167"/>
    </row>
    <row r="90" spans="1:12" ht="12.75">
      <c r="A90" s="319" t="s">
        <v>106</v>
      </c>
      <c r="B90" s="184">
        <f>SUM(C90,D90,E90,F90,G90,H90,K90)</f>
        <v>29843</v>
      </c>
      <c r="C90" s="130">
        <v>27043</v>
      </c>
      <c r="D90" s="168">
        <v>2800</v>
      </c>
      <c r="E90" s="130">
        <v>0</v>
      </c>
      <c r="F90" s="174">
        <v>0</v>
      </c>
      <c r="G90" s="130">
        <v>0</v>
      </c>
      <c r="H90" s="174">
        <v>0</v>
      </c>
      <c r="I90" s="130">
        <v>0</v>
      </c>
      <c r="J90" s="161"/>
      <c r="K90" s="130">
        <v>0</v>
      </c>
      <c r="L90" s="130">
        <v>0</v>
      </c>
    </row>
    <row r="91" spans="1:12" ht="12.75">
      <c r="A91" s="319" t="s">
        <v>559</v>
      </c>
      <c r="B91" s="130">
        <f>SUM(C91,D91,E91,F91,G91,H91,K91)</f>
        <v>29843</v>
      </c>
      <c r="C91" s="130">
        <v>27043</v>
      </c>
      <c r="D91" s="168">
        <v>2800</v>
      </c>
      <c r="E91" s="130"/>
      <c r="F91" s="174"/>
      <c r="G91" s="130"/>
      <c r="H91" s="174"/>
      <c r="I91" s="130"/>
      <c r="J91" s="161"/>
      <c r="K91" s="130"/>
      <c r="L91" s="130"/>
    </row>
    <row r="92" spans="1:13" ht="12.75">
      <c r="A92" s="291" t="s">
        <v>766</v>
      </c>
      <c r="B92" s="184">
        <v>-369</v>
      </c>
      <c r="C92" s="130"/>
      <c r="D92" s="174">
        <v>-369</v>
      </c>
      <c r="E92" s="130"/>
      <c r="F92" s="174"/>
      <c r="G92" s="130"/>
      <c r="H92" s="174"/>
      <c r="I92" s="130"/>
      <c r="J92" s="161"/>
      <c r="K92" s="130"/>
      <c r="L92" s="130"/>
      <c r="M92" s="216"/>
    </row>
    <row r="93" spans="1:13" ht="12.75" hidden="1">
      <c r="A93" s="291"/>
      <c r="B93" s="184"/>
      <c r="C93" s="130"/>
      <c r="D93" s="174"/>
      <c r="E93" s="130"/>
      <c r="F93" s="174"/>
      <c r="G93" s="130"/>
      <c r="H93" s="174"/>
      <c r="I93" s="130"/>
      <c r="J93" s="161"/>
      <c r="K93" s="130"/>
      <c r="L93" s="130"/>
      <c r="M93" s="216"/>
    </row>
    <row r="94" spans="1:13" ht="12.75" hidden="1">
      <c r="A94" s="291"/>
      <c r="B94" s="184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216"/>
    </row>
    <row r="95" spans="1:13" ht="12.75" hidden="1">
      <c r="A95" s="291"/>
      <c r="B95" s="174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216"/>
    </row>
    <row r="96" spans="1:13" ht="12.75">
      <c r="A96" s="291" t="s">
        <v>773</v>
      </c>
      <c r="B96" s="174">
        <f aca="true" t="shared" si="28" ref="B96:L96">SUM(B92:B95)</f>
        <v>-369</v>
      </c>
      <c r="C96" s="130">
        <f t="shared" si="28"/>
        <v>0</v>
      </c>
      <c r="D96" s="130">
        <f t="shared" si="28"/>
        <v>-369</v>
      </c>
      <c r="E96" s="130">
        <f t="shared" si="28"/>
        <v>0</v>
      </c>
      <c r="F96" s="130">
        <f t="shared" si="28"/>
        <v>0</v>
      </c>
      <c r="G96" s="130">
        <f t="shared" si="28"/>
        <v>0</v>
      </c>
      <c r="H96" s="130">
        <f t="shared" si="28"/>
        <v>0</v>
      </c>
      <c r="I96" s="130">
        <f t="shared" si="28"/>
        <v>0</v>
      </c>
      <c r="J96" s="130">
        <f t="shared" si="28"/>
        <v>0</v>
      </c>
      <c r="K96" s="130">
        <f t="shared" si="28"/>
        <v>0</v>
      </c>
      <c r="L96" s="130">
        <f t="shared" si="28"/>
        <v>0</v>
      </c>
      <c r="M96" s="216"/>
    </row>
    <row r="97" spans="1:13" ht="12.75">
      <c r="A97" s="292" t="s">
        <v>559</v>
      </c>
      <c r="B97" s="424">
        <f aca="true" t="shared" si="29" ref="B97:L97">SUM(B91,B96)</f>
        <v>29474</v>
      </c>
      <c r="C97" s="424">
        <f t="shared" si="29"/>
        <v>27043</v>
      </c>
      <c r="D97" s="424">
        <f t="shared" si="29"/>
        <v>2431</v>
      </c>
      <c r="E97" s="424">
        <f t="shared" si="29"/>
        <v>0</v>
      </c>
      <c r="F97" s="424">
        <f t="shared" si="29"/>
        <v>0</v>
      </c>
      <c r="G97" s="424">
        <f t="shared" si="29"/>
        <v>0</v>
      </c>
      <c r="H97" s="424">
        <f t="shared" si="29"/>
        <v>0</v>
      </c>
      <c r="I97" s="424">
        <f t="shared" si="29"/>
        <v>0</v>
      </c>
      <c r="J97" s="424">
        <f t="shared" si="29"/>
        <v>0</v>
      </c>
      <c r="K97" s="424">
        <f t="shared" si="29"/>
        <v>0</v>
      </c>
      <c r="L97" s="424">
        <f t="shared" si="29"/>
        <v>0</v>
      </c>
      <c r="M97" s="216"/>
    </row>
    <row r="98" spans="1:12" ht="12.75">
      <c r="A98" s="71" t="s">
        <v>456</v>
      </c>
      <c r="B98" s="171"/>
      <c r="C98" s="167"/>
      <c r="D98" s="171"/>
      <c r="E98" s="167"/>
      <c r="F98" s="171"/>
      <c r="G98" s="167"/>
      <c r="H98" s="171"/>
      <c r="I98" s="167"/>
      <c r="J98" s="169"/>
      <c r="K98" s="167"/>
      <c r="L98" s="167"/>
    </row>
    <row r="99" spans="1:12" ht="12.75">
      <c r="A99" s="319" t="s">
        <v>106</v>
      </c>
      <c r="B99" s="184">
        <f>SUM(C99,D99,E99,F99,G99,H99,K99)</f>
        <v>7491</v>
      </c>
      <c r="C99" s="130">
        <v>3991</v>
      </c>
      <c r="D99" s="168">
        <v>3500</v>
      </c>
      <c r="E99" s="130">
        <v>0</v>
      </c>
      <c r="F99" s="174">
        <v>0</v>
      </c>
      <c r="G99" s="130">
        <v>0</v>
      </c>
      <c r="H99" s="174">
        <v>0</v>
      </c>
      <c r="I99" s="130">
        <v>0</v>
      </c>
      <c r="J99" s="161"/>
      <c r="K99" s="130">
        <v>0</v>
      </c>
      <c r="L99" s="130">
        <v>0</v>
      </c>
    </row>
    <row r="100" spans="1:12" ht="12.75">
      <c r="A100" s="319" t="s">
        <v>559</v>
      </c>
      <c r="B100" s="174">
        <f>SUM(C100,D100,E100,F100,G100,H100,K100)</f>
        <v>7491</v>
      </c>
      <c r="C100" s="130">
        <v>3991</v>
      </c>
      <c r="D100" s="168">
        <v>3500</v>
      </c>
      <c r="E100" s="130"/>
      <c r="F100" s="174"/>
      <c r="G100" s="130"/>
      <c r="H100" s="174"/>
      <c r="I100" s="130"/>
      <c r="J100" s="161"/>
      <c r="K100" s="130"/>
      <c r="L100" s="130"/>
    </row>
    <row r="101" spans="1:13" ht="12.75">
      <c r="A101" s="291" t="s">
        <v>766</v>
      </c>
      <c r="B101" s="184">
        <v>369</v>
      </c>
      <c r="C101" s="130"/>
      <c r="D101" s="174">
        <v>369</v>
      </c>
      <c r="E101" s="130"/>
      <c r="F101" s="174"/>
      <c r="G101" s="130"/>
      <c r="H101" s="174"/>
      <c r="I101" s="130"/>
      <c r="J101" s="161"/>
      <c r="K101" s="130"/>
      <c r="L101" s="130"/>
      <c r="M101" s="216"/>
    </row>
    <row r="102" spans="1:13" ht="12.75" hidden="1">
      <c r="A102" s="291"/>
      <c r="B102" s="184"/>
      <c r="C102" s="130"/>
      <c r="D102" s="174"/>
      <c r="E102" s="130"/>
      <c r="F102" s="174"/>
      <c r="G102" s="130"/>
      <c r="H102" s="174"/>
      <c r="I102" s="130"/>
      <c r="J102" s="161"/>
      <c r="K102" s="130"/>
      <c r="L102" s="130"/>
      <c r="M102" s="216"/>
    </row>
    <row r="103" spans="1:13" ht="12.75" hidden="1">
      <c r="A103" s="291"/>
      <c r="B103" s="184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216"/>
    </row>
    <row r="104" spans="1:13" ht="12.75" hidden="1">
      <c r="A104" s="291"/>
      <c r="B104" s="174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216"/>
    </row>
    <row r="105" spans="1:13" ht="12.75">
      <c r="A105" s="291" t="s">
        <v>773</v>
      </c>
      <c r="B105" s="174">
        <f aca="true" t="shared" si="30" ref="B105:L105">SUM(B101:B104)</f>
        <v>369</v>
      </c>
      <c r="C105" s="130">
        <f t="shared" si="30"/>
        <v>0</v>
      </c>
      <c r="D105" s="130">
        <f t="shared" si="30"/>
        <v>369</v>
      </c>
      <c r="E105" s="130">
        <f t="shared" si="30"/>
        <v>0</v>
      </c>
      <c r="F105" s="130">
        <f t="shared" si="30"/>
        <v>0</v>
      </c>
      <c r="G105" s="130">
        <f t="shared" si="30"/>
        <v>0</v>
      </c>
      <c r="H105" s="130">
        <f t="shared" si="30"/>
        <v>0</v>
      </c>
      <c r="I105" s="130">
        <f t="shared" si="30"/>
        <v>0</v>
      </c>
      <c r="J105" s="130">
        <f t="shared" si="30"/>
        <v>0</v>
      </c>
      <c r="K105" s="130">
        <f t="shared" si="30"/>
        <v>0</v>
      </c>
      <c r="L105" s="130">
        <f t="shared" si="30"/>
        <v>0</v>
      </c>
      <c r="M105" s="216"/>
    </row>
    <row r="106" spans="1:13" ht="12.75">
      <c r="A106" s="292" t="s">
        <v>559</v>
      </c>
      <c r="B106" s="424">
        <f aca="true" t="shared" si="31" ref="B106:L106">SUM(B100,B105)</f>
        <v>7860</v>
      </c>
      <c r="C106" s="424">
        <f t="shared" si="31"/>
        <v>3991</v>
      </c>
      <c r="D106" s="424">
        <f t="shared" si="31"/>
        <v>3869</v>
      </c>
      <c r="E106" s="424">
        <f t="shared" si="31"/>
        <v>0</v>
      </c>
      <c r="F106" s="424">
        <f t="shared" si="31"/>
        <v>0</v>
      </c>
      <c r="G106" s="424">
        <f t="shared" si="31"/>
        <v>0</v>
      </c>
      <c r="H106" s="424">
        <f t="shared" si="31"/>
        <v>0</v>
      </c>
      <c r="I106" s="424">
        <f t="shared" si="31"/>
        <v>0</v>
      </c>
      <c r="J106" s="424">
        <f t="shared" si="31"/>
        <v>0</v>
      </c>
      <c r="K106" s="424">
        <f t="shared" si="31"/>
        <v>0</v>
      </c>
      <c r="L106" s="424">
        <f t="shared" si="31"/>
        <v>0</v>
      </c>
      <c r="M106" s="216"/>
    </row>
    <row r="107" spans="1:12" ht="12.75">
      <c r="A107" s="71" t="s">
        <v>457</v>
      </c>
      <c r="B107" s="171"/>
      <c r="C107" s="167"/>
      <c r="D107" s="171"/>
      <c r="E107" s="167"/>
      <c r="F107" s="171"/>
      <c r="G107" s="167"/>
      <c r="H107" s="171"/>
      <c r="I107" s="167"/>
      <c r="J107" s="171"/>
      <c r="K107" s="167"/>
      <c r="L107" s="167"/>
    </row>
    <row r="108" spans="1:12" ht="12.75">
      <c r="A108" s="319" t="s">
        <v>106</v>
      </c>
      <c r="B108" s="184">
        <f>SUM(C108,D108,E108,F108,G108,H108,K108)</f>
        <v>400</v>
      </c>
      <c r="C108" s="130">
        <v>0</v>
      </c>
      <c r="D108" s="168">
        <v>400</v>
      </c>
      <c r="E108" s="130">
        <v>0</v>
      </c>
      <c r="F108" s="174">
        <v>0</v>
      </c>
      <c r="G108" s="130">
        <v>0</v>
      </c>
      <c r="H108" s="174">
        <v>0</v>
      </c>
      <c r="I108" s="130">
        <v>0</v>
      </c>
      <c r="J108" s="174"/>
      <c r="K108" s="130">
        <v>0</v>
      </c>
      <c r="L108" s="130">
        <v>0</v>
      </c>
    </row>
    <row r="109" spans="1:12" ht="12.75">
      <c r="A109" s="319" t="s">
        <v>559</v>
      </c>
      <c r="B109" s="184">
        <f>SUM(C109,D109,E109,F109,G109,H109,K109)</f>
        <v>400</v>
      </c>
      <c r="C109" s="130"/>
      <c r="D109" s="168">
        <v>400</v>
      </c>
      <c r="E109" s="130"/>
      <c r="F109" s="174"/>
      <c r="G109" s="130"/>
      <c r="H109" s="174"/>
      <c r="I109" s="130"/>
      <c r="J109" s="174"/>
      <c r="K109" s="130"/>
      <c r="L109" s="130"/>
    </row>
    <row r="110" spans="1:13" ht="12.75" hidden="1">
      <c r="A110" s="291"/>
      <c r="B110" s="184"/>
      <c r="C110" s="130"/>
      <c r="D110" s="174"/>
      <c r="E110" s="130"/>
      <c r="F110" s="174"/>
      <c r="G110" s="130"/>
      <c r="H110" s="174"/>
      <c r="I110" s="130"/>
      <c r="J110" s="161"/>
      <c r="K110" s="130"/>
      <c r="L110" s="130"/>
      <c r="M110" s="216"/>
    </row>
    <row r="111" spans="1:13" ht="12.75" hidden="1">
      <c r="A111" s="291"/>
      <c r="B111" s="184"/>
      <c r="C111" s="130"/>
      <c r="D111" s="174"/>
      <c r="E111" s="130"/>
      <c r="F111" s="174"/>
      <c r="G111" s="130"/>
      <c r="H111" s="174"/>
      <c r="I111" s="130"/>
      <c r="J111" s="161"/>
      <c r="K111" s="130"/>
      <c r="L111" s="130"/>
      <c r="M111" s="216"/>
    </row>
    <row r="112" spans="1:13" ht="12.75" hidden="1">
      <c r="A112" s="291"/>
      <c r="B112" s="184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216"/>
    </row>
    <row r="113" spans="1:13" ht="12.75" hidden="1">
      <c r="A113" s="291"/>
      <c r="B113" s="174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216"/>
    </row>
    <row r="114" spans="1:13" ht="12.75">
      <c r="A114" s="291" t="s">
        <v>773</v>
      </c>
      <c r="B114" s="174">
        <f aca="true" t="shared" si="32" ref="B114:L114">SUM(B110:B113)</f>
        <v>0</v>
      </c>
      <c r="C114" s="130">
        <f t="shared" si="32"/>
        <v>0</v>
      </c>
      <c r="D114" s="130">
        <f t="shared" si="32"/>
        <v>0</v>
      </c>
      <c r="E114" s="130">
        <f t="shared" si="32"/>
        <v>0</v>
      </c>
      <c r="F114" s="130">
        <f t="shared" si="32"/>
        <v>0</v>
      </c>
      <c r="G114" s="130">
        <f t="shared" si="32"/>
        <v>0</v>
      </c>
      <c r="H114" s="130">
        <f t="shared" si="32"/>
        <v>0</v>
      </c>
      <c r="I114" s="130">
        <f t="shared" si="32"/>
        <v>0</v>
      </c>
      <c r="J114" s="130">
        <f t="shared" si="32"/>
        <v>0</v>
      </c>
      <c r="K114" s="130">
        <f t="shared" si="32"/>
        <v>0</v>
      </c>
      <c r="L114" s="130">
        <f t="shared" si="32"/>
        <v>0</v>
      </c>
      <c r="M114" s="216"/>
    </row>
    <row r="115" spans="1:13" ht="12.75">
      <c r="A115" s="292" t="s">
        <v>559</v>
      </c>
      <c r="B115" s="424">
        <f aca="true" t="shared" si="33" ref="B115:L115">SUM(B109,B114)</f>
        <v>400</v>
      </c>
      <c r="C115" s="424">
        <f t="shared" si="33"/>
        <v>0</v>
      </c>
      <c r="D115" s="424">
        <f t="shared" si="33"/>
        <v>400</v>
      </c>
      <c r="E115" s="424">
        <f t="shared" si="33"/>
        <v>0</v>
      </c>
      <c r="F115" s="424">
        <f t="shared" si="33"/>
        <v>0</v>
      </c>
      <c r="G115" s="424">
        <f t="shared" si="33"/>
        <v>0</v>
      </c>
      <c r="H115" s="424">
        <f t="shared" si="33"/>
        <v>0</v>
      </c>
      <c r="I115" s="424">
        <f t="shared" si="33"/>
        <v>0</v>
      </c>
      <c r="J115" s="424">
        <f t="shared" si="33"/>
        <v>0</v>
      </c>
      <c r="K115" s="424">
        <f t="shared" si="33"/>
        <v>0</v>
      </c>
      <c r="L115" s="424">
        <f t="shared" si="33"/>
        <v>0</v>
      </c>
      <c r="M115" s="216"/>
    </row>
    <row r="116" spans="1:12" ht="12.75">
      <c r="A116" s="71" t="s">
        <v>592</v>
      </c>
      <c r="B116" s="170"/>
      <c r="C116" s="189"/>
      <c r="D116" s="190"/>
      <c r="E116" s="189"/>
      <c r="F116" s="190"/>
      <c r="G116" s="189"/>
      <c r="H116" s="190"/>
      <c r="I116" s="189"/>
      <c r="J116" s="190"/>
      <c r="K116" s="189"/>
      <c r="L116" s="189"/>
    </row>
    <row r="117" spans="1:12" ht="12.75">
      <c r="A117" s="291" t="s">
        <v>106</v>
      </c>
      <c r="B117" s="184">
        <f aca="true" t="shared" si="34" ref="B117:I117">SUM(B122,B129,B135)</f>
        <v>342993</v>
      </c>
      <c r="C117" s="130">
        <f t="shared" si="34"/>
        <v>290351</v>
      </c>
      <c r="D117" s="174">
        <f t="shared" si="34"/>
        <v>33742</v>
      </c>
      <c r="E117" s="130">
        <f t="shared" si="34"/>
        <v>0</v>
      </c>
      <c r="F117" s="174">
        <f t="shared" si="34"/>
        <v>0</v>
      </c>
      <c r="G117" s="130">
        <f t="shared" si="34"/>
        <v>0</v>
      </c>
      <c r="H117" s="174">
        <f t="shared" si="34"/>
        <v>0</v>
      </c>
      <c r="I117" s="130">
        <f t="shared" si="34"/>
        <v>18900</v>
      </c>
      <c r="J117" s="174"/>
      <c r="K117" s="130">
        <f>SUM(K122,K129,K135)</f>
        <v>0</v>
      </c>
      <c r="L117" s="130">
        <f>SUM(L122,L129,L135)</f>
        <v>0</v>
      </c>
    </row>
    <row r="118" spans="1:12" ht="12.75">
      <c r="A118" s="291" t="s">
        <v>559</v>
      </c>
      <c r="B118" s="174">
        <f aca="true" t="shared" si="35" ref="B118:L118">SUM(B130,B136,B123)</f>
        <v>358320</v>
      </c>
      <c r="C118" s="130">
        <f t="shared" si="35"/>
        <v>296810</v>
      </c>
      <c r="D118" s="174">
        <f t="shared" si="35"/>
        <v>38173</v>
      </c>
      <c r="E118" s="130">
        <f t="shared" si="35"/>
        <v>0</v>
      </c>
      <c r="F118" s="130">
        <f t="shared" si="35"/>
        <v>0</v>
      </c>
      <c r="G118" s="130">
        <f t="shared" si="35"/>
        <v>0</v>
      </c>
      <c r="H118" s="130">
        <f t="shared" si="35"/>
        <v>0</v>
      </c>
      <c r="I118" s="130">
        <f t="shared" si="35"/>
        <v>19500</v>
      </c>
      <c r="J118" s="130">
        <f t="shared" si="35"/>
        <v>0</v>
      </c>
      <c r="K118" s="130">
        <f t="shared" si="35"/>
        <v>3837</v>
      </c>
      <c r="L118" s="130">
        <f t="shared" si="35"/>
        <v>0</v>
      </c>
    </row>
    <row r="119" spans="1:14" ht="12.75">
      <c r="A119" s="291" t="s">
        <v>773</v>
      </c>
      <c r="B119" s="130">
        <f aca="true" t="shared" si="36" ref="B119:L119">SUM(B126,B132,B141)</f>
        <v>3185</v>
      </c>
      <c r="C119" s="130">
        <f t="shared" si="36"/>
        <v>2824</v>
      </c>
      <c r="D119" s="130">
        <f t="shared" si="36"/>
        <v>-389</v>
      </c>
      <c r="E119" s="130">
        <f t="shared" si="36"/>
        <v>0</v>
      </c>
      <c r="F119" s="130">
        <f t="shared" si="36"/>
        <v>0</v>
      </c>
      <c r="G119" s="130">
        <f t="shared" si="36"/>
        <v>0</v>
      </c>
      <c r="H119" s="130">
        <f t="shared" si="36"/>
        <v>0</v>
      </c>
      <c r="I119" s="130">
        <f t="shared" si="36"/>
        <v>750</v>
      </c>
      <c r="J119" s="130">
        <f t="shared" si="36"/>
        <v>0</v>
      </c>
      <c r="K119" s="130">
        <f t="shared" si="36"/>
        <v>0</v>
      </c>
      <c r="L119" s="130">
        <f t="shared" si="36"/>
        <v>0</v>
      </c>
      <c r="N119" s="85"/>
    </row>
    <row r="120" spans="1:12" ht="12.75">
      <c r="A120" s="292" t="s">
        <v>559</v>
      </c>
      <c r="B120" s="164">
        <f aca="true" t="shared" si="37" ref="B120:L120">SUM(B127,B133,B142)</f>
        <v>361505</v>
      </c>
      <c r="C120" s="164">
        <f t="shared" si="37"/>
        <v>299634</v>
      </c>
      <c r="D120" s="164">
        <f t="shared" si="37"/>
        <v>37784</v>
      </c>
      <c r="E120" s="164">
        <f t="shared" si="37"/>
        <v>0</v>
      </c>
      <c r="F120" s="164">
        <f t="shared" si="37"/>
        <v>0</v>
      </c>
      <c r="G120" s="164">
        <f t="shared" si="37"/>
        <v>0</v>
      </c>
      <c r="H120" s="164">
        <f t="shared" si="37"/>
        <v>0</v>
      </c>
      <c r="I120" s="164">
        <f t="shared" si="37"/>
        <v>20250</v>
      </c>
      <c r="J120" s="164">
        <f t="shared" si="37"/>
        <v>0</v>
      </c>
      <c r="K120" s="164">
        <f t="shared" si="37"/>
        <v>3837</v>
      </c>
      <c r="L120" s="164">
        <f t="shared" si="37"/>
        <v>0</v>
      </c>
    </row>
    <row r="121" spans="1:12" ht="12.75">
      <c r="A121" s="345" t="s">
        <v>89</v>
      </c>
      <c r="B121" s="174"/>
      <c r="C121" s="192"/>
      <c r="D121" s="182"/>
      <c r="E121" s="192"/>
      <c r="F121" s="182"/>
      <c r="G121" s="192"/>
      <c r="H121" s="182"/>
      <c r="I121" s="192"/>
      <c r="J121" s="182"/>
      <c r="K121" s="192"/>
      <c r="L121" s="192"/>
    </row>
    <row r="122" spans="1:12" ht="12.75">
      <c r="A122" s="319" t="s">
        <v>106</v>
      </c>
      <c r="B122" s="184">
        <f>SUM(C122,D122,E122,F122,G122,H122,K122)</f>
        <v>22890</v>
      </c>
      <c r="C122" s="192">
        <v>21090</v>
      </c>
      <c r="D122" s="182">
        <v>1800</v>
      </c>
      <c r="E122" s="192">
        <v>0</v>
      </c>
      <c r="F122" s="182">
        <v>0</v>
      </c>
      <c r="G122" s="192">
        <v>0</v>
      </c>
      <c r="H122" s="182">
        <v>0</v>
      </c>
      <c r="I122" s="192">
        <v>0</v>
      </c>
      <c r="J122" s="182"/>
      <c r="K122" s="192">
        <v>0</v>
      </c>
      <c r="L122" s="192">
        <v>0</v>
      </c>
    </row>
    <row r="123" spans="1:13" ht="12.75">
      <c r="A123" s="319" t="s">
        <v>559</v>
      </c>
      <c r="B123" s="184">
        <v>23791</v>
      </c>
      <c r="C123" s="192">
        <v>21659</v>
      </c>
      <c r="D123" s="182">
        <v>1817</v>
      </c>
      <c r="E123" s="192">
        <v>0</v>
      </c>
      <c r="F123" s="182">
        <v>0</v>
      </c>
      <c r="G123" s="192">
        <v>0</v>
      </c>
      <c r="H123" s="182">
        <v>0</v>
      </c>
      <c r="I123" s="192">
        <v>600</v>
      </c>
      <c r="J123" s="182">
        <v>0</v>
      </c>
      <c r="K123" s="192">
        <v>-285</v>
      </c>
      <c r="L123" s="192"/>
      <c r="M123" s="216">
        <f>SUM(C123:K123)</f>
        <v>23791</v>
      </c>
    </row>
    <row r="124" spans="1:13" ht="12.75">
      <c r="A124" s="291" t="s">
        <v>767</v>
      </c>
      <c r="B124" s="184">
        <v>-600</v>
      </c>
      <c r="C124" s="130"/>
      <c r="D124" s="174">
        <v>-600</v>
      </c>
      <c r="E124" s="130"/>
      <c r="F124" s="174"/>
      <c r="G124" s="130"/>
      <c r="H124" s="174"/>
      <c r="I124" s="130"/>
      <c r="J124" s="161"/>
      <c r="K124" s="130"/>
      <c r="L124" s="130"/>
      <c r="M124" s="216"/>
    </row>
    <row r="125" spans="1:13" ht="12.75">
      <c r="A125" s="291" t="s">
        <v>766</v>
      </c>
      <c r="B125" s="184"/>
      <c r="C125" s="130"/>
      <c r="D125" s="174">
        <v>-750</v>
      </c>
      <c r="E125" s="130"/>
      <c r="F125" s="174"/>
      <c r="G125" s="130"/>
      <c r="H125" s="174"/>
      <c r="I125" s="130">
        <v>750</v>
      </c>
      <c r="J125" s="161"/>
      <c r="K125" s="130"/>
      <c r="L125" s="130"/>
      <c r="M125" s="216"/>
    </row>
    <row r="126" spans="1:13" ht="12.75">
      <c r="A126" s="291" t="s">
        <v>773</v>
      </c>
      <c r="B126" s="174">
        <f aca="true" t="shared" si="38" ref="B126:L126">SUM(B124:B125)</f>
        <v>-600</v>
      </c>
      <c r="C126" s="130">
        <f t="shared" si="38"/>
        <v>0</v>
      </c>
      <c r="D126" s="130">
        <f t="shared" si="38"/>
        <v>-1350</v>
      </c>
      <c r="E126" s="130">
        <f t="shared" si="38"/>
        <v>0</v>
      </c>
      <c r="F126" s="130">
        <f t="shared" si="38"/>
        <v>0</v>
      </c>
      <c r="G126" s="130">
        <f t="shared" si="38"/>
        <v>0</v>
      </c>
      <c r="H126" s="130">
        <f t="shared" si="38"/>
        <v>0</v>
      </c>
      <c r="I126" s="130">
        <f t="shared" si="38"/>
        <v>750</v>
      </c>
      <c r="J126" s="130">
        <f t="shared" si="38"/>
        <v>0</v>
      </c>
      <c r="K126" s="130">
        <f t="shared" si="38"/>
        <v>0</v>
      </c>
      <c r="L126" s="130">
        <f t="shared" si="38"/>
        <v>0</v>
      </c>
      <c r="M126" s="216"/>
    </row>
    <row r="127" spans="1:13" ht="12.75">
      <c r="A127" s="292" t="s">
        <v>559</v>
      </c>
      <c r="B127" s="424">
        <f aca="true" t="shared" si="39" ref="B127:L127">SUM(B123,B126)</f>
        <v>23191</v>
      </c>
      <c r="C127" s="424">
        <f t="shared" si="39"/>
        <v>21659</v>
      </c>
      <c r="D127" s="424">
        <f t="shared" si="39"/>
        <v>467</v>
      </c>
      <c r="E127" s="424">
        <f t="shared" si="39"/>
        <v>0</v>
      </c>
      <c r="F127" s="424">
        <f t="shared" si="39"/>
        <v>0</v>
      </c>
      <c r="G127" s="424">
        <f t="shared" si="39"/>
        <v>0</v>
      </c>
      <c r="H127" s="424">
        <f t="shared" si="39"/>
        <v>0</v>
      </c>
      <c r="I127" s="424">
        <f t="shared" si="39"/>
        <v>1350</v>
      </c>
      <c r="J127" s="424">
        <f t="shared" si="39"/>
        <v>0</v>
      </c>
      <c r="K127" s="424">
        <f t="shared" si="39"/>
        <v>-285</v>
      </c>
      <c r="L127" s="424">
        <f t="shared" si="39"/>
        <v>0</v>
      </c>
      <c r="M127" s="216"/>
    </row>
    <row r="128" spans="1:12" ht="12.75">
      <c r="A128" s="346" t="s">
        <v>575</v>
      </c>
      <c r="B128" s="170"/>
      <c r="C128" s="189"/>
      <c r="D128" s="190"/>
      <c r="E128" s="189"/>
      <c r="F128" s="190"/>
      <c r="G128" s="189"/>
      <c r="H128" s="190"/>
      <c r="I128" s="189"/>
      <c r="J128" s="190"/>
      <c r="K128" s="189"/>
      <c r="L128" s="189"/>
    </row>
    <row r="129" spans="1:12" ht="12.75">
      <c r="A129" s="319" t="s">
        <v>106</v>
      </c>
      <c r="B129" s="184">
        <f>SUM(C129:K129)</f>
        <v>18900</v>
      </c>
      <c r="C129" s="192">
        <v>0</v>
      </c>
      <c r="D129" s="182">
        <v>0</v>
      </c>
      <c r="E129" s="192">
        <v>0</v>
      </c>
      <c r="F129" s="182">
        <v>0</v>
      </c>
      <c r="G129" s="192">
        <v>0</v>
      </c>
      <c r="H129" s="182">
        <v>0</v>
      </c>
      <c r="I129" s="192">
        <v>18900</v>
      </c>
      <c r="J129" s="182"/>
      <c r="K129" s="192">
        <v>0</v>
      </c>
      <c r="L129" s="192">
        <v>0</v>
      </c>
    </row>
    <row r="130" spans="1:12" ht="12.75">
      <c r="A130" s="319" t="s">
        <v>559</v>
      </c>
      <c r="B130" s="184">
        <v>23022</v>
      </c>
      <c r="C130" s="192"/>
      <c r="D130" s="182"/>
      <c r="E130" s="192"/>
      <c r="F130" s="182"/>
      <c r="G130" s="192"/>
      <c r="H130" s="182"/>
      <c r="I130" s="192">
        <v>18900</v>
      </c>
      <c r="J130" s="182"/>
      <c r="K130" s="192">
        <v>4122</v>
      </c>
      <c r="L130" s="192"/>
    </row>
    <row r="131" spans="1:13" ht="12.75">
      <c r="A131" s="291" t="s">
        <v>622</v>
      </c>
      <c r="B131" s="184">
        <v>5</v>
      </c>
      <c r="C131" s="130"/>
      <c r="D131" s="174">
        <v>5</v>
      </c>
      <c r="E131" s="130"/>
      <c r="F131" s="174"/>
      <c r="G131" s="130"/>
      <c r="H131" s="174"/>
      <c r="I131" s="130"/>
      <c r="J131" s="161"/>
      <c r="K131" s="130"/>
      <c r="L131" s="130"/>
      <c r="M131" s="216"/>
    </row>
    <row r="132" spans="1:13" ht="12.75">
      <c r="A132" s="291" t="s">
        <v>773</v>
      </c>
      <c r="B132" s="174">
        <f aca="true" t="shared" si="40" ref="B132:L132">SUM(B131:B131)</f>
        <v>5</v>
      </c>
      <c r="C132" s="130">
        <f t="shared" si="40"/>
        <v>0</v>
      </c>
      <c r="D132" s="130">
        <f t="shared" si="40"/>
        <v>5</v>
      </c>
      <c r="E132" s="130">
        <f t="shared" si="40"/>
        <v>0</v>
      </c>
      <c r="F132" s="130">
        <f t="shared" si="40"/>
        <v>0</v>
      </c>
      <c r="G132" s="130">
        <f t="shared" si="40"/>
        <v>0</v>
      </c>
      <c r="H132" s="130">
        <f t="shared" si="40"/>
        <v>0</v>
      </c>
      <c r="I132" s="130">
        <f t="shared" si="40"/>
        <v>0</v>
      </c>
      <c r="J132" s="130">
        <f t="shared" si="40"/>
        <v>0</v>
      </c>
      <c r="K132" s="130">
        <f t="shared" si="40"/>
        <v>0</v>
      </c>
      <c r="L132" s="130">
        <f t="shared" si="40"/>
        <v>0</v>
      </c>
      <c r="M132" s="216"/>
    </row>
    <row r="133" spans="1:13" ht="12.75">
      <c r="A133" s="292" t="s">
        <v>559</v>
      </c>
      <c r="B133" s="424">
        <f aca="true" t="shared" si="41" ref="B133:L133">SUM(B130,B132)</f>
        <v>23027</v>
      </c>
      <c r="C133" s="424">
        <f t="shared" si="41"/>
        <v>0</v>
      </c>
      <c r="D133" s="424">
        <f t="shared" si="41"/>
        <v>5</v>
      </c>
      <c r="E133" s="424">
        <f t="shared" si="41"/>
        <v>0</v>
      </c>
      <c r="F133" s="424">
        <f t="shared" si="41"/>
        <v>0</v>
      </c>
      <c r="G133" s="424">
        <f t="shared" si="41"/>
        <v>0</v>
      </c>
      <c r="H133" s="424">
        <f t="shared" si="41"/>
        <v>0</v>
      </c>
      <c r="I133" s="424">
        <f t="shared" si="41"/>
        <v>18900</v>
      </c>
      <c r="J133" s="424">
        <f t="shared" si="41"/>
        <v>0</v>
      </c>
      <c r="K133" s="424">
        <f t="shared" si="41"/>
        <v>4122</v>
      </c>
      <c r="L133" s="424">
        <f t="shared" si="41"/>
        <v>0</v>
      </c>
      <c r="M133" s="216"/>
    </row>
    <row r="134" spans="1:12" ht="12.75">
      <c r="A134" s="425" t="s">
        <v>576</v>
      </c>
      <c r="B134" s="170"/>
      <c r="C134" s="189"/>
      <c r="D134" s="189"/>
      <c r="E134" s="299"/>
      <c r="F134" s="190"/>
      <c r="G134" s="189"/>
      <c r="H134" s="190"/>
      <c r="I134" s="189"/>
      <c r="J134" s="190"/>
      <c r="K134" s="189"/>
      <c r="L134" s="189"/>
    </row>
    <row r="135" spans="1:12" ht="12.75">
      <c r="A135" s="426" t="s">
        <v>106</v>
      </c>
      <c r="B135" s="184">
        <f>SUM(C135:K135)</f>
        <v>301203</v>
      </c>
      <c r="C135" s="192">
        <v>269261</v>
      </c>
      <c r="D135" s="192">
        <v>31942</v>
      </c>
      <c r="E135" s="159">
        <v>0</v>
      </c>
      <c r="F135" s="182">
        <v>0</v>
      </c>
      <c r="G135" s="192">
        <v>0</v>
      </c>
      <c r="H135" s="182">
        <v>0</v>
      </c>
      <c r="I135" s="192">
        <v>0</v>
      </c>
      <c r="J135" s="182"/>
      <c r="K135" s="192">
        <v>0</v>
      </c>
      <c r="L135" s="192">
        <v>0</v>
      </c>
    </row>
    <row r="136" spans="1:12" ht="12.75">
      <c r="A136" s="426" t="s">
        <v>559</v>
      </c>
      <c r="B136" s="184">
        <v>311507</v>
      </c>
      <c r="C136" s="192">
        <v>275151</v>
      </c>
      <c r="D136" s="192">
        <v>36356</v>
      </c>
      <c r="E136" s="159">
        <v>0</v>
      </c>
      <c r="F136" s="182">
        <v>0</v>
      </c>
      <c r="G136" s="192">
        <v>0</v>
      </c>
      <c r="H136" s="182">
        <v>0</v>
      </c>
      <c r="I136" s="192">
        <v>0</v>
      </c>
      <c r="J136" s="182">
        <v>0</v>
      </c>
      <c r="K136" s="192">
        <v>0</v>
      </c>
      <c r="L136" s="192">
        <v>0</v>
      </c>
    </row>
    <row r="137" spans="1:13" ht="12.75">
      <c r="A137" s="291" t="s">
        <v>763</v>
      </c>
      <c r="B137" s="184">
        <v>561</v>
      </c>
      <c r="C137" s="130">
        <v>561</v>
      </c>
      <c r="D137" s="174"/>
      <c r="E137" s="130"/>
      <c r="F137" s="174"/>
      <c r="G137" s="130"/>
      <c r="H137" s="174"/>
      <c r="I137" s="130"/>
      <c r="J137" s="161"/>
      <c r="K137" s="130"/>
      <c r="L137" s="130"/>
      <c r="M137" s="216"/>
    </row>
    <row r="138" spans="1:13" ht="12.75">
      <c r="A138" s="291" t="s">
        <v>768</v>
      </c>
      <c r="B138" s="184">
        <v>1901</v>
      </c>
      <c r="C138" s="130">
        <v>1901</v>
      </c>
      <c r="D138" s="174"/>
      <c r="E138" s="130"/>
      <c r="F138" s="174"/>
      <c r="G138" s="130"/>
      <c r="H138" s="174"/>
      <c r="I138" s="130"/>
      <c r="J138" s="161"/>
      <c r="K138" s="130"/>
      <c r="L138" s="130"/>
      <c r="M138" s="216"/>
    </row>
    <row r="139" spans="1:13" ht="12.75">
      <c r="A139" s="291" t="s">
        <v>769</v>
      </c>
      <c r="B139" s="184">
        <v>362</v>
      </c>
      <c r="C139" s="130">
        <v>362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216"/>
    </row>
    <row r="140" spans="1:13" ht="12.75">
      <c r="A140" s="291" t="s">
        <v>770</v>
      </c>
      <c r="B140" s="174">
        <v>956</v>
      </c>
      <c r="C140" s="130"/>
      <c r="D140" s="130">
        <v>956</v>
      </c>
      <c r="E140" s="130"/>
      <c r="F140" s="130"/>
      <c r="G140" s="130"/>
      <c r="H140" s="130"/>
      <c r="I140" s="130"/>
      <c r="J140" s="130"/>
      <c r="K140" s="130"/>
      <c r="L140" s="130"/>
      <c r="M140" s="216"/>
    </row>
    <row r="141" spans="1:13" ht="12.75">
      <c r="A141" s="291" t="s">
        <v>773</v>
      </c>
      <c r="B141" s="174">
        <f aca="true" t="shared" si="42" ref="B141:L141">SUM(B137:B140)</f>
        <v>3780</v>
      </c>
      <c r="C141" s="130">
        <f t="shared" si="42"/>
        <v>2824</v>
      </c>
      <c r="D141" s="130">
        <f t="shared" si="42"/>
        <v>956</v>
      </c>
      <c r="E141" s="130">
        <f t="shared" si="42"/>
        <v>0</v>
      </c>
      <c r="F141" s="130">
        <f t="shared" si="42"/>
        <v>0</v>
      </c>
      <c r="G141" s="130">
        <f t="shared" si="42"/>
        <v>0</v>
      </c>
      <c r="H141" s="130">
        <f t="shared" si="42"/>
        <v>0</v>
      </c>
      <c r="I141" s="130">
        <f t="shared" si="42"/>
        <v>0</v>
      </c>
      <c r="J141" s="130">
        <f t="shared" si="42"/>
        <v>0</v>
      </c>
      <c r="K141" s="130">
        <f t="shared" si="42"/>
        <v>0</v>
      </c>
      <c r="L141" s="130">
        <f t="shared" si="42"/>
        <v>0</v>
      </c>
      <c r="M141" s="216"/>
    </row>
    <row r="142" spans="1:13" ht="12.75">
      <c r="A142" s="292" t="s">
        <v>559</v>
      </c>
      <c r="B142" s="424">
        <f aca="true" t="shared" si="43" ref="B142:L142">SUM(B136,B141)</f>
        <v>315287</v>
      </c>
      <c r="C142" s="424">
        <f t="shared" si="43"/>
        <v>277975</v>
      </c>
      <c r="D142" s="424">
        <f t="shared" si="43"/>
        <v>37312</v>
      </c>
      <c r="E142" s="424">
        <f t="shared" si="43"/>
        <v>0</v>
      </c>
      <c r="F142" s="424">
        <f t="shared" si="43"/>
        <v>0</v>
      </c>
      <c r="G142" s="424">
        <f t="shared" si="43"/>
        <v>0</v>
      </c>
      <c r="H142" s="424">
        <f t="shared" si="43"/>
        <v>0</v>
      </c>
      <c r="I142" s="424">
        <f t="shared" si="43"/>
        <v>0</v>
      </c>
      <c r="J142" s="424">
        <f t="shared" si="43"/>
        <v>0</v>
      </c>
      <c r="K142" s="424">
        <f t="shared" si="43"/>
        <v>0</v>
      </c>
      <c r="L142" s="424">
        <f t="shared" si="43"/>
        <v>0</v>
      </c>
      <c r="M142" s="216"/>
    </row>
    <row r="143" spans="1:12" ht="12.75">
      <c r="A143" s="37" t="s">
        <v>597</v>
      </c>
      <c r="B143" s="41"/>
      <c r="C143" s="14"/>
      <c r="D143" s="14"/>
      <c r="E143" s="28"/>
      <c r="F143" s="14"/>
      <c r="G143" s="28"/>
      <c r="H143" s="41"/>
      <c r="I143" s="14"/>
      <c r="J143" s="28"/>
      <c r="K143" s="14"/>
      <c r="L143" s="14"/>
    </row>
    <row r="144" spans="1:12" ht="12.75">
      <c r="A144" s="293" t="s">
        <v>106</v>
      </c>
      <c r="B144" s="184">
        <f>SUM(C144:K144)</f>
        <v>829112</v>
      </c>
      <c r="C144" s="130">
        <f aca="true" t="shared" si="44" ref="C144:I145">SUM(C11,C35,C42,C61,C67,C117)</f>
        <v>620839</v>
      </c>
      <c r="D144" s="130">
        <f t="shared" si="44"/>
        <v>189373</v>
      </c>
      <c r="E144" s="174">
        <f t="shared" si="44"/>
        <v>0</v>
      </c>
      <c r="F144" s="130">
        <f t="shared" si="44"/>
        <v>0</v>
      </c>
      <c r="G144" s="174">
        <f t="shared" si="44"/>
        <v>0</v>
      </c>
      <c r="H144" s="184">
        <f t="shared" si="44"/>
        <v>0</v>
      </c>
      <c r="I144" s="130">
        <f t="shared" si="44"/>
        <v>18900</v>
      </c>
      <c r="J144" s="174"/>
      <c r="K144" s="130">
        <f>SUM(K11,K35,K42,K61,K67,K117)</f>
        <v>0</v>
      </c>
      <c r="L144" s="130">
        <f>SUM(L11,L35,L42,L61,L67,L117)</f>
        <v>0</v>
      </c>
    </row>
    <row r="145" spans="1:12" ht="12.75">
      <c r="A145" s="293" t="s">
        <v>559</v>
      </c>
      <c r="B145" s="184">
        <f>SUM(B12,B36,B43,B62,B68,B118)</f>
        <v>859713</v>
      </c>
      <c r="C145" s="184">
        <f t="shared" si="44"/>
        <v>631141</v>
      </c>
      <c r="D145" s="184">
        <f t="shared" si="44"/>
        <v>196374</v>
      </c>
      <c r="E145" s="184">
        <f t="shared" si="44"/>
        <v>0</v>
      </c>
      <c r="F145" s="184">
        <f t="shared" si="44"/>
        <v>0</v>
      </c>
      <c r="G145" s="184">
        <f t="shared" si="44"/>
        <v>0</v>
      </c>
      <c r="H145" s="184">
        <f t="shared" si="44"/>
        <v>0</v>
      </c>
      <c r="I145" s="184">
        <f t="shared" si="44"/>
        <v>19500</v>
      </c>
      <c r="J145" s="184">
        <f>SUM(J12,J36,J43,J62,J68,J118)</f>
        <v>293</v>
      </c>
      <c r="K145" s="184">
        <f>SUM(K12,K36,K43,K62,K68,K118)</f>
        <v>12405</v>
      </c>
      <c r="L145" s="184">
        <f>SUM(L12,L36,L43,L62,L68,L118)</f>
        <v>0</v>
      </c>
    </row>
    <row r="146" spans="1:12" ht="12.75">
      <c r="A146" s="291" t="s">
        <v>773</v>
      </c>
      <c r="B146" s="184">
        <f aca="true" t="shared" si="45" ref="B146:L146">SUM(B13,B39,B44,B64,B69,B119)</f>
        <v>6232</v>
      </c>
      <c r="C146" s="184">
        <f t="shared" si="45"/>
        <v>5532</v>
      </c>
      <c r="D146" s="184">
        <f t="shared" si="45"/>
        <v>-378</v>
      </c>
      <c r="E146" s="184">
        <f t="shared" si="45"/>
        <v>0</v>
      </c>
      <c r="F146" s="184">
        <f t="shared" si="45"/>
        <v>37</v>
      </c>
      <c r="G146" s="184">
        <f t="shared" si="45"/>
        <v>0</v>
      </c>
      <c r="H146" s="184">
        <f t="shared" si="45"/>
        <v>276</v>
      </c>
      <c r="I146" s="184">
        <f t="shared" si="45"/>
        <v>750</v>
      </c>
      <c r="J146" s="184">
        <f t="shared" si="45"/>
        <v>15</v>
      </c>
      <c r="K146" s="184">
        <f t="shared" si="45"/>
        <v>0</v>
      </c>
      <c r="L146" s="184">
        <f t="shared" si="45"/>
        <v>0</v>
      </c>
    </row>
    <row r="147" spans="1:12" ht="12.75">
      <c r="A147" s="292" t="s">
        <v>559</v>
      </c>
      <c r="B147" s="184">
        <f aca="true" t="shared" si="46" ref="B147:L147">SUM(B14,B40,B45,B65,B70,B120)</f>
        <v>865945</v>
      </c>
      <c r="C147" s="184">
        <f t="shared" si="46"/>
        <v>636673</v>
      </c>
      <c r="D147" s="184">
        <f t="shared" si="46"/>
        <v>195996</v>
      </c>
      <c r="E147" s="184">
        <f t="shared" si="46"/>
        <v>0</v>
      </c>
      <c r="F147" s="184">
        <f t="shared" si="46"/>
        <v>37</v>
      </c>
      <c r="G147" s="184">
        <f t="shared" si="46"/>
        <v>0</v>
      </c>
      <c r="H147" s="184">
        <f t="shared" si="46"/>
        <v>276</v>
      </c>
      <c r="I147" s="184">
        <f t="shared" si="46"/>
        <v>20250</v>
      </c>
      <c r="J147" s="184">
        <f t="shared" si="46"/>
        <v>308</v>
      </c>
      <c r="K147" s="184">
        <f t="shared" si="46"/>
        <v>12405</v>
      </c>
      <c r="L147" s="184">
        <f t="shared" si="46"/>
        <v>0</v>
      </c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4"/>
      <c r="B149" s="3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</sheetData>
  <sheetProtection/>
  <mergeCells count="7">
    <mergeCell ref="L6:L8"/>
    <mergeCell ref="I9:J9"/>
    <mergeCell ref="A6:A8"/>
    <mergeCell ref="A3:K3"/>
    <mergeCell ref="A4:K4"/>
    <mergeCell ref="A5:K5"/>
    <mergeCell ref="I6:J7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76" r:id="rId1"/>
  <headerFooter alignWithMargins="0">
    <oddFooter>&amp;C&amp;P. oldal</oddFooter>
  </headerFooter>
  <rowBreaks count="3" manualBreakCount="3">
    <brk id="40" max="11" man="1"/>
    <brk id="65" max="11" man="1"/>
    <brk id="11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8.57421875" style="265" customWidth="1"/>
    <col min="2" max="2" width="10.57421875" style="265" customWidth="1"/>
    <col min="3" max="3" width="9.28125" style="265" customWidth="1"/>
    <col min="4" max="4" width="9.7109375" style="265" customWidth="1"/>
    <col min="5" max="5" width="9.28125" style="265" customWidth="1"/>
    <col min="6" max="7" width="10.57421875" style="265" customWidth="1"/>
    <col min="8" max="12" width="9.7109375" style="265" customWidth="1"/>
    <col min="13" max="13" width="8.28125" style="265" customWidth="1"/>
    <col min="14" max="14" width="8.421875" style="265" customWidth="1"/>
    <col min="15" max="16384" width="9.140625" style="265" customWidth="1"/>
  </cols>
  <sheetData>
    <row r="1" spans="1:14" ht="15.75">
      <c r="A1" s="36" t="s">
        <v>781</v>
      </c>
      <c r="B1" s="36"/>
      <c r="C1" s="36"/>
      <c r="D1" s="36"/>
      <c r="E1" s="36"/>
      <c r="F1" s="36"/>
      <c r="G1" s="36"/>
      <c r="H1" s="44"/>
      <c r="I1" s="44"/>
      <c r="J1" s="44"/>
      <c r="K1" s="44"/>
      <c r="L1" s="44"/>
      <c r="M1" s="44"/>
      <c r="N1" s="44"/>
    </row>
    <row r="2" spans="1:14" ht="15">
      <c r="A2" s="301"/>
      <c r="B2" s="301"/>
      <c r="C2" s="301"/>
      <c r="D2" s="301"/>
      <c r="E2" s="301"/>
      <c r="F2" s="301"/>
      <c r="G2" s="301"/>
      <c r="H2" s="301"/>
      <c r="I2" s="302"/>
      <c r="J2" s="301"/>
      <c r="K2" s="301"/>
      <c r="L2" s="301"/>
      <c r="M2" s="301"/>
      <c r="N2" s="301"/>
    </row>
    <row r="3" spans="1:14" ht="15">
      <c r="A3" s="301"/>
      <c r="B3" s="301"/>
      <c r="C3" s="301"/>
      <c r="D3" s="301"/>
      <c r="E3" s="301"/>
      <c r="F3" s="301"/>
      <c r="G3" s="301"/>
      <c r="H3" s="301"/>
      <c r="I3" s="302"/>
      <c r="J3" s="301"/>
      <c r="K3" s="301"/>
      <c r="L3" s="301"/>
      <c r="M3" s="301"/>
      <c r="N3" s="301"/>
    </row>
    <row r="4" spans="1:14" ht="15.75">
      <c r="A4" s="439" t="s">
        <v>42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</row>
    <row r="5" spans="1:14" ht="15.75">
      <c r="A5" s="439" t="s">
        <v>651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 ht="15.75">
      <c r="A6" s="439" t="s">
        <v>71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ht="12.75">
      <c r="A7" s="45"/>
      <c r="B7" s="45"/>
      <c r="C7" s="45"/>
      <c r="D7" s="45"/>
      <c r="E7" s="24"/>
      <c r="F7" s="24"/>
      <c r="G7" s="24"/>
      <c r="H7" s="45"/>
      <c r="I7" s="45"/>
      <c r="J7" s="45"/>
      <c r="K7" s="45"/>
      <c r="L7" s="45"/>
      <c r="M7" s="45"/>
      <c r="N7" s="45"/>
    </row>
    <row r="8" spans="1:14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 t="s">
        <v>43</v>
      </c>
      <c r="L9" s="7"/>
      <c r="M9" s="7"/>
      <c r="N9" s="7"/>
    </row>
    <row r="10" spans="1:14" ht="12.75">
      <c r="A10" s="440" t="s">
        <v>568</v>
      </c>
      <c r="B10" s="20" t="s">
        <v>45</v>
      </c>
      <c r="C10" s="443" t="s">
        <v>73</v>
      </c>
      <c r="D10" s="428"/>
      <c r="E10" s="428"/>
      <c r="F10" s="428"/>
      <c r="G10" s="428"/>
      <c r="H10" s="455"/>
      <c r="I10" s="456" t="s">
        <v>74</v>
      </c>
      <c r="J10" s="457"/>
      <c r="K10" s="457"/>
      <c r="L10" s="427" t="s">
        <v>565</v>
      </c>
      <c r="M10" s="440" t="s">
        <v>569</v>
      </c>
      <c r="N10" s="440" t="s">
        <v>76</v>
      </c>
    </row>
    <row r="11" spans="1:14" ht="12.75">
      <c r="A11" s="435"/>
      <c r="B11" s="24" t="s">
        <v>95</v>
      </c>
      <c r="C11" s="440" t="s">
        <v>566</v>
      </c>
      <c r="D11" s="24" t="s">
        <v>78</v>
      </c>
      <c r="E11" s="440" t="s">
        <v>79</v>
      </c>
      <c r="F11" s="24" t="s">
        <v>80</v>
      </c>
      <c r="G11" s="23" t="s">
        <v>252</v>
      </c>
      <c r="H11" s="9" t="s">
        <v>47</v>
      </c>
      <c r="I11" s="440" t="s">
        <v>81</v>
      </c>
      <c r="J11" s="440" t="s">
        <v>82</v>
      </c>
      <c r="K11" s="20" t="s">
        <v>48</v>
      </c>
      <c r="L11" s="432"/>
      <c r="M11" s="432"/>
      <c r="N11" s="435"/>
    </row>
    <row r="12" spans="1:14" ht="12.75">
      <c r="A12" s="435"/>
      <c r="B12" s="24" t="s">
        <v>64</v>
      </c>
      <c r="C12" s="432"/>
      <c r="D12" s="24" t="s">
        <v>84</v>
      </c>
      <c r="E12" s="432"/>
      <c r="F12" s="24" t="s">
        <v>85</v>
      </c>
      <c r="G12" s="23" t="s">
        <v>253</v>
      </c>
      <c r="H12" s="23" t="s">
        <v>264</v>
      </c>
      <c r="I12" s="432"/>
      <c r="J12" s="432"/>
      <c r="K12" s="24" t="s">
        <v>86</v>
      </c>
      <c r="L12" s="432"/>
      <c r="M12" s="432"/>
      <c r="N12" s="435"/>
    </row>
    <row r="13" spans="1:14" ht="12.75">
      <c r="A13" s="436"/>
      <c r="B13" s="26"/>
      <c r="C13" s="442"/>
      <c r="D13" s="26" t="s">
        <v>87</v>
      </c>
      <c r="E13" s="442"/>
      <c r="F13" s="26" t="s">
        <v>88</v>
      </c>
      <c r="G13" s="11" t="s">
        <v>254</v>
      </c>
      <c r="H13" s="11" t="s">
        <v>265</v>
      </c>
      <c r="I13" s="442"/>
      <c r="J13" s="442"/>
      <c r="K13" s="26" t="s">
        <v>60</v>
      </c>
      <c r="L13" s="442"/>
      <c r="M13" s="442"/>
      <c r="N13" s="436"/>
    </row>
    <row r="14" spans="1:14" ht="12.75">
      <c r="A14" s="9" t="s">
        <v>7</v>
      </c>
      <c r="B14" s="22" t="s">
        <v>8</v>
      </c>
      <c r="C14" s="12" t="s">
        <v>9</v>
      </c>
      <c r="D14" s="22" t="s">
        <v>10</v>
      </c>
      <c r="E14" s="12" t="s">
        <v>11</v>
      </c>
      <c r="F14" s="22" t="s">
        <v>12</v>
      </c>
      <c r="G14" s="12" t="s">
        <v>14</v>
      </c>
      <c r="H14" s="13" t="s">
        <v>15</v>
      </c>
      <c r="I14" s="21" t="s">
        <v>16</v>
      </c>
      <c r="J14" s="12" t="s">
        <v>17</v>
      </c>
      <c r="K14" s="22" t="s">
        <v>18</v>
      </c>
      <c r="L14" s="11" t="s">
        <v>19</v>
      </c>
      <c r="M14" s="22" t="s">
        <v>20</v>
      </c>
      <c r="N14" s="12" t="s">
        <v>21</v>
      </c>
    </row>
    <row r="15" spans="1:14" ht="12.75">
      <c r="A15" s="17" t="s">
        <v>360</v>
      </c>
      <c r="B15" s="167"/>
      <c r="C15" s="170"/>
      <c r="D15" s="167"/>
      <c r="E15" s="171"/>
      <c r="F15" s="167"/>
      <c r="G15" s="171"/>
      <c r="H15" s="167"/>
      <c r="I15" s="171"/>
      <c r="J15" s="167"/>
      <c r="K15" s="171"/>
      <c r="L15" s="167"/>
      <c r="M15" s="171"/>
      <c r="N15" s="167"/>
    </row>
    <row r="16" spans="1:15" ht="12.75">
      <c r="A16" s="291" t="s">
        <v>106</v>
      </c>
      <c r="B16" s="130">
        <f>SUM(C16:O16)</f>
        <v>1413135</v>
      </c>
      <c r="C16" s="184">
        <f>'5.1'!C244</f>
        <v>2200</v>
      </c>
      <c r="D16" s="184">
        <f>'5.1'!D244</f>
        <v>638</v>
      </c>
      <c r="E16" s="184">
        <f>'5.1'!E244</f>
        <v>428829</v>
      </c>
      <c r="F16" s="184">
        <f>'5.1'!F244</f>
        <v>113998</v>
      </c>
      <c r="G16" s="184">
        <f>'5.1'!G244</f>
        <v>11439</v>
      </c>
      <c r="H16" s="184">
        <f>'5.1'!H244</f>
        <v>11550</v>
      </c>
      <c r="I16" s="184">
        <f>'5.1'!I244</f>
        <v>22599</v>
      </c>
      <c r="J16" s="184">
        <f>'5.1'!J244</f>
        <v>69195</v>
      </c>
      <c r="K16" s="184">
        <f>'5.1'!K244</f>
        <v>1200</v>
      </c>
      <c r="L16" s="184">
        <f>'5.1'!L244</f>
        <v>440000</v>
      </c>
      <c r="M16" s="184">
        <f>'5.1'!M244</f>
        <v>221107</v>
      </c>
      <c r="N16" s="184">
        <f>'5.1'!N244</f>
        <v>90380</v>
      </c>
      <c r="O16" s="303"/>
    </row>
    <row r="17" spans="1:14" ht="12.75">
      <c r="A17" s="292" t="s">
        <v>555</v>
      </c>
      <c r="B17" s="164">
        <f>SUM(C17:O17)</f>
        <v>1429991</v>
      </c>
      <c r="C17" s="184">
        <f>'5.1'!C245</f>
        <v>7300</v>
      </c>
      <c r="D17" s="184">
        <f>'5.1'!D245</f>
        <v>2015</v>
      </c>
      <c r="E17" s="184">
        <f>'5.1'!E245</f>
        <v>433679</v>
      </c>
      <c r="F17" s="184">
        <f>'5.1'!F245</f>
        <v>117230</v>
      </c>
      <c r="G17" s="184">
        <f>'5.1'!G245</f>
        <v>11439</v>
      </c>
      <c r="H17" s="184">
        <f>'5.1'!H245</f>
        <v>15491</v>
      </c>
      <c r="I17" s="184">
        <f>'5.1'!I245</f>
        <v>104309</v>
      </c>
      <c r="J17" s="184">
        <f>'5.1'!J245</f>
        <v>76143</v>
      </c>
      <c r="K17" s="184">
        <f>'5.1'!K245</f>
        <v>1200</v>
      </c>
      <c r="L17" s="184">
        <f>'5.1'!L245</f>
        <v>440000</v>
      </c>
      <c r="M17" s="184">
        <f>'5.1'!M245</f>
        <v>221107</v>
      </c>
      <c r="N17" s="184">
        <f>'5.1'!N245</f>
        <v>78</v>
      </c>
    </row>
    <row r="18" spans="1:14" ht="12.75">
      <c r="A18" s="377" t="s">
        <v>632</v>
      </c>
      <c r="B18" s="164">
        <f>SUM(C18:O18)</f>
        <v>1383526</v>
      </c>
      <c r="C18" s="198">
        <f>'5.1'!C247</f>
        <v>12848</v>
      </c>
      <c r="D18" s="198">
        <f>'5.1'!D247</f>
        <v>3513</v>
      </c>
      <c r="E18" s="198">
        <f>'5.1'!E247</f>
        <v>437022</v>
      </c>
      <c r="F18" s="198">
        <f>'5.1'!F247</f>
        <v>119367</v>
      </c>
      <c r="G18" s="198">
        <f>'5.1'!G247</f>
        <v>74094</v>
      </c>
      <c r="H18" s="198">
        <f>'5.1'!H247</f>
        <v>17260</v>
      </c>
      <c r="I18" s="198">
        <f>'5.1'!I247</f>
        <v>103309</v>
      </c>
      <c r="J18" s="198">
        <f>'5.1'!J247</f>
        <v>86252</v>
      </c>
      <c r="K18" s="198">
        <f>'5.1'!K247</f>
        <v>2300</v>
      </c>
      <c r="L18" s="198">
        <f>'5.1'!L247</f>
        <v>140000</v>
      </c>
      <c r="M18" s="198">
        <f>'5.1'!M247</f>
        <v>378174</v>
      </c>
      <c r="N18" s="198">
        <f>'5.1'!N247</f>
        <v>9387</v>
      </c>
    </row>
    <row r="19" spans="1:14" ht="12.75">
      <c r="A19" s="30" t="s">
        <v>142</v>
      </c>
      <c r="B19" s="178"/>
      <c r="C19" s="167"/>
      <c r="D19" s="174"/>
      <c r="E19" s="167"/>
      <c r="F19" s="174"/>
      <c r="G19" s="167"/>
      <c r="H19" s="174"/>
      <c r="I19" s="167"/>
      <c r="J19" s="174"/>
      <c r="K19" s="167"/>
      <c r="L19" s="174"/>
      <c r="M19" s="167"/>
      <c r="N19" s="161"/>
    </row>
    <row r="20" spans="1:14" ht="12.75">
      <c r="A20" s="291" t="s">
        <v>106</v>
      </c>
      <c r="B20" s="130">
        <f>SUM(C20:O20)</f>
        <v>271166</v>
      </c>
      <c r="C20" s="130">
        <f>'5.2'!C60</f>
        <v>163140</v>
      </c>
      <c r="D20" s="174">
        <f>'5.2'!D60</f>
        <v>41675</v>
      </c>
      <c r="E20" s="130">
        <f>'5.2'!E60</f>
        <v>53619</v>
      </c>
      <c r="F20" s="174">
        <f>'5.2'!F60</f>
        <v>0</v>
      </c>
      <c r="G20" s="130">
        <f>'5.2'!G60</f>
        <v>0</v>
      </c>
      <c r="H20" s="174">
        <f>'5.2'!H60</f>
        <v>12000</v>
      </c>
      <c r="I20" s="130">
        <f>'5.2'!I60</f>
        <v>0</v>
      </c>
      <c r="J20" s="174">
        <f>'5.2'!J60</f>
        <v>732</v>
      </c>
      <c r="K20" s="130">
        <f>'5.2'!K60</f>
        <v>0</v>
      </c>
      <c r="L20" s="174">
        <f>'5.2'!L60</f>
        <v>0</v>
      </c>
      <c r="M20" s="130">
        <f>'5.2'!M60</f>
        <v>0</v>
      </c>
      <c r="N20" s="161">
        <f>'5.2'!N60</f>
        <v>0</v>
      </c>
    </row>
    <row r="21" spans="1:14" ht="12.75">
      <c r="A21" s="292" t="s">
        <v>555</v>
      </c>
      <c r="B21" s="130">
        <f>SUM(C21:O21)</f>
        <v>315393</v>
      </c>
      <c r="C21" s="130">
        <f>'5.2'!C61</f>
        <v>167931</v>
      </c>
      <c r="D21" s="174">
        <f>'5.2'!D61</f>
        <v>42968</v>
      </c>
      <c r="E21" s="130">
        <f>'5.2'!E61</f>
        <v>53619</v>
      </c>
      <c r="F21" s="174">
        <f>'5.2'!F61</f>
        <v>0</v>
      </c>
      <c r="G21" s="130">
        <f>'5.2'!G61</f>
        <v>0</v>
      </c>
      <c r="H21" s="174">
        <f>'5.2'!H61</f>
        <v>46843</v>
      </c>
      <c r="I21" s="130">
        <f>'5.2'!I61</f>
        <v>0</v>
      </c>
      <c r="J21" s="174">
        <f>'5.2'!J61</f>
        <v>4032</v>
      </c>
      <c r="K21" s="130">
        <f>'5.2'!K61</f>
        <v>0</v>
      </c>
      <c r="L21" s="174">
        <f>'5.2'!L61</f>
        <v>0</v>
      </c>
      <c r="M21" s="130">
        <f>'5.2'!M61</f>
        <v>0</v>
      </c>
      <c r="N21" s="174">
        <f>'5.2'!N61</f>
        <v>0</v>
      </c>
    </row>
    <row r="22" spans="1:14" ht="12.75">
      <c r="A22" s="377" t="s">
        <v>632</v>
      </c>
      <c r="B22" s="199">
        <f>SUM(C22:O22)</f>
        <v>334870</v>
      </c>
      <c r="C22" s="199">
        <f>'5.2'!C63</f>
        <v>168278</v>
      </c>
      <c r="D22" s="199">
        <f>'5.2'!D63</f>
        <v>43062</v>
      </c>
      <c r="E22" s="199">
        <f>'5.2'!E63</f>
        <v>53619</v>
      </c>
      <c r="F22" s="199">
        <f>'5.2'!F63</f>
        <v>0</v>
      </c>
      <c r="G22" s="199">
        <f>'5.2'!G63</f>
        <v>0</v>
      </c>
      <c r="H22" s="199">
        <f>'5.2'!H63</f>
        <v>62759</v>
      </c>
      <c r="I22" s="199">
        <f>'5.2'!I63</f>
        <v>0</v>
      </c>
      <c r="J22" s="199">
        <f>'5.2'!J63</f>
        <v>7152</v>
      </c>
      <c r="K22" s="199">
        <f>'5.2'!K63</f>
        <v>0</v>
      </c>
      <c r="L22" s="199">
        <f>'5.2'!L63</f>
        <v>0</v>
      </c>
      <c r="M22" s="199">
        <f>'5.2'!M63</f>
        <v>0</v>
      </c>
      <c r="N22" s="199">
        <f>'5.2'!N63</f>
        <v>0</v>
      </c>
    </row>
    <row r="23" spans="1:14" ht="12.75">
      <c r="A23" s="17" t="s">
        <v>461</v>
      </c>
      <c r="B23" s="183"/>
      <c r="C23" s="186"/>
      <c r="D23" s="183"/>
      <c r="E23" s="186"/>
      <c r="F23" s="183"/>
      <c r="G23" s="186"/>
      <c r="H23" s="183"/>
      <c r="I23" s="186"/>
      <c r="J23" s="183"/>
      <c r="K23" s="186"/>
      <c r="L23" s="183"/>
      <c r="M23" s="186"/>
      <c r="N23" s="183"/>
    </row>
    <row r="24" spans="1:14" ht="12.75">
      <c r="A24" s="291" t="s">
        <v>106</v>
      </c>
      <c r="B24" s="130">
        <f>SUM(C24:O24)</f>
        <v>189127</v>
      </c>
      <c r="C24" s="182">
        <v>106116</v>
      </c>
      <c r="D24" s="192">
        <v>28237</v>
      </c>
      <c r="E24" s="182">
        <v>54774</v>
      </c>
      <c r="F24" s="192"/>
      <c r="G24" s="182"/>
      <c r="H24" s="192"/>
      <c r="I24" s="182"/>
      <c r="J24" s="192"/>
      <c r="K24" s="182"/>
      <c r="L24" s="192"/>
      <c r="M24" s="182"/>
      <c r="N24" s="192"/>
    </row>
    <row r="25" spans="1:14" ht="12.75">
      <c r="A25" s="292" t="s">
        <v>555</v>
      </c>
      <c r="B25" s="164">
        <f>SUM(C25:O25)</f>
        <v>196993</v>
      </c>
      <c r="C25" s="191">
        <v>110914</v>
      </c>
      <c r="D25" s="163">
        <v>29005</v>
      </c>
      <c r="E25" s="191">
        <v>57074</v>
      </c>
      <c r="F25" s="163"/>
      <c r="G25" s="191"/>
      <c r="H25" s="163"/>
      <c r="I25" s="191"/>
      <c r="J25" s="163"/>
      <c r="K25" s="191"/>
      <c r="L25" s="163"/>
      <c r="M25" s="191"/>
      <c r="N25" s="163"/>
    </row>
    <row r="26" spans="1:14" ht="12.75">
      <c r="A26" s="377" t="s">
        <v>632</v>
      </c>
      <c r="B26" s="164">
        <f>SUM(C26:O26)</f>
        <v>198738</v>
      </c>
      <c r="C26" s="182">
        <v>112288</v>
      </c>
      <c r="D26" s="192">
        <v>29376</v>
      </c>
      <c r="E26" s="182">
        <v>57074</v>
      </c>
      <c r="F26" s="192"/>
      <c r="G26" s="182"/>
      <c r="H26" s="192"/>
      <c r="I26" s="182"/>
      <c r="J26" s="192"/>
      <c r="K26" s="182"/>
      <c r="L26" s="192"/>
      <c r="M26" s="182"/>
      <c r="N26" s="192"/>
    </row>
    <row r="27" spans="1:14" ht="12.75">
      <c r="A27" s="17" t="s">
        <v>361</v>
      </c>
      <c r="B27" s="167"/>
      <c r="C27" s="171"/>
      <c r="D27" s="167"/>
      <c r="E27" s="171"/>
      <c r="F27" s="167"/>
      <c r="G27" s="171"/>
      <c r="H27" s="167"/>
      <c r="I27" s="171"/>
      <c r="J27" s="167"/>
      <c r="K27" s="171"/>
      <c r="L27" s="167"/>
      <c r="M27" s="171"/>
      <c r="N27" s="167"/>
    </row>
    <row r="28" spans="1:14" ht="12.75">
      <c r="A28" s="291" t="s">
        <v>106</v>
      </c>
      <c r="B28" s="130">
        <f>SUM(C28:O28)</f>
        <v>23756</v>
      </c>
      <c r="C28" s="174">
        <v>15274</v>
      </c>
      <c r="D28" s="130">
        <v>4083</v>
      </c>
      <c r="E28" s="174">
        <v>4399</v>
      </c>
      <c r="F28" s="130"/>
      <c r="G28" s="174"/>
      <c r="H28" s="130"/>
      <c r="I28" s="174"/>
      <c r="J28" s="130"/>
      <c r="K28" s="174"/>
      <c r="L28" s="130"/>
      <c r="M28" s="174"/>
      <c r="N28" s="130"/>
    </row>
    <row r="29" spans="1:14" ht="12.75">
      <c r="A29" s="292" t="s">
        <v>555</v>
      </c>
      <c r="B29" s="130">
        <f>SUM(C29:O29)</f>
        <v>24182</v>
      </c>
      <c r="C29" s="174">
        <v>15449</v>
      </c>
      <c r="D29" s="130">
        <v>4130</v>
      </c>
      <c r="E29" s="174">
        <v>4603</v>
      </c>
      <c r="F29" s="130"/>
      <c r="G29" s="174"/>
      <c r="H29" s="130"/>
      <c r="I29" s="174"/>
      <c r="J29" s="130"/>
      <c r="K29" s="174"/>
      <c r="L29" s="130"/>
      <c r="M29" s="174"/>
      <c r="N29" s="130"/>
    </row>
    <row r="30" spans="1:14" ht="12.75">
      <c r="A30" s="377" t="s">
        <v>632</v>
      </c>
      <c r="B30" s="199">
        <f>SUM(C30:O30)</f>
        <v>24619</v>
      </c>
      <c r="C30" s="199">
        <v>15576</v>
      </c>
      <c r="D30" s="199">
        <v>4164</v>
      </c>
      <c r="E30" s="199">
        <v>4879</v>
      </c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ht="12.75">
      <c r="A31" s="17" t="s">
        <v>362</v>
      </c>
      <c r="B31" s="183"/>
      <c r="C31" s="171"/>
      <c r="D31" s="167"/>
      <c r="E31" s="171"/>
      <c r="F31" s="167"/>
      <c r="G31" s="171"/>
      <c r="H31" s="167"/>
      <c r="I31" s="171"/>
      <c r="J31" s="167"/>
      <c r="K31" s="171"/>
      <c r="L31" s="167"/>
      <c r="M31" s="171"/>
      <c r="N31" s="167"/>
    </row>
    <row r="32" spans="1:14" ht="12.75">
      <c r="A32" s="291" t="s">
        <v>106</v>
      </c>
      <c r="B32" s="130">
        <f>SUM(C32:O32)</f>
        <v>135093</v>
      </c>
      <c r="C32" s="174">
        <v>68018</v>
      </c>
      <c r="D32" s="130">
        <v>17986</v>
      </c>
      <c r="E32" s="174">
        <v>49089</v>
      </c>
      <c r="F32" s="130"/>
      <c r="G32" s="174"/>
      <c r="H32" s="130"/>
      <c r="I32" s="174"/>
      <c r="J32" s="130"/>
      <c r="K32" s="174"/>
      <c r="L32" s="130"/>
      <c r="M32" s="174"/>
      <c r="N32" s="130"/>
    </row>
    <row r="33" spans="1:14" ht="12.75">
      <c r="A33" s="292" t="s">
        <v>555</v>
      </c>
      <c r="B33" s="164">
        <f>SUM(C33:O33)</f>
        <v>139732</v>
      </c>
      <c r="C33" s="173">
        <v>68845</v>
      </c>
      <c r="D33" s="164">
        <v>18209</v>
      </c>
      <c r="E33" s="173">
        <v>52678</v>
      </c>
      <c r="F33" s="164"/>
      <c r="G33" s="173"/>
      <c r="H33" s="164"/>
      <c r="I33" s="173"/>
      <c r="J33" s="164"/>
      <c r="K33" s="173"/>
      <c r="L33" s="164"/>
      <c r="M33" s="173"/>
      <c r="N33" s="164"/>
    </row>
    <row r="34" spans="1:14" ht="12.75">
      <c r="A34" s="377" t="s">
        <v>632</v>
      </c>
      <c r="B34" s="164">
        <f>SUM(C34:O34)</f>
        <v>140370</v>
      </c>
      <c r="C34" s="199">
        <v>69310</v>
      </c>
      <c r="D34" s="199">
        <v>18334</v>
      </c>
      <c r="E34" s="199">
        <v>52726</v>
      </c>
      <c r="F34" s="199"/>
      <c r="G34" s="199"/>
      <c r="H34" s="199"/>
      <c r="I34" s="199"/>
      <c r="J34" s="199"/>
      <c r="K34" s="199"/>
      <c r="L34" s="199"/>
      <c r="M34" s="199"/>
      <c r="N34" s="199"/>
    </row>
    <row r="35" spans="1:14" ht="12.75">
      <c r="A35" s="30" t="s">
        <v>363</v>
      </c>
      <c r="B35" s="178"/>
      <c r="C35" s="174"/>
      <c r="D35" s="130"/>
      <c r="E35" s="174"/>
      <c r="F35" s="130"/>
      <c r="G35" s="174"/>
      <c r="H35" s="130"/>
      <c r="I35" s="174"/>
      <c r="J35" s="130"/>
      <c r="K35" s="174"/>
      <c r="L35" s="130"/>
      <c r="M35" s="174"/>
      <c r="N35" s="130"/>
    </row>
    <row r="36" spans="1:14" ht="12.75">
      <c r="A36" s="291" t="s">
        <v>106</v>
      </c>
      <c r="B36" s="130">
        <f>SUM(C36:O36)</f>
        <v>37288</v>
      </c>
      <c r="C36" s="174">
        <v>21292</v>
      </c>
      <c r="D36" s="130">
        <v>5388</v>
      </c>
      <c r="E36" s="174">
        <v>10608</v>
      </c>
      <c r="F36" s="130"/>
      <c r="G36" s="174"/>
      <c r="H36" s="130"/>
      <c r="I36" s="174"/>
      <c r="J36" s="130"/>
      <c r="K36" s="174"/>
      <c r="L36" s="130"/>
      <c r="M36" s="174"/>
      <c r="N36" s="130"/>
    </row>
    <row r="37" spans="1:14" ht="12.75">
      <c r="A37" s="292" t="s">
        <v>555</v>
      </c>
      <c r="B37" s="130">
        <f>SUM(C37:O37)</f>
        <v>37976</v>
      </c>
      <c r="C37" s="174">
        <v>21532</v>
      </c>
      <c r="D37" s="130">
        <v>5453</v>
      </c>
      <c r="E37" s="174">
        <v>10991</v>
      </c>
      <c r="F37" s="130"/>
      <c r="G37" s="174"/>
      <c r="H37" s="130"/>
      <c r="I37" s="174"/>
      <c r="J37" s="130"/>
      <c r="K37" s="174"/>
      <c r="L37" s="130"/>
      <c r="M37" s="174"/>
      <c r="N37" s="130"/>
    </row>
    <row r="38" spans="1:14" ht="12.75">
      <c r="A38" s="377" t="s">
        <v>632</v>
      </c>
      <c r="B38" s="199">
        <f>SUM(C38:O38)</f>
        <v>38203</v>
      </c>
      <c r="C38" s="199">
        <v>21711</v>
      </c>
      <c r="D38" s="199">
        <v>5501</v>
      </c>
      <c r="E38" s="199">
        <v>10991</v>
      </c>
      <c r="F38" s="199"/>
      <c r="G38" s="199"/>
      <c r="H38" s="199"/>
      <c r="I38" s="199"/>
      <c r="J38" s="199"/>
      <c r="K38" s="199"/>
      <c r="L38" s="199"/>
      <c r="M38" s="199"/>
      <c r="N38" s="199"/>
    </row>
    <row r="39" spans="1:14" ht="12.75">
      <c r="A39" s="17" t="s">
        <v>462</v>
      </c>
      <c r="B39" s="183"/>
      <c r="C39" s="171"/>
      <c r="D39" s="167"/>
      <c r="E39" s="171"/>
      <c r="F39" s="167"/>
      <c r="G39" s="171"/>
      <c r="H39" s="167"/>
      <c r="I39" s="171"/>
      <c r="J39" s="167"/>
      <c r="K39" s="171"/>
      <c r="L39" s="167"/>
      <c r="M39" s="171"/>
      <c r="N39" s="167"/>
    </row>
    <row r="40" spans="1:14" ht="12.75">
      <c r="A40" s="291" t="s">
        <v>106</v>
      </c>
      <c r="B40" s="130">
        <f>SUM(C40:O40)</f>
        <v>100855</v>
      </c>
      <c r="C40" s="174">
        <v>25374</v>
      </c>
      <c r="D40" s="130">
        <v>6778</v>
      </c>
      <c r="E40" s="174">
        <v>47703</v>
      </c>
      <c r="F40" s="130">
        <v>21000</v>
      </c>
      <c r="G40" s="174"/>
      <c r="H40" s="130"/>
      <c r="I40" s="174"/>
      <c r="J40" s="130"/>
      <c r="K40" s="174"/>
      <c r="L40" s="130"/>
      <c r="M40" s="174"/>
      <c r="N40" s="130"/>
    </row>
    <row r="41" spans="1:14" ht="12.75">
      <c r="A41" s="292" t="s">
        <v>555</v>
      </c>
      <c r="B41" s="164">
        <f>SUM(C41:O41)</f>
        <v>102510</v>
      </c>
      <c r="C41" s="173">
        <v>25374</v>
      </c>
      <c r="D41" s="164">
        <v>6778</v>
      </c>
      <c r="E41" s="173">
        <v>49358</v>
      </c>
      <c r="F41" s="164">
        <v>21000</v>
      </c>
      <c r="G41" s="173"/>
      <c r="H41" s="164"/>
      <c r="I41" s="173"/>
      <c r="J41" s="164"/>
      <c r="K41" s="173"/>
      <c r="L41" s="164"/>
      <c r="M41" s="173"/>
      <c r="N41" s="164"/>
    </row>
    <row r="42" spans="1:14" ht="12.75">
      <c r="A42" s="377" t="s">
        <v>632</v>
      </c>
      <c r="B42" s="164">
        <f>SUM(C42:O42)</f>
        <v>102510</v>
      </c>
      <c r="C42" s="199">
        <v>25374</v>
      </c>
      <c r="D42" s="199">
        <v>6778</v>
      </c>
      <c r="E42" s="199">
        <v>48989</v>
      </c>
      <c r="F42" s="199">
        <v>21000</v>
      </c>
      <c r="G42" s="199"/>
      <c r="H42" s="199"/>
      <c r="I42" s="199"/>
      <c r="J42" s="199">
        <v>369</v>
      </c>
      <c r="K42" s="199"/>
      <c r="L42" s="199"/>
      <c r="M42" s="199"/>
      <c r="N42" s="199"/>
    </row>
    <row r="43" spans="1:14" ht="12.75">
      <c r="A43" s="30" t="s">
        <v>592</v>
      </c>
      <c r="B43" s="178"/>
      <c r="C43" s="174"/>
      <c r="D43" s="130"/>
      <c r="E43" s="174"/>
      <c r="F43" s="130"/>
      <c r="G43" s="174"/>
      <c r="H43" s="130"/>
      <c r="I43" s="174"/>
      <c r="J43" s="130"/>
      <c r="K43" s="174"/>
      <c r="L43" s="130"/>
      <c r="M43" s="174"/>
      <c r="N43" s="130"/>
    </row>
    <row r="44" spans="1:14" ht="12.75">
      <c r="A44" s="291" t="s">
        <v>106</v>
      </c>
      <c r="B44" s="130">
        <f>SUM(C44:O44)</f>
        <v>342993</v>
      </c>
      <c r="C44" s="174">
        <v>79223</v>
      </c>
      <c r="D44" s="130">
        <v>20878</v>
      </c>
      <c r="E44" s="174">
        <v>241892</v>
      </c>
      <c r="F44" s="130">
        <v>1000</v>
      </c>
      <c r="G44" s="174"/>
      <c r="H44" s="130"/>
      <c r="I44" s="174"/>
      <c r="J44" s="130"/>
      <c r="K44" s="174"/>
      <c r="L44" s="130"/>
      <c r="M44" s="174"/>
      <c r="N44" s="130"/>
    </row>
    <row r="45" spans="1:14" ht="12.75">
      <c r="A45" s="292" t="s">
        <v>555</v>
      </c>
      <c r="B45" s="130">
        <f>SUM(C45:O45)</f>
        <v>358320</v>
      </c>
      <c r="C45" s="174">
        <v>81743</v>
      </c>
      <c r="D45" s="130">
        <v>21497</v>
      </c>
      <c r="E45" s="174">
        <v>254080</v>
      </c>
      <c r="F45" s="130">
        <v>1000</v>
      </c>
      <c r="G45" s="174"/>
      <c r="H45" s="130"/>
      <c r="I45" s="174"/>
      <c r="J45" s="130"/>
      <c r="K45" s="174"/>
      <c r="L45" s="130"/>
      <c r="M45" s="174"/>
      <c r="N45" s="130"/>
    </row>
    <row r="46" spans="1:14" ht="12.75">
      <c r="A46" s="377" t="s">
        <v>632</v>
      </c>
      <c r="B46" s="199">
        <f>SUM(C46:O46)</f>
        <v>361505</v>
      </c>
      <c r="C46" s="199">
        <v>83718</v>
      </c>
      <c r="D46" s="199">
        <v>22011</v>
      </c>
      <c r="E46" s="199">
        <v>254776</v>
      </c>
      <c r="F46" s="199">
        <v>1000</v>
      </c>
      <c r="G46" s="199"/>
      <c r="H46" s="199"/>
      <c r="I46" s="199"/>
      <c r="J46" s="199"/>
      <c r="K46" s="199"/>
      <c r="L46" s="199"/>
      <c r="M46" s="199"/>
      <c r="N46" s="199"/>
    </row>
    <row r="47" spans="1:14" ht="12.75">
      <c r="A47" s="17" t="s">
        <v>266</v>
      </c>
      <c r="B47" s="183"/>
      <c r="C47" s="171"/>
      <c r="D47" s="167"/>
      <c r="E47" s="171"/>
      <c r="F47" s="167"/>
      <c r="G47" s="171"/>
      <c r="H47" s="167"/>
      <c r="I47" s="171"/>
      <c r="J47" s="167"/>
      <c r="K47" s="171"/>
      <c r="L47" s="167"/>
      <c r="M47" s="171"/>
      <c r="N47" s="167"/>
    </row>
    <row r="48" spans="1:14" ht="12.75">
      <c r="A48" s="291" t="s">
        <v>106</v>
      </c>
      <c r="B48" s="130">
        <f>SUM(C48:N48)</f>
        <v>2513413</v>
      </c>
      <c r="C48" s="174">
        <f aca="true" t="shared" si="0" ref="C48:N48">SUM(C16,C20,C24,C28,C32,C36,C40,C44)</f>
        <v>480637</v>
      </c>
      <c r="D48" s="130">
        <f t="shared" si="0"/>
        <v>125663</v>
      </c>
      <c r="E48" s="174">
        <f t="shared" si="0"/>
        <v>890913</v>
      </c>
      <c r="F48" s="130">
        <f t="shared" si="0"/>
        <v>135998</v>
      </c>
      <c r="G48" s="174">
        <f t="shared" si="0"/>
        <v>11439</v>
      </c>
      <c r="H48" s="130">
        <f t="shared" si="0"/>
        <v>23550</v>
      </c>
      <c r="I48" s="174">
        <f t="shared" si="0"/>
        <v>22599</v>
      </c>
      <c r="J48" s="130">
        <f t="shared" si="0"/>
        <v>69927</v>
      </c>
      <c r="K48" s="174">
        <f t="shared" si="0"/>
        <v>1200</v>
      </c>
      <c r="L48" s="130">
        <f t="shared" si="0"/>
        <v>440000</v>
      </c>
      <c r="M48" s="174">
        <f t="shared" si="0"/>
        <v>221107</v>
      </c>
      <c r="N48" s="130">
        <f t="shared" si="0"/>
        <v>90380</v>
      </c>
    </row>
    <row r="49" spans="1:14" ht="12.75">
      <c r="A49" s="292" t="s">
        <v>555</v>
      </c>
      <c r="B49" s="164">
        <f>SUM(C49:N49)</f>
        <v>2605097</v>
      </c>
      <c r="C49" s="173">
        <f aca="true" t="shared" si="1" ref="C49:N49">SUM(C17,C21,C25,C29,C33,C37,C41,C45)</f>
        <v>499088</v>
      </c>
      <c r="D49" s="164">
        <f t="shared" si="1"/>
        <v>130055</v>
      </c>
      <c r="E49" s="173">
        <f t="shared" si="1"/>
        <v>916082</v>
      </c>
      <c r="F49" s="164">
        <f t="shared" si="1"/>
        <v>139230</v>
      </c>
      <c r="G49" s="173">
        <f t="shared" si="1"/>
        <v>11439</v>
      </c>
      <c r="H49" s="164">
        <f t="shared" si="1"/>
        <v>62334</v>
      </c>
      <c r="I49" s="173">
        <f t="shared" si="1"/>
        <v>104309</v>
      </c>
      <c r="J49" s="164">
        <f t="shared" si="1"/>
        <v>80175</v>
      </c>
      <c r="K49" s="173">
        <f t="shared" si="1"/>
        <v>1200</v>
      </c>
      <c r="L49" s="164">
        <f t="shared" si="1"/>
        <v>440000</v>
      </c>
      <c r="M49" s="173">
        <f t="shared" si="1"/>
        <v>221107</v>
      </c>
      <c r="N49" s="164">
        <f t="shared" si="1"/>
        <v>78</v>
      </c>
    </row>
    <row r="50" spans="1:14" ht="12.75">
      <c r="A50" s="378" t="s">
        <v>652</v>
      </c>
      <c r="B50" s="164">
        <f>SUM(C50:N50)</f>
        <v>2584341</v>
      </c>
      <c r="C50" s="404">
        <f>SUM(C18,C22,C26,C30,C34,C38,C42,C46)</f>
        <v>509103</v>
      </c>
      <c r="D50" s="404">
        <f aca="true" t="shared" si="2" ref="D50:N50">SUM(D18,D22,D26,D30,D34,D38,D42,D46)</f>
        <v>132739</v>
      </c>
      <c r="E50" s="404">
        <f t="shared" si="2"/>
        <v>920076</v>
      </c>
      <c r="F50" s="404">
        <f t="shared" si="2"/>
        <v>141367</v>
      </c>
      <c r="G50" s="404">
        <f t="shared" si="2"/>
        <v>74094</v>
      </c>
      <c r="H50" s="404">
        <f t="shared" si="2"/>
        <v>80019</v>
      </c>
      <c r="I50" s="404">
        <f t="shared" si="2"/>
        <v>103309</v>
      </c>
      <c r="J50" s="404">
        <f t="shared" si="2"/>
        <v>93773</v>
      </c>
      <c r="K50" s="404">
        <f t="shared" si="2"/>
        <v>2300</v>
      </c>
      <c r="L50" s="404">
        <f t="shared" si="2"/>
        <v>140000</v>
      </c>
      <c r="M50" s="404">
        <f t="shared" si="2"/>
        <v>378174</v>
      </c>
      <c r="N50" s="404">
        <f t="shared" si="2"/>
        <v>9387</v>
      </c>
    </row>
    <row r="51" spans="1:14" ht="12.75">
      <c r="A51" s="1"/>
      <c r="B51" s="228">
        <f>B49-B48</f>
        <v>91684</v>
      </c>
      <c r="C51" s="1"/>
      <c r="D51" s="228">
        <f>SUM(B17,B21,B25,B29,B33,B37,B41,B45)</f>
        <v>2605097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228">
        <f>SUM(B24,B28,B32,B36,B40,B44)</f>
        <v>829112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228">
        <f>SUM(B25,B29,B33,B37,B41,B45)</f>
        <v>859713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sheetProtection/>
  <mergeCells count="13">
    <mergeCell ref="C11:C13"/>
    <mergeCell ref="C10:H10"/>
    <mergeCell ref="I10:K10"/>
    <mergeCell ref="N10:N13"/>
    <mergeCell ref="M10:M13"/>
    <mergeCell ref="L10:L13"/>
    <mergeCell ref="A4:N4"/>
    <mergeCell ref="A5:N5"/>
    <mergeCell ref="A6:N6"/>
    <mergeCell ref="A10:A13"/>
    <mergeCell ref="E11:E13"/>
    <mergeCell ref="I11:I13"/>
    <mergeCell ref="J11:J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4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04"/>
  <sheetViews>
    <sheetView view="pageBreakPreview" zoomScaleSheetLayoutView="100" zoomScalePageLayoutView="0" workbookViewId="0" topLeftCell="A8">
      <pane ySplit="1080" topLeftCell="BM19" activePane="bottomLeft" state="split"/>
      <selection pane="topLeft" activeCell="A19" sqref="A19"/>
      <selection pane="bottomLeft" activeCell="A1" sqref="A1"/>
    </sheetView>
  </sheetViews>
  <sheetFormatPr defaultColWidth="9.140625" defaultRowHeight="12.75"/>
  <cols>
    <col min="1" max="1" width="42.421875" style="0" customWidth="1"/>
    <col min="2" max="2" width="10.421875" style="0" bestFit="1" customWidth="1"/>
    <col min="3" max="5" width="9.7109375" style="0" customWidth="1"/>
    <col min="6" max="7" width="10.421875" style="0" customWidth="1"/>
    <col min="8" max="11" width="9.7109375" style="0" customWidth="1"/>
    <col min="12" max="12" width="8.28125" style="0" customWidth="1"/>
    <col min="13" max="13" width="9.421875" style="0" customWidth="1"/>
    <col min="14" max="14" width="8.00390625" style="0" customWidth="1"/>
    <col min="16" max="16" width="9.8515625" style="0" bestFit="1" customWidth="1"/>
  </cols>
  <sheetData>
    <row r="1" spans="1:14" ht="15.75">
      <c r="A1" s="6" t="s">
        <v>782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</row>
    <row r="2" spans="1:14" ht="15.7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</row>
    <row r="3" spans="1:14" ht="15.75">
      <c r="A3" s="437" t="s">
        <v>334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>
      <c r="A4" s="437" t="s">
        <v>651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>
      <c r="A5" s="437" t="s">
        <v>22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</row>
    <row r="6" spans="1:14" ht="12.75">
      <c r="A6" s="7"/>
      <c r="B6" s="7"/>
      <c r="C6" s="7"/>
      <c r="D6" s="7"/>
      <c r="E6" s="7"/>
      <c r="F6" s="7"/>
      <c r="G6" s="7"/>
      <c r="H6" s="7"/>
      <c r="I6" s="7" t="s">
        <v>43</v>
      </c>
      <c r="J6" s="7"/>
      <c r="K6" s="7"/>
      <c r="L6" s="7"/>
      <c r="M6" s="7"/>
      <c r="N6" s="7"/>
    </row>
    <row r="7" spans="1:14" ht="12.75">
      <c r="A7" s="427" t="s">
        <v>568</v>
      </c>
      <c r="B7" s="427" t="s">
        <v>567</v>
      </c>
      <c r="C7" s="465" t="s">
        <v>73</v>
      </c>
      <c r="D7" s="463"/>
      <c r="E7" s="463"/>
      <c r="F7" s="463"/>
      <c r="G7" s="463"/>
      <c r="H7" s="466"/>
      <c r="I7" s="463" t="s">
        <v>74</v>
      </c>
      <c r="J7" s="464"/>
      <c r="K7" s="464"/>
      <c r="L7" s="427" t="s">
        <v>565</v>
      </c>
      <c r="M7" s="427" t="s">
        <v>564</v>
      </c>
      <c r="N7" s="458" t="s">
        <v>76</v>
      </c>
    </row>
    <row r="8" spans="1:14" ht="12.75">
      <c r="A8" s="432"/>
      <c r="B8" s="461"/>
      <c r="C8" s="427" t="s">
        <v>566</v>
      </c>
      <c r="D8" s="314" t="s">
        <v>78</v>
      </c>
      <c r="E8" s="458" t="s">
        <v>79</v>
      </c>
      <c r="F8" s="314" t="s">
        <v>80</v>
      </c>
      <c r="G8" s="313" t="s">
        <v>252</v>
      </c>
      <c r="H8" s="139" t="s">
        <v>47</v>
      </c>
      <c r="I8" s="458" t="s">
        <v>81</v>
      </c>
      <c r="J8" s="458" t="s">
        <v>82</v>
      </c>
      <c r="K8" s="315" t="s">
        <v>48</v>
      </c>
      <c r="L8" s="461"/>
      <c r="M8" s="461"/>
      <c r="N8" s="459"/>
    </row>
    <row r="9" spans="1:14" ht="12.75">
      <c r="A9" s="432"/>
      <c r="B9" s="461"/>
      <c r="C9" s="461"/>
      <c r="D9" s="314" t="s">
        <v>84</v>
      </c>
      <c r="E9" s="459"/>
      <c r="F9" s="314" t="s">
        <v>85</v>
      </c>
      <c r="G9" s="313" t="s">
        <v>253</v>
      </c>
      <c r="H9" s="313" t="s">
        <v>264</v>
      </c>
      <c r="I9" s="459"/>
      <c r="J9" s="459"/>
      <c r="K9" s="314" t="s">
        <v>86</v>
      </c>
      <c r="L9" s="461"/>
      <c r="M9" s="461"/>
      <c r="N9" s="459"/>
    </row>
    <row r="10" spans="1:14" ht="12.75">
      <c r="A10" s="442"/>
      <c r="B10" s="462"/>
      <c r="C10" s="462"/>
      <c r="D10" s="317" t="s">
        <v>87</v>
      </c>
      <c r="E10" s="460"/>
      <c r="F10" s="317" t="s">
        <v>88</v>
      </c>
      <c r="G10" s="316" t="s">
        <v>254</v>
      </c>
      <c r="H10" s="316" t="s">
        <v>265</v>
      </c>
      <c r="I10" s="460"/>
      <c r="J10" s="460"/>
      <c r="K10" s="317" t="s">
        <v>60</v>
      </c>
      <c r="L10" s="462"/>
      <c r="M10" s="462"/>
      <c r="N10" s="460"/>
    </row>
    <row r="11" spans="1:14" ht="12.75">
      <c r="A11" s="318" t="s">
        <v>7</v>
      </c>
      <c r="B11" s="311" t="s">
        <v>8</v>
      </c>
      <c r="C11" s="318" t="s">
        <v>9</v>
      </c>
      <c r="D11" s="311" t="s">
        <v>10</v>
      </c>
      <c r="E11" s="318" t="s">
        <v>11</v>
      </c>
      <c r="F11" s="311" t="s">
        <v>12</v>
      </c>
      <c r="G11" s="318" t="s">
        <v>14</v>
      </c>
      <c r="H11" s="312" t="s">
        <v>15</v>
      </c>
      <c r="I11" s="310" t="s">
        <v>16</v>
      </c>
      <c r="J11" s="318" t="s">
        <v>17</v>
      </c>
      <c r="K11" s="311" t="s">
        <v>18</v>
      </c>
      <c r="L11" s="316" t="s">
        <v>19</v>
      </c>
      <c r="M11" s="311" t="s">
        <v>20</v>
      </c>
      <c r="N11" s="318" t="s">
        <v>21</v>
      </c>
    </row>
    <row r="12" spans="1:14" ht="12.75">
      <c r="A12" s="17" t="s">
        <v>336</v>
      </c>
      <c r="B12" s="167"/>
      <c r="C12" s="167"/>
      <c r="D12" s="171"/>
      <c r="E12" s="167"/>
      <c r="F12" s="171"/>
      <c r="G12" s="167"/>
      <c r="H12" s="171"/>
      <c r="I12" s="167"/>
      <c r="J12" s="171"/>
      <c r="K12" s="167"/>
      <c r="L12" s="171"/>
      <c r="M12" s="167"/>
      <c r="N12" s="169"/>
    </row>
    <row r="13" spans="1:14" ht="12.75">
      <c r="A13" s="291" t="s">
        <v>106</v>
      </c>
      <c r="B13" s="130">
        <f>SUM(C13:N13)</f>
        <v>0</v>
      </c>
      <c r="C13" s="130">
        <v>0</v>
      </c>
      <c r="D13" s="174">
        <v>0</v>
      </c>
      <c r="E13" s="130">
        <v>0</v>
      </c>
      <c r="F13" s="174">
        <v>0</v>
      </c>
      <c r="G13" s="130">
        <v>0</v>
      </c>
      <c r="H13" s="174">
        <v>0</v>
      </c>
      <c r="I13" s="130">
        <v>0</v>
      </c>
      <c r="J13" s="174">
        <v>0</v>
      </c>
      <c r="K13" s="130">
        <v>0</v>
      </c>
      <c r="L13" s="174">
        <v>0</v>
      </c>
      <c r="M13" s="130">
        <v>0</v>
      </c>
      <c r="N13" s="161">
        <v>0</v>
      </c>
    </row>
    <row r="14" spans="1:14" ht="12.75">
      <c r="A14" s="291" t="s">
        <v>653</v>
      </c>
      <c r="B14" s="130">
        <f>SUM(C14:N14)</f>
        <v>2623</v>
      </c>
      <c r="C14" s="130"/>
      <c r="D14" s="174"/>
      <c r="E14" s="130"/>
      <c r="F14" s="174"/>
      <c r="G14" s="130"/>
      <c r="H14" s="174"/>
      <c r="I14" s="130">
        <v>2623</v>
      </c>
      <c r="J14" s="174"/>
      <c r="K14" s="130"/>
      <c r="L14" s="174"/>
      <c r="M14" s="130"/>
      <c r="N14" s="161"/>
    </row>
    <row r="15" spans="1:14" ht="12.75">
      <c r="A15" s="291" t="s">
        <v>654</v>
      </c>
      <c r="B15" s="130">
        <f>SUM(C15:N15)</f>
        <v>2623</v>
      </c>
      <c r="C15" s="130"/>
      <c r="D15" s="174"/>
      <c r="E15" s="130"/>
      <c r="F15" s="174"/>
      <c r="G15" s="130"/>
      <c r="H15" s="174"/>
      <c r="I15" s="130">
        <v>2623</v>
      </c>
      <c r="J15" s="174"/>
      <c r="K15" s="130"/>
      <c r="L15" s="174"/>
      <c r="M15" s="130"/>
      <c r="N15" s="161"/>
    </row>
    <row r="16" spans="1:14" ht="12.75">
      <c r="A16" s="17" t="s">
        <v>337</v>
      </c>
      <c r="B16" s="167"/>
      <c r="C16" s="167"/>
      <c r="D16" s="171"/>
      <c r="E16" s="167"/>
      <c r="F16" s="171"/>
      <c r="G16" s="167"/>
      <c r="H16" s="171"/>
      <c r="I16" s="167"/>
      <c r="J16" s="171"/>
      <c r="K16" s="167"/>
      <c r="L16" s="171"/>
      <c r="M16" s="167"/>
      <c r="N16" s="169"/>
    </row>
    <row r="17" spans="1:14" ht="12.75">
      <c r="A17" s="291" t="s">
        <v>106</v>
      </c>
      <c r="B17" s="130">
        <f>SUM(C17:N17)</f>
        <v>53232</v>
      </c>
      <c r="C17" s="130">
        <v>0</v>
      </c>
      <c r="D17" s="174">
        <v>0</v>
      </c>
      <c r="E17" s="130">
        <v>53232</v>
      </c>
      <c r="F17" s="174">
        <v>0</v>
      </c>
      <c r="G17" s="130">
        <v>0</v>
      </c>
      <c r="H17" s="174">
        <v>0</v>
      </c>
      <c r="I17" s="130">
        <v>0</v>
      </c>
      <c r="J17" s="174">
        <v>0</v>
      </c>
      <c r="K17" s="130">
        <v>0</v>
      </c>
      <c r="L17" s="174">
        <v>0</v>
      </c>
      <c r="M17" s="130">
        <v>0</v>
      </c>
      <c r="N17" s="161">
        <v>0</v>
      </c>
    </row>
    <row r="18" spans="1:14" ht="12.75">
      <c r="A18" s="291" t="s">
        <v>653</v>
      </c>
      <c r="B18" s="130">
        <f>SUM(C18:N18)</f>
        <v>53232</v>
      </c>
      <c r="C18" s="130"/>
      <c r="D18" s="174"/>
      <c r="E18" s="130">
        <v>53232</v>
      </c>
      <c r="F18" s="174"/>
      <c r="G18" s="130"/>
      <c r="H18" s="174"/>
      <c r="I18" s="130"/>
      <c r="J18" s="174"/>
      <c r="K18" s="130"/>
      <c r="L18" s="174"/>
      <c r="M18" s="130"/>
      <c r="N18" s="161"/>
    </row>
    <row r="19" spans="1:14" ht="12.75">
      <c r="A19" s="292" t="s">
        <v>654</v>
      </c>
      <c r="B19" s="164">
        <f>SUM(C19:N19)</f>
        <v>53232</v>
      </c>
      <c r="C19" s="164">
        <v>0</v>
      </c>
      <c r="D19" s="173">
        <v>0</v>
      </c>
      <c r="E19" s="164">
        <v>53232</v>
      </c>
      <c r="F19" s="173">
        <v>0</v>
      </c>
      <c r="G19" s="164">
        <v>0</v>
      </c>
      <c r="H19" s="173">
        <v>0</v>
      </c>
      <c r="I19" s="164">
        <v>0</v>
      </c>
      <c r="J19" s="173">
        <v>0</v>
      </c>
      <c r="K19" s="164">
        <v>0</v>
      </c>
      <c r="L19" s="173">
        <v>0</v>
      </c>
      <c r="M19" s="164">
        <v>0</v>
      </c>
      <c r="N19" s="160">
        <v>0</v>
      </c>
    </row>
    <row r="20" spans="1:14" ht="12.75">
      <c r="A20" s="30" t="s">
        <v>338</v>
      </c>
      <c r="B20" s="130"/>
      <c r="C20" s="130"/>
      <c r="D20" s="174"/>
      <c r="E20" s="130"/>
      <c r="F20" s="174"/>
      <c r="G20" s="167"/>
      <c r="H20" s="174"/>
      <c r="I20" s="167"/>
      <c r="J20" s="174"/>
      <c r="K20" s="167"/>
      <c r="L20" s="174"/>
      <c r="M20" s="167"/>
      <c r="N20" s="161"/>
    </row>
    <row r="21" spans="1:14" ht="12.75">
      <c r="A21" s="291" t="s">
        <v>106</v>
      </c>
      <c r="B21" s="130">
        <f>SUM(C21:N21)</f>
        <v>38980</v>
      </c>
      <c r="C21" s="130">
        <v>0</v>
      </c>
      <c r="D21" s="174">
        <v>0</v>
      </c>
      <c r="E21" s="130">
        <v>0</v>
      </c>
      <c r="F21" s="174">
        <v>0</v>
      </c>
      <c r="G21" s="130">
        <v>0</v>
      </c>
      <c r="H21" s="174">
        <v>0</v>
      </c>
      <c r="I21" s="130">
        <v>8249</v>
      </c>
      <c r="J21" s="174">
        <v>30731</v>
      </c>
      <c r="K21" s="130">
        <v>0</v>
      </c>
      <c r="L21" s="174">
        <v>0</v>
      </c>
      <c r="M21" s="130">
        <v>0</v>
      </c>
      <c r="N21" s="161">
        <v>0</v>
      </c>
    </row>
    <row r="22" spans="1:14" ht="12.75">
      <c r="A22" s="291" t="s">
        <v>653</v>
      </c>
      <c r="B22" s="130">
        <f>SUM(C22:N22)</f>
        <v>41163</v>
      </c>
      <c r="C22" s="130"/>
      <c r="D22" s="174"/>
      <c r="E22" s="130"/>
      <c r="F22" s="174"/>
      <c r="G22" s="130"/>
      <c r="H22" s="174"/>
      <c r="I22" s="130">
        <v>10432</v>
      </c>
      <c r="J22" s="174">
        <v>30731</v>
      </c>
      <c r="K22" s="130"/>
      <c r="L22" s="174"/>
      <c r="M22" s="130"/>
      <c r="N22" s="161"/>
    </row>
    <row r="23" spans="1:14" ht="12.75">
      <c r="A23" s="291" t="s">
        <v>559</v>
      </c>
      <c r="B23" s="130">
        <f>SUM(C23:N23)</f>
        <v>41163</v>
      </c>
      <c r="C23" s="130">
        <v>0</v>
      </c>
      <c r="D23" s="174">
        <v>0</v>
      </c>
      <c r="E23" s="130">
        <v>0</v>
      </c>
      <c r="F23" s="174">
        <v>0</v>
      </c>
      <c r="G23" s="164">
        <v>0</v>
      </c>
      <c r="H23" s="174">
        <v>0</v>
      </c>
      <c r="I23" s="164">
        <v>10432</v>
      </c>
      <c r="J23" s="174">
        <v>30731</v>
      </c>
      <c r="K23" s="164">
        <v>0</v>
      </c>
      <c r="L23" s="174">
        <v>0</v>
      </c>
      <c r="M23" s="164">
        <v>0</v>
      </c>
      <c r="N23" s="174">
        <v>0</v>
      </c>
    </row>
    <row r="24" spans="1:14" ht="12.75">
      <c r="A24" s="17" t="s">
        <v>463</v>
      </c>
      <c r="B24" s="167"/>
      <c r="C24" s="167"/>
      <c r="D24" s="171"/>
      <c r="E24" s="167"/>
      <c r="F24" s="175"/>
      <c r="G24" s="177"/>
      <c r="H24" s="171"/>
      <c r="I24" s="167"/>
      <c r="J24" s="171"/>
      <c r="K24" s="167"/>
      <c r="L24" s="171"/>
      <c r="M24" s="167"/>
      <c r="N24" s="169"/>
    </row>
    <row r="25" spans="1:14" ht="12.75">
      <c r="A25" s="291" t="s">
        <v>106</v>
      </c>
      <c r="B25" s="130">
        <f>SUM(C25:N25)</f>
        <v>13300</v>
      </c>
      <c r="C25" s="130">
        <v>0</v>
      </c>
      <c r="D25" s="174">
        <v>0</v>
      </c>
      <c r="E25" s="130">
        <v>13300</v>
      </c>
      <c r="F25" s="174">
        <v>0</v>
      </c>
      <c r="G25" s="130">
        <v>0</v>
      </c>
      <c r="H25" s="174">
        <v>0</v>
      </c>
      <c r="I25" s="130">
        <v>0</v>
      </c>
      <c r="J25" s="174">
        <v>0</v>
      </c>
      <c r="K25" s="130">
        <v>0</v>
      </c>
      <c r="L25" s="174">
        <v>0</v>
      </c>
      <c r="M25" s="130">
        <v>0</v>
      </c>
      <c r="N25" s="161">
        <v>0</v>
      </c>
    </row>
    <row r="26" spans="1:14" ht="12.75">
      <c r="A26" s="291" t="s">
        <v>653</v>
      </c>
      <c r="B26" s="130">
        <f>SUM(C26:N26)</f>
        <v>13300</v>
      </c>
      <c r="C26" s="130"/>
      <c r="D26" s="174"/>
      <c r="E26" s="130">
        <v>13300</v>
      </c>
      <c r="F26" s="174"/>
      <c r="G26" s="130"/>
      <c r="H26" s="174"/>
      <c r="I26" s="130"/>
      <c r="J26" s="174"/>
      <c r="K26" s="130"/>
      <c r="L26" s="174"/>
      <c r="M26" s="130"/>
      <c r="N26" s="161"/>
    </row>
    <row r="27" spans="1:14" ht="12.75">
      <c r="A27" s="292" t="s">
        <v>654</v>
      </c>
      <c r="B27" s="164">
        <f>SUM(C27:N27)</f>
        <v>13300</v>
      </c>
      <c r="C27" s="164"/>
      <c r="D27" s="173"/>
      <c r="E27" s="164">
        <v>13300</v>
      </c>
      <c r="F27" s="173"/>
      <c r="G27" s="164"/>
      <c r="H27" s="173"/>
      <c r="I27" s="164"/>
      <c r="J27" s="173"/>
      <c r="K27" s="164"/>
      <c r="L27" s="173"/>
      <c r="M27" s="164"/>
      <c r="N27" s="160"/>
    </row>
    <row r="28" spans="1:14" ht="12.75">
      <c r="A28" s="30" t="s">
        <v>467</v>
      </c>
      <c r="B28" s="130"/>
      <c r="C28" s="130"/>
      <c r="D28" s="174"/>
      <c r="E28" s="130"/>
      <c r="F28" s="174"/>
      <c r="G28" s="130"/>
      <c r="H28" s="174"/>
      <c r="I28" s="130"/>
      <c r="J28" s="174"/>
      <c r="K28" s="130"/>
      <c r="L28" s="174"/>
      <c r="M28" s="130"/>
      <c r="N28" s="161"/>
    </row>
    <row r="29" spans="1:14" ht="12.75">
      <c r="A29" s="291" t="s">
        <v>106</v>
      </c>
      <c r="B29" s="130">
        <f>SUM(C29:N29)</f>
        <v>39157</v>
      </c>
      <c r="C29" s="130">
        <v>0</v>
      </c>
      <c r="D29" s="174">
        <v>0</v>
      </c>
      <c r="E29" s="130">
        <v>26607</v>
      </c>
      <c r="F29" s="174">
        <v>0</v>
      </c>
      <c r="G29" s="130">
        <v>0</v>
      </c>
      <c r="H29" s="174">
        <v>0</v>
      </c>
      <c r="I29" s="130">
        <v>11350</v>
      </c>
      <c r="J29" s="174">
        <v>0</v>
      </c>
      <c r="K29" s="130">
        <v>1200</v>
      </c>
      <c r="L29" s="174">
        <v>0</v>
      </c>
      <c r="M29" s="130">
        <v>0</v>
      </c>
      <c r="N29" s="161">
        <v>0</v>
      </c>
    </row>
    <row r="30" spans="1:14" ht="12.75">
      <c r="A30" s="291" t="s">
        <v>653</v>
      </c>
      <c r="B30" s="130">
        <f>SUM(C30:N30)</f>
        <v>39157</v>
      </c>
      <c r="C30" s="130"/>
      <c r="D30" s="174"/>
      <c r="E30" s="130">
        <v>26607</v>
      </c>
      <c r="F30" s="174"/>
      <c r="G30" s="130"/>
      <c r="H30" s="174"/>
      <c r="I30" s="130">
        <v>11350</v>
      </c>
      <c r="J30" s="174"/>
      <c r="K30" s="130">
        <v>1200</v>
      </c>
      <c r="L30" s="174"/>
      <c r="M30" s="130"/>
      <c r="N30" s="161"/>
    </row>
    <row r="31" spans="1:14" ht="12.75">
      <c r="A31" s="291" t="s">
        <v>654</v>
      </c>
      <c r="B31" s="130">
        <f>SUM(C31:N31)</f>
        <v>39157</v>
      </c>
      <c r="C31" s="130">
        <v>0</v>
      </c>
      <c r="D31" s="174"/>
      <c r="E31" s="130">
        <v>26607</v>
      </c>
      <c r="F31" s="174"/>
      <c r="G31" s="130"/>
      <c r="H31" s="174"/>
      <c r="I31" s="130">
        <v>11350</v>
      </c>
      <c r="J31" s="174"/>
      <c r="K31" s="130">
        <v>1200</v>
      </c>
      <c r="L31" s="174"/>
      <c r="M31" s="130"/>
      <c r="N31" s="161"/>
    </row>
    <row r="32" spans="1:14" s="231" customFormat="1" ht="12.75">
      <c r="A32" s="17" t="s">
        <v>468</v>
      </c>
      <c r="B32" s="167"/>
      <c r="C32" s="167"/>
      <c r="D32" s="171"/>
      <c r="E32" s="167"/>
      <c r="F32" s="171"/>
      <c r="G32" s="167"/>
      <c r="H32" s="171"/>
      <c r="I32" s="167"/>
      <c r="J32" s="171"/>
      <c r="K32" s="167"/>
      <c r="L32" s="171"/>
      <c r="M32" s="167"/>
      <c r="N32" s="169"/>
    </row>
    <row r="33" spans="1:14" s="231" customFormat="1" ht="12.75">
      <c r="A33" s="291" t="s">
        <v>106</v>
      </c>
      <c r="B33" s="130">
        <f>SUM(C33:N33)</f>
        <v>30924</v>
      </c>
      <c r="C33" s="130">
        <v>0</v>
      </c>
      <c r="D33" s="174">
        <v>0</v>
      </c>
      <c r="E33" s="130">
        <v>28924</v>
      </c>
      <c r="F33" s="174">
        <v>0</v>
      </c>
      <c r="G33" s="130">
        <v>0</v>
      </c>
      <c r="H33" s="174">
        <v>0</v>
      </c>
      <c r="I33" s="130">
        <v>2000</v>
      </c>
      <c r="J33" s="174">
        <v>0</v>
      </c>
      <c r="K33" s="130">
        <v>0</v>
      </c>
      <c r="L33" s="174">
        <v>0</v>
      </c>
      <c r="M33" s="130">
        <v>0</v>
      </c>
      <c r="N33" s="161">
        <v>0</v>
      </c>
    </row>
    <row r="34" spans="1:14" s="231" customFormat="1" ht="12.75">
      <c r="A34" s="291" t="s">
        <v>653</v>
      </c>
      <c r="B34" s="130">
        <f>SUM(C34:N34)</f>
        <v>30924</v>
      </c>
      <c r="C34" s="130"/>
      <c r="D34" s="174"/>
      <c r="E34" s="130">
        <v>28924</v>
      </c>
      <c r="F34" s="174"/>
      <c r="G34" s="130"/>
      <c r="H34" s="174"/>
      <c r="I34" s="130">
        <v>2000</v>
      </c>
      <c r="J34" s="174"/>
      <c r="K34" s="130"/>
      <c r="L34" s="174"/>
      <c r="M34" s="130"/>
      <c r="N34" s="161"/>
    </row>
    <row r="35" spans="1:14" s="231" customFormat="1" ht="12.75">
      <c r="A35" s="292" t="s">
        <v>654</v>
      </c>
      <c r="B35" s="164">
        <f>SUM(C35:N35)</f>
        <v>30924</v>
      </c>
      <c r="C35" s="164"/>
      <c r="D35" s="173"/>
      <c r="E35" s="164">
        <v>28924</v>
      </c>
      <c r="F35" s="173"/>
      <c r="G35" s="164"/>
      <c r="H35" s="173"/>
      <c r="I35" s="164">
        <v>2000</v>
      </c>
      <c r="J35" s="173"/>
      <c r="K35" s="164"/>
      <c r="L35" s="173"/>
      <c r="M35" s="164"/>
      <c r="N35" s="160"/>
    </row>
    <row r="36" spans="1:14" s="231" customFormat="1" ht="12.75">
      <c r="A36" s="30" t="s">
        <v>469</v>
      </c>
      <c r="B36" s="130"/>
      <c r="C36" s="130"/>
      <c r="D36" s="174"/>
      <c r="E36" s="130"/>
      <c r="F36" s="174"/>
      <c r="G36" s="130"/>
      <c r="H36" s="174"/>
      <c r="I36" s="130"/>
      <c r="J36" s="174"/>
      <c r="K36" s="130"/>
      <c r="L36" s="174"/>
      <c r="M36" s="130"/>
      <c r="N36" s="161"/>
    </row>
    <row r="37" spans="1:14" s="231" customFormat="1" ht="12.75">
      <c r="A37" s="291" t="s">
        <v>106</v>
      </c>
      <c r="B37" s="130">
        <f>SUM(C37:N37)</f>
        <v>4931</v>
      </c>
      <c r="C37" s="130">
        <v>0</v>
      </c>
      <c r="D37" s="174">
        <v>0</v>
      </c>
      <c r="E37" s="130">
        <v>4931</v>
      </c>
      <c r="F37" s="174">
        <v>0</v>
      </c>
      <c r="G37" s="130">
        <v>0</v>
      </c>
      <c r="H37" s="174">
        <v>0</v>
      </c>
      <c r="I37" s="130">
        <v>0</v>
      </c>
      <c r="J37" s="174">
        <v>0</v>
      </c>
      <c r="K37" s="130">
        <v>0</v>
      </c>
      <c r="L37" s="174">
        <v>0</v>
      </c>
      <c r="M37" s="130">
        <v>0</v>
      </c>
      <c r="N37" s="161">
        <v>0</v>
      </c>
    </row>
    <row r="38" spans="1:14" s="231" customFormat="1" ht="12.75">
      <c r="A38" s="291" t="s">
        <v>653</v>
      </c>
      <c r="B38" s="130">
        <f>SUM(C38:N38)</f>
        <v>4931</v>
      </c>
      <c r="C38" s="130"/>
      <c r="D38" s="174"/>
      <c r="E38" s="130">
        <v>4931</v>
      </c>
      <c r="F38" s="174"/>
      <c r="G38" s="130"/>
      <c r="H38" s="174"/>
      <c r="I38" s="130"/>
      <c r="J38" s="174"/>
      <c r="K38" s="130"/>
      <c r="L38" s="174"/>
      <c r="M38" s="130"/>
      <c r="N38" s="161"/>
    </row>
    <row r="39" spans="1:14" s="231" customFormat="1" ht="12.75">
      <c r="A39" s="291" t="s">
        <v>654</v>
      </c>
      <c r="B39" s="130">
        <f>SUM(C39:N39)</f>
        <v>4931</v>
      </c>
      <c r="C39" s="130"/>
      <c r="D39" s="174"/>
      <c r="E39" s="130">
        <v>4931</v>
      </c>
      <c r="F39" s="174"/>
      <c r="G39" s="130"/>
      <c r="H39" s="174"/>
      <c r="I39" s="130"/>
      <c r="J39" s="174"/>
      <c r="K39" s="130"/>
      <c r="L39" s="174"/>
      <c r="M39" s="130"/>
      <c r="N39" s="161"/>
    </row>
    <row r="40" spans="1:14" ht="12.75">
      <c r="A40" s="17" t="s">
        <v>343</v>
      </c>
      <c r="B40" s="167"/>
      <c r="C40" s="167"/>
      <c r="D40" s="171"/>
      <c r="E40" s="167"/>
      <c r="F40" s="171"/>
      <c r="G40" s="167"/>
      <c r="H40" s="171"/>
      <c r="I40" s="167"/>
      <c r="J40" s="171"/>
      <c r="K40" s="167"/>
      <c r="L40" s="171"/>
      <c r="M40" s="167"/>
      <c r="N40" s="169"/>
    </row>
    <row r="41" spans="1:14" ht="12.75">
      <c r="A41" s="291" t="s">
        <v>106</v>
      </c>
      <c r="B41" s="130">
        <f>SUM(C41:N41)</f>
        <v>34863</v>
      </c>
      <c r="C41" s="130">
        <v>0</v>
      </c>
      <c r="D41" s="174">
        <v>0</v>
      </c>
      <c r="E41" s="130">
        <v>34863</v>
      </c>
      <c r="F41" s="174">
        <v>0</v>
      </c>
      <c r="G41" s="130">
        <v>0</v>
      </c>
      <c r="H41" s="174">
        <v>0</v>
      </c>
      <c r="I41" s="130">
        <v>0</v>
      </c>
      <c r="J41" s="174">
        <v>0</v>
      </c>
      <c r="K41" s="130">
        <v>0</v>
      </c>
      <c r="L41" s="174">
        <v>0</v>
      </c>
      <c r="M41" s="130">
        <v>0</v>
      </c>
      <c r="N41" s="161">
        <v>0</v>
      </c>
    </row>
    <row r="42" spans="1:14" ht="12.75">
      <c r="A42" s="291" t="s">
        <v>653</v>
      </c>
      <c r="B42" s="130">
        <f>SUM(C42:N42)</f>
        <v>34863</v>
      </c>
      <c r="C42" s="130"/>
      <c r="D42" s="174"/>
      <c r="E42" s="130">
        <v>34863</v>
      </c>
      <c r="F42" s="174"/>
      <c r="G42" s="130"/>
      <c r="H42" s="174"/>
      <c r="I42" s="130"/>
      <c r="J42" s="174"/>
      <c r="K42" s="130"/>
      <c r="L42" s="174"/>
      <c r="M42" s="130"/>
      <c r="N42" s="161"/>
    </row>
    <row r="43" spans="1:14" ht="12.75">
      <c r="A43" s="292" t="s">
        <v>654</v>
      </c>
      <c r="B43" s="164">
        <f>SUM(C43:N43)</f>
        <v>34863</v>
      </c>
      <c r="C43" s="164"/>
      <c r="D43" s="173"/>
      <c r="E43" s="164">
        <v>34863</v>
      </c>
      <c r="F43" s="173"/>
      <c r="G43" s="164"/>
      <c r="H43" s="173"/>
      <c r="I43" s="164"/>
      <c r="J43" s="173"/>
      <c r="K43" s="164"/>
      <c r="L43" s="173"/>
      <c r="M43" s="164"/>
      <c r="N43" s="160"/>
    </row>
    <row r="44" spans="1:14" ht="12.75">
      <c r="A44" s="75" t="s">
        <v>344</v>
      </c>
      <c r="B44" s="130"/>
      <c r="C44" s="130"/>
      <c r="D44" s="174"/>
      <c r="E44" s="130"/>
      <c r="F44" s="174"/>
      <c r="G44" s="130"/>
      <c r="H44" s="174"/>
      <c r="I44" s="130"/>
      <c r="J44" s="174"/>
      <c r="K44" s="130"/>
      <c r="L44" s="174"/>
      <c r="M44" s="130"/>
      <c r="N44" s="161"/>
    </row>
    <row r="45" spans="1:14" ht="12.75">
      <c r="A45" s="291" t="s">
        <v>106</v>
      </c>
      <c r="B45" s="130">
        <f>SUM(C45:N45)</f>
        <v>34256</v>
      </c>
      <c r="C45" s="130">
        <v>0</v>
      </c>
      <c r="D45" s="174">
        <v>0</v>
      </c>
      <c r="E45" s="253">
        <v>34256</v>
      </c>
      <c r="F45" s="174">
        <v>0</v>
      </c>
      <c r="G45" s="130">
        <v>0</v>
      </c>
      <c r="H45" s="174">
        <v>0</v>
      </c>
      <c r="I45" s="130">
        <v>0</v>
      </c>
      <c r="J45" s="174">
        <v>0</v>
      </c>
      <c r="K45" s="130">
        <v>0</v>
      </c>
      <c r="L45" s="174">
        <v>0</v>
      </c>
      <c r="M45" s="130">
        <v>0</v>
      </c>
      <c r="N45" s="161">
        <v>0</v>
      </c>
    </row>
    <row r="46" spans="1:14" ht="12.75">
      <c r="A46" s="291" t="s">
        <v>653</v>
      </c>
      <c r="B46" s="130">
        <f>SUM(C46:N46)</f>
        <v>34256</v>
      </c>
      <c r="C46" s="130"/>
      <c r="D46" s="174"/>
      <c r="E46" s="253">
        <v>34256</v>
      </c>
      <c r="F46" s="174"/>
      <c r="G46" s="130"/>
      <c r="H46" s="174"/>
      <c r="I46" s="130"/>
      <c r="J46" s="174"/>
      <c r="K46" s="130"/>
      <c r="L46" s="174"/>
      <c r="M46" s="130"/>
      <c r="N46" s="161"/>
    </row>
    <row r="47" spans="1:14" ht="12.75">
      <c r="A47" s="291" t="s">
        <v>632</v>
      </c>
      <c r="B47" s="130">
        <f>SUM(C47:N47)</f>
        <v>34256</v>
      </c>
      <c r="C47" s="130"/>
      <c r="D47" s="174"/>
      <c r="E47" s="253">
        <v>34256</v>
      </c>
      <c r="F47" s="174"/>
      <c r="G47" s="130"/>
      <c r="H47" s="174"/>
      <c r="I47" s="130"/>
      <c r="J47" s="174"/>
      <c r="K47" s="130"/>
      <c r="L47" s="174"/>
      <c r="M47" s="130"/>
      <c r="N47" s="161"/>
    </row>
    <row r="48" spans="1:14" ht="12.75">
      <c r="A48" s="71" t="s">
        <v>345</v>
      </c>
      <c r="B48" s="167"/>
      <c r="C48" s="167"/>
      <c r="D48" s="171"/>
      <c r="E48" s="167"/>
      <c r="F48" s="171"/>
      <c r="G48" s="167"/>
      <c r="H48" s="171"/>
      <c r="I48" s="167"/>
      <c r="J48" s="171"/>
      <c r="K48" s="167"/>
      <c r="L48" s="171"/>
      <c r="M48" s="167"/>
      <c r="N48" s="169"/>
    </row>
    <row r="49" spans="1:14" ht="12.75">
      <c r="A49" s="291" t="s">
        <v>106</v>
      </c>
      <c r="B49" s="130">
        <f>SUM(C49:N49)</f>
        <v>942994</v>
      </c>
      <c r="C49" s="130">
        <v>0</v>
      </c>
      <c r="D49" s="174">
        <v>0</v>
      </c>
      <c r="E49" s="130">
        <v>202670</v>
      </c>
      <c r="F49" s="174">
        <v>40753</v>
      </c>
      <c r="G49" s="130">
        <v>0</v>
      </c>
      <c r="H49" s="174">
        <v>0</v>
      </c>
      <c r="I49" s="130">
        <v>0</v>
      </c>
      <c r="J49" s="174">
        <v>38464</v>
      </c>
      <c r="K49" s="130">
        <v>0</v>
      </c>
      <c r="L49" s="174">
        <v>440000</v>
      </c>
      <c r="M49" s="130">
        <v>221107</v>
      </c>
      <c r="N49" s="161"/>
    </row>
    <row r="50" spans="1:14" ht="12.75">
      <c r="A50" s="291" t="s">
        <v>653</v>
      </c>
      <c r="B50" s="130">
        <f>SUM(C50:N50)</f>
        <v>957205</v>
      </c>
      <c r="C50" s="130">
        <v>120</v>
      </c>
      <c r="D50" s="174">
        <v>32</v>
      </c>
      <c r="E50" s="130">
        <v>207049</v>
      </c>
      <c r="F50" s="174">
        <v>43485</v>
      </c>
      <c r="G50" s="130"/>
      <c r="H50" s="174"/>
      <c r="I50" s="130"/>
      <c r="J50" s="174">
        <v>45412</v>
      </c>
      <c r="K50" s="130"/>
      <c r="L50" s="174">
        <v>440000</v>
      </c>
      <c r="M50" s="130">
        <v>221107</v>
      </c>
      <c r="N50" s="161"/>
    </row>
    <row r="51" spans="1:14" ht="12.75">
      <c r="A51" s="360" t="s">
        <v>694</v>
      </c>
      <c r="B51" s="130">
        <f>SUM(C51:N51)</f>
        <v>59321</v>
      </c>
      <c r="C51" s="284"/>
      <c r="E51" s="284"/>
      <c r="G51" s="305">
        <v>59321</v>
      </c>
      <c r="I51" s="284"/>
      <c r="K51" s="284"/>
      <c r="M51" s="284"/>
      <c r="N51" s="366"/>
    </row>
    <row r="52" spans="1:14" ht="12.75">
      <c r="A52" s="291" t="s">
        <v>695</v>
      </c>
      <c r="B52" s="130">
        <f aca="true" t="shared" si="0" ref="B52:B62">SUM(C52:N52)</f>
        <v>1234</v>
      </c>
      <c r="C52" s="130"/>
      <c r="D52" s="174"/>
      <c r="E52" s="130"/>
      <c r="F52" s="174"/>
      <c r="G52" s="130">
        <v>1234</v>
      </c>
      <c r="H52" s="174"/>
      <c r="I52" s="130"/>
      <c r="J52" s="174"/>
      <c r="K52" s="130"/>
      <c r="L52" s="174"/>
      <c r="M52" s="130"/>
      <c r="N52" s="161"/>
    </row>
    <row r="53" spans="1:14" ht="12.75">
      <c r="A53" s="291" t="s">
        <v>737</v>
      </c>
      <c r="B53" s="130">
        <f t="shared" si="0"/>
        <v>1467</v>
      </c>
      <c r="C53" s="130"/>
      <c r="D53" s="174"/>
      <c r="E53" s="130"/>
      <c r="F53" s="174"/>
      <c r="G53" s="130">
        <v>1467</v>
      </c>
      <c r="H53" s="174"/>
      <c r="I53" s="130"/>
      <c r="J53" s="174"/>
      <c r="K53" s="130"/>
      <c r="L53" s="174"/>
      <c r="M53" s="130"/>
      <c r="N53" s="161"/>
    </row>
    <row r="54" spans="1:14" ht="12.75">
      <c r="A54" s="291" t="s">
        <v>731</v>
      </c>
      <c r="B54" s="130">
        <f t="shared" si="0"/>
        <v>-142933</v>
      </c>
      <c r="C54" s="130"/>
      <c r="D54" s="174"/>
      <c r="E54" s="130"/>
      <c r="F54" s="174"/>
      <c r="G54" s="130"/>
      <c r="H54" s="174"/>
      <c r="I54" s="130"/>
      <c r="J54" s="174"/>
      <c r="K54" s="130"/>
      <c r="L54" s="174">
        <v>-300000</v>
      </c>
      <c r="M54" s="130">
        <v>157067</v>
      </c>
      <c r="N54" s="161"/>
    </row>
    <row r="55" spans="1:14" ht="12.75">
      <c r="A55" s="291" t="s">
        <v>696</v>
      </c>
      <c r="B55" s="130">
        <f t="shared" si="0"/>
        <v>168</v>
      </c>
      <c r="C55" s="130"/>
      <c r="D55" s="174"/>
      <c r="E55" s="130"/>
      <c r="F55" s="174"/>
      <c r="G55" s="130"/>
      <c r="H55" s="174"/>
      <c r="I55" s="130"/>
      <c r="J55" s="174">
        <v>168</v>
      </c>
      <c r="K55" s="130"/>
      <c r="L55" s="174"/>
      <c r="M55" s="130"/>
      <c r="N55" s="161"/>
    </row>
    <row r="56" spans="1:14" ht="12.75">
      <c r="A56" s="291" t="s">
        <v>697</v>
      </c>
      <c r="B56" s="130">
        <f t="shared" si="0"/>
        <v>356</v>
      </c>
      <c r="C56" s="130"/>
      <c r="D56" s="174"/>
      <c r="E56" s="130"/>
      <c r="F56" s="174"/>
      <c r="G56" s="130"/>
      <c r="H56" s="174"/>
      <c r="I56" s="130"/>
      <c r="J56" s="174">
        <v>356</v>
      </c>
      <c r="K56" s="130"/>
      <c r="L56" s="174"/>
      <c r="M56" s="130"/>
      <c r="N56" s="161"/>
    </row>
    <row r="57" spans="1:14" ht="12.75">
      <c r="A57" s="291" t="s">
        <v>698</v>
      </c>
      <c r="B57" s="130">
        <f t="shared" si="0"/>
        <v>1100</v>
      </c>
      <c r="C57" s="130"/>
      <c r="D57" s="174"/>
      <c r="E57" s="130"/>
      <c r="F57" s="174"/>
      <c r="G57" s="130"/>
      <c r="H57" s="174"/>
      <c r="I57" s="130"/>
      <c r="J57" s="174"/>
      <c r="K57" s="130">
        <v>1100</v>
      </c>
      <c r="L57" s="174"/>
      <c r="M57" s="130"/>
      <c r="N57" s="161"/>
    </row>
    <row r="58" spans="1:14" ht="12.75">
      <c r="A58" s="291" t="s">
        <v>699</v>
      </c>
      <c r="B58" s="130">
        <f t="shared" si="0"/>
        <v>1857</v>
      </c>
      <c r="C58" s="130"/>
      <c r="D58" s="174"/>
      <c r="E58" s="130"/>
      <c r="F58" s="174">
        <v>1857</v>
      </c>
      <c r="G58" s="130"/>
      <c r="H58" s="174"/>
      <c r="I58" s="130"/>
      <c r="J58" s="174"/>
      <c r="K58" s="130"/>
      <c r="L58" s="174"/>
      <c r="M58" s="130"/>
      <c r="N58" s="161"/>
    </row>
    <row r="59" spans="1:14" ht="12.75">
      <c r="A59" s="291" t="s">
        <v>700</v>
      </c>
      <c r="B59" s="130">
        <f t="shared" si="0"/>
        <v>5687</v>
      </c>
      <c r="C59" s="130"/>
      <c r="D59" s="174"/>
      <c r="E59" s="130"/>
      <c r="F59" s="174"/>
      <c r="G59" s="130"/>
      <c r="H59" s="174"/>
      <c r="I59" s="130"/>
      <c r="J59" s="174">
        <v>5687</v>
      </c>
      <c r="K59" s="130"/>
      <c r="L59" s="174"/>
      <c r="M59" s="130"/>
      <c r="N59" s="161"/>
    </row>
    <row r="60" spans="1:14" ht="12.75">
      <c r="A60" s="291" t="s">
        <v>701</v>
      </c>
      <c r="B60" s="130">
        <f t="shared" si="0"/>
        <v>3175</v>
      </c>
      <c r="C60" s="130"/>
      <c r="D60" s="174"/>
      <c r="E60" s="130"/>
      <c r="F60" s="174"/>
      <c r="G60" s="130"/>
      <c r="H60" s="174"/>
      <c r="I60" s="130"/>
      <c r="J60" s="174">
        <v>3175</v>
      </c>
      <c r="K60" s="130"/>
      <c r="L60" s="174"/>
      <c r="M60" s="130"/>
      <c r="N60" s="161"/>
    </row>
    <row r="61" spans="1:14" ht="12.75">
      <c r="A61" s="291" t="s">
        <v>702</v>
      </c>
      <c r="B61" s="130">
        <f t="shared" si="0"/>
        <v>1905</v>
      </c>
      <c r="C61" s="130"/>
      <c r="D61" s="174"/>
      <c r="E61" s="130">
        <v>1905</v>
      </c>
      <c r="F61" s="174"/>
      <c r="G61" s="130"/>
      <c r="H61" s="174"/>
      <c r="I61" s="130"/>
      <c r="J61" s="174"/>
      <c r="K61" s="130"/>
      <c r="L61" s="174"/>
      <c r="M61" s="130"/>
      <c r="N61" s="161"/>
    </row>
    <row r="62" spans="1:14" ht="12.75">
      <c r="A62" s="291" t="s">
        <v>582</v>
      </c>
      <c r="B62" s="130">
        <f t="shared" si="0"/>
        <v>-66663</v>
      </c>
      <c r="C62" s="130">
        <f>SUM(C51:C61)</f>
        <v>0</v>
      </c>
      <c r="D62" s="130">
        <f aca="true" t="shared" si="1" ref="D62:N62">SUM(D51:D61)</f>
        <v>0</v>
      </c>
      <c r="E62" s="130">
        <f t="shared" si="1"/>
        <v>1905</v>
      </c>
      <c r="F62" s="130">
        <f t="shared" si="1"/>
        <v>1857</v>
      </c>
      <c r="G62" s="130">
        <f t="shared" si="1"/>
        <v>62022</v>
      </c>
      <c r="H62" s="130">
        <f t="shared" si="1"/>
        <v>0</v>
      </c>
      <c r="I62" s="130">
        <f t="shared" si="1"/>
        <v>0</v>
      </c>
      <c r="J62" s="130">
        <f t="shared" si="1"/>
        <v>9386</v>
      </c>
      <c r="K62" s="130">
        <f t="shared" si="1"/>
        <v>1100</v>
      </c>
      <c r="L62" s="130">
        <f t="shared" si="1"/>
        <v>-300000</v>
      </c>
      <c r="M62" s="130">
        <f t="shared" si="1"/>
        <v>157067</v>
      </c>
      <c r="N62" s="130">
        <f t="shared" si="1"/>
        <v>0</v>
      </c>
    </row>
    <row r="63" spans="1:14" ht="12.75">
      <c r="A63" s="292" t="s">
        <v>559</v>
      </c>
      <c r="B63" s="164">
        <f>SUM(C63:N63)</f>
        <v>890542</v>
      </c>
      <c r="C63" s="164">
        <f aca="true" t="shared" si="2" ref="C63:N63">SUM(C50,C62)</f>
        <v>120</v>
      </c>
      <c r="D63" s="164">
        <f t="shared" si="2"/>
        <v>32</v>
      </c>
      <c r="E63" s="164">
        <f t="shared" si="2"/>
        <v>208954</v>
      </c>
      <c r="F63" s="164">
        <f t="shared" si="2"/>
        <v>45342</v>
      </c>
      <c r="G63" s="164">
        <f t="shared" si="2"/>
        <v>62022</v>
      </c>
      <c r="H63" s="164">
        <f t="shared" si="2"/>
        <v>0</v>
      </c>
      <c r="I63" s="164">
        <f t="shared" si="2"/>
        <v>0</v>
      </c>
      <c r="J63" s="164">
        <f t="shared" si="2"/>
        <v>54798</v>
      </c>
      <c r="K63" s="164">
        <f t="shared" si="2"/>
        <v>1100</v>
      </c>
      <c r="L63" s="164">
        <f t="shared" si="2"/>
        <v>140000</v>
      </c>
      <c r="M63" s="164">
        <f t="shared" si="2"/>
        <v>378174</v>
      </c>
      <c r="N63" s="164">
        <f t="shared" si="2"/>
        <v>0</v>
      </c>
    </row>
    <row r="64" spans="1:14" ht="12.75">
      <c r="A64" s="75" t="s">
        <v>346</v>
      </c>
      <c r="B64" s="130"/>
      <c r="C64" s="130"/>
      <c r="D64" s="174"/>
      <c r="E64" s="130"/>
      <c r="F64" s="174"/>
      <c r="G64" s="130"/>
      <c r="H64" s="174"/>
      <c r="I64" s="130"/>
      <c r="J64" s="174"/>
      <c r="K64" s="130"/>
      <c r="L64" s="174"/>
      <c r="M64" s="130"/>
      <c r="N64" s="161"/>
    </row>
    <row r="65" spans="1:14" ht="12.75">
      <c r="A65" s="291" t="s">
        <v>106</v>
      </c>
      <c r="B65" s="130">
        <f>SUM(C65:N65)</f>
        <v>0</v>
      </c>
      <c r="C65" s="130">
        <v>0</v>
      </c>
      <c r="D65" s="174">
        <v>0</v>
      </c>
      <c r="E65" s="130">
        <v>0</v>
      </c>
      <c r="F65" s="174">
        <v>0</v>
      </c>
      <c r="G65" s="130">
        <v>0</v>
      </c>
      <c r="H65" s="174">
        <v>0</v>
      </c>
      <c r="I65" s="130">
        <v>0</v>
      </c>
      <c r="J65" s="174">
        <v>0</v>
      </c>
      <c r="K65" s="130">
        <v>0</v>
      </c>
      <c r="L65" s="174">
        <v>0</v>
      </c>
      <c r="M65" s="130">
        <v>0</v>
      </c>
      <c r="N65" s="161">
        <v>0</v>
      </c>
    </row>
    <row r="66" spans="1:14" ht="12.75">
      <c r="A66" s="291" t="s">
        <v>653</v>
      </c>
      <c r="B66" s="130"/>
      <c r="C66" s="130"/>
      <c r="D66" s="174"/>
      <c r="E66" s="130"/>
      <c r="F66" s="174"/>
      <c r="G66" s="130"/>
      <c r="H66" s="174"/>
      <c r="I66" s="130"/>
      <c r="J66" s="174"/>
      <c r="K66" s="130"/>
      <c r="L66" s="174"/>
      <c r="M66" s="130"/>
      <c r="N66" s="161"/>
    </row>
    <row r="67" spans="1:14" ht="12.75">
      <c r="A67" s="291" t="s">
        <v>632</v>
      </c>
      <c r="B67" s="130">
        <f>SUM(C67:N67)</f>
        <v>0</v>
      </c>
      <c r="C67" s="130"/>
      <c r="D67" s="174"/>
      <c r="E67" s="130"/>
      <c r="F67" s="174"/>
      <c r="G67" s="130"/>
      <c r="H67" s="174"/>
      <c r="I67" s="130"/>
      <c r="J67" s="174"/>
      <c r="K67" s="130"/>
      <c r="L67" s="174"/>
      <c r="M67" s="130"/>
      <c r="N67" s="161"/>
    </row>
    <row r="68" spans="1:14" ht="12.75">
      <c r="A68" s="71" t="s">
        <v>403</v>
      </c>
      <c r="B68" s="167"/>
      <c r="C68" s="167"/>
      <c r="D68" s="171"/>
      <c r="E68" s="167"/>
      <c r="F68" s="171"/>
      <c r="G68" s="167"/>
      <c r="H68" s="171"/>
      <c r="I68" s="167"/>
      <c r="J68" s="171"/>
      <c r="K68" s="167"/>
      <c r="L68" s="171"/>
      <c r="M68" s="167"/>
      <c r="N68" s="169"/>
    </row>
    <row r="69" spans="1:14" ht="12.75">
      <c r="A69" s="291" t="s">
        <v>106</v>
      </c>
      <c r="B69" s="130">
        <f>SUM(C69:N69)</f>
        <v>0</v>
      </c>
      <c r="C69" s="130">
        <v>0</v>
      </c>
      <c r="D69" s="174">
        <v>0</v>
      </c>
      <c r="E69" s="130">
        <v>0</v>
      </c>
      <c r="F69" s="174">
        <v>0</v>
      </c>
      <c r="G69" s="130">
        <v>0</v>
      </c>
      <c r="H69" s="174">
        <v>0</v>
      </c>
      <c r="I69" s="130">
        <v>0</v>
      </c>
      <c r="J69" s="174">
        <v>0</v>
      </c>
      <c r="K69" s="130">
        <v>0</v>
      </c>
      <c r="L69" s="174">
        <v>0</v>
      </c>
      <c r="M69" s="130">
        <v>0</v>
      </c>
      <c r="N69" s="161">
        <v>0</v>
      </c>
    </row>
    <row r="70" spans="1:14" ht="12.75">
      <c r="A70" s="291" t="s">
        <v>653</v>
      </c>
      <c r="B70" s="130"/>
      <c r="C70" s="130"/>
      <c r="D70" s="174"/>
      <c r="E70" s="130"/>
      <c r="F70" s="174"/>
      <c r="G70" s="130"/>
      <c r="H70" s="174"/>
      <c r="I70" s="130"/>
      <c r="J70" s="174"/>
      <c r="K70" s="130"/>
      <c r="L70" s="174"/>
      <c r="M70" s="130"/>
      <c r="N70" s="161"/>
    </row>
    <row r="71" spans="1:14" ht="12.75">
      <c r="A71" s="291" t="s">
        <v>736</v>
      </c>
      <c r="B71" s="130">
        <v>276</v>
      </c>
      <c r="C71" s="130"/>
      <c r="D71" s="174"/>
      <c r="E71" s="130"/>
      <c r="F71" s="174"/>
      <c r="G71" s="130">
        <v>276</v>
      </c>
      <c r="H71" s="174"/>
      <c r="I71" s="130"/>
      <c r="J71" s="174"/>
      <c r="K71" s="130"/>
      <c r="L71" s="174"/>
      <c r="M71" s="130"/>
      <c r="N71" s="161"/>
    </row>
    <row r="72" spans="1:14" ht="12.75">
      <c r="A72" s="291" t="s">
        <v>581</v>
      </c>
      <c r="B72" s="130">
        <v>276</v>
      </c>
      <c r="C72" s="130"/>
      <c r="D72" s="174"/>
      <c r="E72" s="130"/>
      <c r="F72" s="174"/>
      <c r="G72" s="130">
        <v>276</v>
      </c>
      <c r="H72" s="174"/>
      <c r="I72" s="130"/>
      <c r="J72" s="174"/>
      <c r="K72" s="130"/>
      <c r="L72" s="174"/>
      <c r="M72" s="130"/>
      <c r="N72" s="161"/>
    </row>
    <row r="73" spans="1:14" ht="12.75">
      <c r="A73" s="292" t="s">
        <v>632</v>
      </c>
      <c r="B73" s="164">
        <f>SUM(C73:N73)</f>
        <v>276</v>
      </c>
      <c r="C73" s="164"/>
      <c r="D73" s="173"/>
      <c r="E73" s="164"/>
      <c r="F73" s="173"/>
      <c r="G73" s="164">
        <v>276</v>
      </c>
      <c r="H73" s="173"/>
      <c r="I73" s="164"/>
      <c r="J73" s="173"/>
      <c r="K73" s="164"/>
      <c r="L73" s="173"/>
      <c r="M73" s="164"/>
      <c r="N73" s="160"/>
    </row>
    <row r="74" spans="1:14" ht="12.75">
      <c r="A74" s="75" t="s">
        <v>347</v>
      </c>
      <c r="B74" s="130"/>
      <c r="C74" s="130"/>
      <c r="D74" s="174"/>
      <c r="E74" s="130"/>
      <c r="F74" s="174"/>
      <c r="G74" s="130"/>
      <c r="H74" s="174"/>
      <c r="I74" s="130"/>
      <c r="J74" s="174"/>
      <c r="K74" s="130"/>
      <c r="L74" s="174"/>
      <c r="M74" s="130"/>
      <c r="N74" s="161"/>
    </row>
    <row r="75" spans="1:14" ht="12.75">
      <c r="A75" s="291" t="s">
        <v>106</v>
      </c>
      <c r="B75" s="130">
        <f>SUM(C75:N75)</f>
        <v>5436</v>
      </c>
      <c r="C75" s="130">
        <v>0</v>
      </c>
      <c r="D75" s="174">
        <v>0</v>
      </c>
      <c r="E75" s="130">
        <v>5436</v>
      </c>
      <c r="F75" s="174">
        <v>0</v>
      </c>
      <c r="G75" s="130">
        <v>0</v>
      </c>
      <c r="H75" s="174">
        <v>0</v>
      </c>
      <c r="I75" s="130">
        <v>0</v>
      </c>
      <c r="J75" s="174">
        <v>0</v>
      </c>
      <c r="K75" s="130">
        <v>0</v>
      </c>
      <c r="L75" s="174">
        <v>0</v>
      </c>
      <c r="M75" s="130">
        <v>0</v>
      </c>
      <c r="N75" s="161">
        <v>0</v>
      </c>
    </row>
    <row r="76" spans="1:14" ht="12.75">
      <c r="A76" s="291" t="s">
        <v>653</v>
      </c>
      <c r="B76" s="130">
        <f>SUM(C76:N76)</f>
        <v>5436</v>
      </c>
      <c r="C76" s="130"/>
      <c r="D76" s="174"/>
      <c r="E76" s="130">
        <v>5436</v>
      </c>
      <c r="F76" s="174"/>
      <c r="G76" s="130"/>
      <c r="H76" s="174"/>
      <c r="I76" s="130"/>
      <c r="J76" s="174"/>
      <c r="K76" s="130"/>
      <c r="L76" s="174"/>
      <c r="M76" s="130"/>
      <c r="N76" s="161"/>
    </row>
    <row r="77" spans="1:14" ht="12.75">
      <c r="A77" s="291" t="s">
        <v>632</v>
      </c>
      <c r="B77" s="130">
        <f>SUM(C77:N77)</f>
        <v>5436</v>
      </c>
      <c r="C77" s="130"/>
      <c r="D77" s="174"/>
      <c r="E77" s="130">
        <v>5436</v>
      </c>
      <c r="F77" s="174"/>
      <c r="G77" s="130"/>
      <c r="H77" s="174"/>
      <c r="I77" s="130"/>
      <c r="J77" s="174"/>
      <c r="K77" s="130"/>
      <c r="L77" s="174"/>
      <c r="M77" s="130"/>
      <c r="N77" s="161"/>
    </row>
    <row r="78" spans="1:14" ht="12.75">
      <c r="A78" s="17" t="s">
        <v>348</v>
      </c>
      <c r="B78" s="167"/>
      <c r="C78" s="167"/>
      <c r="D78" s="171"/>
      <c r="E78" s="167"/>
      <c r="F78" s="171"/>
      <c r="G78" s="167"/>
      <c r="H78" s="171"/>
      <c r="I78" s="167"/>
      <c r="J78" s="171"/>
      <c r="K78" s="167"/>
      <c r="L78" s="171"/>
      <c r="M78" s="167"/>
      <c r="N78" s="169"/>
    </row>
    <row r="79" spans="1:14" ht="12.75">
      <c r="A79" s="30" t="s">
        <v>294</v>
      </c>
      <c r="B79" s="130"/>
      <c r="C79" s="130"/>
      <c r="D79" s="174"/>
      <c r="E79" s="130"/>
      <c r="F79" s="174"/>
      <c r="G79" s="130"/>
      <c r="H79" s="174"/>
      <c r="I79" s="130"/>
      <c r="J79" s="174"/>
      <c r="K79" s="130"/>
      <c r="L79" s="174"/>
      <c r="M79" s="130"/>
      <c r="N79" s="161"/>
    </row>
    <row r="80" spans="1:14" ht="12.75">
      <c r="A80" s="291" t="s">
        <v>106</v>
      </c>
      <c r="B80" s="130">
        <f>SUM(C80:N80)</f>
        <v>0</v>
      </c>
      <c r="C80" s="130">
        <v>0</v>
      </c>
      <c r="D80" s="174">
        <v>0</v>
      </c>
      <c r="E80" s="130">
        <v>0</v>
      </c>
      <c r="F80" s="174">
        <v>0</v>
      </c>
      <c r="G80" s="130">
        <v>0</v>
      </c>
      <c r="H80" s="174">
        <v>0</v>
      </c>
      <c r="I80" s="130">
        <v>0</v>
      </c>
      <c r="J80" s="174">
        <v>0</v>
      </c>
      <c r="K80" s="130">
        <v>0</v>
      </c>
      <c r="L80" s="174">
        <v>0</v>
      </c>
      <c r="M80" s="130">
        <v>0</v>
      </c>
      <c r="N80" s="161">
        <v>0</v>
      </c>
    </row>
    <row r="81" spans="1:14" ht="12.75">
      <c r="A81" s="291" t="s">
        <v>653</v>
      </c>
      <c r="B81" s="130"/>
      <c r="C81" s="130"/>
      <c r="D81" s="174"/>
      <c r="E81" s="130"/>
      <c r="F81" s="174"/>
      <c r="G81" s="130"/>
      <c r="H81" s="174"/>
      <c r="I81" s="130"/>
      <c r="J81" s="174"/>
      <c r="K81" s="130"/>
      <c r="L81" s="174"/>
      <c r="M81" s="130"/>
      <c r="N81" s="161"/>
    </row>
    <row r="82" spans="1:14" ht="12.75">
      <c r="A82" s="292" t="s">
        <v>632</v>
      </c>
      <c r="B82" s="164">
        <f>SUM(C82:N82)</f>
        <v>0</v>
      </c>
      <c r="C82" s="164"/>
      <c r="D82" s="173"/>
      <c r="E82" s="164"/>
      <c r="F82" s="173"/>
      <c r="G82" s="164"/>
      <c r="H82" s="173"/>
      <c r="I82" s="164"/>
      <c r="J82" s="173"/>
      <c r="K82" s="164"/>
      <c r="L82" s="173"/>
      <c r="M82" s="164"/>
      <c r="N82" s="160"/>
    </row>
    <row r="83" spans="1:14" ht="12.75">
      <c r="A83" s="30" t="s">
        <v>349</v>
      </c>
      <c r="B83" s="130"/>
      <c r="C83" s="130"/>
      <c r="D83" s="174"/>
      <c r="E83" s="130"/>
      <c r="F83" s="174"/>
      <c r="G83" s="130"/>
      <c r="H83" s="174"/>
      <c r="I83" s="130"/>
      <c r="J83" s="174"/>
      <c r="K83" s="130"/>
      <c r="L83" s="174"/>
      <c r="M83" s="130"/>
      <c r="N83" s="161"/>
    </row>
    <row r="84" spans="1:14" ht="12.75">
      <c r="A84" s="30" t="s">
        <v>295</v>
      </c>
      <c r="B84" s="130"/>
      <c r="C84" s="130"/>
      <c r="D84" s="174"/>
      <c r="E84" s="130"/>
      <c r="F84" s="174"/>
      <c r="G84" s="130"/>
      <c r="H84" s="174"/>
      <c r="I84" s="130"/>
      <c r="J84" s="174"/>
      <c r="K84" s="130"/>
      <c r="L84" s="174"/>
      <c r="M84" s="130"/>
      <c r="N84" s="161"/>
    </row>
    <row r="85" spans="1:14" ht="12.75">
      <c r="A85" s="291" t="s">
        <v>106</v>
      </c>
      <c r="B85" s="130">
        <f>SUM(C85:N85)</f>
        <v>7137</v>
      </c>
      <c r="C85" s="130">
        <v>0</v>
      </c>
      <c r="D85" s="174">
        <v>0</v>
      </c>
      <c r="E85" s="130">
        <v>7137</v>
      </c>
      <c r="F85" s="174">
        <v>0</v>
      </c>
      <c r="G85" s="130">
        <v>0</v>
      </c>
      <c r="H85" s="174">
        <v>0</v>
      </c>
      <c r="I85" s="130">
        <v>0</v>
      </c>
      <c r="J85" s="174">
        <v>0</v>
      </c>
      <c r="K85" s="130">
        <v>0</v>
      </c>
      <c r="L85" s="174">
        <v>0</v>
      </c>
      <c r="M85" s="130">
        <v>0</v>
      </c>
      <c r="N85" s="161"/>
    </row>
    <row r="86" spans="1:14" ht="12.75">
      <c r="A86" s="291" t="s">
        <v>653</v>
      </c>
      <c r="B86" s="130">
        <f>SUM(C86:N86)</f>
        <v>7137</v>
      </c>
      <c r="C86" s="130"/>
      <c r="D86" s="174"/>
      <c r="E86" s="130">
        <v>7137</v>
      </c>
      <c r="F86" s="174"/>
      <c r="G86" s="130"/>
      <c r="H86" s="174"/>
      <c r="I86" s="130"/>
      <c r="J86" s="174"/>
      <c r="K86" s="130"/>
      <c r="L86" s="174"/>
      <c r="M86" s="130"/>
      <c r="N86" s="161"/>
    </row>
    <row r="87" spans="1:14" ht="12.75">
      <c r="A87" s="291" t="s">
        <v>632</v>
      </c>
      <c r="B87" s="130">
        <f>SUM(C87:N87)</f>
        <v>7137</v>
      </c>
      <c r="C87" s="130"/>
      <c r="D87" s="174"/>
      <c r="E87" s="130">
        <v>7137</v>
      </c>
      <c r="F87" s="174"/>
      <c r="G87" s="130"/>
      <c r="H87" s="174"/>
      <c r="I87" s="130"/>
      <c r="J87" s="174"/>
      <c r="K87" s="130"/>
      <c r="L87" s="174"/>
      <c r="M87" s="130"/>
      <c r="N87" s="161"/>
    </row>
    <row r="88" spans="1:14" ht="12.75">
      <c r="A88" s="17" t="s">
        <v>350</v>
      </c>
      <c r="B88" s="167"/>
      <c r="C88" s="167"/>
      <c r="D88" s="171"/>
      <c r="E88" s="167"/>
      <c r="F88" s="171"/>
      <c r="G88" s="167"/>
      <c r="H88" s="171"/>
      <c r="I88" s="167"/>
      <c r="J88" s="171"/>
      <c r="K88" s="167"/>
      <c r="L88" s="171"/>
      <c r="M88" s="167"/>
      <c r="N88" s="169"/>
    </row>
    <row r="89" spans="1:14" ht="12.75">
      <c r="A89" s="291" t="s">
        <v>106</v>
      </c>
      <c r="B89" s="130">
        <f>SUM(C89:N89)</f>
        <v>0</v>
      </c>
      <c r="C89" s="130">
        <v>0</v>
      </c>
      <c r="D89" s="174">
        <v>0</v>
      </c>
      <c r="E89" s="130">
        <v>0</v>
      </c>
      <c r="F89" s="174">
        <v>0</v>
      </c>
      <c r="G89" s="253">
        <v>0</v>
      </c>
      <c r="H89" s="174">
        <v>0</v>
      </c>
      <c r="I89" s="130">
        <v>0</v>
      </c>
      <c r="J89" s="174">
        <v>0</v>
      </c>
      <c r="K89" s="130">
        <v>0</v>
      </c>
      <c r="L89" s="174">
        <v>0</v>
      </c>
      <c r="M89" s="130">
        <v>0</v>
      </c>
      <c r="N89" s="161">
        <v>0</v>
      </c>
    </row>
    <row r="90" spans="1:14" ht="12.75">
      <c r="A90" s="291" t="s">
        <v>653</v>
      </c>
      <c r="B90" s="130"/>
      <c r="C90" s="130"/>
      <c r="D90" s="174"/>
      <c r="E90" s="130"/>
      <c r="F90" s="174"/>
      <c r="G90" s="253"/>
      <c r="H90" s="174"/>
      <c r="I90" s="130"/>
      <c r="J90" s="174"/>
      <c r="K90" s="130"/>
      <c r="L90" s="174"/>
      <c r="M90" s="130"/>
      <c r="N90" s="161"/>
    </row>
    <row r="91" spans="1:14" ht="12.75">
      <c r="A91" s="292" t="s">
        <v>632</v>
      </c>
      <c r="B91" s="164">
        <f>SUM(C91:N91)</f>
        <v>0</v>
      </c>
      <c r="C91" s="164"/>
      <c r="D91" s="173"/>
      <c r="E91" s="164"/>
      <c r="F91" s="173"/>
      <c r="G91" s="252"/>
      <c r="H91" s="173"/>
      <c r="I91" s="164"/>
      <c r="J91" s="173"/>
      <c r="K91" s="164"/>
      <c r="L91" s="173"/>
      <c r="M91" s="164"/>
      <c r="N91" s="160"/>
    </row>
    <row r="92" spans="1:14" ht="12.75">
      <c r="A92" s="30" t="s">
        <v>351</v>
      </c>
      <c r="B92" s="130"/>
      <c r="C92" s="130"/>
      <c r="D92" s="174"/>
      <c r="E92" s="130"/>
      <c r="F92" s="174"/>
      <c r="G92" s="130"/>
      <c r="H92" s="174"/>
      <c r="I92" s="130"/>
      <c r="J92" s="174"/>
      <c r="K92" s="130"/>
      <c r="L92" s="174"/>
      <c r="M92" s="130"/>
      <c r="N92" s="161"/>
    </row>
    <row r="93" spans="1:14" ht="12.75">
      <c r="A93" s="291" t="s">
        <v>106</v>
      </c>
      <c r="B93" s="130">
        <f>SUM(C93:N93)</f>
        <v>0</v>
      </c>
      <c r="C93" s="130">
        <v>0</v>
      </c>
      <c r="D93" s="174">
        <v>0</v>
      </c>
      <c r="E93" s="130">
        <v>0</v>
      </c>
      <c r="F93" s="174">
        <v>0</v>
      </c>
      <c r="G93" s="130">
        <v>0</v>
      </c>
      <c r="H93" s="174">
        <v>0</v>
      </c>
      <c r="I93" s="130">
        <v>0</v>
      </c>
      <c r="J93" s="174">
        <v>0</v>
      </c>
      <c r="K93" s="130">
        <v>0</v>
      </c>
      <c r="L93" s="174">
        <v>0</v>
      </c>
      <c r="M93" s="130">
        <v>0</v>
      </c>
      <c r="N93" s="161">
        <v>0</v>
      </c>
    </row>
    <row r="94" spans="1:14" ht="12.75">
      <c r="A94" s="291" t="s">
        <v>653</v>
      </c>
      <c r="B94" s="130"/>
      <c r="C94" s="130"/>
      <c r="D94" s="174"/>
      <c r="E94" s="130"/>
      <c r="F94" s="174"/>
      <c r="G94" s="130"/>
      <c r="H94" s="174"/>
      <c r="I94" s="130"/>
      <c r="J94" s="174"/>
      <c r="K94" s="130"/>
      <c r="L94" s="174"/>
      <c r="M94" s="130"/>
      <c r="N94" s="161"/>
    </row>
    <row r="95" spans="1:14" ht="12.75">
      <c r="A95" s="291" t="s">
        <v>632</v>
      </c>
      <c r="B95" s="130">
        <f>SUM(C95:N95)</f>
        <v>0</v>
      </c>
      <c r="C95" s="130"/>
      <c r="D95" s="174"/>
      <c r="E95" s="130"/>
      <c r="F95" s="174"/>
      <c r="G95" s="130"/>
      <c r="H95" s="174"/>
      <c r="I95" s="130"/>
      <c r="J95" s="174"/>
      <c r="K95" s="130"/>
      <c r="L95" s="174"/>
      <c r="M95" s="130"/>
      <c r="N95" s="161"/>
    </row>
    <row r="96" spans="1:14" ht="12.75">
      <c r="A96" s="17" t="s">
        <v>352</v>
      </c>
      <c r="B96" s="167"/>
      <c r="C96" s="167"/>
      <c r="D96" s="171"/>
      <c r="E96" s="167"/>
      <c r="F96" s="171"/>
      <c r="G96" s="167"/>
      <c r="H96" s="171"/>
      <c r="I96" s="167"/>
      <c r="J96" s="171"/>
      <c r="K96" s="167">
        <v>0</v>
      </c>
      <c r="L96" s="171"/>
      <c r="M96" s="167"/>
      <c r="N96" s="169"/>
    </row>
    <row r="97" spans="1:14" ht="12.75">
      <c r="A97" s="291" t="s">
        <v>106</v>
      </c>
      <c r="B97" s="130">
        <f>SUM(C97:N97)</f>
        <v>1817</v>
      </c>
      <c r="C97" s="130">
        <v>0</v>
      </c>
      <c r="D97" s="174">
        <v>0</v>
      </c>
      <c r="E97" s="130">
        <v>1817</v>
      </c>
      <c r="F97" s="174">
        <v>0</v>
      </c>
      <c r="G97" s="130">
        <v>0</v>
      </c>
      <c r="H97" s="174">
        <v>0</v>
      </c>
      <c r="I97" s="130">
        <v>0</v>
      </c>
      <c r="J97" s="174">
        <v>0</v>
      </c>
      <c r="K97" s="130">
        <v>0</v>
      </c>
      <c r="L97" s="174">
        <v>0</v>
      </c>
      <c r="M97" s="130">
        <v>0</v>
      </c>
      <c r="N97" s="161">
        <v>0</v>
      </c>
    </row>
    <row r="98" spans="1:14" ht="12.75">
      <c r="A98" s="291" t="s">
        <v>653</v>
      </c>
      <c r="B98" s="130">
        <f>SUM(C98:N98)</f>
        <v>1817</v>
      </c>
      <c r="C98" s="130"/>
      <c r="D98" s="174"/>
      <c r="E98" s="130">
        <v>1817</v>
      </c>
      <c r="F98" s="174"/>
      <c r="G98" s="130"/>
      <c r="H98" s="174"/>
      <c r="I98" s="130"/>
      <c r="J98" s="174"/>
      <c r="K98" s="130"/>
      <c r="L98" s="174"/>
      <c r="M98" s="130"/>
      <c r="N98" s="161"/>
    </row>
    <row r="99" spans="1:14" ht="12.75">
      <c r="A99" s="292" t="s">
        <v>632</v>
      </c>
      <c r="B99" s="164">
        <f>SUM(C99:N99)</f>
        <v>1817</v>
      </c>
      <c r="C99" s="164"/>
      <c r="D99" s="173"/>
      <c r="E99" s="164">
        <v>1817</v>
      </c>
      <c r="F99" s="173"/>
      <c r="G99" s="164"/>
      <c r="H99" s="173"/>
      <c r="I99" s="164"/>
      <c r="J99" s="173"/>
      <c r="K99" s="164"/>
      <c r="L99" s="173"/>
      <c r="M99" s="164"/>
      <c r="N99" s="160"/>
    </row>
    <row r="100" spans="1:14" ht="12.75">
      <c r="A100" s="75" t="s">
        <v>353</v>
      </c>
      <c r="B100" s="130"/>
      <c r="C100" s="130"/>
      <c r="D100" s="174"/>
      <c r="E100" s="130"/>
      <c r="F100" s="174"/>
      <c r="G100" s="130"/>
      <c r="H100" s="174"/>
      <c r="I100" s="130"/>
      <c r="J100" s="174"/>
      <c r="K100" s="130"/>
      <c r="L100" s="174"/>
      <c r="M100" s="130"/>
      <c r="N100" s="161"/>
    </row>
    <row r="101" spans="1:14" ht="12.75">
      <c r="A101" s="291" t="s">
        <v>106</v>
      </c>
      <c r="B101" s="130">
        <f>SUM(C101:N101)</f>
        <v>1468</v>
      </c>
      <c r="C101" s="130">
        <v>0</v>
      </c>
      <c r="D101" s="174">
        <v>0</v>
      </c>
      <c r="E101" s="130">
        <v>468</v>
      </c>
      <c r="F101" s="174">
        <v>0</v>
      </c>
      <c r="G101" s="130">
        <v>0</v>
      </c>
      <c r="H101" s="174">
        <v>0</v>
      </c>
      <c r="I101" s="130">
        <v>1000</v>
      </c>
      <c r="J101" s="174">
        <v>0</v>
      </c>
      <c r="K101" s="130">
        <v>0</v>
      </c>
      <c r="L101" s="174">
        <v>0</v>
      </c>
      <c r="M101" s="130">
        <v>0</v>
      </c>
      <c r="N101" s="161">
        <v>0</v>
      </c>
    </row>
    <row r="102" spans="1:14" ht="12.75">
      <c r="A102" s="291" t="s">
        <v>653</v>
      </c>
      <c r="B102" s="130">
        <f>SUM(C102:N102)</f>
        <v>1468</v>
      </c>
      <c r="C102" s="130"/>
      <c r="D102" s="174"/>
      <c r="E102" s="130">
        <v>468</v>
      </c>
      <c r="F102" s="174"/>
      <c r="G102" s="130"/>
      <c r="H102" s="174"/>
      <c r="I102" s="130">
        <v>1000</v>
      </c>
      <c r="J102" s="174"/>
      <c r="K102" s="130"/>
      <c r="L102" s="174"/>
      <c r="M102" s="130"/>
      <c r="N102" s="161"/>
    </row>
    <row r="103" spans="1:14" ht="12.75">
      <c r="A103" s="291" t="s">
        <v>733</v>
      </c>
      <c r="B103" s="130">
        <f>SUM(C103:N103)</f>
        <v>-277</v>
      </c>
      <c r="C103" s="130"/>
      <c r="D103" s="174"/>
      <c r="E103" s="130"/>
      <c r="F103" s="174"/>
      <c r="G103" s="130"/>
      <c r="H103" s="174"/>
      <c r="I103" s="130">
        <v>-1000</v>
      </c>
      <c r="J103" s="174">
        <v>723</v>
      </c>
      <c r="K103" s="130"/>
      <c r="L103" s="174"/>
      <c r="M103" s="130"/>
      <c r="N103" s="161"/>
    </row>
    <row r="104" spans="1:14" ht="12.75">
      <c r="A104" s="291" t="s">
        <v>581</v>
      </c>
      <c r="B104" s="130">
        <f>SUM(C104:N104)</f>
        <v>-277</v>
      </c>
      <c r="C104" s="130"/>
      <c r="D104" s="174"/>
      <c r="E104" s="130"/>
      <c r="F104" s="174"/>
      <c r="G104" s="130"/>
      <c r="H104" s="174"/>
      <c r="I104" s="130">
        <v>-1000</v>
      </c>
      <c r="J104" s="174">
        <v>723</v>
      </c>
      <c r="K104" s="130"/>
      <c r="L104" s="174"/>
      <c r="M104" s="130"/>
      <c r="N104" s="161"/>
    </row>
    <row r="105" spans="1:14" ht="12.75">
      <c r="A105" s="292" t="s">
        <v>632</v>
      </c>
      <c r="B105" s="130">
        <f>SUM(C105:N105)</f>
        <v>1191</v>
      </c>
      <c r="C105" s="130"/>
      <c r="D105" s="174"/>
      <c r="E105" s="130">
        <v>468</v>
      </c>
      <c r="F105" s="174"/>
      <c r="G105" s="130"/>
      <c r="H105" s="174"/>
      <c r="I105" s="130">
        <v>0</v>
      </c>
      <c r="J105" s="174">
        <v>723</v>
      </c>
      <c r="K105" s="130"/>
      <c r="L105" s="174"/>
      <c r="M105" s="130"/>
      <c r="N105" s="161"/>
    </row>
    <row r="106" spans="1:14" ht="12.75">
      <c r="A106" s="71" t="s">
        <v>354</v>
      </c>
      <c r="B106" s="167"/>
      <c r="C106" s="167"/>
      <c r="D106" s="171"/>
      <c r="E106" s="167"/>
      <c r="F106" s="171"/>
      <c r="G106" s="167"/>
      <c r="H106" s="171"/>
      <c r="I106" s="167"/>
      <c r="J106" s="171"/>
      <c r="K106" s="167"/>
      <c r="L106" s="171"/>
      <c r="M106" s="167"/>
      <c r="N106" s="169"/>
    </row>
    <row r="107" spans="1:14" ht="12.75">
      <c r="A107" s="291" t="s">
        <v>106</v>
      </c>
      <c r="B107" s="130">
        <f>SUM(C107:N107)</f>
        <v>209</v>
      </c>
      <c r="C107" s="130">
        <v>0</v>
      </c>
      <c r="D107" s="174">
        <v>0</v>
      </c>
      <c r="E107" s="130">
        <v>209</v>
      </c>
      <c r="F107" s="174">
        <v>0</v>
      </c>
      <c r="G107" s="130">
        <v>0</v>
      </c>
      <c r="H107" s="174">
        <v>0</v>
      </c>
      <c r="I107" s="130">
        <v>0</v>
      </c>
      <c r="J107" s="174">
        <v>0</v>
      </c>
      <c r="K107" s="130">
        <v>0</v>
      </c>
      <c r="L107" s="174">
        <v>0</v>
      </c>
      <c r="M107" s="130">
        <v>0</v>
      </c>
      <c r="N107" s="161">
        <v>0</v>
      </c>
    </row>
    <row r="108" spans="1:14" ht="12.75">
      <c r="A108" s="291" t="s">
        <v>653</v>
      </c>
      <c r="B108" s="130">
        <f>SUM(C108:N108)</f>
        <v>209</v>
      </c>
      <c r="C108" s="130"/>
      <c r="D108" s="174"/>
      <c r="E108" s="130">
        <v>209</v>
      </c>
      <c r="F108" s="174"/>
      <c r="G108" s="130"/>
      <c r="H108" s="174"/>
      <c r="I108" s="130"/>
      <c r="J108" s="174"/>
      <c r="K108" s="130"/>
      <c r="L108" s="174"/>
      <c r="M108" s="130"/>
      <c r="N108" s="161"/>
    </row>
    <row r="109" spans="1:14" ht="12.75">
      <c r="A109" s="292" t="s">
        <v>632</v>
      </c>
      <c r="B109" s="164">
        <f>SUM(C109:N109)</f>
        <v>209</v>
      </c>
      <c r="C109" s="164"/>
      <c r="D109" s="173"/>
      <c r="E109" s="130">
        <v>209</v>
      </c>
      <c r="F109" s="173"/>
      <c r="G109" s="164"/>
      <c r="H109" s="173"/>
      <c r="I109" s="164"/>
      <c r="J109" s="173"/>
      <c r="K109" s="164"/>
      <c r="L109" s="173"/>
      <c r="M109" s="164"/>
      <c r="N109" s="160"/>
    </row>
    <row r="110" spans="1:14" ht="12.75">
      <c r="A110" s="75" t="s">
        <v>355</v>
      </c>
      <c r="B110" s="130"/>
      <c r="C110" s="130"/>
      <c r="D110" s="174"/>
      <c r="E110" s="130"/>
      <c r="F110" s="174"/>
      <c r="G110" s="130"/>
      <c r="H110" s="174"/>
      <c r="I110" s="130"/>
      <c r="J110" s="174"/>
      <c r="K110" s="130"/>
      <c r="L110" s="174"/>
      <c r="M110" s="130"/>
      <c r="N110" s="161"/>
    </row>
    <row r="111" spans="1:14" ht="12.75">
      <c r="A111" s="291" t="s">
        <v>106</v>
      </c>
      <c r="B111" s="130">
        <f>SUM(C113:O113)</f>
        <v>5771</v>
      </c>
      <c r="C111" s="130">
        <v>0</v>
      </c>
      <c r="D111" s="174">
        <v>0</v>
      </c>
      <c r="E111" s="130">
        <v>0</v>
      </c>
      <c r="F111" s="174">
        <v>0</v>
      </c>
      <c r="G111" s="253">
        <v>5771</v>
      </c>
      <c r="H111" s="174">
        <v>0</v>
      </c>
      <c r="I111" s="130">
        <v>0</v>
      </c>
      <c r="J111" s="174">
        <v>0</v>
      </c>
      <c r="K111" s="130">
        <v>0</v>
      </c>
      <c r="L111" s="174">
        <v>0</v>
      </c>
      <c r="M111" s="130">
        <v>0</v>
      </c>
      <c r="N111" s="161">
        <v>0</v>
      </c>
    </row>
    <row r="112" spans="1:14" ht="12.75">
      <c r="A112" s="291" t="s">
        <v>653</v>
      </c>
      <c r="B112" s="130">
        <f>SUM(C112:O112)</f>
        <v>5771</v>
      </c>
      <c r="C112" s="130"/>
      <c r="D112" s="174"/>
      <c r="E112" s="130"/>
      <c r="F112" s="174"/>
      <c r="G112" s="253">
        <v>5771</v>
      </c>
      <c r="H112" s="174"/>
      <c r="I112" s="130"/>
      <c r="J112" s="174"/>
      <c r="K112" s="130"/>
      <c r="L112" s="174"/>
      <c r="M112" s="130"/>
      <c r="N112" s="161"/>
    </row>
    <row r="113" spans="1:14" ht="12.75">
      <c r="A113" s="292" t="s">
        <v>632</v>
      </c>
      <c r="B113" s="130">
        <f>SUM(C113:N113)</f>
        <v>5771</v>
      </c>
      <c r="C113" s="130"/>
      <c r="D113" s="174"/>
      <c r="E113" s="130"/>
      <c r="F113" s="174"/>
      <c r="G113" s="253">
        <v>5771</v>
      </c>
      <c r="H113" s="174"/>
      <c r="I113" s="130"/>
      <c r="J113" s="174"/>
      <c r="K113" s="130"/>
      <c r="L113" s="174"/>
      <c r="M113" s="130"/>
      <c r="N113" s="161"/>
    </row>
    <row r="114" spans="1:14" ht="12.75">
      <c r="A114" s="71" t="s">
        <v>404</v>
      </c>
      <c r="B114" s="177"/>
      <c r="C114" s="167"/>
      <c r="D114" s="171"/>
      <c r="E114" s="167"/>
      <c r="F114" s="171"/>
      <c r="G114" s="167"/>
      <c r="H114" s="175"/>
      <c r="I114" s="167"/>
      <c r="J114" s="171"/>
      <c r="K114" s="167"/>
      <c r="L114" s="171"/>
      <c r="M114" s="167"/>
      <c r="N114" s="169"/>
    </row>
    <row r="115" spans="1:14" ht="12.75">
      <c r="A115" s="291" t="s">
        <v>106</v>
      </c>
      <c r="B115" s="130">
        <f>SUM(C115:N115)</f>
        <v>0</v>
      </c>
      <c r="C115" s="130">
        <v>0</v>
      </c>
      <c r="D115" s="174">
        <v>0</v>
      </c>
      <c r="E115" s="130">
        <v>0</v>
      </c>
      <c r="F115" s="174">
        <v>0</v>
      </c>
      <c r="G115" s="130">
        <v>0</v>
      </c>
      <c r="H115" s="174">
        <v>0</v>
      </c>
      <c r="I115" s="130">
        <v>0</v>
      </c>
      <c r="J115" s="174">
        <v>0</v>
      </c>
      <c r="K115" s="130">
        <v>0</v>
      </c>
      <c r="L115" s="174">
        <v>0</v>
      </c>
      <c r="M115" s="130">
        <v>0</v>
      </c>
      <c r="N115" s="161"/>
    </row>
    <row r="116" spans="1:14" ht="12.75">
      <c r="A116" s="291" t="s">
        <v>653</v>
      </c>
      <c r="B116" s="130"/>
      <c r="C116" s="130"/>
      <c r="D116" s="174"/>
      <c r="E116" s="130"/>
      <c r="F116" s="174"/>
      <c r="G116" s="130"/>
      <c r="H116" s="174"/>
      <c r="I116" s="130"/>
      <c r="J116" s="174"/>
      <c r="K116" s="130"/>
      <c r="L116" s="174"/>
      <c r="M116" s="130"/>
      <c r="N116" s="161"/>
    </row>
    <row r="117" spans="1:14" ht="12.75">
      <c r="A117" s="292" t="s">
        <v>632</v>
      </c>
      <c r="B117" s="164">
        <f>SUM(C117:N117)</f>
        <v>0</v>
      </c>
      <c r="C117" s="164"/>
      <c r="D117" s="173"/>
      <c r="E117" s="164"/>
      <c r="F117" s="173"/>
      <c r="G117" s="164"/>
      <c r="H117" s="173"/>
      <c r="I117" s="164"/>
      <c r="J117" s="173"/>
      <c r="K117" s="164"/>
      <c r="L117" s="173"/>
      <c r="M117" s="164"/>
      <c r="N117" s="160"/>
    </row>
    <row r="118" spans="1:14" ht="12.75">
      <c r="A118" s="416" t="s">
        <v>405</v>
      </c>
      <c r="B118" s="130"/>
      <c r="C118" s="130"/>
      <c r="D118" s="174"/>
      <c r="E118" s="130"/>
      <c r="F118" s="174"/>
      <c r="G118" s="130"/>
      <c r="H118" s="174"/>
      <c r="I118" s="130"/>
      <c r="J118" s="174"/>
      <c r="K118" s="130"/>
      <c r="L118" s="174"/>
      <c r="M118" s="130"/>
      <c r="N118" s="161"/>
    </row>
    <row r="119" spans="1:14" ht="12.75">
      <c r="A119" s="291" t="s">
        <v>106</v>
      </c>
      <c r="B119" s="130">
        <f aca="true" t="shared" si="3" ref="B119:B124">SUM(C119:N119)</f>
        <v>0</v>
      </c>
      <c r="C119" s="130">
        <v>0</v>
      </c>
      <c r="D119" s="174">
        <v>0</v>
      </c>
      <c r="E119" s="130">
        <v>0</v>
      </c>
      <c r="F119" s="174">
        <v>0</v>
      </c>
      <c r="G119" s="130">
        <v>0</v>
      </c>
      <c r="H119" s="174">
        <v>0</v>
      </c>
      <c r="I119" s="130">
        <v>0</v>
      </c>
      <c r="J119" s="174">
        <v>0</v>
      </c>
      <c r="K119" s="130">
        <v>0</v>
      </c>
      <c r="L119" s="174">
        <v>0</v>
      </c>
      <c r="M119" s="130">
        <v>0</v>
      </c>
      <c r="N119" s="161">
        <v>0</v>
      </c>
    </row>
    <row r="120" spans="1:14" ht="12.75">
      <c r="A120" s="291" t="s">
        <v>653</v>
      </c>
      <c r="B120" s="130">
        <f t="shared" si="3"/>
        <v>0</v>
      </c>
      <c r="C120" s="130"/>
      <c r="D120" s="174"/>
      <c r="E120" s="130"/>
      <c r="F120" s="174"/>
      <c r="G120" s="130"/>
      <c r="H120" s="174"/>
      <c r="I120" s="130"/>
      <c r="J120" s="174"/>
      <c r="K120" s="130"/>
      <c r="L120" s="174"/>
      <c r="M120" s="130"/>
      <c r="N120" s="161"/>
    </row>
    <row r="121" spans="1:14" ht="12.75">
      <c r="A121" s="291" t="s">
        <v>709</v>
      </c>
      <c r="B121" s="130">
        <f t="shared" si="3"/>
        <v>1635</v>
      </c>
      <c r="C121" s="130"/>
      <c r="D121" s="174"/>
      <c r="E121" s="130"/>
      <c r="F121" s="174"/>
      <c r="G121" s="130"/>
      <c r="H121" s="174">
        <v>1635</v>
      </c>
      <c r="I121" s="130"/>
      <c r="J121" s="174"/>
      <c r="K121" s="130"/>
      <c r="L121" s="174"/>
      <c r="M121" s="130"/>
      <c r="N121" s="161"/>
    </row>
    <row r="122" spans="1:14" ht="12.75">
      <c r="A122" s="291" t="s">
        <v>710</v>
      </c>
      <c r="B122" s="130">
        <f t="shared" si="3"/>
        <v>67</v>
      </c>
      <c r="C122" s="130"/>
      <c r="D122" s="174"/>
      <c r="E122" s="130">
        <v>67</v>
      </c>
      <c r="F122" s="174"/>
      <c r="G122" s="130"/>
      <c r="H122" s="174"/>
      <c r="I122" s="130"/>
      <c r="J122" s="174"/>
      <c r="K122" s="130"/>
      <c r="L122" s="174"/>
      <c r="M122" s="130"/>
      <c r="N122" s="161"/>
    </row>
    <row r="123" spans="1:14" ht="12.75">
      <c r="A123" s="291" t="s">
        <v>581</v>
      </c>
      <c r="B123" s="130">
        <f t="shared" si="3"/>
        <v>1702</v>
      </c>
      <c r="C123" s="130">
        <f>SUM(C121:C122)</f>
        <v>0</v>
      </c>
      <c r="D123" s="130">
        <f aca="true" t="shared" si="4" ref="D123:N123">SUM(D121:D122)</f>
        <v>0</v>
      </c>
      <c r="E123" s="130">
        <f t="shared" si="4"/>
        <v>67</v>
      </c>
      <c r="F123" s="130">
        <f t="shared" si="4"/>
        <v>0</v>
      </c>
      <c r="G123" s="130">
        <f t="shared" si="4"/>
        <v>0</v>
      </c>
      <c r="H123" s="130">
        <f t="shared" si="4"/>
        <v>1635</v>
      </c>
      <c r="I123" s="130">
        <f t="shared" si="4"/>
        <v>0</v>
      </c>
      <c r="J123" s="130">
        <f t="shared" si="4"/>
        <v>0</v>
      </c>
      <c r="K123" s="130">
        <f t="shared" si="4"/>
        <v>0</v>
      </c>
      <c r="L123" s="130">
        <f t="shared" si="4"/>
        <v>0</v>
      </c>
      <c r="M123" s="130">
        <f t="shared" si="4"/>
        <v>0</v>
      </c>
      <c r="N123" s="130">
        <f t="shared" si="4"/>
        <v>0</v>
      </c>
    </row>
    <row r="124" spans="1:14" ht="12.75">
      <c r="A124" s="292" t="s">
        <v>632</v>
      </c>
      <c r="B124" s="130">
        <f t="shared" si="3"/>
        <v>1702</v>
      </c>
      <c r="C124" s="130">
        <f>SUM(C120,C123)</f>
        <v>0</v>
      </c>
      <c r="D124" s="130">
        <f aca="true" t="shared" si="5" ref="D124:N124">SUM(D120,D123)</f>
        <v>0</v>
      </c>
      <c r="E124" s="130">
        <f t="shared" si="5"/>
        <v>67</v>
      </c>
      <c r="F124" s="130">
        <f t="shared" si="5"/>
        <v>0</v>
      </c>
      <c r="G124" s="130">
        <f t="shared" si="5"/>
        <v>0</v>
      </c>
      <c r="H124" s="130">
        <f t="shared" si="5"/>
        <v>1635</v>
      </c>
      <c r="I124" s="130">
        <f t="shared" si="5"/>
        <v>0</v>
      </c>
      <c r="J124" s="130">
        <f t="shared" si="5"/>
        <v>0</v>
      </c>
      <c r="K124" s="130">
        <f t="shared" si="5"/>
        <v>0</v>
      </c>
      <c r="L124" s="130">
        <f t="shared" si="5"/>
        <v>0</v>
      </c>
      <c r="M124" s="130">
        <f t="shared" si="5"/>
        <v>0</v>
      </c>
      <c r="N124" s="130">
        <f t="shared" si="5"/>
        <v>0</v>
      </c>
    </row>
    <row r="125" spans="1:14" ht="12.75">
      <c r="A125" s="17" t="s">
        <v>406</v>
      </c>
      <c r="B125" s="167"/>
      <c r="C125" s="167"/>
      <c r="D125" s="171"/>
      <c r="E125" s="167"/>
      <c r="F125" s="171"/>
      <c r="G125" s="167"/>
      <c r="H125" s="171"/>
      <c r="I125" s="167"/>
      <c r="J125" s="171"/>
      <c r="K125" s="167"/>
      <c r="L125" s="171"/>
      <c r="M125" s="167"/>
      <c r="N125" s="169"/>
    </row>
    <row r="126" spans="1:15" ht="12.75">
      <c r="A126" s="291" t="s">
        <v>106</v>
      </c>
      <c r="B126" s="130">
        <f>SUM(C126:N126)</f>
        <v>2500</v>
      </c>
      <c r="C126" s="130">
        <v>0</v>
      </c>
      <c r="D126" s="174">
        <v>0</v>
      </c>
      <c r="E126" s="130">
        <v>0</v>
      </c>
      <c r="F126" s="174">
        <v>0</v>
      </c>
      <c r="G126" s="130">
        <v>0</v>
      </c>
      <c r="H126" s="174">
        <v>2500</v>
      </c>
      <c r="I126" s="130">
        <v>0</v>
      </c>
      <c r="J126" s="174">
        <v>0</v>
      </c>
      <c r="K126" s="130">
        <v>0</v>
      </c>
      <c r="L126" s="174">
        <v>0</v>
      </c>
      <c r="M126" s="130">
        <v>0</v>
      </c>
      <c r="N126" s="161">
        <v>0</v>
      </c>
      <c r="O126" s="35"/>
    </row>
    <row r="127" spans="1:15" ht="12.75">
      <c r="A127" s="291" t="s">
        <v>653</v>
      </c>
      <c r="B127" s="130">
        <f>SUM(C127:N127)</f>
        <v>2500</v>
      </c>
      <c r="C127" s="130"/>
      <c r="D127" s="174"/>
      <c r="E127" s="130"/>
      <c r="F127" s="174"/>
      <c r="G127" s="130"/>
      <c r="H127" s="174">
        <v>2500</v>
      </c>
      <c r="I127" s="130"/>
      <c r="J127" s="174"/>
      <c r="K127" s="130"/>
      <c r="L127" s="174"/>
      <c r="M127" s="130"/>
      <c r="N127" s="161"/>
      <c r="O127" s="35"/>
    </row>
    <row r="128" spans="1:15" ht="12.75">
      <c r="A128" s="292" t="s">
        <v>632</v>
      </c>
      <c r="B128" s="164">
        <f>SUM(C128:N128)</f>
        <v>2500</v>
      </c>
      <c r="C128" s="164"/>
      <c r="D128" s="173"/>
      <c r="E128" s="164"/>
      <c r="F128" s="173"/>
      <c r="G128" s="164"/>
      <c r="H128" s="173">
        <v>2500</v>
      </c>
      <c r="I128" s="164"/>
      <c r="J128" s="173"/>
      <c r="K128" s="164"/>
      <c r="L128" s="173"/>
      <c r="M128" s="164"/>
      <c r="N128" s="160"/>
      <c r="O128" s="35"/>
    </row>
    <row r="129" spans="1:15" ht="12.75">
      <c r="A129" s="30" t="s">
        <v>407</v>
      </c>
      <c r="B129" s="130"/>
      <c r="C129" s="130"/>
      <c r="D129" s="174"/>
      <c r="E129" s="130"/>
      <c r="F129" s="174"/>
      <c r="G129" s="130"/>
      <c r="H129" s="174"/>
      <c r="I129" s="130"/>
      <c r="J129" s="174"/>
      <c r="K129" s="130"/>
      <c r="L129" s="174"/>
      <c r="M129" s="130"/>
      <c r="N129" s="161"/>
      <c r="O129" s="35"/>
    </row>
    <row r="130" spans="1:15" ht="12.75">
      <c r="A130" s="291" t="s">
        <v>106</v>
      </c>
      <c r="B130" s="130">
        <f>SUM(C132:O132)</f>
        <v>500</v>
      </c>
      <c r="C130" s="130">
        <v>0</v>
      </c>
      <c r="D130" s="174">
        <v>0</v>
      </c>
      <c r="E130" s="130">
        <v>0</v>
      </c>
      <c r="F130" s="174">
        <v>0</v>
      </c>
      <c r="G130" s="130">
        <v>0</v>
      </c>
      <c r="H130" s="174">
        <v>500</v>
      </c>
      <c r="I130" s="130">
        <v>0</v>
      </c>
      <c r="J130" s="174">
        <v>0</v>
      </c>
      <c r="K130" s="130">
        <v>0</v>
      </c>
      <c r="L130" s="174">
        <v>0</v>
      </c>
      <c r="M130" s="130">
        <v>0</v>
      </c>
      <c r="N130" s="161">
        <v>0</v>
      </c>
      <c r="O130" s="35"/>
    </row>
    <row r="131" spans="1:15" ht="12.75">
      <c r="A131" s="291" t="s">
        <v>653</v>
      </c>
      <c r="B131" s="130">
        <f>SUM(C131:O131)</f>
        <v>500</v>
      </c>
      <c r="C131" s="130"/>
      <c r="D131" s="174"/>
      <c r="E131" s="130"/>
      <c r="F131" s="174"/>
      <c r="G131" s="130"/>
      <c r="H131" s="174">
        <v>500</v>
      </c>
      <c r="I131" s="130"/>
      <c r="J131" s="174"/>
      <c r="K131" s="130"/>
      <c r="L131" s="174"/>
      <c r="M131" s="130"/>
      <c r="N131" s="161"/>
      <c r="O131" s="35"/>
    </row>
    <row r="132" spans="1:15" ht="12.75">
      <c r="A132" s="292" t="s">
        <v>632</v>
      </c>
      <c r="B132" s="130">
        <f>SUM(C132:N132)</f>
        <v>500</v>
      </c>
      <c r="C132" s="130"/>
      <c r="D132" s="174"/>
      <c r="E132" s="130"/>
      <c r="F132" s="174"/>
      <c r="G132" s="130"/>
      <c r="H132" s="174">
        <v>500</v>
      </c>
      <c r="I132" s="130"/>
      <c r="J132" s="174"/>
      <c r="K132" s="130"/>
      <c r="L132" s="174"/>
      <c r="M132" s="130"/>
      <c r="N132" s="161"/>
      <c r="O132" s="35"/>
    </row>
    <row r="133" spans="1:15" ht="12.75">
      <c r="A133" s="254" t="s">
        <v>470</v>
      </c>
      <c r="B133" s="167"/>
      <c r="C133" s="167"/>
      <c r="D133" s="171"/>
      <c r="E133" s="167"/>
      <c r="F133" s="171"/>
      <c r="G133" s="167"/>
      <c r="H133" s="171"/>
      <c r="I133" s="167"/>
      <c r="J133" s="171"/>
      <c r="K133" s="167"/>
      <c r="L133" s="171"/>
      <c r="M133" s="167"/>
      <c r="N133" s="169"/>
      <c r="O133" s="35"/>
    </row>
    <row r="134" spans="1:14" ht="12.75">
      <c r="A134" s="291" t="s">
        <v>106</v>
      </c>
      <c r="B134" s="130">
        <f>SUM(C136:O136)</f>
        <v>2200</v>
      </c>
      <c r="C134" s="130">
        <v>0</v>
      </c>
      <c r="D134" s="174">
        <v>0</v>
      </c>
      <c r="E134" s="130">
        <v>0</v>
      </c>
      <c r="F134" s="174">
        <v>0</v>
      </c>
      <c r="G134" s="130">
        <v>0</v>
      </c>
      <c r="H134" s="174">
        <v>2200</v>
      </c>
      <c r="I134" s="130">
        <v>0</v>
      </c>
      <c r="J134" s="174">
        <v>0</v>
      </c>
      <c r="K134" s="130">
        <v>0</v>
      </c>
      <c r="L134" s="174">
        <v>0</v>
      </c>
      <c r="M134" s="130">
        <v>0</v>
      </c>
      <c r="N134" s="161">
        <v>0</v>
      </c>
    </row>
    <row r="135" spans="1:14" ht="12.75">
      <c r="A135" s="291" t="s">
        <v>653</v>
      </c>
      <c r="B135" s="130">
        <f>SUM(C135:O135)</f>
        <v>2200</v>
      </c>
      <c r="C135" s="130"/>
      <c r="D135" s="174"/>
      <c r="E135" s="130"/>
      <c r="F135" s="174"/>
      <c r="G135" s="130"/>
      <c r="H135" s="174">
        <v>2200</v>
      </c>
      <c r="I135" s="130"/>
      <c r="J135" s="174"/>
      <c r="K135" s="130"/>
      <c r="L135" s="174"/>
      <c r="M135" s="130"/>
      <c r="N135" s="161"/>
    </row>
    <row r="136" spans="1:14" ht="12.75">
      <c r="A136" s="292" t="s">
        <v>632</v>
      </c>
      <c r="B136" s="164">
        <f>SUM(C136:N136)</f>
        <v>2200</v>
      </c>
      <c r="C136" s="164"/>
      <c r="D136" s="173"/>
      <c r="E136" s="164"/>
      <c r="F136" s="173"/>
      <c r="G136" s="164"/>
      <c r="H136" s="173">
        <v>2200</v>
      </c>
      <c r="I136" s="164"/>
      <c r="J136" s="173"/>
      <c r="K136" s="164"/>
      <c r="L136" s="173"/>
      <c r="M136" s="164"/>
      <c r="N136" s="160"/>
    </row>
    <row r="137" spans="1:14" ht="12.75">
      <c r="A137" s="30" t="s">
        <v>408</v>
      </c>
      <c r="B137" s="130"/>
      <c r="C137" s="130"/>
      <c r="D137" s="174"/>
      <c r="E137" s="130"/>
      <c r="F137" s="174"/>
      <c r="G137" s="167"/>
      <c r="H137" s="174"/>
      <c r="I137" s="167"/>
      <c r="J137" s="174"/>
      <c r="K137" s="167"/>
      <c r="L137" s="174"/>
      <c r="M137" s="167"/>
      <c r="N137" s="161"/>
    </row>
    <row r="138" spans="1:14" ht="12.75">
      <c r="A138" s="291" t="s">
        <v>106</v>
      </c>
      <c r="B138" s="130">
        <f>SUM(D138:N138)</f>
        <v>3150</v>
      </c>
      <c r="C138" s="130">
        <v>0</v>
      </c>
      <c r="D138" s="174">
        <v>0</v>
      </c>
      <c r="E138" s="130">
        <v>0</v>
      </c>
      <c r="F138" s="174">
        <v>0</v>
      </c>
      <c r="G138" s="130">
        <v>0</v>
      </c>
      <c r="H138" s="174">
        <v>3150</v>
      </c>
      <c r="I138" s="130">
        <v>0</v>
      </c>
      <c r="J138" s="174">
        <v>0</v>
      </c>
      <c r="K138" s="130">
        <v>0</v>
      </c>
      <c r="L138" s="174">
        <v>0</v>
      </c>
      <c r="M138" s="130">
        <v>0</v>
      </c>
      <c r="N138" s="161">
        <v>0</v>
      </c>
    </row>
    <row r="139" spans="1:14" ht="12.75">
      <c r="A139" s="291" t="s">
        <v>555</v>
      </c>
      <c r="B139" s="130">
        <f>SUM(D139:N139)</f>
        <v>6043</v>
      </c>
      <c r="C139" s="130"/>
      <c r="D139" s="174"/>
      <c r="E139" s="130"/>
      <c r="F139" s="174"/>
      <c r="G139" s="130"/>
      <c r="H139" s="174">
        <v>6043</v>
      </c>
      <c r="I139" s="130"/>
      <c r="J139" s="174"/>
      <c r="K139" s="130"/>
      <c r="L139" s="174"/>
      <c r="M139" s="130"/>
      <c r="N139" s="161"/>
    </row>
    <row r="140" spans="1:14" ht="12.75">
      <c r="A140" s="292" t="s">
        <v>632</v>
      </c>
      <c r="B140" s="130">
        <f>SUM(C140:N140)</f>
        <v>6043</v>
      </c>
      <c r="C140" s="130">
        <v>0</v>
      </c>
      <c r="D140" s="174">
        <v>0</v>
      </c>
      <c r="E140" s="130">
        <v>0</v>
      </c>
      <c r="F140" s="174">
        <v>0</v>
      </c>
      <c r="G140" s="164">
        <v>0</v>
      </c>
      <c r="H140" s="174">
        <v>6043</v>
      </c>
      <c r="I140" s="164">
        <v>0</v>
      </c>
      <c r="J140" s="174">
        <v>0</v>
      </c>
      <c r="K140" s="164">
        <v>0</v>
      </c>
      <c r="L140" s="174">
        <v>0</v>
      </c>
      <c r="M140" s="164">
        <v>0</v>
      </c>
      <c r="N140" s="174">
        <v>0</v>
      </c>
    </row>
    <row r="141" spans="1:14" ht="12.75">
      <c r="A141" s="17" t="s">
        <v>409</v>
      </c>
      <c r="B141" s="167"/>
      <c r="C141" s="167"/>
      <c r="D141" s="171"/>
      <c r="E141" s="167"/>
      <c r="F141" s="171"/>
      <c r="G141" s="167"/>
      <c r="H141" s="171"/>
      <c r="I141" s="167"/>
      <c r="J141" s="171"/>
      <c r="K141" s="167"/>
      <c r="L141" s="171"/>
      <c r="M141" s="167"/>
      <c r="N141" s="169"/>
    </row>
    <row r="142" spans="1:14" s="231" customFormat="1" ht="12.75">
      <c r="A142" s="291" t="s">
        <v>106</v>
      </c>
      <c r="B142" s="130">
        <f>SUM(D142:N142)</f>
        <v>500</v>
      </c>
      <c r="C142" s="130">
        <v>0</v>
      </c>
      <c r="D142" s="174">
        <v>0</v>
      </c>
      <c r="E142" s="130">
        <v>0</v>
      </c>
      <c r="F142" s="174">
        <v>0</v>
      </c>
      <c r="G142" s="130">
        <v>0</v>
      </c>
      <c r="H142" s="174">
        <v>500</v>
      </c>
      <c r="I142" s="130">
        <v>0</v>
      </c>
      <c r="J142" s="174">
        <v>0</v>
      </c>
      <c r="K142" s="130">
        <v>0</v>
      </c>
      <c r="L142" s="174">
        <v>0</v>
      </c>
      <c r="M142" s="130">
        <v>0</v>
      </c>
      <c r="N142" s="161">
        <v>0</v>
      </c>
    </row>
    <row r="143" spans="1:14" s="231" customFormat="1" ht="12.75">
      <c r="A143" s="291" t="s">
        <v>555</v>
      </c>
      <c r="B143" s="130">
        <f>SUM(D143:N143)</f>
        <v>1548</v>
      </c>
      <c r="C143" s="130"/>
      <c r="D143" s="174"/>
      <c r="E143" s="130"/>
      <c r="F143" s="174"/>
      <c r="G143" s="130"/>
      <c r="H143" s="174">
        <v>1548</v>
      </c>
      <c r="I143" s="130"/>
      <c r="J143" s="174"/>
      <c r="K143" s="130"/>
      <c r="L143" s="174"/>
      <c r="M143" s="130"/>
      <c r="N143" s="161"/>
    </row>
    <row r="144" spans="1:14" s="231" customFormat="1" ht="12.75">
      <c r="A144" s="291" t="s">
        <v>367</v>
      </c>
      <c r="B144" s="130">
        <f>SUM(D144:N144)</f>
        <v>134</v>
      </c>
      <c r="C144" s="130"/>
      <c r="D144" s="174"/>
      <c r="E144" s="130"/>
      <c r="F144" s="174"/>
      <c r="G144" s="130"/>
      <c r="H144" s="174">
        <v>134</v>
      </c>
      <c r="I144" s="130"/>
      <c r="J144" s="174"/>
      <c r="K144" s="130"/>
      <c r="L144" s="174"/>
      <c r="M144" s="130"/>
      <c r="N144" s="161"/>
    </row>
    <row r="145" spans="1:14" s="231" customFormat="1" ht="12.75">
      <c r="A145" s="291" t="s">
        <v>582</v>
      </c>
      <c r="B145" s="130">
        <f>SUM(D145:N145)</f>
        <v>134</v>
      </c>
      <c r="C145" s="130"/>
      <c r="D145" s="174"/>
      <c r="E145" s="130"/>
      <c r="F145" s="174"/>
      <c r="G145" s="130"/>
      <c r="H145" s="174">
        <v>134</v>
      </c>
      <c r="I145" s="130"/>
      <c r="J145" s="174"/>
      <c r="K145" s="130"/>
      <c r="L145" s="174"/>
      <c r="M145" s="130"/>
      <c r="N145" s="174"/>
    </row>
    <row r="146" spans="1:14" s="231" customFormat="1" ht="12.75">
      <c r="A146" s="292" t="s">
        <v>655</v>
      </c>
      <c r="B146" s="164">
        <f>SUM(C146:N146)</f>
        <v>1682</v>
      </c>
      <c r="C146" s="164">
        <f>SUM(C142,C145)</f>
        <v>0</v>
      </c>
      <c r="D146" s="173">
        <f aca="true" t="shared" si="6" ref="D146:N146">SUM(D142,D145)</f>
        <v>0</v>
      </c>
      <c r="E146" s="164">
        <f t="shared" si="6"/>
        <v>0</v>
      </c>
      <c r="F146" s="173">
        <f t="shared" si="6"/>
        <v>0</v>
      </c>
      <c r="G146" s="164">
        <f t="shared" si="6"/>
        <v>0</v>
      </c>
      <c r="H146" s="173">
        <f>SUM(H143,H145)</f>
        <v>1682</v>
      </c>
      <c r="I146" s="164">
        <f t="shared" si="6"/>
        <v>0</v>
      </c>
      <c r="J146" s="173">
        <f t="shared" si="6"/>
        <v>0</v>
      </c>
      <c r="K146" s="164">
        <f t="shared" si="6"/>
        <v>0</v>
      </c>
      <c r="L146" s="173">
        <f t="shared" si="6"/>
        <v>0</v>
      </c>
      <c r="M146" s="164">
        <f t="shared" si="6"/>
        <v>0</v>
      </c>
      <c r="N146" s="173">
        <f t="shared" si="6"/>
        <v>0</v>
      </c>
    </row>
    <row r="147" spans="1:14" s="231" customFormat="1" ht="12.75">
      <c r="A147" s="30" t="s">
        <v>410</v>
      </c>
      <c r="B147" s="130"/>
      <c r="C147" s="130"/>
      <c r="D147" s="174"/>
      <c r="E147" s="130"/>
      <c r="F147" s="174"/>
      <c r="G147" s="130"/>
      <c r="H147" s="174"/>
      <c r="I147" s="130"/>
      <c r="J147" s="174"/>
      <c r="K147" s="130"/>
      <c r="L147" s="174"/>
      <c r="M147" s="130"/>
      <c r="N147" s="161"/>
    </row>
    <row r="148" spans="1:14" ht="12.75">
      <c r="A148" s="291" t="s">
        <v>106</v>
      </c>
      <c r="B148" s="130">
        <f>SUM(C150:O150)</f>
        <v>1200</v>
      </c>
      <c r="C148" s="130">
        <v>0</v>
      </c>
      <c r="D148" s="174">
        <v>0</v>
      </c>
      <c r="E148" s="130">
        <v>0</v>
      </c>
      <c r="F148" s="174">
        <v>0</v>
      </c>
      <c r="G148" s="130">
        <v>0</v>
      </c>
      <c r="H148" s="174">
        <v>1200</v>
      </c>
      <c r="I148" s="130">
        <v>0</v>
      </c>
      <c r="J148" s="174">
        <v>0</v>
      </c>
      <c r="K148" s="130">
        <v>0</v>
      </c>
      <c r="L148" s="174">
        <v>0</v>
      </c>
      <c r="M148" s="130">
        <v>0</v>
      </c>
      <c r="N148" s="161">
        <v>0</v>
      </c>
    </row>
    <row r="149" spans="1:14" ht="12.75">
      <c r="A149" s="291" t="s">
        <v>653</v>
      </c>
      <c r="B149" s="130">
        <f>SUM(C149:O149)</f>
        <v>1200</v>
      </c>
      <c r="C149" s="130"/>
      <c r="D149" s="174"/>
      <c r="E149" s="130"/>
      <c r="F149" s="174"/>
      <c r="G149" s="130"/>
      <c r="H149" s="174">
        <v>1200</v>
      </c>
      <c r="I149" s="130"/>
      <c r="J149" s="174"/>
      <c r="K149" s="130"/>
      <c r="L149" s="174"/>
      <c r="M149" s="130"/>
      <c r="N149" s="161"/>
    </row>
    <row r="150" spans="1:14" ht="12.75">
      <c r="A150" s="292" t="s">
        <v>632</v>
      </c>
      <c r="B150" s="130">
        <f>SUM(C150:N150)</f>
        <v>1200</v>
      </c>
      <c r="C150" s="130"/>
      <c r="D150" s="174"/>
      <c r="E150" s="130"/>
      <c r="F150" s="174"/>
      <c r="G150" s="130"/>
      <c r="H150" s="174">
        <v>1200</v>
      </c>
      <c r="I150" s="130"/>
      <c r="J150" s="174"/>
      <c r="K150" s="130"/>
      <c r="L150" s="174"/>
      <c r="M150" s="130"/>
      <c r="N150" s="161"/>
    </row>
    <row r="151" spans="1:14" ht="12.75">
      <c r="A151" s="17" t="s">
        <v>411</v>
      </c>
      <c r="B151" s="167"/>
      <c r="C151" s="167"/>
      <c r="D151" s="171"/>
      <c r="E151" s="167"/>
      <c r="F151" s="171"/>
      <c r="G151" s="167"/>
      <c r="H151" s="171"/>
      <c r="I151" s="167"/>
      <c r="J151" s="171"/>
      <c r="K151" s="167"/>
      <c r="L151" s="171"/>
      <c r="M151" s="167"/>
      <c r="N151" s="169"/>
    </row>
    <row r="152" spans="1:14" ht="12.75">
      <c r="A152" s="291" t="s">
        <v>106</v>
      </c>
      <c r="B152" s="130">
        <f>SUM(C154:O154)</f>
        <v>1500</v>
      </c>
      <c r="C152" s="130">
        <v>0</v>
      </c>
      <c r="D152" s="174">
        <v>0</v>
      </c>
      <c r="E152" s="130">
        <v>0</v>
      </c>
      <c r="F152" s="174">
        <v>0</v>
      </c>
      <c r="G152" s="130">
        <v>0</v>
      </c>
      <c r="H152" s="174">
        <v>1500</v>
      </c>
      <c r="I152" s="130">
        <v>0</v>
      </c>
      <c r="J152" s="174">
        <v>0</v>
      </c>
      <c r="K152" s="130">
        <v>0</v>
      </c>
      <c r="L152" s="174">
        <v>0</v>
      </c>
      <c r="M152" s="130">
        <v>0</v>
      </c>
      <c r="N152" s="161">
        <v>0</v>
      </c>
    </row>
    <row r="153" spans="1:14" ht="12.75">
      <c r="A153" s="291" t="s">
        <v>653</v>
      </c>
      <c r="B153" s="130">
        <v>1500</v>
      </c>
      <c r="C153" s="130"/>
      <c r="D153" s="174"/>
      <c r="E153" s="130"/>
      <c r="F153" s="174"/>
      <c r="G153" s="130"/>
      <c r="H153" s="174">
        <v>1500</v>
      </c>
      <c r="I153" s="130"/>
      <c r="J153" s="174"/>
      <c r="K153" s="130"/>
      <c r="L153" s="174"/>
      <c r="M153" s="130"/>
      <c r="N153" s="161"/>
    </row>
    <row r="154" spans="1:14" ht="12.75">
      <c r="A154" s="292" t="s">
        <v>632</v>
      </c>
      <c r="B154" s="164">
        <f>SUM(C154:N154)</f>
        <v>1500</v>
      </c>
      <c r="C154" s="164"/>
      <c r="D154" s="173"/>
      <c r="E154" s="164"/>
      <c r="F154" s="173"/>
      <c r="G154" s="164"/>
      <c r="H154" s="173">
        <v>1500</v>
      </c>
      <c r="I154" s="164"/>
      <c r="J154" s="173"/>
      <c r="K154" s="164"/>
      <c r="L154" s="173"/>
      <c r="M154" s="164"/>
      <c r="N154" s="160"/>
    </row>
    <row r="155" spans="1:14" ht="12.75">
      <c r="A155" s="30" t="s">
        <v>412</v>
      </c>
      <c r="B155" s="130"/>
      <c r="C155" s="130"/>
      <c r="D155" s="174"/>
      <c r="E155" s="130"/>
      <c r="F155" s="174"/>
      <c r="G155" s="130"/>
      <c r="H155" s="174"/>
      <c r="I155" s="130"/>
      <c r="J155" s="174"/>
      <c r="K155" s="130"/>
      <c r="L155" s="174"/>
      <c r="M155" s="130"/>
      <c r="N155" s="161"/>
    </row>
    <row r="156" spans="1:14" ht="12.75">
      <c r="A156" s="291" t="s">
        <v>106</v>
      </c>
      <c r="B156" s="130">
        <f>SUM(C156:O156)</f>
        <v>410</v>
      </c>
      <c r="C156" s="130">
        <v>0</v>
      </c>
      <c r="D156" s="174">
        <v>0</v>
      </c>
      <c r="E156" s="130">
        <v>410</v>
      </c>
      <c r="F156" s="174">
        <v>0</v>
      </c>
      <c r="G156" s="130">
        <v>0</v>
      </c>
      <c r="H156" s="174">
        <v>0</v>
      </c>
      <c r="I156" s="130">
        <v>0</v>
      </c>
      <c r="J156" s="174">
        <v>0</v>
      </c>
      <c r="K156" s="130">
        <v>0</v>
      </c>
      <c r="L156" s="174">
        <v>0</v>
      </c>
      <c r="M156" s="130">
        <v>0</v>
      </c>
      <c r="N156" s="161">
        <v>0</v>
      </c>
    </row>
    <row r="157" spans="1:14" ht="12.75">
      <c r="A157" s="291" t="s">
        <v>653</v>
      </c>
      <c r="B157" s="130">
        <v>410</v>
      </c>
      <c r="C157" s="130"/>
      <c r="D157" s="174"/>
      <c r="E157" s="130">
        <v>410</v>
      </c>
      <c r="F157" s="174"/>
      <c r="G157" s="130"/>
      <c r="H157" s="174"/>
      <c r="I157" s="130"/>
      <c r="J157" s="174"/>
      <c r="K157" s="130"/>
      <c r="L157" s="174"/>
      <c r="M157" s="130"/>
      <c r="N157" s="161"/>
    </row>
    <row r="158" spans="1:14" ht="12.75">
      <c r="A158" s="292" t="s">
        <v>632</v>
      </c>
      <c r="B158" s="130">
        <f>SUM(C158:N158)</f>
        <v>410</v>
      </c>
      <c r="C158" s="130"/>
      <c r="D158" s="174"/>
      <c r="E158" s="130">
        <v>410</v>
      </c>
      <c r="F158" s="174"/>
      <c r="G158" s="130"/>
      <c r="H158" s="174"/>
      <c r="I158" s="130"/>
      <c r="J158" s="174"/>
      <c r="K158" s="130"/>
      <c r="L158" s="174"/>
      <c r="M158" s="130"/>
      <c r="N158" s="161"/>
    </row>
    <row r="159" spans="1:14" ht="12.75">
      <c r="A159" s="71" t="s">
        <v>413</v>
      </c>
      <c r="B159" s="167"/>
      <c r="C159" s="167"/>
      <c r="D159" s="171"/>
      <c r="E159" s="167"/>
      <c r="F159" s="171"/>
      <c r="G159" s="167"/>
      <c r="H159" s="171"/>
      <c r="I159" s="167"/>
      <c r="J159" s="171"/>
      <c r="K159" s="167"/>
      <c r="L159" s="171"/>
      <c r="M159" s="167"/>
      <c r="N159" s="169"/>
    </row>
    <row r="160" spans="1:14" ht="12.75">
      <c r="A160" s="291" t="s">
        <v>106</v>
      </c>
      <c r="B160" s="130">
        <f>SUM(C162:O162)</f>
        <v>0</v>
      </c>
      <c r="C160" s="130">
        <v>0</v>
      </c>
      <c r="D160" s="174">
        <v>0</v>
      </c>
      <c r="E160" s="130">
        <v>0</v>
      </c>
      <c r="F160" s="174">
        <v>0</v>
      </c>
      <c r="G160" s="130">
        <v>0</v>
      </c>
      <c r="H160" s="174">
        <v>0</v>
      </c>
      <c r="I160" s="130">
        <v>0</v>
      </c>
      <c r="J160" s="174">
        <v>0</v>
      </c>
      <c r="K160" s="130">
        <v>0</v>
      </c>
      <c r="L160" s="174">
        <v>0</v>
      </c>
      <c r="M160" s="130">
        <v>0</v>
      </c>
      <c r="N160" s="161">
        <v>0</v>
      </c>
    </row>
    <row r="161" spans="1:14" ht="12.75">
      <c r="A161" s="291" t="s">
        <v>653</v>
      </c>
      <c r="B161" s="130"/>
      <c r="C161" s="130"/>
      <c r="D161" s="174"/>
      <c r="E161" s="130"/>
      <c r="F161" s="174"/>
      <c r="G161" s="130"/>
      <c r="H161" s="174"/>
      <c r="I161" s="130"/>
      <c r="J161" s="174"/>
      <c r="K161" s="130"/>
      <c r="L161" s="174"/>
      <c r="M161" s="130"/>
      <c r="N161" s="161"/>
    </row>
    <row r="162" spans="1:14" ht="12.75">
      <c r="A162" s="292" t="s">
        <v>632</v>
      </c>
      <c r="B162" s="164">
        <f>SUM(C162:N162)</f>
        <v>0</v>
      </c>
      <c r="C162" s="164"/>
      <c r="D162" s="173"/>
      <c r="E162" s="164"/>
      <c r="F162" s="173"/>
      <c r="G162" s="164"/>
      <c r="H162" s="173"/>
      <c r="I162" s="164"/>
      <c r="J162" s="173"/>
      <c r="K162" s="164"/>
      <c r="L162" s="173"/>
      <c r="M162" s="164"/>
      <c r="N162" s="160"/>
    </row>
    <row r="163" spans="1:14" ht="12.75">
      <c r="A163" s="30" t="s">
        <v>414</v>
      </c>
      <c r="B163" s="130"/>
      <c r="C163" s="130"/>
      <c r="D163" s="174"/>
      <c r="E163" s="130"/>
      <c r="F163" s="174"/>
      <c r="G163" s="130"/>
      <c r="H163" s="174"/>
      <c r="I163" s="130"/>
      <c r="J163" s="174"/>
      <c r="K163" s="130"/>
      <c r="L163" s="174"/>
      <c r="M163" s="130"/>
      <c r="N163" s="161"/>
    </row>
    <row r="164" spans="1:14" ht="12.75">
      <c r="A164" s="291" t="s">
        <v>106</v>
      </c>
      <c r="B164" s="130">
        <f>SUM(C164:O164)</f>
        <v>5518</v>
      </c>
      <c r="C164" s="130">
        <v>0</v>
      </c>
      <c r="D164" s="174">
        <v>0</v>
      </c>
      <c r="E164" s="130">
        <v>0</v>
      </c>
      <c r="F164" s="174">
        <v>0</v>
      </c>
      <c r="G164" s="253">
        <v>5518</v>
      </c>
      <c r="H164" s="174">
        <v>0</v>
      </c>
      <c r="I164" s="130">
        <v>0</v>
      </c>
      <c r="J164" s="174">
        <v>0</v>
      </c>
      <c r="K164" s="130">
        <v>0</v>
      </c>
      <c r="L164" s="174">
        <v>0</v>
      </c>
      <c r="M164" s="130">
        <v>0</v>
      </c>
      <c r="N164" s="161">
        <v>0</v>
      </c>
    </row>
    <row r="165" spans="1:14" ht="12.75">
      <c r="A165" s="291" t="s">
        <v>653</v>
      </c>
      <c r="B165" s="130">
        <v>5518</v>
      </c>
      <c r="C165" s="130"/>
      <c r="D165" s="174"/>
      <c r="E165" s="130"/>
      <c r="F165" s="174"/>
      <c r="G165" s="253">
        <v>5518</v>
      </c>
      <c r="H165" s="174"/>
      <c r="I165" s="130"/>
      <c r="J165" s="174"/>
      <c r="K165" s="130"/>
      <c r="L165" s="174"/>
      <c r="M165" s="130"/>
      <c r="N165" s="161"/>
    </row>
    <row r="166" spans="1:14" ht="12.75">
      <c r="A166" s="292" t="s">
        <v>632</v>
      </c>
      <c r="B166" s="130">
        <f>SUM(C166:N166)</f>
        <v>5518</v>
      </c>
      <c r="C166" s="130"/>
      <c r="D166" s="174"/>
      <c r="E166" s="130"/>
      <c r="F166" s="174"/>
      <c r="G166" s="253">
        <v>5518</v>
      </c>
      <c r="H166" s="174"/>
      <c r="I166" s="130"/>
      <c r="J166" s="174"/>
      <c r="K166" s="130"/>
      <c r="L166" s="174"/>
      <c r="M166" s="130"/>
      <c r="N166" s="161"/>
    </row>
    <row r="167" spans="1:14" ht="12.75">
      <c r="A167" s="71" t="s">
        <v>415</v>
      </c>
      <c r="B167" s="167"/>
      <c r="C167" s="167"/>
      <c r="D167" s="171"/>
      <c r="E167" s="167"/>
      <c r="F167" s="171"/>
      <c r="G167" s="167"/>
      <c r="H167" s="171"/>
      <c r="I167" s="167"/>
      <c r="J167" s="171"/>
      <c r="K167" s="167"/>
      <c r="L167" s="171"/>
      <c r="M167" s="167"/>
      <c r="N167" s="169"/>
    </row>
    <row r="168" spans="1:14" ht="12.75">
      <c r="A168" s="291" t="s">
        <v>106</v>
      </c>
      <c r="B168" s="130">
        <f>SUM(C168:O168)</f>
        <v>3168</v>
      </c>
      <c r="C168" s="130">
        <v>0</v>
      </c>
      <c r="D168" s="174">
        <v>0</v>
      </c>
      <c r="E168" s="130">
        <v>0</v>
      </c>
      <c r="F168" s="174">
        <v>3018</v>
      </c>
      <c r="G168" s="130">
        <v>150</v>
      </c>
      <c r="H168" s="174">
        <v>0</v>
      </c>
      <c r="I168" s="130">
        <v>0</v>
      </c>
      <c r="J168" s="174">
        <v>0</v>
      </c>
      <c r="K168" s="130">
        <v>0</v>
      </c>
      <c r="L168" s="174">
        <v>0</v>
      </c>
      <c r="M168" s="130">
        <v>0</v>
      </c>
      <c r="N168" s="161">
        <v>0</v>
      </c>
    </row>
    <row r="169" spans="1:14" ht="12.75">
      <c r="A169" s="291" t="s">
        <v>555</v>
      </c>
      <c r="B169" s="130">
        <f>SUM(C169:O169)</f>
        <v>3668</v>
      </c>
      <c r="C169" s="130"/>
      <c r="D169" s="174"/>
      <c r="E169" s="130"/>
      <c r="F169" s="174">
        <v>3518</v>
      </c>
      <c r="G169" s="130">
        <v>150</v>
      </c>
      <c r="H169" s="174"/>
      <c r="I169" s="130"/>
      <c r="J169" s="174"/>
      <c r="K169" s="130"/>
      <c r="L169" s="174"/>
      <c r="M169" s="130"/>
      <c r="N169" s="161"/>
    </row>
    <row r="170" spans="1:14" ht="12.75">
      <c r="A170" s="291" t="s">
        <v>712</v>
      </c>
      <c r="B170" s="130">
        <f>SUM(C170:O170)</f>
        <v>180</v>
      </c>
      <c r="C170" s="130"/>
      <c r="D170" s="174"/>
      <c r="E170" s="130"/>
      <c r="F170" s="174">
        <v>180</v>
      </c>
      <c r="G170" s="130"/>
      <c r="H170" s="174"/>
      <c r="I170" s="130"/>
      <c r="J170" s="174"/>
      <c r="K170" s="130"/>
      <c r="L170" s="174"/>
      <c r="M170" s="130"/>
      <c r="N170" s="161"/>
    </row>
    <row r="171" spans="1:14" ht="12.75">
      <c r="A171" s="291" t="s">
        <v>732</v>
      </c>
      <c r="B171" s="130">
        <f>SUM(C171:O171)</f>
        <v>100</v>
      </c>
      <c r="C171" s="130"/>
      <c r="D171" s="174"/>
      <c r="E171" s="130"/>
      <c r="F171" s="174">
        <v>100</v>
      </c>
      <c r="G171" s="130"/>
      <c r="H171" s="174"/>
      <c r="I171" s="130"/>
      <c r="J171" s="174"/>
      <c r="K171" s="130"/>
      <c r="L171" s="174"/>
      <c r="M171" s="130"/>
      <c r="N171" s="174"/>
    </row>
    <row r="172" spans="1:14" ht="12.75">
      <c r="A172" s="291" t="s">
        <v>582</v>
      </c>
      <c r="B172" s="130">
        <f>SUM(C172:O172)</f>
        <v>280</v>
      </c>
      <c r="C172" s="130">
        <f>SUM(C170:C171)</f>
        <v>0</v>
      </c>
      <c r="D172" s="130">
        <f aca="true" t="shared" si="7" ref="D172:N172">SUM(D170:D171)</f>
        <v>0</v>
      </c>
      <c r="E172" s="130">
        <f t="shared" si="7"/>
        <v>0</v>
      </c>
      <c r="F172" s="130">
        <f t="shared" si="7"/>
        <v>280</v>
      </c>
      <c r="G172" s="130">
        <f t="shared" si="7"/>
        <v>0</v>
      </c>
      <c r="H172" s="130">
        <f t="shared" si="7"/>
        <v>0</v>
      </c>
      <c r="I172" s="130">
        <f t="shared" si="7"/>
        <v>0</v>
      </c>
      <c r="J172" s="130">
        <f t="shared" si="7"/>
        <v>0</v>
      </c>
      <c r="K172" s="130">
        <f t="shared" si="7"/>
        <v>0</v>
      </c>
      <c r="L172" s="130">
        <f t="shared" si="7"/>
        <v>0</v>
      </c>
      <c r="M172" s="130">
        <f t="shared" si="7"/>
        <v>0</v>
      </c>
      <c r="N172" s="130">
        <f t="shared" si="7"/>
        <v>0</v>
      </c>
    </row>
    <row r="173" spans="1:14" ht="12.75">
      <c r="A173" s="292" t="s">
        <v>655</v>
      </c>
      <c r="B173" s="164">
        <f>SUM(C173:N173)</f>
        <v>3948</v>
      </c>
      <c r="C173" s="164">
        <f>SUM(C168,C172)</f>
        <v>0</v>
      </c>
      <c r="D173" s="173">
        <f aca="true" t="shared" si="8" ref="D173:N173">SUM(D168,D172)</f>
        <v>0</v>
      </c>
      <c r="E173" s="164">
        <f t="shared" si="8"/>
        <v>0</v>
      </c>
      <c r="F173" s="173">
        <f>SUM(F169,F172)</f>
        <v>3798</v>
      </c>
      <c r="G173" s="164">
        <f t="shared" si="8"/>
        <v>150</v>
      </c>
      <c r="H173" s="173">
        <f t="shared" si="8"/>
        <v>0</v>
      </c>
      <c r="I173" s="164">
        <f t="shared" si="8"/>
        <v>0</v>
      </c>
      <c r="J173" s="173">
        <f t="shared" si="8"/>
        <v>0</v>
      </c>
      <c r="K173" s="164">
        <f t="shared" si="8"/>
        <v>0</v>
      </c>
      <c r="L173" s="173">
        <f t="shared" si="8"/>
        <v>0</v>
      </c>
      <c r="M173" s="164">
        <f t="shared" si="8"/>
        <v>0</v>
      </c>
      <c r="N173" s="173">
        <f t="shared" si="8"/>
        <v>0</v>
      </c>
    </row>
    <row r="174" spans="1:14" ht="12.75">
      <c r="A174" s="75" t="s">
        <v>416</v>
      </c>
      <c r="B174" s="130"/>
      <c r="C174" s="130"/>
      <c r="D174" s="174"/>
      <c r="E174" s="130"/>
      <c r="F174" s="174"/>
      <c r="G174" s="130"/>
      <c r="H174" s="174"/>
      <c r="I174" s="130"/>
      <c r="J174" s="174"/>
      <c r="K174" s="130"/>
      <c r="L174" s="174"/>
      <c r="M174" s="130"/>
      <c r="N174" s="161"/>
    </row>
    <row r="175" spans="1:15" s="231" customFormat="1" ht="12.75">
      <c r="A175" s="291" t="s">
        <v>106</v>
      </c>
      <c r="B175" s="130">
        <f>SUM(C175:P175)</f>
        <v>3573</v>
      </c>
      <c r="C175" s="130">
        <v>2200</v>
      </c>
      <c r="D175" s="174">
        <v>638</v>
      </c>
      <c r="E175" s="130">
        <v>735</v>
      </c>
      <c r="F175" s="174">
        <v>0</v>
      </c>
      <c r="G175" s="130">
        <v>0</v>
      </c>
      <c r="H175" s="174">
        <v>0</v>
      </c>
      <c r="I175" s="130">
        <v>0</v>
      </c>
      <c r="J175" s="174">
        <v>0</v>
      </c>
      <c r="K175" s="130">
        <v>0</v>
      </c>
      <c r="L175" s="174">
        <v>0</v>
      </c>
      <c r="M175" s="130">
        <v>0</v>
      </c>
      <c r="N175" s="161">
        <v>0</v>
      </c>
      <c r="O175" s="174"/>
    </row>
    <row r="176" spans="1:15" s="231" customFormat="1" ht="12.75">
      <c r="A176" s="291" t="s">
        <v>555</v>
      </c>
      <c r="B176" s="130">
        <f>SUM(C176:P176)</f>
        <v>10369</v>
      </c>
      <c r="C176" s="130">
        <v>7180</v>
      </c>
      <c r="D176" s="174">
        <v>1983</v>
      </c>
      <c r="E176" s="130">
        <v>1206</v>
      </c>
      <c r="F176" s="174"/>
      <c r="G176" s="130"/>
      <c r="H176" s="174"/>
      <c r="I176" s="130"/>
      <c r="J176" s="174"/>
      <c r="K176" s="130"/>
      <c r="L176" s="174"/>
      <c r="M176" s="130"/>
      <c r="N176" s="161"/>
      <c r="O176" s="174"/>
    </row>
    <row r="177" spans="1:15" s="231" customFormat="1" ht="12.75">
      <c r="A177" s="291" t="s">
        <v>577</v>
      </c>
      <c r="B177" s="130">
        <f>SUM(C177:P177)</f>
        <v>7280</v>
      </c>
      <c r="C177" s="130">
        <v>5548</v>
      </c>
      <c r="D177" s="174">
        <v>1498</v>
      </c>
      <c r="E177" s="130">
        <v>234</v>
      </c>
      <c r="F177" s="174"/>
      <c r="G177" s="130"/>
      <c r="H177" s="174"/>
      <c r="I177" s="130"/>
      <c r="J177" s="174"/>
      <c r="K177" s="130"/>
      <c r="L177" s="174"/>
      <c r="M177" s="130"/>
      <c r="N177" s="161"/>
      <c r="O177" s="174"/>
    </row>
    <row r="178" spans="1:15" s="231" customFormat="1" ht="12.75">
      <c r="A178" s="291" t="s">
        <v>582</v>
      </c>
      <c r="B178" s="130">
        <f>SUM(C178:P178)</f>
        <v>7280</v>
      </c>
      <c r="C178" s="130">
        <v>5548</v>
      </c>
      <c r="D178" s="174">
        <v>1498</v>
      </c>
      <c r="E178" s="130">
        <v>234</v>
      </c>
      <c r="F178" s="174"/>
      <c r="G178" s="130"/>
      <c r="H178" s="174"/>
      <c r="I178" s="130"/>
      <c r="J178" s="174"/>
      <c r="K178" s="130"/>
      <c r="L178" s="174"/>
      <c r="M178" s="130"/>
      <c r="N178" s="174"/>
      <c r="O178" s="174"/>
    </row>
    <row r="179" spans="1:15" s="231" customFormat="1" ht="12" customHeight="1">
      <c r="A179" s="291" t="s">
        <v>632</v>
      </c>
      <c r="B179" s="130">
        <f>SUM(C179:P179)</f>
        <v>17649</v>
      </c>
      <c r="C179" s="130">
        <f>SUM(C176,C178)</f>
        <v>12728</v>
      </c>
      <c r="D179" s="130">
        <f aca="true" t="shared" si="9" ref="D179:N179">SUM(D176,D178)</f>
        <v>3481</v>
      </c>
      <c r="E179" s="130">
        <f t="shared" si="9"/>
        <v>1440</v>
      </c>
      <c r="F179" s="130">
        <f t="shared" si="9"/>
        <v>0</v>
      </c>
      <c r="G179" s="130">
        <f t="shared" si="9"/>
        <v>0</v>
      </c>
      <c r="H179" s="130">
        <f t="shared" si="9"/>
        <v>0</v>
      </c>
      <c r="I179" s="130">
        <f t="shared" si="9"/>
        <v>0</v>
      </c>
      <c r="J179" s="130">
        <f t="shared" si="9"/>
        <v>0</v>
      </c>
      <c r="K179" s="130">
        <f t="shared" si="9"/>
        <v>0</v>
      </c>
      <c r="L179" s="130">
        <f t="shared" si="9"/>
        <v>0</v>
      </c>
      <c r="M179" s="130">
        <f t="shared" si="9"/>
        <v>0</v>
      </c>
      <c r="N179" s="130">
        <f t="shared" si="9"/>
        <v>0</v>
      </c>
      <c r="O179" s="174"/>
    </row>
    <row r="180" spans="1:15" s="231" customFormat="1" ht="12.75">
      <c r="A180" s="17" t="s">
        <v>417</v>
      </c>
      <c r="B180" s="167"/>
      <c r="C180" s="167"/>
      <c r="D180" s="171"/>
      <c r="E180" s="167"/>
      <c r="F180" s="171"/>
      <c r="G180" s="167"/>
      <c r="H180" s="171"/>
      <c r="I180" s="167"/>
      <c r="J180" s="171"/>
      <c r="K180" s="167"/>
      <c r="L180" s="171"/>
      <c r="M180" s="167"/>
      <c r="N180" s="169"/>
      <c r="O180" s="174"/>
    </row>
    <row r="181" spans="1:14" ht="12.75">
      <c r="A181" s="291" t="s">
        <v>106</v>
      </c>
      <c r="B181" s="130">
        <f>SUM(C181:O181)</f>
        <v>70037</v>
      </c>
      <c r="C181" s="130">
        <v>0</v>
      </c>
      <c r="D181" s="174">
        <v>0</v>
      </c>
      <c r="E181" s="130">
        <v>0</v>
      </c>
      <c r="F181" s="174">
        <v>70037</v>
      </c>
      <c r="G181" s="130">
        <v>0</v>
      </c>
      <c r="H181" s="174">
        <v>0</v>
      </c>
      <c r="I181" s="130">
        <v>0</v>
      </c>
      <c r="J181" s="174">
        <v>0</v>
      </c>
      <c r="K181" s="130">
        <v>0</v>
      </c>
      <c r="L181" s="174">
        <v>0</v>
      </c>
      <c r="M181" s="130">
        <v>0</v>
      </c>
      <c r="N181" s="161">
        <v>0</v>
      </c>
    </row>
    <row r="182" spans="1:14" ht="12.75">
      <c r="A182" s="291" t="s">
        <v>653</v>
      </c>
      <c r="B182" s="130">
        <f>SUM(C182:O182)</f>
        <v>70037</v>
      </c>
      <c r="C182" s="130"/>
      <c r="D182" s="174"/>
      <c r="E182" s="130"/>
      <c r="F182" s="174">
        <v>70037</v>
      </c>
      <c r="G182" s="130"/>
      <c r="H182" s="174"/>
      <c r="I182" s="130"/>
      <c r="J182" s="174"/>
      <c r="K182" s="130"/>
      <c r="L182" s="174"/>
      <c r="M182" s="130"/>
      <c r="N182" s="161"/>
    </row>
    <row r="183" spans="1:14" ht="12.75">
      <c r="A183" s="292" t="s">
        <v>632</v>
      </c>
      <c r="B183" s="164">
        <f>SUM(C183:N183)</f>
        <v>70037</v>
      </c>
      <c r="C183" s="164"/>
      <c r="D183" s="173"/>
      <c r="E183" s="164"/>
      <c r="F183" s="173">
        <v>70037</v>
      </c>
      <c r="G183" s="164"/>
      <c r="H183" s="173"/>
      <c r="I183" s="164"/>
      <c r="J183" s="173"/>
      <c r="K183" s="164"/>
      <c r="L183" s="173"/>
      <c r="M183" s="164"/>
      <c r="N183" s="160"/>
    </row>
    <row r="184" spans="1:14" ht="12.75">
      <c r="A184" s="30" t="s">
        <v>418</v>
      </c>
      <c r="B184" s="130"/>
      <c r="C184" s="130"/>
      <c r="D184" s="174"/>
      <c r="E184" s="130"/>
      <c r="F184" s="174"/>
      <c r="G184" s="130"/>
      <c r="H184" s="174"/>
      <c r="I184" s="130"/>
      <c r="J184" s="174"/>
      <c r="K184" s="130"/>
      <c r="L184" s="174"/>
      <c r="M184" s="130"/>
      <c r="N184" s="161"/>
    </row>
    <row r="185" spans="1:14" s="231" customFormat="1" ht="12.75">
      <c r="A185" s="291" t="s">
        <v>106</v>
      </c>
      <c r="B185" s="130">
        <f>SUM(C185:O185)</f>
        <v>2500</v>
      </c>
      <c r="C185" s="130">
        <v>0</v>
      </c>
      <c r="D185" s="174">
        <v>0</v>
      </c>
      <c r="E185" s="130">
        <v>2500</v>
      </c>
      <c r="F185" s="174">
        <v>0</v>
      </c>
      <c r="G185" s="130">
        <v>0</v>
      </c>
      <c r="H185" s="174">
        <v>0</v>
      </c>
      <c r="I185" s="130">
        <v>0</v>
      </c>
      <c r="J185" s="174">
        <v>0</v>
      </c>
      <c r="K185" s="130">
        <v>0</v>
      </c>
      <c r="L185" s="174">
        <v>0</v>
      </c>
      <c r="M185" s="130">
        <v>0</v>
      </c>
      <c r="N185" s="161">
        <v>0</v>
      </c>
    </row>
    <row r="186" spans="1:14" ht="14.25" customHeight="1">
      <c r="A186" s="291" t="s">
        <v>555</v>
      </c>
      <c r="B186" s="130">
        <f>SUM(C186:O186)</f>
        <v>79404</v>
      </c>
      <c r="C186" s="130"/>
      <c r="D186" s="174"/>
      <c r="E186" s="130">
        <v>2500</v>
      </c>
      <c r="F186" s="174"/>
      <c r="G186" s="130"/>
      <c r="H186" s="174"/>
      <c r="I186" s="130">
        <v>76904</v>
      </c>
      <c r="J186" s="174"/>
      <c r="K186" s="130"/>
      <c r="L186" s="174"/>
      <c r="M186" s="130"/>
      <c r="N186" s="161"/>
    </row>
    <row r="187" spans="1:14" ht="14.25" customHeight="1">
      <c r="A187" s="291" t="s">
        <v>632</v>
      </c>
      <c r="B187" s="130">
        <f>SUM(C187:O187)</f>
        <v>79404</v>
      </c>
      <c r="C187" s="130"/>
      <c r="D187" s="174"/>
      <c r="E187" s="130">
        <v>2500</v>
      </c>
      <c r="F187" s="174"/>
      <c r="G187" s="130"/>
      <c r="H187" s="174"/>
      <c r="I187" s="130">
        <v>76904</v>
      </c>
      <c r="J187" s="174"/>
      <c r="K187" s="130"/>
      <c r="L187" s="174"/>
      <c r="M187" s="130"/>
      <c r="N187" s="174"/>
    </row>
    <row r="188" spans="1:14" ht="12.75">
      <c r="A188" s="71" t="s">
        <v>419</v>
      </c>
      <c r="B188" s="167"/>
      <c r="C188" s="167"/>
      <c r="D188" s="171"/>
      <c r="E188" s="167"/>
      <c r="F188" s="171"/>
      <c r="G188" s="167"/>
      <c r="H188" s="171"/>
      <c r="I188" s="167"/>
      <c r="J188" s="171"/>
      <c r="K188" s="167"/>
      <c r="L188" s="171"/>
      <c r="M188" s="167"/>
      <c r="N188" s="169"/>
    </row>
    <row r="189" spans="1:14" ht="12.75">
      <c r="A189" s="291" t="s">
        <v>106</v>
      </c>
      <c r="B189" s="130">
        <f>SUM(C189:O189)</f>
        <v>2500</v>
      </c>
      <c r="C189" s="130">
        <v>0</v>
      </c>
      <c r="D189" s="174">
        <v>0</v>
      </c>
      <c r="E189" s="130">
        <v>2500</v>
      </c>
      <c r="F189" s="174">
        <v>0</v>
      </c>
      <c r="G189" s="130">
        <v>0</v>
      </c>
      <c r="H189" s="174">
        <v>0</v>
      </c>
      <c r="I189" s="130">
        <v>0</v>
      </c>
      <c r="J189" s="174">
        <v>0</v>
      </c>
      <c r="K189" s="130">
        <v>0</v>
      </c>
      <c r="L189" s="174">
        <v>0</v>
      </c>
      <c r="M189" s="130">
        <v>0</v>
      </c>
      <c r="N189" s="161">
        <v>0</v>
      </c>
    </row>
    <row r="190" spans="1:14" ht="12.75">
      <c r="A190" s="291" t="s">
        <v>555</v>
      </c>
      <c r="B190" s="130">
        <v>2500</v>
      </c>
      <c r="C190" s="130"/>
      <c r="D190" s="174"/>
      <c r="E190" s="130">
        <v>2500</v>
      </c>
      <c r="F190" s="174"/>
      <c r="G190" s="130"/>
      <c r="H190" s="174"/>
      <c r="I190" s="130"/>
      <c r="J190" s="174"/>
      <c r="K190" s="130"/>
      <c r="L190" s="174"/>
      <c r="M190" s="130"/>
      <c r="N190" s="161"/>
    </row>
    <row r="191" spans="1:14" ht="12.75">
      <c r="A191" s="292" t="s">
        <v>632</v>
      </c>
      <c r="B191" s="164">
        <f>SUM(C191:N191)</f>
        <v>2500</v>
      </c>
      <c r="C191" s="164"/>
      <c r="D191" s="173"/>
      <c r="E191" s="164">
        <v>2500</v>
      </c>
      <c r="F191" s="173"/>
      <c r="G191" s="164"/>
      <c r="H191" s="173"/>
      <c r="I191" s="164"/>
      <c r="J191" s="173"/>
      <c r="K191" s="164"/>
      <c r="L191" s="173"/>
      <c r="M191" s="164"/>
      <c r="N191" s="160"/>
    </row>
    <row r="192" spans="1:14" ht="12.75">
      <c r="A192" s="75" t="s">
        <v>420</v>
      </c>
      <c r="B192" s="130"/>
      <c r="C192" s="130"/>
      <c r="D192" s="174"/>
      <c r="E192" s="130"/>
      <c r="F192" s="174"/>
      <c r="G192" s="130"/>
      <c r="H192" s="174"/>
      <c r="I192" s="130"/>
      <c r="J192" s="174"/>
      <c r="K192" s="130"/>
      <c r="L192" s="174"/>
      <c r="M192" s="130"/>
      <c r="N192" s="161"/>
    </row>
    <row r="193" spans="1:14" ht="12.75">
      <c r="A193" s="291" t="s">
        <v>106</v>
      </c>
      <c r="B193" s="130">
        <f>SUM(C195:O195)</f>
        <v>0</v>
      </c>
      <c r="C193" s="130">
        <v>0</v>
      </c>
      <c r="D193" s="174">
        <v>0</v>
      </c>
      <c r="E193" s="130">
        <v>0</v>
      </c>
      <c r="F193" s="174">
        <v>0</v>
      </c>
      <c r="G193" s="130">
        <v>0</v>
      </c>
      <c r="H193" s="174">
        <v>0</v>
      </c>
      <c r="I193" s="130">
        <v>0</v>
      </c>
      <c r="J193" s="174">
        <v>0</v>
      </c>
      <c r="K193" s="130">
        <v>0</v>
      </c>
      <c r="L193" s="174">
        <v>0</v>
      </c>
      <c r="M193" s="130">
        <v>0</v>
      </c>
      <c r="N193" s="161">
        <v>0</v>
      </c>
    </row>
    <row r="194" spans="1:14" ht="12.75">
      <c r="A194" s="291" t="s">
        <v>555</v>
      </c>
      <c r="B194" s="130"/>
      <c r="C194" s="130"/>
      <c r="D194" s="174"/>
      <c r="E194" s="130"/>
      <c r="F194" s="174"/>
      <c r="G194" s="130"/>
      <c r="H194" s="174"/>
      <c r="I194" s="130"/>
      <c r="J194" s="174"/>
      <c r="K194" s="130"/>
      <c r="L194" s="174"/>
      <c r="M194" s="130"/>
      <c r="N194" s="161"/>
    </row>
    <row r="195" spans="1:14" ht="12.75">
      <c r="A195" s="291" t="s">
        <v>632</v>
      </c>
      <c r="B195" s="130">
        <f>SUM(C195:N195)</f>
        <v>0</v>
      </c>
      <c r="C195" s="130"/>
      <c r="D195" s="174"/>
      <c r="E195" s="130"/>
      <c r="F195" s="174"/>
      <c r="G195" s="130"/>
      <c r="H195" s="174"/>
      <c r="I195" s="130"/>
      <c r="J195" s="174"/>
      <c r="K195" s="130"/>
      <c r="L195" s="174"/>
      <c r="M195" s="130"/>
      <c r="N195" s="161"/>
    </row>
    <row r="196" spans="1:14" ht="12.75">
      <c r="A196" s="17" t="s">
        <v>421</v>
      </c>
      <c r="B196" s="167"/>
      <c r="C196" s="167"/>
      <c r="D196" s="171"/>
      <c r="E196" s="167"/>
      <c r="F196" s="171"/>
      <c r="G196" s="167"/>
      <c r="H196" s="171"/>
      <c r="I196" s="167"/>
      <c r="J196" s="171"/>
      <c r="K196" s="167"/>
      <c r="L196" s="171"/>
      <c r="M196" s="167"/>
      <c r="N196" s="169"/>
    </row>
    <row r="197" spans="1:14" ht="12.75">
      <c r="A197" s="291" t="s">
        <v>106</v>
      </c>
      <c r="B197" s="130">
        <f>SUM(C197:O197)</f>
        <v>5728</v>
      </c>
      <c r="C197" s="130">
        <v>0</v>
      </c>
      <c r="D197" s="174">
        <v>0</v>
      </c>
      <c r="E197" s="130">
        <v>5538</v>
      </c>
      <c r="F197" s="174">
        <v>190</v>
      </c>
      <c r="G197" s="130">
        <v>0</v>
      </c>
      <c r="H197" s="174">
        <v>0</v>
      </c>
      <c r="I197" s="130">
        <v>0</v>
      </c>
      <c r="J197" s="174">
        <v>0</v>
      </c>
      <c r="K197" s="130">
        <v>0</v>
      </c>
      <c r="L197" s="174">
        <v>0</v>
      </c>
      <c r="M197" s="130">
        <v>0</v>
      </c>
      <c r="N197" s="161">
        <v>0</v>
      </c>
    </row>
    <row r="198" spans="1:14" ht="12.75">
      <c r="A198" s="291" t="s">
        <v>555</v>
      </c>
      <c r="B198" s="130">
        <f>SUM(C198:O198)</f>
        <v>5728</v>
      </c>
      <c r="C198" s="130"/>
      <c r="D198" s="174"/>
      <c r="E198" s="130">
        <v>5538</v>
      </c>
      <c r="F198" s="174">
        <v>190</v>
      </c>
      <c r="G198" s="130"/>
      <c r="H198" s="174"/>
      <c r="I198" s="130"/>
      <c r="J198" s="174"/>
      <c r="K198" s="130"/>
      <c r="L198" s="174"/>
      <c r="M198" s="130"/>
      <c r="N198" s="161"/>
    </row>
    <row r="199" spans="1:14" ht="12.75">
      <c r="A199" s="292" t="s">
        <v>632</v>
      </c>
      <c r="B199" s="164">
        <f>SUM(C199:O199)</f>
        <v>5728</v>
      </c>
      <c r="C199" s="164"/>
      <c r="D199" s="173"/>
      <c r="E199" s="164">
        <v>5538</v>
      </c>
      <c r="F199" s="173">
        <v>190</v>
      </c>
      <c r="G199" s="164"/>
      <c r="H199" s="173"/>
      <c r="I199" s="164"/>
      <c r="J199" s="173"/>
      <c r="K199" s="164"/>
      <c r="L199" s="173"/>
      <c r="M199" s="164"/>
      <c r="N199" s="160"/>
    </row>
    <row r="200" spans="1:14" ht="12.75">
      <c r="A200" s="30" t="s">
        <v>422</v>
      </c>
      <c r="B200" s="130"/>
      <c r="C200" s="130"/>
      <c r="D200" s="174"/>
      <c r="E200" s="130"/>
      <c r="F200" s="174"/>
      <c r="G200" s="130"/>
      <c r="H200" s="174"/>
      <c r="I200" s="130"/>
      <c r="J200" s="174"/>
      <c r="K200" s="130"/>
      <c r="L200" s="174"/>
      <c r="M200" s="130"/>
      <c r="N200" s="161"/>
    </row>
    <row r="201" spans="1:14" ht="12.75">
      <c r="A201" s="291" t="s">
        <v>106</v>
      </c>
      <c r="B201" s="130">
        <f>SUM(C201:O201)</f>
        <v>320</v>
      </c>
      <c r="C201" s="130">
        <v>0</v>
      </c>
      <c r="D201" s="174">
        <v>0</v>
      </c>
      <c r="E201" s="130">
        <v>320</v>
      </c>
      <c r="F201" s="174"/>
      <c r="G201" s="130">
        <v>0</v>
      </c>
      <c r="H201" s="174">
        <v>0</v>
      </c>
      <c r="I201" s="130">
        <v>0</v>
      </c>
      <c r="J201" s="174">
        <v>0</v>
      </c>
      <c r="K201" s="130">
        <v>0</v>
      </c>
      <c r="L201" s="174">
        <v>0</v>
      </c>
      <c r="M201" s="130">
        <v>0</v>
      </c>
      <c r="N201" s="161">
        <v>0</v>
      </c>
    </row>
    <row r="202" spans="1:14" ht="12.75">
      <c r="A202" s="291" t="s">
        <v>555</v>
      </c>
      <c r="B202" s="130">
        <f>SUM(C202:O202)</f>
        <v>320</v>
      </c>
      <c r="C202" s="130"/>
      <c r="D202" s="174"/>
      <c r="E202" s="130">
        <v>320</v>
      </c>
      <c r="F202" s="174"/>
      <c r="G202" s="130"/>
      <c r="H202" s="174"/>
      <c r="I202" s="130"/>
      <c r="J202" s="174"/>
      <c r="K202" s="130"/>
      <c r="L202" s="174"/>
      <c r="M202" s="130"/>
      <c r="N202" s="161"/>
    </row>
    <row r="203" spans="1:14" ht="12.75">
      <c r="A203" s="291" t="s">
        <v>632</v>
      </c>
      <c r="B203" s="130">
        <f>SUM(C203:N203)</f>
        <v>320</v>
      </c>
      <c r="C203" s="130"/>
      <c r="D203" s="174"/>
      <c r="E203" s="130">
        <v>320</v>
      </c>
      <c r="F203" s="174"/>
      <c r="G203" s="130"/>
      <c r="H203" s="174"/>
      <c r="I203" s="130"/>
      <c r="J203" s="174"/>
      <c r="K203" s="130"/>
      <c r="L203" s="174"/>
      <c r="M203" s="130"/>
      <c r="N203" s="161"/>
    </row>
    <row r="204" spans="1:14" ht="12.75">
      <c r="A204" s="71" t="s">
        <v>423</v>
      </c>
      <c r="B204" s="167"/>
      <c r="C204" s="167"/>
      <c r="D204" s="171"/>
      <c r="E204" s="167"/>
      <c r="F204" s="171"/>
      <c r="G204" s="167"/>
      <c r="H204" s="171"/>
      <c r="I204" s="167"/>
      <c r="J204" s="171"/>
      <c r="K204" s="167"/>
      <c r="L204" s="171"/>
      <c r="M204" s="167"/>
      <c r="N204" s="169"/>
    </row>
    <row r="205" spans="1:14" ht="12.75">
      <c r="A205" s="291" t="s">
        <v>106</v>
      </c>
      <c r="B205" s="130">
        <f>SUM(C205:O205)</f>
        <v>2976</v>
      </c>
      <c r="C205" s="130">
        <v>0</v>
      </c>
      <c r="D205" s="174">
        <v>0</v>
      </c>
      <c r="E205" s="130">
        <v>2976</v>
      </c>
      <c r="F205" s="174">
        <v>0</v>
      </c>
      <c r="G205" s="130">
        <v>0</v>
      </c>
      <c r="H205" s="174">
        <v>0</v>
      </c>
      <c r="I205" s="130">
        <v>0</v>
      </c>
      <c r="J205" s="174">
        <v>0</v>
      </c>
      <c r="K205" s="130">
        <v>0</v>
      </c>
      <c r="L205" s="174">
        <v>0</v>
      </c>
      <c r="M205" s="130">
        <v>0</v>
      </c>
      <c r="N205" s="161">
        <v>0</v>
      </c>
    </row>
    <row r="206" spans="1:14" ht="12.75">
      <c r="A206" s="291" t="s">
        <v>555</v>
      </c>
      <c r="B206" s="130">
        <f>SUM(C206:O206)</f>
        <v>2976</v>
      </c>
      <c r="C206" s="130"/>
      <c r="D206" s="174"/>
      <c r="E206" s="130">
        <v>2976</v>
      </c>
      <c r="F206" s="174"/>
      <c r="G206" s="130"/>
      <c r="H206" s="174"/>
      <c r="I206" s="130"/>
      <c r="J206" s="174"/>
      <c r="K206" s="130"/>
      <c r="L206" s="174"/>
      <c r="M206" s="130"/>
      <c r="N206" s="161"/>
    </row>
    <row r="207" spans="1:14" ht="12.75">
      <c r="A207" s="291" t="s">
        <v>632</v>
      </c>
      <c r="B207" s="164">
        <f>SUM(C207:N207)</f>
        <v>2976</v>
      </c>
      <c r="C207" s="164"/>
      <c r="D207" s="173"/>
      <c r="E207" s="164">
        <v>2976</v>
      </c>
      <c r="F207" s="173"/>
      <c r="G207" s="164"/>
      <c r="H207" s="173"/>
      <c r="I207" s="164"/>
      <c r="J207" s="173"/>
      <c r="K207" s="164"/>
      <c r="L207" s="173"/>
      <c r="M207" s="164"/>
      <c r="N207" s="160"/>
    </row>
    <row r="208" spans="1:14" ht="12.75">
      <c r="A208" s="71" t="s">
        <v>704</v>
      </c>
      <c r="B208" s="167"/>
      <c r="C208" s="167"/>
      <c r="D208" s="171"/>
      <c r="E208" s="167"/>
      <c r="F208" s="171"/>
      <c r="G208" s="167"/>
      <c r="H208" s="171"/>
      <c r="I208" s="167"/>
      <c r="J208" s="171"/>
      <c r="K208" s="167"/>
      <c r="L208" s="171"/>
      <c r="M208" s="167"/>
      <c r="N208" s="169"/>
    </row>
    <row r="209" spans="1:14" ht="12.75">
      <c r="A209" s="291" t="s">
        <v>106</v>
      </c>
      <c r="B209" s="130">
        <f aca="true" t="shared" si="10" ref="B209:B214">SUM(C209:N209)</f>
        <v>0</v>
      </c>
      <c r="C209" s="130">
        <v>0</v>
      </c>
      <c r="D209" s="174">
        <v>0</v>
      </c>
      <c r="E209" s="130">
        <v>0</v>
      </c>
      <c r="F209" s="174">
        <v>0</v>
      </c>
      <c r="G209" s="130">
        <v>0</v>
      </c>
      <c r="H209" s="174">
        <v>0</v>
      </c>
      <c r="I209" s="130">
        <v>0</v>
      </c>
      <c r="J209" s="174">
        <v>0</v>
      </c>
      <c r="K209" s="130">
        <v>0</v>
      </c>
      <c r="L209" s="174">
        <v>0</v>
      </c>
      <c r="M209" s="130">
        <v>0</v>
      </c>
      <c r="N209" s="161">
        <v>0</v>
      </c>
    </row>
    <row r="210" spans="1:14" ht="12.75">
      <c r="A210" s="291" t="s">
        <v>555</v>
      </c>
      <c r="B210" s="130">
        <f t="shared" si="10"/>
        <v>0</v>
      </c>
      <c r="C210" s="130">
        <v>0</v>
      </c>
      <c r="D210" s="174">
        <v>0</v>
      </c>
      <c r="E210" s="130">
        <v>0</v>
      </c>
      <c r="F210" s="174">
        <v>0</v>
      </c>
      <c r="G210" s="130">
        <v>0</v>
      </c>
      <c r="H210" s="174">
        <v>0</v>
      </c>
      <c r="I210" s="130">
        <v>0</v>
      </c>
      <c r="J210" s="174">
        <v>0</v>
      </c>
      <c r="K210" s="130">
        <v>0</v>
      </c>
      <c r="L210" s="174">
        <v>0</v>
      </c>
      <c r="M210" s="130">
        <v>0</v>
      </c>
      <c r="N210" s="161">
        <v>0</v>
      </c>
    </row>
    <row r="211" spans="1:14" ht="12.75">
      <c r="A211" s="291" t="s">
        <v>705</v>
      </c>
      <c r="B211" s="130">
        <f t="shared" si="10"/>
        <v>1137</v>
      </c>
      <c r="C211" s="130"/>
      <c r="D211" s="174"/>
      <c r="E211" s="130">
        <v>1137</v>
      </c>
      <c r="F211" s="174"/>
      <c r="G211" s="130"/>
      <c r="H211" s="174"/>
      <c r="I211" s="130"/>
      <c r="J211" s="174"/>
      <c r="K211" s="130"/>
      <c r="L211" s="174"/>
      <c r="M211" s="130"/>
      <c r="N211" s="161"/>
    </row>
    <row r="212" spans="1:14" ht="12.75">
      <c r="A212" s="291" t="s">
        <v>706</v>
      </c>
      <c r="B212" s="130">
        <f t="shared" si="10"/>
        <v>357</v>
      </c>
      <c r="C212" s="130"/>
      <c r="D212" s="174"/>
      <c r="E212" s="130"/>
      <c r="F212" s="174"/>
      <c r="G212" s="130">
        <v>357</v>
      </c>
      <c r="H212" s="174"/>
      <c r="I212" s="130"/>
      <c r="J212" s="174"/>
      <c r="K212" s="130"/>
      <c r="L212" s="174"/>
      <c r="M212" s="130"/>
      <c r="N212" s="161"/>
    </row>
    <row r="213" spans="1:14" ht="12.75">
      <c r="A213" s="291" t="s">
        <v>581</v>
      </c>
      <c r="B213" s="130">
        <f t="shared" si="10"/>
        <v>1494</v>
      </c>
      <c r="C213" s="130">
        <f>SUM(C211:C212)</f>
        <v>0</v>
      </c>
      <c r="D213" s="130">
        <f aca="true" t="shared" si="11" ref="D213:N213">SUM(D211:D212)</f>
        <v>0</v>
      </c>
      <c r="E213" s="130">
        <f t="shared" si="11"/>
        <v>1137</v>
      </c>
      <c r="F213" s="130">
        <f t="shared" si="11"/>
        <v>0</v>
      </c>
      <c r="G213" s="130">
        <f t="shared" si="11"/>
        <v>357</v>
      </c>
      <c r="H213" s="130">
        <f t="shared" si="11"/>
        <v>0</v>
      </c>
      <c r="I213" s="130">
        <f t="shared" si="11"/>
        <v>0</v>
      </c>
      <c r="J213" s="130">
        <f t="shared" si="11"/>
        <v>0</v>
      </c>
      <c r="K213" s="130">
        <f t="shared" si="11"/>
        <v>0</v>
      </c>
      <c r="L213" s="130">
        <f t="shared" si="11"/>
        <v>0</v>
      </c>
      <c r="M213" s="130">
        <f t="shared" si="11"/>
        <v>0</v>
      </c>
      <c r="N213" s="130">
        <f t="shared" si="11"/>
        <v>0</v>
      </c>
    </row>
    <row r="214" spans="1:14" ht="12.75">
      <c r="A214" s="292" t="s">
        <v>632</v>
      </c>
      <c r="B214" s="164">
        <f t="shared" si="10"/>
        <v>1494</v>
      </c>
      <c r="C214" s="164">
        <f>SUM(C210,C213)</f>
        <v>0</v>
      </c>
      <c r="D214" s="164">
        <f aca="true" t="shared" si="12" ref="D214:N214">SUM(D210,D213)</f>
        <v>0</v>
      </c>
      <c r="E214" s="164">
        <f t="shared" si="12"/>
        <v>1137</v>
      </c>
      <c r="F214" s="164">
        <f t="shared" si="12"/>
        <v>0</v>
      </c>
      <c r="G214" s="164">
        <f t="shared" si="12"/>
        <v>357</v>
      </c>
      <c r="H214" s="164">
        <f t="shared" si="12"/>
        <v>0</v>
      </c>
      <c r="I214" s="164">
        <f t="shared" si="12"/>
        <v>0</v>
      </c>
      <c r="J214" s="164">
        <f t="shared" si="12"/>
        <v>0</v>
      </c>
      <c r="K214" s="164">
        <f t="shared" si="12"/>
        <v>0</v>
      </c>
      <c r="L214" s="164">
        <f t="shared" si="12"/>
        <v>0</v>
      </c>
      <c r="M214" s="164">
        <f t="shared" si="12"/>
        <v>0</v>
      </c>
      <c r="N214" s="164">
        <f t="shared" si="12"/>
        <v>0</v>
      </c>
    </row>
    <row r="215" spans="1:14" ht="12.75">
      <c r="A215" s="71" t="s">
        <v>707</v>
      </c>
      <c r="B215" s="130"/>
      <c r="C215" s="130"/>
      <c r="D215" s="174"/>
      <c r="E215" s="130"/>
      <c r="F215" s="174"/>
      <c r="G215" s="130"/>
      <c r="H215" s="174"/>
      <c r="I215" s="130"/>
      <c r="J215" s="174"/>
      <c r="K215" s="130"/>
      <c r="L215" s="174"/>
      <c r="M215" s="130"/>
      <c r="N215" s="161"/>
    </row>
    <row r="216" spans="1:14" ht="12.75">
      <c r="A216" s="291" t="s">
        <v>106</v>
      </c>
      <c r="B216" s="130">
        <f>SUM(C216:O216)</f>
        <v>85380</v>
      </c>
      <c r="C216" s="130">
        <v>0</v>
      </c>
      <c r="D216" s="174">
        <v>0</v>
      </c>
      <c r="E216" s="130">
        <v>0</v>
      </c>
      <c r="F216" s="174">
        <v>0</v>
      </c>
      <c r="G216" s="130">
        <v>0</v>
      </c>
      <c r="H216" s="174">
        <v>0</v>
      </c>
      <c r="I216" s="130">
        <v>0</v>
      </c>
      <c r="J216" s="174">
        <v>0</v>
      </c>
      <c r="K216" s="130">
        <v>0</v>
      </c>
      <c r="L216" s="174">
        <v>0</v>
      </c>
      <c r="M216" s="130">
        <v>0</v>
      </c>
      <c r="N216" s="161">
        <v>85380</v>
      </c>
    </row>
    <row r="217" spans="1:16" ht="12.75">
      <c r="A217" s="291" t="s">
        <v>555</v>
      </c>
      <c r="B217" s="130">
        <f>SUM(C217:O217)</f>
        <v>0</v>
      </c>
      <c r="C217" s="130"/>
      <c r="D217" s="174"/>
      <c r="E217" s="130"/>
      <c r="F217" s="174"/>
      <c r="G217" s="130"/>
      <c r="H217" s="174"/>
      <c r="I217" s="130"/>
      <c r="J217" s="174"/>
      <c r="K217" s="130"/>
      <c r="L217" s="174"/>
      <c r="M217" s="130"/>
      <c r="N217" s="161">
        <v>0</v>
      </c>
      <c r="P217" s="216"/>
    </row>
    <row r="218" spans="1:16" ht="12.75">
      <c r="A218" s="292" t="s">
        <v>632</v>
      </c>
      <c r="B218" s="130">
        <f>SUM(C218:O218)</f>
        <v>0</v>
      </c>
      <c r="C218" s="130"/>
      <c r="D218" s="174"/>
      <c r="E218" s="130"/>
      <c r="F218" s="174"/>
      <c r="G218" s="130"/>
      <c r="H218" s="174"/>
      <c r="I218" s="130"/>
      <c r="J218" s="174"/>
      <c r="K218" s="130"/>
      <c r="L218" s="174"/>
      <c r="M218" s="130"/>
      <c r="N218" s="161"/>
      <c r="P218" s="216"/>
    </row>
    <row r="219" spans="1:16" ht="12.75">
      <c r="A219" s="71" t="s">
        <v>673</v>
      </c>
      <c r="B219" s="167"/>
      <c r="C219" s="167"/>
      <c r="D219" s="171"/>
      <c r="E219" s="167"/>
      <c r="F219" s="171"/>
      <c r="G219" s="167"/>
      <c r="H219" s="171"/>
      <c r="I219" s="167"/>
      <c r="J219" s="171"/>
      <c r="K219" s="167"/>
      <c r="L219" s="171"/>
      <c r="M219" s="167"/>
      <c r="N219" s="169"/>
      <c r="P219" s="216"/>
    </row>
    <row r="220" spans="1:14" ht="12.75">
      <c r="A220" s="291" t="s">
        <v>106</v>
      </c>
      <c r="B220" s="130">
        <f>SUM(C220:O220)</f>
        <v>5000</v>
      </c>
      <c r="C220" s="130">
        <v>0</v>
      </c>
      <c r="D220" s="174">
        <v>0</v>
      </c>
      <c r="E220" s="130">
        <v>0</v>
      </c>
      <c r="F220" s="174">
        <v>0</v>
      </c>
      <c r="G220" s="130">
        <v>0</v>
      </c>
      <c r="H220" s="174">
        <v>0</v>
      </c>
      <c r="I220" s="130">
        <v>0</v>
      </c>
      <c r="J220" s="174">
        <v>0</v>
      </c>
      <c r="K220" s="130">
        <v>0</v>
      </c>
      <c r="L220" s="174">
        <v>0</v>
      </c>
      <c r="M220" s="130">
        <v>0</v>
      </c>
      <c r="N220" s="161">
        <v>5000</v>
      </c>
    </row>
    <row r="221" spans="1:14" ht="12.75">
      <c r="A221" s="291" t="s">
        <v>555</v>
      </c>
      <c r="B221" s="130">
        <v>78</v>
      </c>
      <c r="C221" s="130"/>
      <c r="D221" s="174"/>
      <c r="E221" s="130"/>
      <c r="F221" s="174"/>
      <c r="G221" s="130"/>
      <c r="H221" s="174"/>
      <c r="I221" s="130"/>
      <c r="J221" s="174"/>
      <c r="K221" s="130"/>
      <c r="L221" s="174"/>
      <c r="M221" s="130"/>
      <c r="N221" s="161">
        <v>78</v>
      </c>
    </row>
    <row r="222" spans="1:14" ht="12.75">
      <c r="A222" s="291" t="s">
        <v>734</v>
      </c>
      <c r="B222" s="130">
        <f aca="true" t="shared" si="13" ref="B222:B240">SUM(C222:O222)</f>
        <v>29995</v>
      </c>
      <c r="C222" s="130"/>
      <c r="D222" s="174"/>
      <c r="E222" s="130"/>
      <c r="F222" s="174"/>
      <c r="G222" s="130"/>
      <c r="H222" s="174"/>
      <c r="I222" s="130"/>
      <c r="J222" s="174"/>
      <c r="K222" s="130"/>
      <c r="L222" s="174"/>
      <c r="M222" s="130"/>
      <c r="N222" s="161">
        <v>29995</v>
      </c>
    </row>
    <row r="223" spans="1:14" ht="12.75">
      <c r="A223" s="291" t="s">
        <v>711</v>
      </c>
      <c r="B223" s="130">
        <f t="shared" si="13"/>
        <v>509</v>
      </c>
      <c r="C223" s="130"/>
      <c r="D223" s="174"/>
      <c r="E223" s="130"/>
      <c r="F223" s="174"/>
      <c r="G223" s="130"/>
      <c r="H223" s="174"/>
      <c r="I223" s="130"/>
      <c r="J223" s="174"/>
      <c r="K223" s="130"/>
      <c r="L223" s="174"/>
      <c r="M223" s="130"/>
      <c r="N223" s="161">
        <v>509</v>
      </c>
    </row>
    <row r="224" spans="1:14" ht="12.75">
      <c r="A224" s="291" t="s">
        <v>705</v>
      </c>
      <c r="B224" s="130">
        <f t="shared" si="13"/>
        <v>-1137</v>
      </c>
      <c r="C224" s="130"/>
      <c r="D224" s="174"/>
      <c r="E224" s="130"/>
      <c r="F224" s="174"/>
      <c r="G224" s="130"/>
      <c r="H224" s="174"/>
      <c r="I224" s="130"/>
      <c r="J224" s="174"/>
      <c r="K224" s="130"/>
      <c r="L224" s="174"/>
      <c r="M224" s="130"/>
      <c r="N224" s="161">
        <v>-1137</v>
      </c>
    </row>
    <row r="225" spans="1:14" ht="12.75">
      <c r="A225" s="291" t="s">
        <v>712</v>
      </c>
      <c r="B225" s="130">
        <f t="shared" si="13"/>
        <v>-180</v>
      </c>
      <c r="C225" s="130"/>
      <c r="D225" s="174"/>
      <c r="E225" s="130"/>
      <c r="F225" s="174"/>
      <c r="G225" s="130"/>
      <c r="H225" s="174"/>
      <c r="I225" s="130"/>
      <c r="J225" s="174"/>
      <c r="K225" s="130"/>
      <c r="L225" s="174"/>
      <c r="M225" s="130"/>
      <c r="N225" s="161">
        <v>-180</v>
      </c>
    </row>
    <row r="226" spans="1:14" ht="12.75">
      <c r="A226" s="291" t="s">
        <v>713</v>
      </c>
      <c r="B226" s="130">
        <f t="shared" si="13"/>
        <v>-100</v>
      </c>
      <c r="C226" s="130"/>
      <c r="D226" s="174"/>
      <c r="E226" s="130"/>
      <c r="F226" s="174"/>
      <c r="G226" s="130"/>
      <c r="H226" s="174"/>
      <c r="I226" s="130"/>
      <c r="J226" s="174"/>
      <c r="K226" s="130"/>
      <c r="L226" s="174"/>
      <c r="M226" s="130"/>
      <c r="N226" s="161">
        <v>-100</v>
      </c>
    </row>
    <row r="227" spans="1:14" ht="12.75">
      <c r="A227" s="291" t="s">
        <v>714</v>
      </c>
      <c r="B227" s="130">
        <f t="shared" si="13"/>
        <v>-168</v>
      </c>
      <c r="C227" s="130"/>
      <c r="D227" s="174"/>
      <c r="E227" s="130"/>
      <c r="F227" s="174"/>
      <c r="G227" s="130"/>
      <c r="H227" s="174"/>
      <c r="I227" s="130"/>
      <c r="J227" s="174"/>
      <c r="K227" s="130"/>
      <c r="L227" s="174"/>
      <c r="M227" s="130"/>
      <c r="N227" s="161">
        <v>-168</v>
      </c>
    </row>
    <row r="228" spans="1:14" ht="12.75">
      <c r="A228" s="291" t="s">
        <v>697</v>
      </c>
      <c r="B228" s="130">
        <f t="shared" si="13"/>
        <v>-356</v>
      </c>
      <c r="C228" s="130"/>
      <c r="D228" s="174"/>
      <c r="E228" s="130"/>
      <c r="F228" s="174"/>
      <c r="G228" s="130"/>
      <c r="H228" s="174"/>
      <c r="I228" s="130"/>
      <c r="J228" s="174"/>
      <c r="K228" s="130"/>
      <c r="L228" s="174"/>
      <c r="M228" s="130"/>
      <c r="N228" s="161">
        <v>-356</v>
      </c>
    </row>
    <row r="229" spans="1:14" ht="12.75">
      <c r="A229" s="291" t="s">
        <v>698</v>
      </c>
      <c r="B229" s="130">
        <f t="shared" si="13"/>
        <v>-1100</v>
      </c>
      <c r="C229" s="130"/>
      <c r="D229" s="174"/>
      <c r="E229" s="130"/>
      <c r="F229" s="174"/>
      <c r="G229" s="130"/>
      <c r="H229" s="174"/>
      <c r="I229" s="130"/>
      <c r="J229" s="174"/>
      <c r="K229" s="130"/>
      <c r="L229" s="174"/>
      <c r="M229" s="130"/>
      <c r="N229" s="161">
        <v>-1100</v>
      </c>
    </row>
    <row r="230" spans="1:14" ht="12.75">
      <c r="A230" s="291" t="s">
        <v>715</v>
      </c>
      <c r="B230" s="130">
        <f t="shared" si="13"/>
        <v>-1857</v>
      </c>
      <c r="C230" s="130"/>
      <c r="D230" s="174"/>
      <c r="E230" s="130"/>
      <c r="F230" s="174"/>
      <c r="G230" s="130"/>
      <c r="H230" s="174"/>
      <c r="I230" s="130"/>
      <c r="J230" s="174"/>
      <c r="K230" s="130"/>
      <c r="L230" s="174"/>
      <c r="M230" s="130"/>
      <c r="N230" s="161">
        <v>-1857</v>
      </c>
    </row>
    <row r="231" spans="1:14" ht="12.75">
      <c r="A231" s="291" t="s">
        <v>700</v>
      </c>
      <c r="B231" s="130">
        <f t="shared" si="13"/>
        <v>-5687</v>
      </c>
      <c r="C231" s="130"/>
      <c r="D231" s="174"/>
      <c r="E231" s="130"/>
      <c r="F231" s="174"/>
      <c r="G231" s="130"/>
      <c r="H231" s="174"/>
      <c r="I231" s="130"/>
      <c r="J231" s="174"/>
      <c r="K231" s="130"/>
      <c r="L231" s="174"/>
      <c r="M231" s="130"/>
      <c r="N231" s="161">
        <v>-5687</v>
      </c>
    </row>
    <row r="232" spans="1:14" ht="12.75">
      <c r="A232" s="291" t="s">
        <v>716</v>
      </c>
      <c r="B232" s="130">
        <f t="shared" si="13"/>
        <v>277</v>
      </c>
      <c r="C232" s="130"/>
      <c r="D232" s="174"/>
      <c r="E232" s="130"/>
      <c r="F232" s="174"/>
      <c r="G232" s="130"/>
      <c r="H232" s="174"/>
      <c r="I232" s="130"/>
      <c r="J232" s="174"/>
      <c r="K232" s="130"/>
      <c r="L232" s="174"/>
      <c r="M232" s="130"/>
      <c r="N232" s="161">
        <v>277</v>
      </c>
    </row>
    <row r="233" spans="1:14" ht="12.75">
      <c r="A233" s="291" t="s">
        <v>717</v>
      </c>
      <c r="B233" s="130">
        <f t="shared" si="13"/>
        <v>-67</v>
      </c>
      <c r="C233" s="130"/>
      <c r="D233" s="174"/>
      <c r="E233" s="130"/>
      <c r="F233" s="174"/>
      <c r="G233" s="130"/>
      <c r="H233" s="174"/>
      <c r="I233" s="130"/>
      <c r="J233" s="174"/>
      <c r="K233" s="130"/>
      <c r="L233" s="174"/>
      <c r="M233" s="130"/>
      <c r="N233" s="161">
        <v>-67</v>
      </c>
    </row>
    <row r="234" spans="1:14" ht="12.75">
      <c r="A234" s="291" t="s">
        <v>701</v>
      </c>
      <c r="B234" s="130">
        <f t="shared" si="13"/>
        <v>-3175</v>
      </c>
      <c r="C234" s="130"/>
      <c r="D234" s="174"/>
      <c r="E234" s="130"/>
      <c r="F234" s="174"/>
      <c r="G234" s="130"/>
      <c r="H234" s="174"/>
      <c r="I234" s="130"/>
      <c r="J234" s="174"/>
      <c r="K234" s="130"/>
      <c r="L234" s="174"/>
      <c r="M234" s="130"/>
      <c r="N234" s="161">
        <v>-3175</v>
      </c>
    </row>
    <row r="235" spans="1:14" ht="12.75">
      <c r="A235" s="291" t="s">
        <v>702</v>
      </c>
      <c r="B235" s="130">
        <f t="shared" si="13"/>
        <v>-1905</v>
      </c>
      <c r="C235" s="130"/>
      <c r="D235" s="174"/>
      <c r="E235" s="130"/>
      <c r="F235" s="174"/>
      <c r="G235" s="130"/>
      <c r="H235" s="174"/>
      <c r="I235" s="130"/>
      <c r="J235" s="174"/>
      <c r="K235" s="130"/>
      <c r="L235" s="174"/>
      <c r="M235" s="130"/>
      <c r="N235" s="161">
        <v>-1905</v>
      </c>
    </row>
    <row r="236" spans="1:14" ht="12.75">
      <c r="A236" s="291" t="s">
        <v>718</v>
      </c>
      <c r="B236" s="130">
        <f t="shared" si="13"/>
        <v>-2900</v>
      </c>
      <c r="C236" s="130"/>
      <c r="D236" s="174"/>
      <c r="E236" s="130"/>
      <c r="F236" s="174"/>
      <c r="G236" s="130"/>
      <c r="H236" s="174"/>
      <c r="I236" s="130"/>
      <c r="J236" s="174"/>
      <c r="K236" s="130"/>
      <c r="L236" s="174"/>
      <c r="M236" s="130"/>
      <c r="N236" s="161">
        <v>-2900</v>
      </c>
    </row>
    <row r="237" spans="1:14" ht="12.75">
      <c r="A237" s="291" t="s">
        <v>735</v>
      </c>
      <c r="B237" s="253">
        <f t="shared" si="13"/>
        <v>-220</v>
      </c>
      <c r="C237" s="130"/>
      <c r="D237" s="174"/>
      <c r="E237" s="130"/>
      <c r="F237" s="174"/>
      <c r="G237" s="130"/>
      <c r="H237" s="174"/>
      <c r="I237" s="130"/>
      <c r="J237" s="174"/>
      <c r="K237" s="130"/>
      <c r="L237" s="174"/>
      <c r="M237" s="130"/>
      <c r="N237" s="161">
        <v>-220</v>
      </c>
    </row>
    <row r="238" spans="1:14" ht="12.75">
      <c r="A238" s="291" t="s">
        <v>719</v>
      </c>
      <c r="B238" s="130">
        <f t="shared" si="13"/>
        <v>-1901</v>
      </c>
      <c r="C238" s="130"/>
      <c r="D238" s="174"/>
      <c r="E238" s="130"/>
      <c r="F238" s="174"/>
      <c r="G238" s="130"/>
      <c r="H238" s="174"/>
      <c r="I238" s="130"/>
      <c r="J238" s="174"/>
      <c r="K238" s="130"/>
      <c r="L238" s="174"/>
      <c r="M238" s="130"/>
      <c r="N238" s="161">
        <v>-1901</v>
      </c>
    </row>
    <row r="239" spans="1:14" ht="12.75">
      <c r="A239" s="291" t="s">
        <v>720</v>
      </c>
      <c r="B239" s="130">
        <f t="shared" si="13"/>
        <v>-362</v>
      </c>
      <c r="C239" s="130"/>
      <c r="D239" s="174"/>
      <c r="E239" s="130"/>
      <c r="F239" s="174"/>
      <c r="G239" s="130"/>
      <c r="H239" s="174"/>
      <c r="I239" s="130"/>
      <c r="J239" s="174"/>
      <c r="K239" s="130"/>
      <c r="L239" s="174"/>
      <c r="M239" s="130"/>
      <c r="N239" s="161">
        <v>-362</v>
      </c>
    </row>
    <row r="240" spans="1:14" ht="12.75">
      <c r="A240" s="291" t="s">
        <v>721</v>
      </c>
      <c r="B240" s="130">
        <f t="shared" si="13"/>
        <v>-357</v>
      </c>
      <c r="C240" s="130"/>
      <c r="D240" s="174"/>
      <c r="E240" s="130"/>
      <c r="F240" s="174"/>
      <c r="G240" s="130"/>
      <c r="H240" s="174"/>
      <c r="I240" s="130"/>
      <c r="J240" s="174"/>
      <c r="K240" s="130"/>
      <c r="L240" s="174"/>
      <c r="M240" s="130"/>
      <c r="N240" s="161">
        <v>-357</v>
      </c>
    </row>
    <row r="241" spans="1:14" ht="12.75">
      <c r="A241" s="291" t="s">
        <v>581</v>
      </c>
      <c r="B241" s="130">
        <f>SUM(B222:B240)</f>
        <v>9309</v>
      </c>
      <c r="C241" s="130">
        <f>SUM(C222:C240)</f>
        <v>0</v>
      </c>
      <c r="D241" s="130">
        <f aca="true" t="shared" si="14" ref="D241:N241">SUM(D222:D240)</f>
        <v>0</v>
      </c>
      <c r="E241" s="130">
        <f t="shared" si="14"/>
        <v>0</v>
      </c>
      <c r="F241" s="130">
        <f t="shared" si="14"/>
        <v>0</v>
      </c>
      <c r="G241" s="130">
        <f t="shared" si="14"/>
        <v>0</v>
      </c>
      <c r="H241" s="130">
        <f t="shared" si="14"/>
        <v>0</v>
      </c>
      <c r="I241" s="130">
        <f t="shared" si="14"/>
        <v>0</v>
      </c>
      <c r="J241" s="130">
        <f t="shared" si="14"/>
        <v>0</v>
      </c>
      <c r="K241" s="130">
        <f t="shared" si="14"/>
        <v>0</v>
      </c>
      <c r="L241" s="130">
        <f t="shared" si="14"/>
        <v>0</v>
      </c>
      <c r="M241" s="130">
        <f t="shared" si="14"/>
        <v>0</v>
      </c>
      <c r="N241" s="130">
        <f t="shared" si="14"/>
        <v>9309</v>
      </c>
    </row>
    <row r="242" spans="1:14" ht="12.75">
      <c r="A242" s="292" t="s">
        <v>656</v>
      </c>
      <c r="B242" s="164">
        <f>SUM(C242:N242)</f>
        <v>9387</v>
      </c>
      <c r="C242" s="164">
        <f aca="true" t="shared" si="15" ref="C242:N242">SUM(C221,C241)</f>
        <v>0</v>
      </c>
      <c r="D242" s="164">
        <f t="shared" si="15"/>
        <v>0</v>
      </c>
      <c r="E242" s="164">
        <f t="shared" si="15"/>
        <v>0</v>
      </c>
      <c r="F242" s="164">
        <f t="shared" si="15"/>
        <v>0</v>
      </c>
      <c r="G242" s="164">
        <f t="shared" si="15"/>
        <v>0</v>
      </c>
      <c r="H242" s="164">
        <f t="shared" si="15"/>
        <v>0</v>
      </c>
      <c r="I242" s="164">
        <f t="shared" si="15"/>
        <v>0</v>
      </c>
      <c r="J242" s="164">
        <f t="shared" si="15"/>
        <v>0</v>
      </c>
      <c r="K242" s="164">
        <f t="shared" si="15"/>
        <v>0</v>
      </c>
      <c r="L242" s="164">
        <f t="shared" si="15"/>
        <v>0</v>
      </c>
      <c r="M242" s="164">
        <f t="shared" si="15"/>
        <v>0</v>
      </c>
      <c r="N242" s="164">
        <f t="shared" si="15"/>
        <v>9387</v>
      </c>
    </row>
    <row r="243" spans="1:14" ht="12.75">
      <c r="A243" s="17" t="s">
        <v>92</v>
      </c>
      <c r="B243" s="183"/>
      <c r="C243" s="183"/>
      <c r="D243" s="186"/>
      <c r="E243" s="183"/>
      <c r="F243" s="186"/>
      <c r="G243" s="183"/>
      <c r="H243" s="186"/>
      <c r="I243" s="183"/>
      <c r="J243" s="186"/>
      <c r="K243" s="183"/>
      <c r="L243" s="186"/>
      <c r="M243" s="183"/>
      <c r="N243" s="188"/>
    </row>
    <row r="244" spans="1:14" ht="12.75">
      <c r="A244" s="291" t="s">
        <v>106</v>
      </c>
      <c r="B244" s="178">
        <f>SUM(C244:N244)</f>
        <v>1413135</v>
      </c>
      <c r="C244" s="305">
        <f>SUM(C156,C160,C164,C168,C175,C181,C185,C189,C193,C197,C201,C205,C216,C220,C250)</f>
        <v>2200</v>
      </c>
      <c r="D244" s="304">
        <f aca="true" t="shared" si="16" ref="D244:N244">SUM(D156,D160,D164,D168,D175,D181,D185,D189,D193,D197,D201,D205,D216,D220,D250)</f>
        <v>638</v>
      </c>
      <c r="E244" s="305">
        <f t="shared" si="16"/>
        <v>428829</v>
      </c>
      <c r="F244" s="304">
        <f t="shared" si="16"/>
        <v>113998</v>
      </c>
      <c r="G244" s="305">
        <f t="shared" si="16"/>
        <v>11439</v>
      </c>
      <c r="H244" s="304">
        <f t="shared" si="16"/>
        <v>11550</v>
      </c>
      <c r="I244" s="305">
        <f t="shared" si="16"/>
        <v>22599</v>
      </c>
      <c r="J244" s="304">
        <f t="shared" si="16"/>
        <v>69195</v>
      </c>
      <c r="K244" s="305">
        <f t="shared" si="16"/>
        <v>1200</v>
      </c>
      <c r="L244" s="304">
        <f t="shared" si="16"/>
        <v>440000</v>
      </c>
      <c r="M244" s="305">
        <f t="shared" si="16"/>
        <v>221107</v>
      </c>
      <c r="N244" s="365">
        <f t="shared" si="16"/>
        <v>90380</v>
      </c>
    </row>
    <row r="245" spans="1:14" ht="12.75">
      <c r="A245" s="291" t="s">
        <v>555</v>
      </c>
      <c r="B245" s="178">
        <f>SUM(C245:N245)</f>
        <v>1429991</v>
      </c>
      <c r="C245" s="305">
        <f aca="true" t="shared" si="17" ref="C245:N245">SUM(C157,C161,C165,C169,C176,C182,C186,C190,C194,C198,C202,C206,C217,C221,C251)</f>
        <v>7300</v>
      </c>
      <c r="D245" s="305">
        <f t="shared" si="17"/>
        <v>2015</v>
      </c>
      <c r="E245" s="305">
        <f t="shared" si="17"/>
        <v>433679</v>
      </c>
      <c r="F245" s="305">
        <f t="shared" si="17"/>
        <v>117230</v>
      </c>
      <c r="G245" s="305">
        <f t="shared" si="17"/>
        <v>11439</v>
      </c>
      <c r="H245" s="305">
        <f t="shared" si="17"/>
        <v>15491</v>
      </c>
      <c r="I245" s="305">
        <f t="shared" si="17"/>
        <v>104309</v>
      </c>
      <c r="J245" s="305">
        <f t="shared" si="17"/>
        <v>76143</v>
      </c>
      <c r="K245" s="305">
        <f t="shared" si="17"/>
        <v>1200</v>
      </c>
      <c r="L245" s="305">
        <f t="shared" si="17"/>
        <v>440000</v>
      </c>
      <c r="M245" s="305">
        <f t="shared" si="17"/>
        <v>221107</v>
      </c>
      <c r="N245" s="305">
        <f t="shared" si="17"/>
        <v>78</v>
      </c>
    </row>
    <row r="246" spans="1:14" ht="12.75">
      <c r="A246" s="291" t="s">
        <v>581</v>
      </c>
      <c r="B246" s="178">
        <f>SUM(C246:N246)</f>
        <v>-46465</v>
      </c>
      <c r="C246" s="305">
        <f>SUM(C62,C104,C123,C145,C172,C178,C213,C241)</f>
        <v>5548</v>
      </c>
      <c r="D246" s="305">
        <f aca="true" t="shared" si="18" ref="D246:N246">SUM(D62,D104,D123,D145,D172,D178,D213,D241)</f>
        <v>1498</v>
      </c>
      <c r="E246" s="395">
        <f t="shared" si="18"/>
        <v>3343</v>
      </c>
      <c r="F246" s="305">
        <f t="shared" si="18"/>
        <v>2137</v>
      </c>
      <c r="G246" s="395">
        <v>62655</v>
      </c>
      <c r="H246" s="305">
        <f t="shared" si="18"/>
        <v>1769</v>
      </c>
      <c r="I246" s="305">
        <f t="shared" si="18"/>
        <v>-1000</v>
      </c>
      <c r="J246" s="305">
        <f t="shared" si="18"/>
        <v>10109</v>
      </c>
      <c r="K246" s="305">
        <f t="shared" si="18"/>
        <v>1100</v>
      </c>
      <c r="L246" s="305">
        <f t="shared" si="18"/>
        <v>-300000</v>
      </c>
      <c r="M246" s="305">
        <f t="shared" si="18"/>
        <v>157067</v>
      </c>
      <c r="N246" s="305">
        <f t="shared" si="18"/>
        <v>9309</v>
      </c>
    </row>
    <row r="247" spans="1:14" ht="12.75">
      <c r="A247" s="292" t="s">
        <v>656</v>
      </c>
      <c r="B247" s="347">
        <f>SUM(C247:N247)</f>
        <v>1383526</v>
      </c>
      <c r="C247" s="347">
        <f>SUM(C245:C246)</f>
        <v>12848</v>
      </c>
      <c r="D247" s="347">
        <f aca="true" t="shared" si="19" ref="D247:N247">SUM(D245:D246)</f>
        <v>3513</v>
      </c>
      <c r="E247" s="347">
        <f t="shared" si="19"/>
        <v>437022</v>
      </c>
      <c r="F247" s="347">
        <f t="shared" si="19"/>
        <v>119367</v>
      </c>
      <c r="G247" s="347">
        <f t="shared" si="19"/>
        <v>74094</v>
      </c>
      <c r="H247" s="347">
        <f t="shared" si="19"/>
        <v>17260</v>
      </c>
      <c r="I247" s="347">
        <f t="shared" si="19"/>
        <v>103309</v>
      </c>
      <c r="J247" s="347">
        <f t="shared" si="19"/>
        <v>86252</v>
      </c>
      <c r="K247" s="347">
        <f t="shared" si="19"/>
        <v>2300</v>
      </c>
      <c r="L247" s="347">
        <f t="shared" si="19"/>
        <v>140000</v>
      </c>
      <c r="M247" s="347">
        <f t="shared" si="19"/>
        <v>378174</v>
      </c>
      <c r="N247" s="347">
        <f t="shared" si="19"/>
        <v>9387</v>
      </c>
    </row>
    <row r="248" spans="1:14" ht="12.75">
      <c r="A248" s="379"/>
      <c r="B248" s="380"/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380"/>
      <c r="N248" s="380"/>
    </row>
    <row r="249" spans="1:14" ht="12.75">
      <c r="A249" s="1" t="s">
        <v>332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256" t="s">
        <v>657</v>
      </c>
      <c r="B250" s="228">
        <f>SUM(C250:N250)</f>
        <v>1226025</v>
      </c>
      <c r="C250" s="228">
        <f>SUM(C13,C17,C21,C25,C29,C33,C37,C41,C45,C49,C65,C69,C75,C80,C85,C89,C93,C97,C101,C107,C111,C115,C119,C126,C130,C134,C138,C142,C148,C152)</f>
        <v>0</v>
      </c>
      <c r="D250" s="228">
        <f aca="true" t="shared" si="20" ref="D250:N250">SUM(D13,D17,D21,D25,D29,D33,D37,D41,D45,D49,D65,D69,D75,D80,D85,D89,D93,D97,D101,D107,D111,D115,D119,D126,D130,D134,D138,D142,D148,D152)</f>
        <v>0</v>
      </c>
      <c r="E250" s="228">
        <f t="shared" si="20"/>
        <v>413850</v>
      </c>
      <c r="F250" s="228">
        <f t="shared" si="20"/>
        <v>40753</v>
      </c>
      <c r="G250" s="228">
        <f t="shared" si="20"/>
        <v>5771</v>
      </c>
      <c r="H250" s="228">
        <f t="shared" si="20"/>
        <v>11550</v>
      </c>
      <c r="I250" s="228">
        <f t="shared" si="20"/>
        <v>22599</v>
      </c>
      <c r="J250" s="228">
        <f t="shared" si="20"/>
        <v>69195</v>
      </c>
      <c r="K250" s="228">
        <f t="shared" si="20"/>
        <v>1200</v>
      </c>
      <c r="L250" s="228">
        <f t="shared" si="20"/>
        <v>440000</v>
      </c>
      <c r="M250" s="228">
        <f t="shared" si="20"/>
        <v>221107</v>
      </c>
      <c r="N250" s="228">
        <f t="shared" si="20"/>
        <v>0</v>
      </c>
    </row>
    <row r="251" spans="1:14" ht="12.75">
      <c r="A251" s="344" t="s">
        <v>658</v>
      </c>
      <c r="B251" s="228">
        <f>SUM(C251:N251)</f>
        <v>1248983</v>
      </c>
      <c r="C251" s="228">
        <f aca="true" t="shared" si="21" ref="C251:N251">SUM(C14,C18,C22,C26,C30,C34,C38,C42,C46,C50,C66,C70,C76,C81,C86,C90,C94,C98,C102,C108,C112,C116,C120,C127,C131,C135,C139,C143,C149,C153)</f>
        <v>120</v>
      </c>
      <c r="D251" s="228">
        <f t="shared" si="21"/>
        <v>32</v>
      </c>
      <c r="E251" s="228">
        <f t="shared" si="21"/>
        <v>418229</v>
      </c>
      <c r="F251" s="228">
        <f t="shared" si="21"/>
        <v>43485</v>
      </c>
      <c r="G251" s="228">
        <f t="shared" si="21"/>
        <v>5771</v>
      </c>
      <c r="H251" s="228">
        <f t="shared" si="21"/>
        <v>15491</v>
      </c>
      <c r="I251" s="228">
        <f t="shared" si="21"/>
        <v>27405</v>
      </c>
      <c r="J251" s="228">
        <f t="shared" si="21"/>
        <v>76143</v>
      </c>
      <c r="K251" s="228">
        <f t="shared" si="21"/>
        <v>1200</v>
      </c>
      <c r="L251" s="228">
        <f t="shared" si="21"/>
        <v>440000</v>
      </c>
      <c r="M251" s="228">
        <f t="shared" si="21"/>
        <v>221107</v>
      </c>
      <c r="N251" s="228">
        <f t="shared" si="21"/>
        <v>0</v>
      </c>
    </row>
    <row r="252" spans="1:14" ht="12.75">
      <c r="A252" s="1" t="s">
        <v>659</v>
      </c>
      <c r="B252" s="228">
        <f>SUM(C252:N252)</f>
        <v>1184155</v>
      </c>
      <c r="C252" s="228">
        <f>SUM(C15,C19,C23,C27,C31,C35,C39,C43,C47,C63,C67,C73,C77,C82,C87,C91,C95,C99,C105,C109,C113,C117,C124,C128,C132,C136,C140,C146,C150,C154)</f>
        <v>120</v>
      </c>
      <c r="D252" s="228">
        <f aca="true" t="shared" si="22" ref="D252:N252">SUM(D15,D19,D23,D27,D31,D35,D39,D43,D47,D63,D67,D73,D77,D82,D87,D91,D95,D99,D105,D109,D113,D117,D124,D128,D132,D136,D140,D146,D150,D154)</f>
        <v>32</v>
      </c>
      <c r="E252" s="228">
        <f t="shared" si="22"/>
        <v>420201</v>
      </c>
      <c r="F252" s="228">
        <f t="shared" si="22"/>
        <v>45342</v>
      </c>
      <c r="G252" s="228">
        <f>SUM(G15,G19,G23,G27,G31,G35,G39,G43,G47,G63,G67,G73,G77,G82,G87,G91,G95,G99,G105,G109,G113,G117,G124,G128,G132,G136,G140,G146,G150,G154)</f>
        <v>68069</v>
      </c>
      <c r="H252" s="228">
        <f>SUM(H15,H19,H23,H27,H31,H35,H39,H43,H47,H63,H67,H73,H77,H82,H87,H91,H95,H99,H105,H109,H113,H117,H124,H128,H132,H136,H140,H146,H150,H154)</f>
        <v>17260</v>
      </c>
      <c r="I252" s="228">
        <f t="shared" si="22"/>
        <v>26405</v>
      </c>
      <c r="J252" s="228">
        <f t="shared" si="22"/>
        <v>86252</v>
      </c>
      <c r="K252" s="228">
        <f t="shared" si="22"/>
        <v>2300</v>
      </c>
      <c r="L252" s="228">
        <f t="shared" si="22"/>
        <v>140000</v>
      </c>
      <c r="M252" s="228">
        <f t="shared" si="22"/>
        <v>378174</v>
      </c>
      <c r="N252" s="228">
        <f t="shared" si="22"/>
        <v>0</v>
      </c>
    </row>
    <row r="253" spans="1:14" ht="12.75">
      <c r="A253" s="1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</sheetData>
  <sheetProtection/>
  <mergeCells count="14">
    <mergeCell ref="B7:B10"/>
    <mergeCell ref="A7:A10"/>
    <mergeCell ref="E8:E10"/>
    <mergeCell ref="C7:H7"/>
    <mergeCell ref="A3:N3"/>
    <mergeCell ref="A4:N4"/>
    <mergeCell ref="A5:N5"/>
    <mergeCell ref="I8:I10"/>
    <mergeCell ref="J8:J10"/>
    <mergeCell ref="N7:N10"/>
    <mergeCell ref="M7:M10"/>
    <mergeCell ref="L7:L10"/>
    <mergeCell ref="I7:K7"/>
    <mergeCell ref="C8:C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8" r:id="rId1"/>
  <headerFooter alignWithMargins="0">
    <oddFooter>&amp;C&amp;P. oldal</oddFooter>
  </headerFooter>
  <rowBreaks count="4" manualBreakCount="4">
    <brk id="47" max="13" man="1"/>
    <brk id="109" max="13" man="1"/>
    <brk id="173" max="13" man="1"/>
    <brk id="21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9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42.421875" style="0" customWidth="1"/>
    <col min="2" max="2" width="9.8515625" style="0" bestFit="1" customWidth="1"/>
    <col min="3" max="5" width="9.7109375" style="0" customWidth="1"/>
    <col min="6" max="7" width="10.421875" style="0" customWidth="1"/>
    <col min="8" max="11" width="9.7109375" style="0" customWidth="1"/>
    <col min="12" max="12" width="8.28125" style="0" customWidth="1"/>
    <col min="13" max="13" width="8.140625" style="0" customWidth="1"/>
    <col min="14" max="14" width="8.00390625" style="0" customWidth="1"/>
    <col min="15" max="15" width="9.8515625" style="0" bestFit="1" customWidth="1"/>
  </cols>
  <sheetData>
    <row r="1" spans="1:14" ht="15.75">
      <c r="A1" s="6" t="s">
        <v>783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</row>
    <row r="2" spans="1:14" ht="15.7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</row>
    <row r="3" spans="1:14" ht="15.75">
      <c r="A3" s="6"/>
      <c r="B3" s="6"/>
      <c r="C3" s="6"/>
      <c r="D3" s="6"/>
      <c r="E3" s="8"/>
      <c r="F3" s="8" t="s">
        <v>70</v>
      </c>
      <c r="G3" s="8"/>
      <c r="H3" s="6"/>
      <c r="I3" s="7"/>
      <c r="J3" s="7"/>
      <c r="K3" s="7"/>
      <c r="L3" s="7"/>
      <c r="M3" s="7"/>
      <c r="N3" s="7"/>
    </row>
    <row r="4" spans="1:15" ht="15.75">
      <c r="A4" s="437" t="s">
        <v>651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ht="15.75">
      <c r="A5" s="437" t="s">
        <v>22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4" ht="12.75">
      <c r="A6" s="7"/>
      <c r="B6" s="7"/>
      <c r="C6" s="7"/>
      <c r="D6" s="7"/>
      <c r="E6" s="7"/>
      <c r="F6" s="7"/>
      <c r="G6" s="7"/>
      <c r="H6" s="7"/>
      <c r="I6" s="7" t="s">
        <v>43</v>
      </c>
      <c r="J6" s="7"/>
      <c r="K6" s="7"/>
      <c r="L6" s="7"/>
      <c r="M6" s="7"/>
      <c r="N6" s="7"/>
    </row>
    <row r="7" spans="1:14" ht="12.75">
      <c r="A7" s="440" t="s">
        <v>568</v>
      </c>
      <c r="B7" s="440" t="s">
        <v>570</v>
      </c>
      <c r="C7" s="443" t="s">
        <v>73</v>
      </c>
      <c r="D7" s="468"/>
      <c r="E7" s="468"/>
      <c r="F7" s="468"/>
      <c r="G7" s="468"/>
      <c r="H7" s="444"/>
      <c r="I7" s="456" t="s">
        <v>74</v>
      </c>
      <c r="J7" s="467"/>
      <c r="K7" s="467"/>
      <c r="L7" s="427" t="s">
        <v>565</v>
      </c>
      <c r="M7" s="440" t="s">
        <v>569</v>
      </c>
      <c r="N7" s="440" t="s">
        <v>76</v>
      </c>
    </row>
    <row r="8" spans="1:14" ht="12.75">
      <c r="A8" s="432"/>
      <c r="B8" s="432"/>
      <c r="C8" s="440" t="s">
        <v>566</v>
      </c>
      <c r="D8" s="24" t="s">
        <v>78</v>
      </c>
      <c r="E8" s="440" t="s">
        <v>79</v>
      </c>
      <c r="F8" s="24" t="s">
        <v>80</v>
      </c>
      <c r="G8" s="23" t="s">
        <v>252</v>
      </c>
      <c r="H8" s="9" t="s">
        <v>47</v>
      </c>
      <c r="I8" s="440" t="s">
        <v>81</v>
      </c>
      <c r="J8" s="440" t="s">
        <v>82</v>
      </c>
      <c r="K8" s="20" t="s">
        <v>48</v>
      </c>
      <c r="L8" s="432"/>
      <c r="M8" s="432"/>
      <c r="N8" s="432"/>
    </row>
    <row r="9" spans="1:14" ht="12.75">
      <c r="A9" s="432"/>
      <c r="B9" s="432"/>
      <c r="C9" s="432"/>
      <c r="D9" s="24" t="s">
        <v>84</v>
      </c>
      <c r="E9" s="432"/>
      <c r="F9" s="24" t="s">
        <v>85</v>
      </c>
      <c r="G9" s="23" t="s">
        <v>253</v>
      </c>
      <c r="H9" s="23" t="s">
        <v>264</v>
      </c>
      <c r="I9" s="432"/>
      <c r="J9" s="432"/>
      <c r="K9" s="24" t="s">
        <v>86</v>
      </c>
      <c r="L9" s="432"/>
      <c r="M9" s="432"/>
      <c r="N9" s="432"/>
    </row>
    <row r="10" spans="1:14" ht="12.75">
      <c r="A10" s="442"/>
      <c r="B10" s="442"/>
      <c r="C10" s="442"/>
      <c r="D10" s="26" t="s">
        <v>87</v>
      </c>
      <c r="E10" s="442"/>
      <c r="F10" s="26" t="s">
        <v>88</v>
      </c>
      <c r="G10" s="11" t="s">
        <v>254</v>
      </c>
      <c r="H10" s="11" t="s">
        <v>265</v>
      </c>
      <c r="I10" s="442"/>
      <c r="J10" s="442"/>
      <c r="K10" s="26" t="s">
        <v>60</v>
      </c>
      <c r="L10" s="442"/>
      <c r="M10" s="442"/>
      <c r="N10" s="442"/>
    </row>
    <row r="11" spans="1:14" ht="12.75">
      <c r="A11" s="12" t="s">
        <v>7</v>
      </c>
      <c r="B11" s="22" t="s">
        <v>8</v>
      </c>
      <c r="C11" s="12" t="s">
        <v>9</v>
      </c>
      <c r="D11" s="22" t="s">
        <v>10</v>
      </c>
      <c r="E11" s="12" t="s">
        <v>11</v>
      </c>
      <c r="F11" s="22" t="s">
        <v>12</v>
      </c>
      <c r="G11" s="12" t="s">
        <v>14</v>
      </c>
      <c r="H11" s="13" t="s">
        <v>15</v>
      </c>
      <c r="I11" s="21" t="s">
        <v>16</v>
      </c>
      <c r="J11" s="12" t="s">
        <v>17</v>
      </c>
      <c r="K11" s="22" t="s">
        <v>18</v>
      </c>
      <c r="L11" s="11" t="s">
        <v>19</v>
      </c>
      <c r="M11" s="22" t="s">
        <v>20</v>
      </c>
      <c r="N11" s="12" t="s">
        <v>21</v>
      </c>
    </row>
    <row r="12" spans="1:14" ht="12.75">
      <c r="A12" s="17" t="s">
        <v>339</v>
      </c>
      <c r="B12" s="167"/>
      <c r="C12" s="167"/>
      <c r="D12" s="171"/>
      <c r="E12" s="167"/>
      <c r="F12" s="171"/>
      <c r="G12" s="167"/>
      <c r="H12" s="169"/>
      <c r="I12" s="170"/>
      <c r="J12" s="167"/>
      <c r="K12" s="171"/>
      <c r="L12" s="167"/>
      <c r="M12" s="171"/>
      <c r="N12" s="167"/>
    </row>
    <row r="13" spans="1:14" ht="12.75">
      <c r="A13" s="307" t="s">
        <v>106</v>
      </c>
      <c r="B13" s="130">
        <f>SUM(C13:N13)</f>
        <v>0</v>
      </c>
      <c r="C13" s="130"/>
      <c r="D13" s="174"/>
      <c r="E13" s="130"/>
      <c r="F13" s="174"/>
      <c r="G13" s="130"/>
      <c r="H13" s="161"/>
      <c r="I13" s="184"/>
      <c r="J13" s="130"/>
      <c r="K13" s="174"/>
      <c r="L13" s="130"/>
      <c r="M13" s="174"/>
      <c r="N13" s="130"/>
    </row>
    <row r="14" spans="1:14" ht="12.75">
      <c r="A14" s="307" t="s">
        <v>555</v>
      </c>
      <c r="B14" s="130"/>
      <c r="C14" s="130"/>
      <c r="D14" s="174"/>
      <c r="E14" s="130"/>
      <c r="F14" s="174"/>
      <c r="G14" s="130"/>
      <c r="H14" s="161"/>
      <c r="I14" s="184"/>
      <c r="J14" s="130"/>
      <c r="K14" s="174"/>
      <c r="L14" s="130"/>
      <c r="M14" s="174"/>
      <c r="N14" s="130"/>
    </row>
    <row r="15" spans="1:14" ht="12.75">
      <c r="A15" s="292" t="s">
        <v>632</v>
      </c>
      <c r="B15" s="164">
        <f>SUM(C15:N15)</f>
        <v>0</v>
      </c>
      <c r="C15" s="164">
        <v>0</v>
      </c>
      <c r="D15" s="173">
        <v>0</v>
      </c>
      <c r="E15" s="164">
        <v>0</v>
      </c>
      <c r="F15" s="173"/>
      <c r="G15" s="164">
        <v>0</v>
      </c>
      <c r="H15" s="160">
        <v>0</v>
      </c>
      <c r="I15" s="172">
        <v>0</v>
      </c>
      <c r="J15" s="164">
        <v>0</v>
      </c>
      <c r="K15" s="173">
        <v>0</v>
      </c>
      <c r="L15" s="164">
        <v>0</v>
      </c>
      <c r="M15" s="173">
        <v>0</v>
      </c>
      <c r="N15" s="164">
        <v>0</v>
      </c>
    </row>
    <row r="16" spans="1:14" ht="12.75">
      <c r="A16" s="30" t="s">
        <v>342</v>
      </c>
      <c r="B16" s="168"/>
      <c r="C16" s="130"/>
      <c r="D16" s="168"/>
      <c r="E16" s="130"/>
      <c r="F16" s="168"/>
      <c r="G16" s="130"/>
      <c r="H16" s="161"/>
      <c r="I16" s="174"/>
      <c r="J16" s="130"/>
      <c r="K16" s="174"/>
      <c r="L16" s="130"/>
      <c r="M16" s="168"/>
      <c r="N16" s="130"/>
    </row>
    <row r="17" spans="1:14" ht="12.75">
      <c r="A17" s="307" t="s">
        <v>106</v>
      </c>
      <c r="B17" s="168">
        <f>SUM(C17:N17)</f>
        <v>0</v>
      </c>
      <c r="C17" s="130"/>
      <c r="D17" s="168"/>
      <c r="E17" s="130"/>
      <c r="F17" s="168"/>
      <c r="G17" s="130"/>
      <c r="H17" s="161"/>
      <c r="I17" s="174"/>
      <c r="J17" s="130"/>
      <c r="K17" s="174"/>
      <c r="L17" s="130"/>
      <c r="M17" s="168"/>
      <c r="N17" s="130"/>
    </row>
    <row r="18" spans="1:14" ht="12.75">
      <c r="A18" s="307" t="s">
        <v>555</v>
      </c>
      <c r="B18" s="168"/>
      <c r="C18" s="130"/>
      <c r="D18" s="168"/>
      <c r="E18" s="130"/>
      <c r="F18" s="168"/>
      <c r="G18" s="130"/>
      <c r="H18" s="161"/>
      <c r="I18" s="174"/>
      <c r="J18" s="130"/>
      <c r="K18" s="174"/>
      <c r="L18" s="130"/>
      <c r="M18" s="168"/>
      <c r="N18" s="130"/>
    </row>
    <row r="19" spans="1:14" ht="12.75">
      <c r="A19" s="292" t="s">
        <v>632</v>
      </c>
      <c r="B19" s="164">
        <f>SUM(C19:N19)</f>
        <v>0</v>
      </c>
      <c r="C19" s="130">
        <v>0</v>
      </c>
      <c r="D19" s="168">
        <v>0</v>
      </c>
      <c r="E19" s="130">
        <v>0</v>
      </c>
      <c r="F19" s="168">
        <v>0</v>
      </c>
      <c r="G19" s="130">
        <v>0</v>
      </c>
      <c r="H19" s="161">
        <v>0</v>
      </c>
      <c r="I19" s="174">
        <v>0</v>
      </c>
      <c r="J19" s="130">
        <v>0</v>
      </c>
      <c r="K19" s="174">
        <v>0</v>
      </c>
      <c r="L19" s="130">
        <v>0</v>
      </c>
      <c r="M19" s="168">
        <v>0</v>
      </c>
      <c r="N19" s="130">
        <v>0</v>
      </c>
    </row>
    <row r="20" spans="1:14" ht="12.75">
      <c r="A20" s="17" t="s">
        <v>341</v>
      </c>
      <c r="B20" s="175"/>
      <c r="C20" s="167"/>
      <c r="D20" s="171"/>
      <c r="E20" s="167"/>
      <c r="F20" s="171"/>
      <c r="G20" s="167"/>
      <c r="H20" s="176"/>
      <c r="I20" s="170"/>
      <c r="J20" s="167"/>
      <c r="K20" s="171"/>
      <c r="L20" s="167"/>
      <c r="M20" s="171"/>
      <c r="N20" s="167"/>
    </row>
    <row r="21" spans="1:14" ht="12.75">
      <c r="A21" s="307" t="s">
        <v>106</v>
      </c>
      <c r="B21" s="287">
        <f aca="true" t="shared" si="0" ref="B21:B27">SUM(C21:N21)</f>
        <v>259166</v>
      </c>
      <c r="C21" s="130">
        <v>163140</v>
      </c>
      <c r="D21" s="174">
        <v>41675</v>
      </c>
      <c r="E21" s="130">
        <v>53619</v>
      </c>
      <c r="F21" s="174"/>
      <c r="G21" s="130"/>
      <c r="H21" s="155"/>
      <c r="I21" s="184"/>
      <c r="J21" s="130">
        <v>732</v>
      </c>
      <c r="K21" s="174"/>
      <c r="L21" s="130"/>
      <c r="M21" s="174"/>
      <c r="N21" s="130"/>
    </row>
    <row r="22" spans="1:14" ht="12.75">
      <c r="A22" s="307" t="s">
        <v>555</v>
      </c>
      <c r="B22" s="287">
        <f t="shared" si="0"/>
        <v>268550</v>
      </c>
      <c r="C22" s="130">
        <v>167931</v>
      </c>
      <c r="D22" s="174">
        <v>42968</v>
      </c>
      <c r="E22" s="130">
        <v>53619</v>
      </c>
      <c r="F22" s="174"/>
      <c r="G22" s="130"/>
      <c r="H22" s="155"/>
      <c r="I22" s="184"/>
      <c r="J22" s="130">
        <v>4032</v>
      </c>
      <c r="K22" s="174"/>
      <c r="L22" s="130"/>
      <c r="M22" s="174"/>
      <c r="N22" s="130"/>
    </row>
    <row r="23" spans="1:14" ht="12.75">
      <c r="A23" s="307" t="s">
        <v>722</v>
      </c>
      <c r="B23" s="287">
        <f t="shared" si="0"/>
        <v>2900</v>
      </c>
      <c r="C23" s="130"/>
      <c r="D23" s="174"/>
      <c r="E23" s="130"/>
      <c r="F23" s="174"/>
      <c r="G23" s="130"/>
      <c r="H23" s="155"/>
      <c r="I23" s="184"/>
      <c r="J23" s="130">
        <v>2900</v>
      </c>
      <c r="K23" s="174"/>
      <c r="L23" s="130"/>
      <c r="M23" s="174"/>
      <c r="N23" s="130"/>
    </row>
    <row r="24" spans="1:14" ht="12.75">
      <c r="A24" s="307" t="s">
        <v>724</v>
      </c>
      <c r="B24" s="287">
        <f t="shared" si="0"/>
        <v>220</v>
      </c>
      <c r="C24" s="130"/>
      <c r="D24" s="174"/>
      <c r="E24" s="130"/>
      <c r="F24" s="174"/>
      <c r="G24" s="130"/>
      <c r="H24" s="155"/>
      <c r="I24" s="184"/>
      <c r="J24" s="130">
        <v>220</v>
      </c>
      <c r="K24" s="174"/>
      <c r="L24" s="130"/>
      <c r="M24" s="174"/>
      <c r="N24" s="130"/>
    </row>
    <row r="25" spans="1:14" ht="12.75">
      <c r="A25" s="307" t="s">
        <v>624</v>
      </c>
      <c r="B25" s="287">
        <f t="shared" si="0"/>
        <v>441</v>
      </c>
      <c r="C25" s="130">
        <v>347</v>
      </c>
      <c r="D25" s="174">
        <v>94</v>
      </c>
      <c r="E25" s="130"/>
      <c r="F25" s="174"/>
      <c r="G25" s="130"/>
      <c r="H25" s="155"/>
      <c r="I25" s="184"/>
      <c r="J25" s="130"/>
      <c r="K25" s="174"/>
      <c r="L25" s="130"/>
      <c r="M25" s="174"/>
      <c r="N25" s="130"/>
    </row>
    <row r="26" spans="1:14" ht="12.75">
      <c r="A26" s="307" t="s">
        <v>582</v>
      </c>
      <c r="B26" s="287">
        <f t="shared" si="0"/>
        <v>3561</v>
      </c>
      <c r="C26" s="130">
        <f aca="true" t="shared" si="1" ref="C26:N26">SUM(C23:C25)</f>
        <v>347</v>
      </c>
      <c r="D26" s="130">
        <f t="shared" si="1"/>
        <v>94</v>
      </c>
      <c r="E26" s="130">
        <f t="shared" si="1"/>
        <v>0</v>
      </c>
      <c r="F26" s="130">
        <f t="shared" si="1"/>
        <v>0</v>
      </c>
      <c r="G26" s="130">
        <f t="shared" si="1"/>
        <v>0</v>
      </c>
      <c r="H26" s="130">
        <f t="shared" si="1"/>
        <v>0</v>
      </c>
      <c r="I26" s="130">
        <f t="shared" si="1"/>
        <v>0</v>
      </c>
      <c r="J26" s="130">
        <f t="shared" si="1"/>
        <v>3120</v>
      </c>
      <c r="K26" s="130">
        <f t="shared" si="1"/>
        <v>0</v>
      </c>
      <c r="L26" s="130">
        <f t="shared" si="1"/>
        <v>0</v>
      </c>
      <c r="M26" s="130">
        <f t="shared" si="1"/>
        <v>0</v>
      </c>
      <c r="N26" s="130">
        <f t="shared" si="1"/>
        <v>0</v>
      </c>
    </row>
    <row r="27" spans="1:14" ht="12.75">
      <c r="A27" s="292" t="s">
        <v>632</v>
      </c>
      <c r="B27" s="164">
        <f t="shared" si="0"/>
        <v>272111</v>
      </c>
      <c r="C27" s="164">
        <f aca="true" t="shared" si="2" ref="C27:N27">SUM(C22,C26)</f>
        <v>168278</v>
      </c>
      <c r="D27" s="164">
        <f t="shared" si="2"/>
        <v>43062</v>
      </c>
      <c r="E27" s="164">
        <f t="shared" si="2"/>
        <v>53619</v>
      </c>
      <c r="F27" s="164">
        <f t="shared" si="2"/>
        <v>0</v>
      </c>
      <c r="G27" s="164">
        <f t="shared" si="2"/>
        <v>0</v>
      </c>
      <c r="H27" s="164">
        <f t="shared" si="2"/>
        <v>0</v>
      </c>
      <c r="I27" s="164">
        <f t="shared" si="2"/>
        <v>0</v>
      </c>
      <c r="J27" s="164">
        <f t="shared" si="2"/>
        <v>7152</v>
      </c>
      <c r="K27" s="164">
        <f t="shared" si="2"/>
        <v>0</v>
      </c>
      <c r="L27" s="164">
        <f t="shared" si="2"/>
        <v>0</v>
      </c>
      <c r="M27" s="164">
        <f t="shared" si="2"/>
        <v>0</v>
      </c>
      <c r="N27" s="164">
        <f t="shared" si="2"/>
        <v>0</v>
      </c>
    </row>
    <row r="28" spans="1:14" ht="12.75">
      <c r="A28" s="17" t="s">
        <v>395</v>
      </c>
      <c r="B28" s="167"/>
      <c r="C28" s="167"/>
      <c r="D28" s="171"/>
      <c r="E28" s="167"/>
      <c r="F28" s="171"/>
      <c r="G28" s="167"/>
      <c r="H28" s="169"/>
      <c r="I28" s="170"/>
      <c r="J28" s="167"/>
      <c r="K28" s="171"/>
      <c r="L28" s="167"/>
      <c r="M28" s="167"/>
      <c r="N28" s="167"/>
    </row>
    <row r="29" spans="1:14" ht="12.75">
      <c r="A29" s="307" t="s">
        <v>106</v>
      </c>
      <c r="B29" s="130">
        <f aca="true" t="shared" si="3" ref="B29:B34">SUM(C29:N29)</f>
        <v>10500</v>
      </c>
      <c r="C29" s="130"/>
      <c r="D29" s="174"/>
      <c r="E29" s="130"/>
      <c r="F29" s="174"/>
      <c r="G29" s="130"/>
      <c r="H29" s="161">
        <v>10500</v>
      </c>
      <c r="I29" s="184"/>
      <c r="J29" s="130"/>
      <c r="K29" s="174"/>
      <c r="L29" s="130"/>
      <c r="M29" s="130"/>
      <c r="N29" s="130"/>
    </row>
    <row r="30" spans="1:14" ht="12.75">
      <c r="A30" s="307" t="s">
        <v>555</v>
      </c>
      <c r="B30" s="130">
        <f t="shared" si="3"/>
        <v>38439</v>
      </c>
      <c r="C30" s="130"/>
      <c r="D30" s="174"/>
      <c r="E30" s="130"/>
      <c r="F30" s="174"/>
      <c r="G30" s="130"/>
      <c r="H30" s="161">
        <v>38439</v>
      </c>
      <c r="I30" s="184"/>
      <c r="J30" s="130"/>
      <c r="K30" s="174"/>
      <c r="L30" s="130"/>
      <c r="M30" s="130"/>
      <c r="N30" s="130"/>
    </row>
    <row r="31" spans="1:14" ht="12.75">
      <c r="A31" s="307" t="s">
        <v>606</v>
      </c>
      <c r="B31" s="130">
        <f t="shared" si="3"/>
        <v>12366</v>
      </c>
      <c r="C31" s="130"/>
      <c r="D31" s="174"/>
      <c r="E31" s="130"/>
      <c r="F31" s="174"/>
      <c r="G31" s="130"/>
      <c r="H31" s="161">
        <v>12366</v>
      </c>
      <c r="I31" s="184"/>
      <c r="J31" s="130"/>
      <c r="K31" s="174"/>
      <c r="L31" s="130"/>
      <c r="M31" s="130"/>
      <c r="N31" s="130"/>
    </row>
    <row r="32" spans="1:14" ht="12.75">
      <c r="A32" s="307" t="s">
        <v>607</v>
      </c>
      <c r="B32" s="130">
        <f t="shared" si="3"/>
        <v>731</v>
      </c>
      <c r="C32" s="130"/>
      <c r="D32" s="174"/>
      <c r="E32" s="130"/>
      <c r="F32" s="174"/>
      <c r="G32" s="130"/>
      <c r="H32" s="161">
        <v>731</v>
      </c>
      <c r="I32" s="184"/>
      <c r="J32" s="130"/>
      <c r="K32" s="174"/>
      <c r="L32" s="130"/>
      <c r="M32" s="130"/>
      <c r="N32" s="130"/>
    </row>
    <row r="33" spans="1:14" ht="12.75">
      <c r="A33" s="307" t="s">
        <v>582</v>
      </c>
      <c r="B33" s="130">
        <f t="shared" si="3"/>
        <v>13097</v>
      </c>
      <c r="C33" s="130"/>
      <c r="D33" s="174"/>
      <c r="E33" s="130"/>
      <c r="F33" s="174"/>
      <c r="G33" s="130"/>
      <c r="H33" s="161">
        <f>SUM(H31:H32)</f>
        <v>13097</v>
      </c>
      <c r="I33" s="184"/>
      <c r="J33" s="130"/>
      <c r="K33" s="174"/>
      <c r="L33" s="130"/>
      <c r="M33" s="130"/>
      <c r="N33" s="130"/>
    </row>
    <row r="34" spans="1:14" ht="12.75">
      <c r="A34" s="292" t="s">
        <v>632</v>
      </c>
      <c r="B34" s="164">
        <f t="shared" si="3"/>
        <v>51536</v>
      </c>
      <c r="C34" s="164">
        <f>SUM(C30,C33)</f>
        <v>0</v>
      </c>
      <c r="D34" s="164">
        <f aca="true" t="shared" si="4" ref="D34:N34">SUM(D30,D33)</f>
        <v>0</v>
      </c>
      <c r="E34" s="164">
        <f t="shared" si="4"/>
        <v>0</v>
      </c>
      <c r="F34" s="164">
        <f t="shared" si="4"/>
        <v>0</v>
      </c>
      <c r="G34" s="164">
        <f t="shared" si="4"/>
        <v>0</v>
      </c>
      <c r="H34" s="164">
        <f t="shared" si="4"/>
        <v>51536</v>
      </c>
      <c r="I34" s="164">
        <f t="shared" si="4"/>
        <v>0</v>
      </c>
      <c r="J34" s="164">
        <f t="shared" si="4"/>
        <v>0</v>
      </c>
      <c r="K34" s="164">
        <f t="shared" si="4"/>
        <v>0</v>
      </c>
      <c r="L34" s="164">
        <f t="shared" si="4"/>
        <v>0</v>
      </c>
      <c r="M34" s="164">
        <f t="shared" si="4"/>
        <v>0</v>
      </c>
      <c r="N34" s="164">
        <f t="shared" si="4"/>
        <v>0</v>
      </c>
    </row>
    <row r="35" spans="1:14" ht="12.75">
      <c r="A35" s="17" t="s">
        <v>396</v>
      </c>
      <c r="B35" s="167"/>
      <c r="C35" s="167"/>
      <c r="D35" s="171"/>
      <c r="E35" s="167"/>
      <c r="F35" s="171"/>
      <c r="G35" s="167"/>
      <c r="H35" s="169"/>
      <c r="I35" s="170"/>
      <c r="J35" s="167"/>
      <c r="K35" s="171"/>
      <c r="L35" s="167"/>
      <c r="M35" s="167"/>
      <c r="N35" s="167"/>
    </row>
    <row r="36" spans="1:14" ht="12.75">
      <c r="A36" s="307" t="s">
        <v>106</v>
      </c>
      <c r="B36" s="130">
        <f>SUM(C36:N36)</f>
        <v>0</v>
      </c>
      <c r="C36" s="130"/>
      <c r="D36" s="174"/>
      <c r="E36" s="130"/>
      <c r="F36" s="174"/>
      <c r="G36" s="130"/>
      <c r="H36" s="161"/>
      <c r="I36" s="184"/>
      <c r="J36" s="130"/>
      <c r="K36" s="174"/>
      <c r="L36" s="130"/>
      <c r="M36" s="130"/>
      <c r="N36" s="130"/>
    </row>
    <row r="37" spans="1:14" ht="12.75">
      <c r="A37" s="307" t="s">
        <v>555</v>
      </c>
      <c r="B37" s="130">
        <f>SUM(C37:N37)</f>
        <v>97</v>
      </c>
      <c r="C37" s="130"/>
      <c r="D37" s="174"/>
      <c r="E37" s="130"/>
      <c r="F37" s="174"/>
      <c r="G37" s="130"/>
      <c r="H37" s="161">
        <v>97</v>
      </c>
      <c r="I37" s="184"/>
      <c r="J37" s="130"/>
      <c r="K37" s="174"/>
      <c r="L37" s="130"/>
      <c r="M37" s="130"/>
      <c r="N37" s="130"/>
    </row>
    <row r="38" spans="1:14" ht="12.75">
      <c r="A38" s="307" t="s">
        <v>632</v>
      </c>
      <c r="B38" s="130">
        <f>SUM(C38:N38)</f>
        <v>97</v>
      </c>
      <c r="C38" s="130"/>
      <c r="D38" s="174"/>
      <c r="E38" s="130"/>
      <c r="F38" s="174"/>
      <c r="G38" s="130"/>
      <c r="H38" s="161">
        <v>97</v>
      </c>
      <c r="I38" s="184"/>
      <c r="J38" s="130"/>
      <c r="K38" s="174"/>
      <c r="L38" s="130"/>
      <c r="M38" s="130"/>
      <c r="N38" s="130"/>
    </row>
    <row r="39" spans="1:14" ht="12.75">
      <c r="A39" s="17" t="s">
        <v>397</v>
      </c>
      <c r="B39" s="167"/>
      <c r="C39" s="167"/>
      <c r="D39" s="171"/>
      <c r="E39" s="167"/>
      <c r="F39" s="171"/>
      <c r="G39" s="167"/>
      <c r="H39" s="169"/>
      <c r="I39" s="170"/>
      <c r="J39" s="167"/>
      <c r="K39" s="171"/>
      <c r="L39" s="167"/>
      <c r="M39" s="167"/>
      <c r="N39" s="167"/>
    </row>
    <row r="40" spans="1:14" ht="12.75">
      <c r="A40" s="307" t="s">
        <v>106</v>
      </c>
      <c r="B40" s="130">
        <f>SUM(C40:N40)</f>
        <v>1500</v>
      </c>
      <c r="C40" s="130"/>
      <c r="D40" s="174"/>
      <c r="E40" s="130"/>
      <c r="F40" s="174"/>
      <c r="G40" s="130"/>
      <c r="H40" s="161">
        <v>1500</v>
      </c>
      <c r="I40" s="184"/>
      <c r="J40" s="130"/>
      <c r="K40" s="174"/>
      <c r="L40" s="130"/>
      <c r="M40" s="130"/>
      <c r="N40" s="130"/>
    </row>
    <row r="41" spans="1:14" ht="12.75">
      <c r="A41" s="307" t="s">
        <v>555</v>
      </c>
      <c r="B41" s="130">
        <f>SUM(C41:N41)</f>
        <v>7111</v>
      </c>
      <c r="C41" s="130"/>
      <c r="D41" s="174"/>
      <c r="E41" s="130"/>
      <c r="F41" s="174"/>
      <c r="G41" s="130"/>
      <c r="H41" s="161">
        <v>7111</v>
      </c>
      <c r="I41" s="184"/>
      <c r="J41" s="130"/>
      <c r="K41" s="174"/>
      <c r="L41" s="130"/>
      <c r="M41" s="130"/>
      <c r="N41" s="130"/>
    </row>
    <row r="42" spans="1:14" ht="12.75">
      <c r="A42" s="307" t="s">
        <v>608</v>
      </c>
      <c r="B42" s="130">
        <f>SUM(C42:N42)</f>
        <v>2764</v>
      </c>
      <c r="C42" s="130"/>
      <c r="D42" s="174"/>
      <c r="E42" s="130"/>
      <c r="F42" s="174"/>
      <c r="G42" s="130"/>
      <c r="H42" s="161">
        <v>2764</v>
      </c>
      <c r="I42" s="184"/>
      <c r="J42" s="130"/>
      <c r="K42" s="174"/>
      <c r="L42" s="130"/>
      <c r="M42" s="130"/>
      <c r="N42" s="130"/>
    </row>
    <row r="43" spans="1:14" ht="12.75">
      <c r="A43" s="307" t="s">
        <v>582</v>
      </c>
      <c r="B43" s="130">
        <f>SUM(C43:N43)</f>
        <v>2764</v>
      </c>
      <c r="C43" s="130"/>
      <c r="D43" s="174"/>
      <c r="E43" s="130"/>
      <c r="F43" s="174"/>
      <c r="G43" s="130"/>
      <c r="H43" s="161">
        <v>2764</v>
      </c>
      <c r="I43" s="184"/>
      <c r="J43" s="130"/>
      <c r="K43" s="174"/>
      <c r="L43" s="130"/>
      <c r="M43" s="130"/>
      <c r="N43" s="130"/>
    </row>
    <row r="44" spans="1:14" ht="12.75">
      <c r="A44" s="292" t="s">
        <v>632</v>
      </c>
      <c r="B44" s="164">
        <f>SUM(C44:N44)</f>
        <v>9875</v>
      </c>
      <c r="C44" s="164">
        <v>0</v>
      </c>
      <c r="D44" s="173">
        <v>0</v>
      </c>
      <c r="E44" s="164">
        <v>0</v>
      </c>
      <c r="F44" s="173">
        <v>0</v>
      </c>
      <c r="G44" s="164">
        <v>0</v>
      </c>
      <c r="H44" s="160">
        <f>SUM(H41,H43)</f>
        <v>9875</v>
      </c>
      <c r="I44" s="172">
        <v>0</v>
      </c>
      <c r="J44" s="164">
        <v>0</v>
      </c>
      <c r="K44" s="173">
        <v>0</v>
      </c>
      <c r="L44" s="164">
        <v>0</v>
      </c>
      <c r="M44" s="164">
        <v>0</v>
      </c>
      <c r="N44" s="164">
        <v>0</v>
      </c>
    </row>
    <row r="45" spans="1:14" ht="12.75">
      <c r="A45" s="17" t="s">
        <v>398</v>
      </c>
      <c r="B45" s="167"/>
      <c r="C45" s="167"/>
      <c r="D45" s="171"/>
      <c r="E45" s="167"/>
      <c r="F45" s="171"/>
      <c r="G45" s="167"/>
      <c r="H45" s="169"/>
      <c r="I45" s="170"/>
      <c r="J45" s="167"/>
      <c r="K45" s="171"/>
      <c r="L45" s="167"/>
      <c r="M45" s="167"/>
      <c r="N45" s="167"/>
    </row>
    <row r="46" spans="1:14" ht="12.75">
      <c r="A46" s="307" t="s">
        <v>106</v>
      </c>
      <c r="B46" s="130">
        <f>SUM(C46:N46)</f>
        <v>0</v>
      </c>
      <c r="C46" s="130"/>
      <c r="D46" s="174"/>
      <c r="E46" s="130"/>
      <c r="F46" s="174"/>
      <c r="G46" s="130"/>
      <c r="H46" s="161"/>
      <c r="I46" s="184"/>
      <c r="J46" s="130"/>
      <c r="K46" s="174"/>
      <c r="L46" s="130"/>
      <c r="M46" s="130"/>
      <c r="N46" s="130"/>
    </row>
    <row r="47" spans="1:14" ht="12.75">
      <c r="A47" s="307" t="s">
        <v>555</v>
      </c>
      <c r="B47" s="130">
        <f>SUM(C47:N47)</f>
        <v>888</v>
      </c>
      <c r="C47" s="130"/>
      <c r="D47" s="174"/>
      <c r="E47" s="130"/>
      <c r="F47" s="174"/>
      <c r="G47" s="130"/>
      <c r="H47" s="161">
        <v>888</v>
      </c>
      <c r="I47" s="184"/>
      <c r="J47" s="130"/>
      <c r="K47" s="174"/>
      <c r="L47" s="130"/>
      <c r="M47" s="130"/>
      <c r="N47" s="130"/>
    </row>
    <row r="48" spans="1:14" ht="12.75">
      <c r="A48" s="307" t="s">
        <v>632</v>
      </c>
      <c r="B48" s="130">
        <f>SUM(C48:N48)</f>
        <v>888</v>
      </c>
      <c r="C48" s="130"/>
      <c r="D48" s="174"/>
      <c r="E48" s="130"/>
      <c r="F48" s="174"/>
      <c r="G48" s="130"/>
      <c r="H48" s="161">
        <v>888</v>
      </c>
      <c r="I48" s="184"/>
      <c r="J48" s="130"/>
      <c r="K48" s="174"/>
      <c r="L48" s="130"/>
      <c r="M48" s="130"/>
      <c r="N48" s="130"/>
    </row>
    <row r="49" spans="1:14" ht="12.75">
      <c r="A49" s="17" t="s">
        <v>399</v>
      </c>
      <c r="B49" s="167"/>
      <c r="C49" s="167"/>
      <c r="D49" s="171"/>
      <c r="E49" s="167"/>
      <c r="F49" s="171"/>
      <c r="G49" s="167"/>
      <c r="H49" s="169"/>
      <c r="I49" s="170"/>
      <c r="J49" s="167"/>
      <c r="K49" s="171"/>
      <c r="L49" s="167"/>
      <c r="M49" s="167"/>
      <c r="N49" s="167"/>
    </row>
    <row r="50" spans="1:14" ht="12.75">
      <c r="A50" s="307" t="s">
        <v>106</v>
      </c>
      <c r="B50" s="130">
        <f>SUM(C50:N50)</f>
        <v>0</v>
      </c>
      <c r="C50" s="130"/>
      <c r="D50" s="174"/>
      <c r="E50" s="130"/>
      <c r="F50" s="174"/>
      <c r="G50" s="130"/>
      <c r="H50" s="161"/>
      <c r="I50" s="184"/>
      <c r="J50" s="130"/>
      <c r="K50" s="174"/>
      <c r="L50" s="130"/>
      <c r="M50" s="130"/>
      <c r="N50" s="130"/>
    </row>
    <row r="51" spans="1:14" ht="12.75">
      <c r="A51" s="307" t="s">
        <v>555</v>
      </c>
      <c r="B51" s="130">
        <v>78</v>
      </c>
      <c r="C51" s="130"/>
      <c r="D51" s="174"/>
      <c r="E51" s="130"/>
      <c r="F51" s="174"/>
      <c r="G51" s="130"/>
      <c r="H51" s="161">
        <v>78</v>
      </c>
      <c r="I51" s="184"/>
      <c r="J51" s="130"/>
      <c r="K51" s="174"/>
      <c r="L51" s="130"/>
      <c r="M51" s="130"/>
      <c r="N51" s="130"/>
    </row>
    <row r="52" spans="1:14" ht="12.75">
      <c r="A52" s="307" t="s">
        <v>609</v>
      </c>
      <c r="B52" s="130">
        <f>SUM(C52:N52)</f>
        <v>55</v>
      </c>
      <c r="C52" s="130"/>
      <c r="D52" s="174"/>
      <c r="E52" s="130"/>
      <c r="F52" s="174"/>
      <c r="G52" s="130"/>
      <c r="H52" s="161">
        <v>55</v>
      </c>
      <c r="I52" s="184"/>
      <c r="J52" s="130"/>
      <c r="K52" s="174"/>
      <c r="L52" s="130"/>
      <c r="M52" s="130"/>
      <c r="N52" s="130"/>
    </row>
    <row r="53" spans="1:14" ht="12.75">
      <c r="A53" s="307" t="s">
        <v>582</v>
      </c>
      <c r="B53" s="130">
        <f>SUM(C53:N53)</f>
        <v>55</v>
      </c>
      <c r="C53" s="130"/>
      <c r="D53" s="174"/>
      <c r="E53" s="130"/>
      <c r="F53" s="174"/>
      <c r="G53" s="130"/>
      <c r="H53" s="161">
        <v>55</v>
      </c>
      <c r="I53" s="184"/>
      <c r="J53" s="130"/>
      <c r="K53" s="174"/>
      <c r="L53" s="130"/>
      <c r="M53" s="130"/>
      <c r="N53" s="130"/>
    </row>
    <row r="54" spans="1:14" ht="12.75">
      <c r="A54" s="292" t="s">
        <v>632</v>
      </c>
      <c r="B54" s="164">
        <f>SUM(C54:N54)</f>
        <v>133</v>
      </c>
      <c r="C54" s="164">
        <v>0</v>
      </c>
      <c r="D54" s="173">
        <v>0</v>
      </c>
      <c r="E54" s="164">
        <v>0</v>
      </c>
      <c r="F54" s="173">
        <v>0</v>
      </c>
      <c r="G54" s="164">
        <v>0</v>
      </c>
      <c r="H54" s="160">
        <v>133</v>
      </c>
      <c r="I54" s="172">
        <v>0</v>
      </c>
      <c r="J54" s="164">
        <v>0</v>
      </c>
      <c r="K54" s="173">
        <v>0</v>
      </c>
      <c r="L54" s="164">
        <v>0</v>
      </c>
      <c r="M54" s="164">
        <v>0</v>
      </c>
      <c r="N54" s="164">
        <v>0</v>
      </c>
    </row>
    <row r="55" spans="1:14" ht="12.75">
      <c r="A55" s="17" t="s">
        <v>400</v>
      </c>
      <c r="B55" s="167"/>
      <c r="C55" s="167"/>
      <c r="D55" s="171"/>
      <c r="E55" s="167"/>
      <c r="F55" s="171"/>
      <c r="G55" s="167"/>
      <c r="H55" s="169"/>
      <c r="I55" s="170"/>
      <c r="J55" s="167"/>
      <c r="K55" s="171"/>
      <c r="L55" s="167"/>
      <c r="M55" s="167"/>
      <c r="N55" s="167"/>
    </row>
    <row r="56" spans="1:14" ht="12.75">
      <c r="A56" s="307" t="s">
        <v>106</v>
      </c>
      <c r="B56" s="130">
        <f>SUM(C56:N56)</f>
        <v>0</v>
      </c>
      <c r="C56" s="130"/>
      <c r="D56" s="174"/>
      <c r="E56" s="130"/>
      <c r="F56" s="174"/>
      <c r="G56" s="130"/>
      <c r="H56" s="161"/>
      <c r="I56" s="184"/>
      <c r="J56" s="130"/>
      <c r="K56" s="174"/>
      <c r="L56" s="130"/>
      <c r="M56" s="130"/>
      <c r="N56" s="130"/>
    </row>
    <row r="57" spans="1:14" ht="12.75">
      <c r="A57" s="307" t="s">
        <v>555</v>
      </c>
      <c r="B57" s="130">
        <f>SUM(C57:N57)</f>
        <v>230</v>
      </c>
      <c r="C57" s="130"/>
      <c r="D57" s="174"/>
      <c r="E57" s="130"/>
      <c r="F57" s="174"/>
      <c r="G57" s="130"/>
      <c r="H57" s="161">
        <v>230</v>
      </c>
      <c r="I57" s="184"/>
      <c r="J57" s="130"/>
      <c r="K57" s="174"/>
      <c r="L57" s="130"/>
      <c r="M57" s="130"/>
      <c r="N57" s="130"/>
    </row>
    <row r="58" spans="1:14" ht="12.75">
      <c r="A58" s="307" t="s">
        <v>632</v>
      </c>
      <c r="B58" s="130">
        <f>SUM(C58:N58)</f>
        <v>230</v>
      </c>
      <c r="C58" s="130"/>
      <c r="D58" s="174"/>
      <c r="E58" s="130"/>
      <c r="F58" s="174"/>
      <c r="G58" s="130"/>
      <c r="H58" s="161">
        <v>230</v>
      </c>
      <c r="I58" s="184"/>
      <c r="J58" s="130"/>
      <c r="K58" s="174"/>
      <c r="L58" s="130"/>
      <c r="M58" s="130"/>
      <c r="N58" s="130"/>
    </row>
    <row r="59" spans="1:14" ht="12.75">
      <c r="A59" s="17" t="s">
        <v>108</v>
      </c>
      <c r="B59" s="167"/>
      <c r="C59" s="171"/>
      <c r="D59" s="167"/>
      <c r="E59" s="171"/>
      <c r="F59" s="167"/>
      <c r="G59" s="171"/>
      <c r="H59" s="167"/>
      <c r="I59" s="171"/>
      <c r="J59" s="167"/>
      <c r="K59" s="171"/>
      <c r="L59" s="167"/>
      <c r="M59" s="171"/>
      <c r="N59" s="167"/>
    </row>
    <row r="60" spans="1:14" s="229" customFormat="1" ht="12.75">
      <c r="A60" s="308" t="s">
        <v>106</v>
      </c>
      <c r="B60" s="178">
        <f>SUM(C60:N60)</f>
        <v>271166</v>
      </c>
      <c r="C60" s="179">
        <f aca="true" t="shared" si="5" ref="C60:N60">SUM(C13,C17,C21,C29,C36,C40,C46,C50,C56,)</f>
        <v>163140</v>
      </c>
      <c r="D60" s="178">
        <f t="shared" si="5"/>
        <v>41675</v>
      </c>
      <c r="E60" s="179">
        <f t="shared" si="5"/>
        <v>53619</v>
      </c>
      <c r="F60" s="178">
        <f t="shared" si="5"/>
        <v>0</v>
      </c>
      <c r="G60" s="179">
        <f t="shared" si="5"/>
        <v>0</v>
      </c>
      <c r="H60" s="178">
        <f t="shared" si="5"/>
        <v>12000</v>
      </c>
      <c r="I60" s="179">
        <f t="shared" si="5"/>
        <v>0</v>
      </c>
      <c r="J60" s="178">
        <f t="shared" si="5"/>
        <v>732</v>
      </c>
      <c r="K60" s="179">
        <f t="shared" si="5"/>
        <v>0</v>
      </c>
      <c r="L60" s="178">
        <f t="shared" si="5"/>
        <v>0</v>
      </c>
      <c r="M60" s="179">
        <f t="shared" si="5"/>
        <v>0</v>
      </c>
      <c r="N60" s="178">
        <f t="shared" si="5"/>
        <v>0</v>
      </c>
    </row>
    <row r="61" spans="1:14" s="229" customFormat="1" ht="12.75">
      <c r="A61" s="308" t="s">
        <v>648</v>
      </c>
      <c r="B61" s="178">
        <f>SUM(C61:N61)</f>
        <v>315393</v>
      </c>
      <c r="C61" s="179">
        <f aca="true" t="shared" si="6" ref="C61:N61">SUM(C14,C18,C22,C30,C37,C41,C47,C51,C57,)</f>
        <v>167931</v>
      </c>
      <c r="D61" s="178">
        <f t="shared" si="6"/>
        <v>42968</v>
      </c>
      <c r="E61" s="179">
        <f t="shared" si="6"/>
        <v>53619</v>
      </c>
      <c r="F61" s="178">
        <f t="shared" si="6"/>
        <v>0</v>
      </c>
      <c r="G61" s="179">
        <f t="shared" si="6"/>
        <v>0</v>
      </c>
      <c r="H61" s="178">
        <f t="shared" si="6"/>
        <v>46843</v>
      </c>
      <c r="I61" s="179">
        <f t="shared" si="6"/>
        <v>0</v>
      </c>
      <c r="J61" s="178">
        <f t="shared" si="6"/>
        <v>4032</v>
      </c>
      <c r="K61" s="179">
        <f t="shared" si="6"/>
        <v>0</v>
      </c>
      <c r="L61" s="178">
        <f t="shared" si="6"/>
        <v>0</v>
      </c>
      <c r="M61" s="179">
        <f t="shared" si="6"/>
        <v>0</v>
      </c>
      <c r="N61" s="178">
        <f t="shared" si="6"/>
        <v>0</v>
      </c>
    </row>
    <row r="62" spans="1:14" s="229" customFormat="1" ht="12.75">
      <c r="A62" s="308" t="s">
        <v>582</v>
      </c>
      <c r="B62" s="178">
        <f>SUM(C62:N62)</f>
        <v>19477</v>
      </c>
      <c r="C62" s="179">
        <f>SUM(C26,C33,C43,C53)</f>
        <v>347</v>
      </c>
      <c r="D62" s="178">
        <f aca="true" t="shared" si="7" ref="D62:N62">SUM(D26,D33,D43,D53)</f>
        <v>94</v>
      </c>
      <c r="E62" s="179">
        <f t="shared" si="7"/>
        <v>0</v>
      </c>
      <c r="F62" s="178">
        <f t="shared" si="7"/>
        <v>0</v>
      </c>
      <c r="G62" s="179">
        <f t="shared" si="7"/>
        <v>0</v>
      </c>
      <c r="H62" s="178">
        <f t="shared" si="7"/>
        <v>15916</v>
      </c>
      <c r="I62" s="179">
        <f t="shared" si="7"/>
        <v>0</v>
      </c>
      <c r="J62" s="178">
        <f t="shared" si="7"/>
        <v>3120</v>
      </c>
      <c r="K62" s="179">
        <f t="shared" si="7"/>
        <v>0</v>
      </c>
      <c r="L62" s="178">
        <f t="shared" si="7"/>
        <v>0</v>
      </c>
      <c r="M62" s="179">
        <f t="shared" si="7"/>
        <v>0</v>
      </c>
      <c r="N62" s="178">
        <f t="shared" si="7"/>
        <v>0</v>
      </c>
    </row>
    <row r="63" spans="1:14" ht="12.75">
      <c r="A63" s="309" t="s">
        <v>632</v>
      </c>
      <c r="B63" s="181">
        <f>SUM(C63:N63)</f>
        <v>334870</v>
      </c>
      <c r="C63" s="356">
        <f>SUM(C61:C62)</f>
        <v>168278</v>
      </c>
      <c r="D63" s="357">
        <f aca="true" t="shared" si="8" ref="D63:N63">SUM(D61:D62)</f>
        <v>43062</v>
      </c>
      <c r="E63" s="356">
        <f t="shared" si="8"/>
        <v>53619</v>
      </c>
      <c r="F63" s="357">
        <f t="shared" si="8"/>
        <v>0</v>
      </c>
      <c r="G63" s="356">
        <f t="shared" si="8"/>
        <v>0</v>
      </c>
      <c r="H63" s="357">
        <f t="shared" si="8"/>
        <v>62759</v>
      </c>
      <c r="I63" s="356">
        <f t="shared" si="8"/>
        <v>0</v>
      </c>
      <c r="J63" s="357">
        <f t="shared" si="8"/>
        <v>7152</v>
      </c>
      <c r="K63" s="356">
        <f t="shared" si="8"/>
        <v>0</v>
      </c>
      <c r="L63" s="357">
        <f t="shared" si="8"/>
        <v>0</v>
      </c>
      <c r="M63" s="356">
        <f t="shared" si="8"/>
        <v>0</v>
      </c>
      <c r="N63" s="357">
        <f t="shared" si="8"/>
        <v>0</v>
      </c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12.75">
      <c r="A66" s="1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</row>
    <row r="67" spans="1:14" ht="12.75">
      <c r="A67" s="1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</row>
    <row r="68" spans="1:14" ht="12.75">
      <c r="A68" s="1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</sheetData>
  <sheetProtection/>
  <mergeCells count="13">
    <mergeCell ref="A4:O4"/>
    <mergeCell ref="A5:O5"/>
    <mergeCell ref="A7:A10"/>
    <mergeCell ref="E8:E10"/>
    <mergeCell ref="I8:I10"/>
    <mergeCell ref="J8:J10"/>
    <mergeCell ref="N7:N10"/>
    <mergeCell ref="L7:L10"/>
    <mergeCell ref="M7:M10"/>
    <mergeCell ref="C8:C10"/>
    <mergeCell ref="B7:B10"/>
    <mergeCell ref="I7:K7"/>
    <mergeCell ref="C7:H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M16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9.421875" style="0" customWidth="1"/>
    <col min="3" max="3" width="9.8515625" style="0" customWidth="1"/>
    <col min="4" max="4" width="9.28125" style="0" customWidth="1"/>
    <col min="5" max="5" width="8.7109375" style="0" customWidth="1"/>
    <col min="6" max="6" width="11.28125" style="0" customWidth="1"/>
    <col min="7" max="7" width="10.421875" style="0" customWidth="1"/>
    <col min="8" max="8" width="8.7109375" style="0" customWidth="1"/>
    <col min="9" max="9" width="10.57421875" style="0" customWidth="1"/>
    <col min="10" max="11" width="8.7109375" style="0" customWidth="1"/>
    <col min="12" max="12" width="14.28125" style="0" hidden="1" customWidth="1"/>
  </cols>
  <sheetData>
    <row r="1" spans="1:12" ht="15.75">
      <c r="A1" s="6" t="s">
        <v>784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</row>
    <row r="2" spans="1:12" ht="15.75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</row>
    <row r="3" spans="1:12" ht="15.75">
      <c r="A3" s="437" t="s">
        <v>89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248"/>
    </row>
    <row r="4" spans="1:12" ht="15.75">
      <c r="A4" s="437" t="s">
        <v>761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248"/>
    </row>
    <row r="5" spans="1:12" ht="15.75">
      <c r="A5" s="437" t="s">
        <v>22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248"/>
    </row>
    <row r="6" spans="1:12" ht="12.75">
      <c r="A6" s="7"/>
      <c r="B6" s="7"/>
      <c r="C6" s="7"/>
      <c r="D6" s="7"/>
      <c r="E6" s="7"/>
      <c r="F6" s="35"/>
      <c r="G6" s="7"/>
      <c r="H6" s="7"/>
      <c r="I6" s="472" t="s">
        <v>43</v>
      </c>
      <c r="J6" s="473"/>
      <c r="K6" s="473"/>
      <c r="L6" s="417"/>
    </row>
    <row r="7" spans="1:12" ht="12.75">
      <c r="A7" s="440" t="s">
        <v>568</v>
      </c>
      <c r="B7" s="440" t="s">
        <v>570</v>
      </c>
      <c r="C7" s="21"/>
      <c r="D7" s="22"/>
      <c r="E7" s="22" t="s">
        <v>93</v>
      </c>
      <c r="F7" s="418"/>
      <c r="G7" s="13"/>
      <c r="H7" s="443" t="s">
        <v>94</v>
      </c>
      <c r="I7" s="444"/>
      <c r="J7" s="440" t="s">
        <v>75</v>
      </c>
      <c r="K7" s="440" t="s">
        <v>76</v>
      </c>
      <c r="L7" s="469" t="s">
        <v>762</v>
      </c>
    </row>
    <row r="8" spans="1:12" ht="12.75">
      <c r="A8" s="432"/>
      <c r="B8" s="432"/>
      <c r="C8" s="440" t="s">
        <v>150</v>
      </c>
      <c r="D8" s="9" t="s">
        <v>78</v>
      </c>
      <c r="E8" s="474" t="s">
        <v>79</v>
      </c>
      <c r="F8" s="23" t="s">
        <v>80</v>
      </c>
      <c r="G8" s="10" t="s">
        <v>47</v>
      </c>
      <c r="H8" s="440" t="s">
        <v>81</v>
      </c>
      <c r="I8" s="440" t="s">
        <v>571</v>
      </c>
      <c r="J8" s="432"/>
      <c r="K8" s="432"/>
      <c r="L8" s="470"/>
    </row>
    <row r="9" spans="1:12" ht="12.75">
      <c r="A9" s="432"/>
      <c r="B9" s="432"/>
      <c r="C9" s="432"/>
      <c r="D9" s="23" t="s">
        <v>97</v>
      </c>
      <c r="E9" s="475"/>
      <c r="F9" s="23" t="s">
        <v>85</v>
      </c>
      <c r="G9" s="25" t="s">
        <v>264</v>
      </c>
      <c r="H9" s="432"/>
      <c r="I9" s="432"/>
      <c r="J9" s="432"/>
      <c r="K9" s="432"/>
      <c r="L9" s="470"/>
    </row>
    <row r="10" spans="1:12" ht="12.75">
      <c r="A10" s="442"/>
      <c r="B10" s="442"/>
      <c r="C10" s="442"/>
      <c r="D10" s="11" t="s">
        <v>87</v>
      </c>
      <c r="E10" s="476"/>
      <c r="F10" s="11" t="s">
        <v>88</v>
      </c>
      <c r="G10" s="27" t="s">
        <v>265</v>
      </c>
      <c r="H10" s="442"/>
      <c r="I10" s="442"/>
      <c r="J10" s="442"/>
      <c r="K10" s="442"/>
      <c r="L10" s="471"/>
    </row>
    <row r="11" spans="1:12" ht="12.75">
      <c r="A11" s="12" t="s">
        <v>7</v>
      </c>
      <c r="B11" s="12" t="s">
        <v>8</v>
      </c>
      <c r="C11" s="12" t="s">
        <v>9</v>
      </c>
      <c r="D11" s="12" t="s">
        <v>10</v>
      </c>
      <c r="E11" s="21" t="s">
        <v>11</v>
      </c>
      <c r="F11" s="12" t="s">
        <v>12</v>
      </c>
      <c r="G11" s="13" t="s">
        <v>14</v>
      </c>
      <c r="H11" s="12" t="s">
        <v>15</v>
      </c>
      <c r="I11" s="12" t="s">
        <v>16</v>
      </c>
      <c r="J11" s="12" t="s">
        <v>17</v>
      </c>
      <c r="K11" s="12" t="s">
        <v>18</v>
      </c>
      <c r="L11" s="419" t="s">
        <v>19</v>
      </c>
    </row>
    <row r="12" spans="1:12" ht="12.75">
      <c r="A12" s="295" t="s">
        <v>461</v>
      </c>
      <c r="B12" s="24"/>
      <c r="C12" s="9"/>
      <c r="D12" s="24"/>
      <c r="E12" s="31"/>
      <c r="F12" s="23"/>
      <c r="G12" s="20"/>
      <c r="H12" s="9"/>
      <c r="I12" s="20"/>
      <c r="J12" s="9"/>
      <c r="K12" s="14"/>
      <c r="L12" s="14"/>
    </row>
    <row r="13" spans="1:13" ht="12.75">
      <c r="A13" s="291" t="s">
        <v>106</v>
      </c>
      <c r="B13" s="290">
        <f>SUM(C13:J13)</f>
        <v>189127</v>
      </c>
      <c r="C13" s="296">
        <f aca="true" t="shared" si="0" ref="C13:K13">SUM(C18,C24,C31)</f>
        <v>106116</v>
      </c>
      <c r="D13" s="290">
        <f t="shared" si="0"/>
        <v>28237</v>
      </c>
      <c r="E13" s="289">
        <f t="shared" si="0"/>
        <v>54774</v>
      </c>
      <c r="F13" s="296">
        <f t="shared" si="0"/>
        <v>0</v>
      </c>
      <c r="G13" s="290">
        <f t="shared" si="0"/>
        <v>0</v>
      </c>
      <c r="H13" s="296">
        <f t="shared" si="0"/>
        <v>0</v>
      </c>
      <c r="I13" s="290">
        <f t="shared" si="0"/>
        <v>0</v>
      </c>
      <c r="J13" s="296">
        <f t="shared" si="0"/>
        <v>0</v>
      </c>
      <c r="K13" s="296">
        <f t="shared" si="0"/>
        <v>0</v>
      </c>
      <c r="L13" s="296"/>
      <c r="M13" s="216">
        <f aca="true" t="shared" si="1" ref="M13:M18">SUM(C13:K13)</f>
        <v>189127</v>
      </c>
    </row>
    <row r="14" spans="1:13" s="362" customFormat="1" ht="12.75">
      <c r="A14" s="291" t="s">
        <v>559</v>
      </c>
      <c r="B14" s="361">
        <f>SUM(B19,B25,B32)</f>
        <v>196993</v>
      </c>
      <c r="C14" s="361">
        <f aca="true" t="shared" si="2" ref="C14:K14">SUM(C19,C25,C32)</f>
        <v>110914</v>
      </c>
      <c r="D14" s="361">
        <f t="shared" si="2"/>
        <v>29005</v>
      </c>
      <c r="E14" s="361">
        <f t="shared" si="2"/>
        <v>57074</v>
      </c>
      <c r="F14" s="361">
        <f t="shared" si="2"/>
        <v>0</v>
      </c>
      <c r="G14" s="361">
        <f t="shared" si="2"/>
        <v>0</v>
      </c>
      <c r="H14" s="361">
        <f t="shared" si="2"/>
        <v>0</v>
      </c>
      <c r="I14" s="361">
        <f t="shared" si="2"/>
        <v>0</v>
      </c>
      <c r="J14" s="361">
        <f t="shared" si="2"/>
        <v>0</v>
      </c>
      <c r="K14" s="361">
        <f t="shared" si="2"/>
        <v>0</v>
      </c>
      <c r="L14" s="361">
        <f>SUM(L19,L25,L32)</f>
        <v>0</v>
      </c>
      <c r="M14" s="216">
        <f t="shared" si="1"/>
        <v>196993</v>
      </c>
    </row>
    <row r="15" spans="1:13" ht="12.75">
      <c r="A15" s="291" t="s">
        <v>581</v>
      </c>
      <c r="B15" s="361">
        <f aca="true" t="shared" si="3" ref="B15:L15">SUM(B21,B28,B34)</f>
        <v>1745</v>
      </c>
      <c r="C15" s="361">
        <f t="shared" si="3"/>
        <v>1374</v>
      </c>
      <c r="D15" s="361">
        <f t="shared" si="3"/>
        <v>371</v>
      </c>
      <c r="E15" s="361">
        <f t="shared" si="3"/>
        <v>0</v>
      </c>
      <c r="F15" s="361">
        <f t="shared" si="3"/>
        <v>0</v>
      </c>
      <c r="G15" s="361">
        <f t="shared" si="3"/>
        <v>0</v>
      </c>
      <c r="H15" s="361">
        <f t="shared" si="3"/>
        <v>0</v>
      </c>
      <c r="I15" s="361">
        <f t="shared" si="3"/>
        <v>0</v>
      </c>
      <c r="J15" s="361">
        <f t="shared" si="3"/>
        <v>0</v>
      </c>
      <c r="K15" s="361">
        <f t="shared" si="3"/>
        <v>0</v>
      </c>
      <c r="L15" s="361">
        <f t="shared" si="3"/>
        <v>0</v>
      </c>
      <c r="M15" s="216">
        <f t="shared" si="1"/>
        <v>1745</v>
      </c>
    </row>
    <row r="16" spans="1:13" ht="12.75">
      <c r="A16" s="291" t="s">
        <v>559</v>
      </c>
      <c r="B16" s="361">
        <f aca="true" t="shared" si="4" ref="B16:L16">SUM(B22,B29,B35)</f>
        <v>198738</v>
      </c>
      <c r="C16" s="361">
        <f t="shared" si="4"/>
        <v>112288</v>
      </c>
      <c r="D16" s="361">
        <f t="shared" si="4"/>
        <v>29376</v>
      </c>
      <c r="E16" s="361">
        <f t="shared" si="4"/>
        <v>57074</v>
      </c>
      <c r="F16" s="361">
        <f t="shared" si="4"/>
        <v>0</v>
      </c>
      <c r="G16" s="361">
        <f t="shared" si="4"/>
        <v>0</v>
      </c>
      <c r="H16" s="361">
        <f t="shared" si="4"/>
        <v>0</v>
      </c>
      <c r="I16" s="361">
        <f t="shared" si="4"/>
        <v>0</v>
      </c>
      <c r="J16" s="361">
        <f t="shared" si="4"/>
        <v>0</v>
      </c>
      <c r="K16" s="361">
        <f t="shared" si="4"/>
        <v>0</v>
      </c>
      <c r="L16" s="361">
        <f t="shared" si="4"/>
        <v>0</v>
      </c>
      <c r="M16" s="216">
        <f t="shared" si="1"/>
        <v>198738</v>
      </c>
    </row>
    <row r="17" spans="1:13" ht="12.75">
      <c r="A17" s="17" t="s">
        <v>449</v>
      </c>
      <c r="B17" s="28"/>
      <c r="C17" s="14"/>
      <c r="D17" s="28"/>
      <c r="E17" s="41"/>
      <c r="F17" s="14"/>
      <c r="G17" s="28"/>
      <c r="H17" s="14"/>
      <c r="I17" s="28"/>
      <c r="J17" s="14"/>
      <c r="K17" s="167"/>
      <c r="L17" s="167"/>
      <c r="M17" s="216">
        <f t="shared" si="1"/>
        <v>0</v>
      </c>
    </row>
    <row r="18" spans="1:13" ht="12.75">
      <c r="A18" s="291" t="s">
        <v>106</v>
      </c>
      <c r="B18" s="174">
        <f>SUM(C18:K18)</f>
        <v>82196</v>
      </c>
      <c r="C18" s="130">
        <v>45085</v>
      </c>
      <c r="D18" s="174">
        <v>12057</v>
      </c>
      <c r="E18" s="184">
        <v>25054</v>
      </c>
      <c r="F18" s="130">
        <v>0</v>
      </c>
      <c r="G18" s="174">
        <v>0</v>
      </c>
      <c r="H18" s="130">
        <v>0</v>
      </c>
      <c r="I18" s="174">
        <v>0</v>
      </c>
      <c r="J18" s="130">
        <v>0</v>
      </c>
      <c r="K18" s="130">
        <v>0</v>
      </c>
      <c r="L18" s="130"/>
      <c r="M18" s="216">
        <f t="shared" si="1"/>
        <v>82196</v>
      </c>
    </row>
    <row r="19" spans="1:13" ht="12.75">
      <c r="A19" s="291" t="s">
        <v>559</v>
      </c>
      <c r="B19" s="289">
        <v>85213</v>
      </c>
      <c r="C19" s="296">
        <v>46840</v>
      </c>
      <c r="D19" s="290">
        <v>12375</v>
      </c>
      <c r="E19" s="289">
        <v>25998</v>
      </c>
      <c r="F19" s="296">
        <v>0</v>
      </c>
      <c r="G19" s="290">
        <v>0</v>
      </c>
      <c r="H19" s="296">
        <v>0</v>
      </c>
      <c r="I19" s="290">
        <v>0</v>
      </c>
      <c r="J19" s="296">
        <v>0</v>
      </c>
      <c r="K19" s="296">
        <v>0</v>
      </c>
      <c r="L19" s="296"/>
      <c r="M19" s="216">
        <v>85213</v>
      </c>
    </row>
    <row r="20" spans="1:13" ht="12.75">
      <c r="A20" s="291" t="s">
        <v>763</v>
      </c>
      <c r="B20" s="174">
        <v>679</v>
      </c>
      <c r="C20" s="296">
        <v>535</v>
      </c>
      <c r="D20" s="290">
        <v>144</v>
      </c>
      <c r="E20" s="289"/>
      <c r="F20" s="296"/>
      <c r="G20" s="290"/>
      <c r="H20" s="296"/>
      <c r="I20" s="290"/>
      <c r="J20" s="296"/>
      <c r="K20" s="296"/>
      <c r="L20" s="296"/>
      <c r="M20" s="216"/>
    </row>
    <row r="21" spans="1:13" ht="12.75">
      <c r="A21" s="291" t="s">
        <v>581</v>
      </c>
      <c r="B21" s="174">
        <f aca="true" t="shared" si="5" ref="B21:L21">SUM(B20:B20)</f>
        <v>679</v>
      </c>
      <c r="C21" s="130">
        <f t="shared" si="5"/>
        <v>535</v>
      </c>
      <c r="D21" s="130">
        <f t="shared" si="5"/>
        <v>144</v>
      </c>
      <c r="E21" s="130">
        <f t="shared" si="5"/>
        <v>0</v>
      </c>
      <c r="F21" s="130">
        <f t="shared" si="5"/>
        <v>0</v>
      </c>
      <c r="G21" s="130">
        <f t="shared" si="5"/>
        <v>0</v>
      </c>
      <c r="H21" s="130">
        <f t="shared" si="5"/>
        <v>0</v>
      </c>
      <c r="I21" s="130">
        <f t="shared" si="5"/>
        <v>0</v>
      </c>
      <c r="J21" s="130">
        <f t="shared" si="5"/>
        <v>0</v>
      </c>
      <c r="K21" s="130">
        <f t="shared" si="5"/>
        <v>0</v>
      </c>
      <c r="L21" s="130">
        <f t="shared" si="5"/>
        <v>0</v>
      </c>
      <c r="M21" s="216"/>
    </row>
    <row r="22" spans="1:13" ht="12.75">
      <c r="A22" s="292" t="s">
        <v>559</v>
      </c>
      <c r="B22" s="420">
        <f aca="true" t="shared" si="6" ref="B22:L22">SUM(B19,B21)</f>
        <v>85892</v>
      </c>
      <c r="C22" s="363">
        <f t="shared" si="6"/>
        <v>47375</v>
      </c>
      <c r="D22" s="363">
        <f t="shared" si="6"/>
        <v>12519</v>
      </c>
      <c r="E22" s="363">
        <f t="shared" si="6"/>
        <v>25998</v>
      </c>
      <c r="F22" s="363">
        <f t="shared" si="6"/>
        <v>0</v>
      </c>
      <c r="G22" s="363">
        <f t="shared" si="6"/>
        <v>0</v>
      </c>
      <c r="H22" s="363">
        <f t="shared" si="6"/>
        <v>0</v>
      </c>
      <c r="I22" s="363">
        <f t="shared" si="6"/>
        <v>0</v>
      </c>
      <c r="J22" s="363">
        <f t="shared" si="6"/>
        <v>0</v>
      </c>
      <c r="K22" s="363">
        <f t="shared" si="6"/>
        <v>0</v>
      </c>
      <c r="L22" s="363">
        <f t="shared" si="6"/>
        <v>0</v>
      </c>
      <c r="M22" s="216"/>
    </row>
    <row r="23" spans="1:13" ht="12.75">
      <c r="A23" s="30" t="s">
        <v>450</v>
      </c>
      <c r="B23" s="174"/>
      <c r="C23" s="130"/>
      <c r="D23" s="174"/>
      <c r="E23" s="184"/>
      <c r="F23" s="130"/>
      <c r="G23" s="174"/>
      <c r="H23" s="130"/>
      <c r="I23" s="174"/>
      <c r="J23" s="130"/>
      <c r="K23" s="130"/>
      <c r="L23" s="167"/>
      <c r="M23" s="216">
        <f>SUM(C23:K23)</f>
        <v>0</v>
      </c>
    </row>
    <row r="24" spans="1:13" ht="12.75">
      <c r="A24" s="291" t="s">
        <v>106</v>
      </c>
      <c r="B24" s="174">
        <f>SUM(C24:K24)</f>
        <v>69067</v>
      </c>
      <c r="C24" s="130">
        <v>39334</v>
      </c>
      <c r="D24" s="174">
        <v>10445</v>
      </c>
      <c r="E24" s="184">
        <v>19288</v>
      </c>
      <c r="F24" s="130">
        <v>0</v>
      </c>
      <c r="G24" s="174">
        <v>0</v>
      </c>
      <c r="H24" s="130">
        <v>0</v>
      </c>
      <c r="I24" s="174">
        <v>0</v>
      </c>
      <c r="J24" s="130">
        <v>0</v>
      </c>
      <c r="K24" s="130">
        <v>0</v>
      </c>
      <c r="L24" s="130"/>
      <c r="M24" s="216">
        <f>SUM(C24:K24)</f>
        <v>69067</v>
      </c>
    </row>
    <row r="25" spans="1:13" ht="12.75">
      <c r="A25" s="291" t="s">
        <v>559</v>
      </c>
      <c r="B25" s="289">
        <v>71820</v>
      </c>
      <c r="C25" s="296">
        <v>40934</v>
      </c>
      <c r="D25" s="290">
        <v>10721</v>
      </c>
      <c r="E25" s="289">
        <v>20165</v>
      </c>
      <c r="F25" s="296">
        <v>0</v>
      </c>
      <c r="G25" s="290">
        <v>0</v>
      </c>
      <c r="H25" s="296">
        <v>0</v>
      </c>
      <c r="I25" s="290">
        <v>0</v>
      </c>
      <c r="J25" s="296">
        <v>0</v>
      </c>
      <c r="K25" s="296">
        <v>0</v>
      </c>
      <c r="L25" s="296"/>
      <c r="M25" s="216">
        <v>71820</v>
      </c>
    </row>
    <row r="26" spans="1:13" ht="12.75">
      <c r="A26" s="291" t="s">
        <v>763</v>
      </c>
      <c r="B26" s="174">
        <v>680</v>
      </c>
      <c r="C26" s="296">
        <v>535</v>
      </c>
      <c r="D26" s="290">
        <v>145</v>
      </c>
      <c r="E26" s="289"/>
      <c r="F26" s="296"/>
      <c r="G26" s="290"/>
      <c r="H26" s="296"/>
      <c r="I26" s="290"/>
      <c r="J26" s="296"/>
      <c r="K26" s="296"/>
      <c r="L26" s="296"/>
      <c r="M26" s="216"/>
    </row>
    <row r="27" spans="1:13" ht="12.75">
      <c r="A27" s="291" t="s">
        <v>620</v>
      </c>
      <c r="B27" s="289">
        <v>15</v>
      </c>
      <c r="C27" s="296">
        <v>12</v>
      </c>
      <c r="D27" s="290">
        <v>3</v>
      </c>
      <c r="E27" s="289"/>
      <c r="F27" s="296"/>
      <c r="G27" s="290"/>
      <c r="H27" s="296"/>
      <c r="I27" s="290"/>
      <c r="J27" s="296"/>
      <c r="K27" s="296"/>
      <c r="L27" s="296"/>
      <c r="M27" s="216"/>
    </row>
    <row r="28" spans="1:13" ht="12.75">
      <c r="A28" s="291" t="s">
        <v>581</v>
      </c>
      <c r="B28" s="174">
        <f aca="true" t="shared" si="7" ref="B28:L28">SUM(B26:B27)</f>
        <v>695</v>
      </c>
      <c r="C28" s="130">
        <f t="shared" si="7"/>
        <v>547</v>
      </c>
      <c r="D28" s="130">
        <f t="shared" si="7"/>
        <v>148</v>
      </c>
      <c r="E28" s="130">
        <f t="shared" si="7"/>
        <v>0</v>
      </c>
      <c r="F28" s="130">
        <f t="shared" si="7"/>
        <v>0</v>
      </c>
      <c r="G28" s="130">
        <f t="shared" si="7"/>
        <v>0</v>
      </c>
      <c r="H28" s="130">
        <f t="shared" si="7"/>
        <v>0</v>
      </c>
      <c r="I28" s="130">
        <f t="shared" si="7"/>
        <v>0</v>
      </c>
      <c r="J28" s="130">
        <f t="shared" si="7"/>
        <v>0</v>
      </c>
      <c r="K28" s="130">
        <f t="shared" si="7"/>
        <v>0</v>
      </c>
      <c r="L28" s="130">
        <f t="shared" si="7"/>
        <v>0</v>
      </c>
      <c r="M28" s="216"/>
    </row>
    <row r="29" spans="1:13" ht="12.75">
      <c r="A29" s="292" t="s">
        <v>559</v>
      </c>
      <c r="B29" s="420">
        <f aca="true" t="shared" si="8" ref="B29:L29">SUM(B25,B28)</f>
        <v>72515</v>
      </c>
      <c r="C29" s="363">
        <f t="shared" si="8"/>
        <v>41481</v>
      </c>
      <c r="D29" s="363">
        <f t="shared" si="8"/>
        <v>10869</v>
      </c>
      <c r="E29" s="363">
        <f t="shared" si="8"/>
        <v>20165</v>
      </c>
      <c r="F29" s="363">
        <f t="shared" si="8"/>
        <v>0</v>
      </c>
      <c r="G29" s="363">
        <f t="shared" si="8"/>
        <v>0</v>
      </c>
      <c r="H29" s="363">
        <f t="shared" si="8"/>
        <v>0</v>
      </c>
      <c r="I29" s="363">
        <f t="shared" si="8"/>
        <v>0</v>
      </c>
      <c r="J29" s="363">
        <f t="shared" si="8"/>
        <v>0</v>
      </c>
      <c r="K29" s="363">
        <f t="shared" si="8"/>
        <v>0</v>
      </c>
      <c r="L29" s="363">
        <f t="shared" si="8"/>
        <v>0</v>
      </c>
      <c r="M29" s="216"/>
    </row>
    <row r="30" spans="1:13" ht="12.75">
      <c r="A30" s="53" t="s">
        <v>451</v>
      </c>
      <c r="B30" s="171"/>
      <c r="C30" s="167"/>
      <c r="D30" s="171"/>
      <c r="E30" s="170"/>
      <c r="F30" s="167"/>
      <c r="G30" s="171"/>
      <c r="H30" s="167"/>
      <c r="I30" s="171"/>
      <c r="J30" s="167"/>
      <c r="K30" s="167"/>
      <c r="L30" s="167"/>
      <c r="M30" s="216">
        <f>SUM(C30:K30)</f>
        <v>0</v>
      </c>
    </row>
    <row r="31" spans="1:13" ht="12.75">
      <c r="A31" s="291" t="s">
        <v>106</v>
      </c>
      <c r="B31" s="174">
        <f>SUM(C31:K31)</f>
        <v>37864</v>
      </c>
      <c r="C31" s="130">
        <v>21697</v>
      </c>
      <c r="D31" s="174">
        <v>5735</v>
      </c>
      <c r="E31" s="184">
        <v>10432</v>
      </c>
      <c r="F31" s="130">
        <v>0</v>
      </c>
      <c r="G31" s="174">
        <v>0</v>
      </c>
      <c r="H31" s="130">
        <v>0</v>
      </c>
      <c r="I31" s="174">
        <v>0</v>
      </c>
      <c r="J31" s="130">
        <v>0</v>
      </c>
      <c r="K31" s="130">
        <v>0</v>
      </c>
      <c r="L31" s="130"/>
      <c r="M31" s="216">
        <f>SUM(C31:K31)</f>
        <v>37864</v>
      </c>
    </row>
    <row r="32" spans="1:13" ht="12.75">
      <c r="A32" s="291" t="s">
        <v>559</v>
      </c>
      <c r="B32" s="289">
        <v>39960</v>
      </c>
      <c r="C32" s="296">
        <v>23140</v>
      </c>
      <c r="D32" s="290">
        <v>5909</v>
      </c>
      <c r="E32" s="289">
        <v>10911</v>
      </c>
      <c r="F32" s="296">
        <v>0</v>
      </c>
      <c r="G32" s="290">
        <v>0</v>
      </c>
      <c r="H32" s="296">
        <v>0</v>
      </c>
      <c r="I32" s="290">
        <v>0</v>
      </c>
      <c r="J32" s="296">
        <v>0</v>
      </c>
      <c r="K32" s="296">
        <v>0</v>
      </c>
      <c r="L32" s="296"/>
      <c r="M32" s="216">
        <v>39960</v>
      </c>
    </row>
    <row r="33" spans="1:13" ht="12.75">
      <c r="A33" s="291" t="s">
        <v>763</v>
      </c>
      <c r="B33" s="174">
        <v>371</v>
      </c>
      <c r="C33" s="296">
        <v>292</v>
      </c>
      <c r="D33" s="290">
        <v>79</v>
      </c>
      <c r="E33" s="289"/>
      <c r="F33" s="296"/>
      <c r="G33" s="290"/>
      <c r="H33" s="296"/>
      <c r="I33" s="290"/>
      <c r="J33" s="296"/>
      <c r="K33" s="296"/>
      <c r="L33" s="296"/>
      <c r="M33" s="216"/>
    </row>
    <row r="34" spans="1:13" ht="12.75">
      <c r="A34" s="291" t="s">
        <v>581</v>
      </c>
      <c r="B34" s="174">
        <f aca="true" t="shared" si="9" ref="B34:L34">SUM(B33:B33)</f>
        <v>371</v>
      </c>
      <c r="C34" s="130">
        <f t="shared" si="9"/>
        <v>292</v>
      </c>
      <c r="D34" s="130">
        <f t="shared" si="9"/>
        <v>79</v>
      </c>
      <c r="E34" s="130">
        <f t="shared" si="9"/>
        <v>0</v>
      </c>
      <c r="F34" s="130">
        <f t="shared" si="9"/>
        <v>0</v>
      </c>
      <c r="G34" s="130">
        <f t="shared" si="9"/>
        <v>0</v>
      </c>
      <c r="H34" s="130">
        <f t="shared" si="9"/>
        <v>0</v>
      </c>
      <c r="I34" s="130">
        <f t="shared" si="9"/>
        <v>0</v>
      </c>
      <c r="J34" s="130">
        <f t="shared" si="9"/>
        <v>0</v>
      </c>
      <c r="K34" s="130">
        <f t="shared" si="9"/>
        <v>0</v>
      </c>
      <c r="L34" s="130">
        <f t="shared" si="9"/>
        <v>0</v>
      </c>
      <c r="M34" s="216"/>
    </row>
    <row r="35" spans="1:13" ht="12.75">
      <c r="A35" s="292" t="s">
        <v>559</v>
      </c>
      <c r="B35" s="420">
        <f aca="true" t="shared" si="10" ref="B35:L35">SUM(B32,B34)</f>
        <v>40331</v>
      </c>
      <c r="C35" s="363">
        <f t="shared" si="10"/>
        <v>23432</v>
      </c>
      <c r="D35" s="363">
        <f t="shared" si="10"/>
        <v>5988</v>
      </c>
      <c r="E35" s="363">
        <f t="shared" si="10"/>
        <v>10911</v>
      </c>
      <c r="F35" s="363">
        <f t="shared" si="10"/>
        <v>0</v>
      </c>
      <c r="G35" s="363">
        <f t="shared" si="10"/>
        <v>0</v>
      </c>
      <c r="H35" s="363">
        <f t="shared" si="10"/>
        <v>0</v>
      </c>
      <c r="I35" s="363">
        <f t="shared" si="10"/>
        <v>0</v>
      </c>
      <c r="J35" s="363">
        <f t="shared" si="10"/>
        <v>0</v>
      </c>
      <c r="K35" s="363">
        <f t="shared" si="10"/>
        <v>0</v>
      </c>
      <c r="L35" s="363">
        <f t="shared" si="10"/>
        <v>0</v>
      </c>
      <c r="M35" s="216"/>
    </row>
    <row r="36" spans="1:13" ht="12.75">
      <c r="A36" s="75" t="s">
        <v>593</v>
      </c>
      <c r="B36" s="174"/>
      <c r="C36" s="192"/>
      <c r="D36" s="182"/>
      <c r="E36" s="421"/>
      <c r="F36" s="192"/>
      <c r="G36" s="182"/>
      <c r="H36" s="192"/>
      <c r="I36" s="182"/>
      <c r="J36" s="192"/>
      <c r="K36" s="60"/>
      <c r="L36" s="58"/>
      <c r="M36" s="216">
        <f>SUM(C36:K36)</f>
        <v>0</v>
      </c>
    </row>
    <row r="37" spans="1:13" ht="12.75">
      <c r="A37" s="291" t="s">
        <v>106</v>
      </c>
      <c r="B37" s="174">
        <f>SUM(C37,D37,E37,F37,G37,H37,J37)</f>
        <v>23756</v>
      </c>
      <c r="C37" s="192">
        <v>15274</v>
      </c>
      <c r="D37" s="182">
        <v>4083</v>
      </c>
      <c r="E37" s="421">
        <v>4399</v>
      </c>
      <c r="F37" s="192">
        <v>0</v>
      </c>
      <c r="G37" s="182">
        <v>0</v>
      </c>
      <c r="H37" s="192">
        <v>0</v>
      </c>
      <c r="I37" s="182">
        <v>0</v>
      </c>
      <c r="J37" s="192">
        <v>0</v>
      </c>
      <c r="K37" s="192">
        <v>0</v>
      </c>
      <c r="L37" s="192"/>
      <c r="M37" s="216">
        <f>SUM(C37:K37)</f>
        <v>23756</v>
      </c>
    </row>
    <row r="38" spans="1:13" ht="12.75">
      <c r="A38" s="291" t="s">
        <v>559</v>
      </c>
      <c r="B38" s="289">
        <v>24182</v>
      </c>
      <c r="C38" s="296">
        <v>15449</v>
      </c>
      <c r="D38" s="290">
        <v>4130</v>
      </c>
      <c r="E38" s="289">
        <v>4603</v>
      </c>
      <c r="F38" s="296">
        <v>0</v>
      </c>
      <c r="G38" s="290">
        <v>0</v>
      </c>
      <c r="H38" s="296">
        <v>0</v>
      </c>
      <c r="I38" s="290">
        <v>0</v>
      </c>
      <c r="J38" s="296">
        <v>0</v>
      </c>
      <c r="K38" s="296">
        <v>0</v>
      </c>
      <c r="L38" s="296"/>
      <c r="M38" s="216">
        <v>24182</v>
      </c>
    </row>
    <row r="39" spans="1:13" ht="12.75">
      <c r="A39" s="291" t="s">
        <v>763</v>
      </c>
      <c r="B39" s="174">
        <v>161</v>
      </c>
      <c r="C39" s="296">
        <v>127</v>
      </c>
      <c r="D39" s="290">
        <v>34</v>
      </c>
      <c r="E39" s="289"/>
      <c r="F39" s="296"/>
      <c r="G39" s="290"/>
      <c r="H39" s="296"/>
      <c r="I39" s="290"/>
      <c r="J39" s="296"/>
      <c r="K39" s="296"/>
      <c r="L39" s="296"/>
      <c r="M39" s="216"/>
    </row>
    <row r="40" spans="1:13" ht="12.75">
      <c r="A40" s="291" t="s">
        <v>764</v>
      </c>
      <c r="B40" s="289">
        <v>276</v>
      </c>
      <c r="C40" s="296"/>
      <c r="D40" s="290"/>
      <c r="E40" s="289">
        <v>276</v>
      </c>
      <c r="F40" s="296"/>
      <c r="G40" s="290"/>
      <c r="H40" s="296"/>
      <c r="I40" s="290"/>
      <c r="J40" s="296"/>
      <c r="K40" s="296"/>
      <c r="L40" s="296"/>
      <c r="M40" s="216"/>
    </row>
    <row r="41" spans="1:13" ht="12.75">
      <c r="A41" s="291" t="s">
        <v>581</v>
      </c>
      <c r="B41" s="174">
        <f aca="true" t="shared" si="11" ref="B41:L41">SUM(B39:B40)</f>
        <v>437</v>
      </c>
      <c r="C41" s="130">
        <f t="shared" si="11"/>
        <v>127</v>
      </c>
      <c r="D41" s="130">
        <f t="shared" si="11"/>
        <v>34</v>
      </c>
      <c r="E41" s="130">
        <f t="shared" si="11"/>
        <v>276</v>
      </c>
      <c r="F41" s="130">
        <f t="shared" si="11"/>
        <v>0</v>
      </c>
      <c r="G41" s="130">
        <f t="shared" si="11"/>
        <v>0</v>
      </c>
      <c r="H41" s="130">
        <f t="shared" si="11"/>
        <v>0</v>
      </c>
      <c r="I41" s="130">
        <f t="shared" si="11"/>
        <v>0</v>
      </c>
      <c r="J41" s="130">
        <f t="shared" si="11"/>
        <v>0</v>
      </c>
      <c r="K41" s="130">
        <f t="shared" si="11"/>
        <v>0</v>
      </c>
      <c r="L41" s="130">
        <f t="shared" si="11"/>
        <v>0</v>
      </c>
      <c r="M41" s="216"/>
    </row>
    <row r="42" spans="1:13" ht="12.75">
      <c r="A42" s="292" t="s">
        <v>559</v>
      </c>
      <c r="B42" s="420">
        <f aca="true" t="shared" si="12" ref="B42:L42">SUM(B38,B41)</f>
        <v>24619</v>
      </c>
      <c r="C42" s="363">
        <f t="shared" si="12"/>
        <v>15576</v>
      </c>
      <c r="D42" s="363">
        <f t="shared" si="12"/>
        <v>4164</v>
      </c>
      <c r="E42" s="363">
        <f t="shared" si="12"/>
        <v>4879</v>
      </c>
      <c r="F42" s="363">
        <f t="shared" si="12"/>
        <v>0</v>
      </c>
      <c r="G42" s="363">
        <f t="shared" si="12"/>
        <v>0</v>
      </c>
      <c r="H42" s="363">
        <f t="shared" si="12"/>
        <v>0</v>
      </c>
      <c r="I42" s="363">
        <f t="shared" si="12"/>
        <v>0</v>
      </c>
      <c r="J42" s="363">
        <f t="shared" si="12"/>
        <v>0</v>
      </c>
      <c r="K42" s="363">
        <f t="shared" si="12"/>
        <v>0</v>
      </c>
      <c r="L42" s="363">
        <f t="shared" si="12"/>
        <v>0</v>
      </c>
      <c r="M42" s="216"/>
    </row>
    <row r="43" spans="1:13" ht="12.75">
      <c r="A43" s="17" t="s">
        <v>628</v>
      </c>
      <c r="B43" s="171"/>
      <c r="C43" s="167"/>
      <c r="D43" s="171"/>
      <c r="E43" s="170"/>
      <c r="F43" s="167"/>
      <c r="G43" s="171"/>
      <c r="H43" s="167"/>
      <c r="I43" s="171"/>
      <c r="J43" s="167"/>
      <c r="K43" s="167"/>
      <c r="L43" s="167"/>
      <c r="M43" s="216">
        <f aca="true" t="shared" si="13" ref="M43:M49">SUM(C43:K43)</f>
        <v>0</v>
      </c>
    </row>
    <row r="44" spans="1:13" ht="12.75">
      <c r="A44" s="291" t="s">
        <v>106</v>
      </c>
      <c r="B44" s="184">
        <f aca="true" t="shared" si="14" ref="B44:K44">SUM(B49,B57)</f>
        <v>135093</v>
      </c>
      <c r="C44" s="130">
        <f t="shared" si="14"/>
        <v>68018</v>
      </c>
      <c r="D44" s="174">
        <f t="shared" si="14"/>
        <v>17986</v>
      </c>
      <c r="E44" s="184">
        <f t="shared" si="14"/>
        <v>49089</v>
      </c>
      <c r="F44" s="130">
        <f t="shared" si="14"/>
        <v>0</v>
      </c>
      <c r="G44" s="174">
        <f t="shared" si="14"/>
        <v>0</v>
      </c>
      <c r="H44" s="130">
        <f t="shared" si="14"/>
        <v>0</v>
      </c>
      <c r="I44" s="174">
        <f t="shared" si="14"/>
        <v>0</v>
      </c>
      <c r="J44" s="130">
        <f t="shared" si="14"/>
        <v>0</v>
      </c>
      <c r="K44" s="130">
        <f t="shared" si="14"/>
        <v>0</v>
      </c>
      <c r="L44" s="130"/>
      <c r="M44" s="216">
        <f t="shared" si="13"/>
        <v>135093</v>
      </c>
    </row>
    <row r="45" spans="1:13" ht="12.75">
      <c r="A45" s="291" t="s">
        <v>559</v>
      </c>
      <c r="B45" s="184">
        <f aca="true" t="shared" si="15" ref="B45:K45">SUM(B50,B58)</f>
        <v>139732</v>
      </c>
      <c r="C45" s="184">
        <f t="shared" si="15"/>
        <v>68845</v>
      </c>
      <c r="D45" s="184">
        <f t="shared" si="15"/>
        <v>18209</v>
      </c>
      <c r="E45" s="184">
        <f t="shared" si="15"/>
        <v>52678</v>
      </c>
      <c r="F45" s="184">
        <f t="shared" si="15"/>
        <v>0</v>
      </c>
      <c r="G45" s="184">
        <f t="shared" si="15"/>
        <v>0</v>
      </c>
      <c r="H45" s="184">
        <f t="shared" si="15"/>
        <v>0</v>
      </c>
      <c r="I45" s="184">
        <f t="shared" si="15"/>
        <v>0</v>
      </c>
      <c r="J45" s="184">
        <f t="shared" si="15"/>
        <v>0</v>
      </c>
      <c r="K45" s="184">
        <f t="shared" si="15"/>
        <v>0</v>
      </c>
      <c r="L45" s="184">
        <f>SUM(L50,L58)</f>
        <v>0</v>
      </c>
      <c r="M45" s="216">
        <f t="shared" si="13"/>
        <v>139732</v>
      </c>
    </row>
    <row r="46" spans="1:13" ht="12.75">
      <c r="A46" s="291" t="s">
        <v>581</v>
      </c>
      <c r="B46" s="184">
        <f aca="true" t="shared" si="16" ref="B46:L46">SUM(B54,B60)</f>
        <v>638</v>
      </c>
      <c r="C46" s="184">
        <f t="shared" si="16"/>
        <v>465</v>
      </c>
      <c r="D46" s="184">
        <f t="shared" si="16"/>
        <v>125</v>
      </c>
      <c r="E46" s="184">
        <f t="shared" si="16"/>
        <v>48</v>
      </c>
      <c r="F46" s="184">
        <f t="shared" si="16"/>
        <v>0</v>
      </c>
      <c r="G46" s="184">
        <f t="shared" si="16"/>
        <v>0</v>
      </c>
      <c r="H46" s="184">
        <f t="shared" si="16"/>
        <v>0</v>
      </c>
      <c r="I46" s="184">
        <f t="shared" si="16"/>
        <v>0</v>
      </c>
      <c r="J46" s="184">
        <f t="shared" si="16"/>
        <v>0</v>
      </c>
      <c r="K46" s="184">
        <f t="shared" si="16"/>
        <v>0</v>
      </c>
      <c r="L46" s="184">
        <f t="shared" si="16"/>
        <v>0</v>
      </c>
      <c r="M46" s="216">
        <f t="shared" si="13"/>
        <v>638</v>
      </c>
    </row>
    <row r="47" spans="1:13" ht="12.75">
      <c r="A47" s="292" t="s">
        <v>559</v>
      </c>
      <c r="B47" s="172">
        <f aca="true" t="shared" si="17" ref="B47:L47">SUM(B55,B61)</f>
        <v>140370</v>
      </c>
      <c r="C47" s="172">
        <f t="shared" si="17"/>
        <v>69310</v>
      </c>
      <c r="D47" s="172">
        <f t="shared" si="17"/>
        <v>18334</v>
      </c>
      <c r="E47" s="172">
        <f t="shared" si="17"/>
        <v>52726</v>
      </c>
      <c r="F47" s="172">
        <f t="shared" si="17"/>
        <v>0</v>
      </c>
      <c r="G47" s="172">
        <f t="shared" si="17"/>
        <v>0</v>
      </c>
      <c r="H47" s="172">
        <f t="shared" si="17"/>
        <v>0</v>
      </c>
      <c r="I47" s="172">
        <f t="shared" si="17"/>
        <v>0</v>
      </c>
      <c r="J47" s="172">
        <f t="shared" si="17"/>
        <v>0</v>
      </c>
      <c r="K47" s="164">
        <f t="shared" si="17"/>
        <v>0</v>
      </c>
      <c r="L47" s="184">
        <f t="shared" si="17"/>
        <v>0</v>
      </c>
      <c r="M47" s="216">
        <f t="shared" si="13"/>
        <v>140370</v>
      </c>
    </row>
    <row r="48" spans="1:13" ht="12.75">
      <c r="A48" s="15" t="s">
        <v>258</v>
      </c>
      <c r="B48" s="174"/>
      <c r="C48" s="130"/>
      <c r="D48" s="174"/>
      <c r="E48" s="184"/>
      <c r="F48" s="130"/>
      <c r="G48" s="174"/>
      <c r="H48" s="130"/>
      <c r="I48" s="174"/>
      <c r="J48" s="130"/>
      <c r="K48" s="130"/>
      <c r="L48" s="167"/>
      <c r="M48" s="216">
        <f t="shared" si="13"/>
        <v>0</v>
      </c>
    </row>
    <row r="49" spans="1:13" ht="12.75">
      <c r="A49" s="319" t="s">
        <v>106</v>
      </c>
      <c r="B49" s="174">
        <f>SUM(C49,D49,E49,F49,G49,H49,J49)</f>
        <v>84866</v>
      </c>
      <c r="C49" s="130">
        <v>41598</v>
      </c>
      <c r="D49" s="174">
        <v>10988</v>
      </c>
      <c r="E49" s="184">
        <v>32280</v>
      </c>
      <c r="F49" s="130">
        <v>0</v>
      </c>
      <c r="G49" s="174">
        <v>0</v>
      </c>
      <c r="H49" s="130">
        <v>0</v>
      </c>
      <c r="I49" s="174">
        <v>0</v>
      </c>
      <c r="J49" s="130">
        <v>0</v>
      </c>
      <c r="K49" s="130">
        <v>0</v>
      </c>
      <c r="L49" s="130"/>
      <c r="M49" s="216">
        <f t="shared" si="13"/>
        <v>84866</v>
      </c>
    </row>
    <row r="50" spans="1:13" ht="12.75">
      <c r="A50" s="291" t="s">
        <v>559</v>
      </c>
      <c r="B50" s="289">
        <v>88714</v>
      </c>
      <c r="C50" s="296">
        <v>42077</v>
      </c>
      <c r="D50" s="290">
        <v>11117</v>
      </c>
      <c r="E50" s="289">
        <v>35520</v>
      </c>
      <c r="F50" s="296">
        <v>0</v>
      </c>
      <c r="G50" s="290">
        <v>0</v>
      </c>
      <c r="H50" s="296">
        <v>0</v>
      </c>
      <c r="I50" s="290">
        <v>0</v>
      </c>
      <c r="J50" s="296">
        <v>0</v>
      </c>
      <c r="K50" s="296">
        <v>0</v>
      </c>
      <c r="L50" s="296"/>
      <c r="M50" s="216">
        <v>88714</v>
      </c>
    </row>
    <row r="51" spans="1:13" ht="12.75">
      <c r="A51" s="291" t="s">
        <v>763</v>
      </c>
      <c r="B51" s="174">
        <v>294</v>
      </c>
      <c r="C51" s="296">
        <v>232</v>
      </c>
      <c r="D51" s="290">
        <v>62</v>
      </c>
      <c r="E51" s="289"/>
      <c r="F51" s="296"/>
      <c r="G51" s="290"/>
      <c r="H51" s="296"/>
      <c r="I51" s="290"/>
      <c r="J51" s="296"/>
      <c r="K51" s="296"/>
      <c r="L51" s="296"/>
      <c r="M51" s="216"/>
    </row>
    <row r="52" spans="1:13" ht="12.75">
      <c r="A52" s="291" t="s">
        <v>765</v>
      </c>
      <c r="B52" s="289">
        <v>37</v>
      </c>
      <c r="C52" s="296"/>
      <c r="D52" s="290"/>
      <c r="E52" s="289">
        <v>37</v>
      </c>
      <c r="F52" s="296"/>
      <c r="G52" s="290"/>
      <c r="H52" s="296"/>
      <c r="I52" s="290"/>
      <c r="J52" s="296"/>
      <c r="K52" s="296"/>
      <c r="L52" s="296"/>
      <c r="M52" s="216"/>
    </row>
    <row r="53" spans="1:13" ht="12.75">
      <c r="A53" s="291" t="s">
        <v>622</v>
      </c>
      <c r="B53" s="289">
        <v>11</v>
      </c>
      <c r="C53" s="296"/>
      <c r="D53" s="290"/>
      <c r="E53" s="289">
        <v>11</v>
      </c>
      <c r="F53" s="296"/>
      <c r="G53" s="290"/>
      <c r="H53" s="296"/>
      <c r="I53" s="290"/>
      <c r="J53" s="296"/>
      <c r="K53" s="296"/>
      <c r="L53" s="296"/>
      <c r="M53" s="216"/>
    </row>
    <row r="54" spans="1:13" ht="12.75">
      <c r="A54" s="291" t="s">
        <v>581</v>
      </c>
      <c r="B54" s="174">
        <f aca="true" t="shared" si="18" ref="B54:L54">SUM(B51:B53)</f>
        <v>342</v>
      </c>
      <c r="C54" s="130">
        <f t="shared" si="18"/>
        <v>232</v>
      </c>
      <c r="D54" s="130">
        <f t="shared" si="18"/>
        <v>62</v>
      </c>
      <c r="E54" s="130">
        <f t="shared" si="18"/>
        <v>48</v>
      </c>
      <c r="F54" s="130">
        <f t="shared" si="18"/>
        <v>0</v>
      </c>
      <c r="G54" s="130">
        <f t="shared" si="18"/>
        <v>0</v>
      </c>
      <c r="H54" s="130">
        <f t="shared" si="18"/>
        <v>0</v>
      </c>
      <c r="I54" s="130">
        <f t="shared" si="18"/>
        <v>0</v>
      </c>
      <c r="J54" s="130">
        <f t="shared" si="18"/>
        <v>0</v>
      </c>
      <c r="K54" s="130">
        <f t="shared" si="18"/>
        <v>0</v>
      </c>
      <c r="L54" s="130">
        <f t="shared" si="18"/>
        <v>0</v>
      </c>
      <c r="M54" s="216"/>
    </row>
    <row r="55" spans="1:13" ht="12.75">
      <c r="A55" s="292" t="s">
        <v>559</v>
      </c>
      <c r="B55" s="420">
        <f aca="true" t="shared" si="19" ref="B55:L55">SUM(B50,B54)</f>
        <v>89056</v>
      </c>
      <c r="C55" s="363">
        <f t="shared" si="19"/>
        <v>42309</v>
      </c>
      <c r="D55" s="363">
        <f t="shared" si="19"/>
        <v>11179</v>
      </c>
      <c r="E55" s="363">
        <f t="shared" si="19"/>
        <v>35568</v>
      </c>
      <c r="F55" s="363">
        <f t="shared" si="19"/>
        <v>0</v>
      </c>
      <c r="G55" s="363">
        <f t="shared" si="19"/>
        <v>0</v>
      </c>
      <c r="H55" s="363">
        <f t="shared" si="19"/>
        <v>0</v>
      </c>
      <c r="I55" s="363">
        <f t="shared" si="19"/>
        <v>0</v>
      </c>
      <c r="J55" s="363">
        <f t="shared" si="19"/>
        <v>0</v>
      </c>
      <c r="K55" s="363">
        <f t="shared" si="19"/>
        <v>0</v>
      </c>
      <c r="L55" s="363">
        <f t="shared" si="19"/>
        <v>0</v>
      </c>
      <c r="M55" s="216"/>
    </row>
    <row r="56" spans="1:13" ht="12.75">
      <c r="A56" s="14" t="s">
        <v>259</v>
      </c>
      <c r="B56" s="171"/>
      <c r="C56" s="167"/>
      <c r="D56" s="171"/>
      <c r="E56" s="170"/>
      <c r="F56" s="167"/>
      <c r="G56" s="171"/>
      <c r="H56" s="167"/>
      <c r="I56" s="171"/>
      <c r="J56" s="167"/>
      <c r="K56" s="167"/>
      <c r="L56" s="167"/>
      <c r="M56" s="216">
        <f>SUM(C56:K56)</f>
        <v>0</v>
      </c>
    </row>
    <row r="57" spans="1:13" ht="12.75">
      <c r="A57" s="319" t="s">
        <v>106</v>
      </c>
      <c r="B57" s="174">
        <f>SUM(C57,D57,E57,F57,G57,H57,J57)</f>
        <v>50227</v>
      </c>
      <c r="C57" s="130">
        <v>26420</v>
      </c>
      <c r="D57" s="174">
        <v>6998</v>
      </c>
      <c r="E57" s="184">
        <v>16809</v>
      </c>
      <c r="F57" s="130">
        <v>0</v>
      </c>
      <c r="G57" s="174">
        <v>0</v>
      </c>
      <c r="H57" s="130">
        <v>0</v>
      </c>
      <c r="I57" s="174">
        <v>0</v>
      </c>
      <c r="J57" s="130">
        <v>0</v>
      </c>
      <c r="K57" s="130">
        <v>0</v>
      </c>
      <c r="L57" s="130"/>
      <c r="M57" s="216">
        <f>SUM(C57:K57)</f>
        <v>50227</v>
      </c>
    </row>
    <row r="58" spans="1:13" ht="12.75">
      <c r="A58" s="291" t="s">
        <v>559</v>
      </c>
      <c r="B58" s="289">
        <v>51018</v>
      </c>
      <c r="C58" s="296">
        <v>26768</v>
      </c>
      <c r="D58" s="290">
        <v>7092</v>
      </c>
      <c r="E58" s="289">
        <v>17158</v>
      </c>
      <c r="F58" s="296">
        <v>0</v>
      </c>
      <c r="G58" s="290">
        <v>0</v>
      </c>
      <c r="H58" s="296">
        <v>0</v>
      </c>
      <c r="I58" s="290">
        <v>0</v>
      </c>
      <c r="J58" s="296">
        <v>0</v>
      </c>
      <c r="K58" s="296">
        <v>0</v>
      </c>
      <c r="L58" s="296"/>
      <c r="M58" s="216">
        <v>51018</v>
      </c>
    </row>
    <row r="59" spans="1:13" ht="12.75">
      <c r="A59" s="291" t="s">
        <v>763</v>
      </c>
      <c r="B59" s="174">
        <v>296</v>
      </c>
      <c r="C59" s="296">
        <v>233</v>
      </c>
      <c r="D59" s="290">
        <v>63</v>
      </c>
      <c r="E59" s="289"/>
      <c r="F59" s="296"/>
      <c r="G59" s="290"/>
      <c r="H59" s="296"/>
      <c r="I59" s="290"/>
      <c r="J59" s="296"/>
      <c r="K59" s="296"/>
      <c r="L59" s="296"/>
      <c r="M59" s="216"/>
    </row>
    <row r="60" spans="1:13" ht="12.75">
      <c r="A60" s="291" t="s">
        <v>581</v>
      </c>
      <c r="B60" s="174">
        <f aca="true" t="shared" si="20" ref="B60:L60">SUM(B59:B59)</f>
        <v>296</v>
      </c>
      <c r="C60" s="130">
        <f t="shared" si="20"/>
        <v>233</v>
      </c>
      <c r="D60" s="130">
        <f t="shared" si="20"/>
        <v>63</v>
      </c>
      <c r="E60" s="130">
        <f t="shared" si="20"/>
        <v>0</v>
      </c>
      <c r="F60" s="130">
        <f t="shared" si="20"/>
        <v>0</v>
      </c>
      <c r="G60" s="130">
        <f t="shared" si="20"/>
        <v>0</v>
      </c>
      <c r="H60" s="130">
        <f t="shared" si="20"/>
        <v>0</v>
      </c>
      <c r="I60" s="130">
        <f t="shared" si="20"/>
        <v>0</v>
      </c>
      <c r="J60" s="130">
        <f t="shared" si="20"/>
        <v>0</v>
      </c>
      <c r="K60" s="130">
        <f t="shared" si="20"/>
        <v>0</v>
      </c>
      <c r="L60" s="130">
        <f t="shared" si="20"/>
        <v>0</v>
      </c>
      <c r="M60" s="216"/>
    </row>
    <row r="61" spans="1:13" ht="12.75">
      <c r="A61" s="292" t="s">
        <v>559</v>
      </c>
      <c r="B61" s="420">
        <f aca="true" t="shared" si="21" ref="B61:L61">SUM(B58,B60)</f>
        <v>51314</v>
      </c>
      <c r="C61" s="363">
        <f t="shared" si="21"/>
        <v>27001</v>
      </c>
      <c r="D61" s="363">
        <f t="shared" si="21"/>
        <v>7155</v>
      </c>
      <c r="E61" s="363">
        <f t="shared" si="21"/>
        <v>17158</v>
      </c>
      <c r="F61" s="363">
        <f t="shared" si="21"/>
        <v>0</v>
      </c>
      <c r="G61" s="363">
        <f t="shared" si="21"/>
        <v>0</v>
      </c>
      <c r="H61" s="363">
        <f t="shared" si="21"/>
        <v>0</v>
      </c>
      <c r="I61" s="363">
        <f t="shared" si="21"/>
        <v>0</v>
      </c>
      <c r="J61" s="363">
        <f t="shared" si="21"/>
        <v>0</v>
      </c>
      <c r="K61" s="363">
        <f t="shared" si="21"/>
        <v>0</v>
      </c>
      <c r="L61" s="363">
        <f t="shared" si="21"/>
        <v>0</v>
      </c>
      <c r="M61" s="216"/>
    </row>
    <row r="62" spans="1:13" ht="12.75">
      <c r="A62" s="30" t="s">
        <v>595</v>
      </c>
      <c r="B62" s="174"/>
      <c r="C62" s="192"/>
      <c r="D62" s="182"/>
      <c r="E62" s="421"/>
      <c r="F62" s="192"/>
      <c r="G62" s="182"/>
      <c r="H62" s="192"/>
      <c r="I62" s="182"/>
      <c r="J62" s="192"/>
      <c r="K62" s="130"/>
      <c r="L62" s="167"/>
      <c r="M62" s="216">
        <f aca="true" t="shared" si="22" ref="M62:M104">SUM(C62:K62)</f>
        <v>0</v>
      </c>
    </row>
    <row r="63" spans="1:13" ht="12.75">
      <c r="A63" s="291" t="s">
        <v>106</v>
      </c>
      <c r="B63" s="174">
        <f>SUM(C63,D63,E63,F63,G63,H63,I63,J63)</f>
        <v>37288</v>
      </c>
      <c r="C63" s="192">
        <v>21292</v>
      </c>
      <c r="D63" s="182">
        <v>5388</v>
      </c>
      <c r="E63" s="421">
        <v>10608</v>
      </c>
      <c r="F63" s="192">
        <v>0</v>
      </c>
      <c r="G63" s="182">
        <v>0</v>
      </c>
      <c r="H63" s="192">
        <v>0</v>
      </c>
      <c r="I63" s="182">
        <v>0</v>
      </c>
      <c r="J63" s="192">
        <v>0</v>
      </c>
      <c r="K63" s="130">
        <v>0</v>
      </c>
      <c r="L63" s="130"/>
      <c r="M63" s="216">
        <f t="shared" si="22"/>
        <v>37288</v>
      </c>
    </row>
    <row r="64" spans="1:13" ht="12.75">
      <c r="A64" s="291" t="s">
        <v>559</v>
      </c>
      <c r="B64" s="289">
        <v>37976</v>
      </c>
      <c r="C64" s="296">
        <v>21532</v>
      </c>
      <c r="D64" s="290">
        <v>5453</v>
      </c>
      <c r="E64" s="289">
        <v>10991</v>
      </c>
      <c r="F64" s="296">
        <v>0</v>
      </c>
      <c r="G64" s="290">
        <v>0</v>
      </c>
      <c r="H64" s="296">
        <v>0</v>
      </c>
      <c r="I64" s="290">
        <v>0</v>
      </c>
      <c r="J64" s="296">
        <v>0</v>
      </c>
      <c r="K64" s="296">
        <v>0</v>
      </c>
      <c r="L64" s="296"/>
      <c r="M64" s="216">
        <v>37976</v>
      </c>
    </row>
    <row r="65" spans="1:13" ht="12.75">
      <c r="A65" s="291" t="s">
        <v>763</v>
      </c>
      <c r="B65" s="174">
        <v>227</v>
      </c>
      <c r="C65" s="296">
        <v>179</v>
      </c>
      <c r="D65" s="290">
        <v>48</v>
      </c>
      <c r="E65" s="289"/>
      <c r="F65" s="296"/>
      <c r="G65" s="290"/>
      <c r="H65" s="296"/>
      <c r="I65" s="290"/>
      <c r="J65" s="296"/>
      <c r="K65" s="296"/>
      <c r="L65" s="296"/>
      <c r="M65" s="216"/>
    </row>
    <row r="66" spans="1:13" ht="12.75">
      <c r="A66" s="291" t="s">
        <v>581</v>
      </c>
      <c r="B66" s="174">
        <f aca="true" t="shared" si="23" ref="B66:L66">SUM(B65:B65)</f>
        <v>227</v>
      </c>
      <c r="C66" s="130">
        <f t="shared" si="23"/>
        <v>179</v>
      </c>
      <c r="D66" s="130">
        <f t="shared" si="23"/>
        <v>48</v>
      </c>
      <c r="E66" s="130">
        <f t="shared" si="23"/>
        <v>0</v>
      </c>
      <c r="F66" s="130">
        <f t="shared" si="23"/>
        <v>0</v>
      </c>
      <c r="G66" s="130">
        <f t="shared" si="23"/>
        <v>0</v>
      </c>
      <c r="H66" s="130">
        <f t="shared" si="23"/>
        <v>0</v>
      </c>
      <c r="I66" s="130">
        <f t="shared" si="23"/>
        <v>0</v>
      </c>
      <c r="J66" s="130">
        <f t="shared" si="23"/>
        <v>0</v>
      </c>
      <c r="K66" s="130">
        <f t="shared" si="23"/>
        <v>0</v>
      </c>
      <c r="L66" s="130">
        <f t="shared" si="23"/>
        <v>0</v>
      </c>
      <c r="M66" s="216"/>
    </row>
    <row r="67" spans="1:13" ht="12.75">
      <c r="A67" s="292" t="s">
        <v>559</v>
      </c>
      <c r="B67" s="420">
        <f aca="true" t="shared" si="24" ref="B67:L67">SUM(B64,B66)</f>
        <v>38203</v>
      </c>
      <c r="C67" s="363">
        <f t="shared" si="24"/>
        <v>21711</v>
      </c>
      <c r="D67" s="363">
        <f t="shared" si="24"/>
        <v>5501</v>
      </c>
      <c r="E67" s="363">
        <f t="shared" si="24"/>
        <v>10991</v>
      </c>
      <c r="F67" s="363">
        <f t="shared" si="24"/>
        <v>0</v>
      </c>
      <c r="G67" s="363">
        <f t="shared" si="24"/>
        <v>0</v>
      </c>
      <c r="H67" s="363">
        <f t="shared" si="24"/>
        <v>0</v>
      </c>
      <c r="I67" s="363">
        <f t="shared" si="24"/>
        <v>0</v>
      </c>
      <c r="J67" s="363">
        <f t="shared" si="24"/>
        <v>0</v>
      </c>
      <c r="K67" s="363">
        <f t="shared" si="24"/>
        <v>0</v>
      </c>
      <c r="L67" s="363">
        <f t="shared" si="24"/>
        <v>0</v>
      </c>
      <c r="M67" s="216"/>
    </row>
    <row r="68" spans="1:13" ht="12.75">
      <c r="A68" s="17" t="s">
        <v>596</v>
      </c>
      <c r="B68" s="171"/>
      <c r="C68" s="167"/>
      <c r="D68" s="171"/>
      <c r="E68" s="170"/>
      <c r="F68" s="167"/>
      <c r="G68" s="171"/>
      <c r="H68" s="167"/>
      <c r="I68" s="171"/>
      <c r="J68" s="167"/>
      <c r="K68" s="167"/>
      <c r="L68" s="167"/>
      <c r="M68" s="216">
        <f t="shared" si="22"/>
        <v>0</v>
      </c>
    </row>
    <row r="69" spans="1:13" ht="12.75">
      <c r="A69" s="291" t="s">
        <v>106</v>
      </c>
      <c r="B69" s="174">
        <f>SUM(B74,B83,B93,B104,B115)</f>
        <v>100855</v>
      </c>
      <c r="C69" s="130">
        <f aca="true" t="shared" si="25" ref="C69:K69">SUM(C74,C83,C93,C104,C115,)</f>
        <v>25374</v>
      </c>
      <c r="D69" s="174">
        <f t="shared" si="25"/>
        <v>6778</v>
      </c>
      <c r="E69" s="184">
        <f t="shared" si="25"/>
        <v>47703</v>
      </c>
      <c r="F69" s="130">
        <f t="shared" si="25"/>
        <v>21000</v>
      </c>
      <c r="G69" s="174">
        <f t="shared" si="25"/>
        <v>0</v>
      </c>
      <c r="H69" s="130">
        <f t="shared" si="25"/>
        <v>0</v>
      </c>
      <c r="I69" s="174">
        <f t="shared" si="25"/>
        <v>0</v>
      </c>
      <c r="J69" s="130">
        <f t="shared" si="25"/>
        <v>0</v>
      </c>
      <c r="K69" s="130">
        <f t="shared" si="25"/>
        <v>0</v>
      </c>
      <c r="L69" s="130"/>
      <c r="M69" s="216">
        <f t="shared" si="22"/>
        <v>100855</v>
      </c>
    </row>
    <row r="70" spans="1:13" ht="12.75">
      <c r="A70" s="291" t="s">
        <v>559</v>
      </c>
      <c r="B70" s="184">
        <f>SUM(B75,B84,B94,B105,B116)</f>
        <v>102510</v>
      </c>
      <c r="C70" s="184">
        <f aca="true" t="shared" si="26" ref="C70:L70">SUM(C75,C84,C94,C105,C116)</f>
        <v>25374</v>
      </c>
      <c r="D70" s="184">
        <f t="shared" si="26"/>
        <v>6778</v>
      </c>
      <c r="E70" s="184">
        <f t="shared" si="26"/>
        <v>49358</v>
      </c>
      <c r="F70" s="184">
        <f t="shared" si="26"/>
        <v>21000</v>
      </c>
      <c r="G70" s="184">
        <f t="shared" si="26"/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216">
        <f t="shared" si="22"/>
        <v>102510</v>
      </c>
    </row>
    <row r="71" spans="1:13" ht="12.75">
      <c r="A71" s="291" t="s">
        <v>581</v>
      </c>
      <c r="B71" s="184">
        <f>SUM(B80,B90,B101,B112,B123)</f>
        <v>0</v>
      </c>
      <c r="C71" s="184">
        <f aca="true" t="shared" si="27" ref="C71:L71">SUM(C80,C90,C101,C112,C123)</f>
        <v>0</v>
      </c>
      <c r="D71" s="184">
        <f t="shared" si="27"/>
        <v>0</v>
      </c>
      <c r="E71" s="184">
        <f t="shared" si="27"/>
        <v>-369</v>
      </c>
      <c r="F71" s="184">
        <f t="shared" si="27"/>
        <v>0</v>
      </c>
      <c r="G71" s="184">
        <f t="shared" si="27"/>
        <v>0</v>
      </c>
      <c r="H71" s="184">
        <f t="shared" si="27"/>
        <v>0</v>
      </c>
      <c r="I71" s="184">
        <f t="shared" si="27"/>
        <v>369</v>
      </c>
      <c r="J71" s="184">
        <f t="shared" si="27"/>
        <v>0</v>
      </c>
      <c r="K71" s="184">
        <f t="shared" si="27"/>
        <v>0</v>
      </c>
      <c r="L71" s="184">
        <f t="shared" si="27"/>
        <v>0</v>
      </c>
      <c r="M71" s="216">
        <f t="shared" si="22"/>
        <v>0</v>
      </c>
    </row>
    <row r="72" spans="1:13" ht="12.75">
      <c r="A72" s="292" t="s">
        <v>559</v>
      </c>
      <c r="B72" s="172">
        <f>SUM(B81,B91,B102,B113,B124)</f>
        <v>102510</v>
      </c>
      <c r="C72" s="172">
        <f aca="true" t="shared" si="28" ref="C72:L72">SUM(C81,C91,C102,C113,C124)</f>
        <v>25374</v>
      </c>
      <c r="D72" s="172">
        <f t="shared" si="28"/>
        <v>6778</v>
      </c>
      <c r="E72" s="172">
        <f t="shared" si="28"/>
        <v>48989</v>
      </c>
      <c r="F72" s="172">
        <f t="shared" si="28"/>
        <v>21000</v>
      </c>
      <c r="G72" s="172">
        <f t="shared" si="28"/>
        <v>0</v>
      </c>
      <c r="H72" s="172">
        <f t="shared" si="28"/>
        <v>0</v>
      </c>
      <c r="I72" s="172">
        <f t="shared" si="28"/>
        <v>369</v>
      </c>
      <c r="J72" s="172">
        <f t="shared" si="28"/>
        <v>0</v>
      </c>
      <c r="K72" s="172">
        <f t="shared" si="28"/>
        <v>0</v>
      </c>
      <c r="L72" s="172">
        <f t="shared" si="28"/>
        <v>0</v>
      </c>
      <c r="M72" s="216"/>
    </row>
    <row r="73" spans="1:13" ht="12.75">
      <c r="A73" s="75" t="s">
        <v>453</v>
      </c>
      <c r="B73" s="174"/>
      <c r="C73" s="130"/>
      <c r="D73" s="174"/>
      <c r="E73" s="184"/>
      <c r="F73" s="130"/>
      <c r="G73" s="174"/>
      <c r="H73" s="130"/>
      <c r="I73" s="174"/>
      <c r="J73" s="130"/>
      <c r="K73" s="130"/>
      <c r="L73" s="130"/>
      <c r="M73" s="216">
        <f t="shared" si="22"/>
        <v>0</v>
      </c>
    </row>
    <row r="74" spans="1:13" ht="12.75">
      <c r="A74" s="319" t="s">
        <v>106</v>
      </c>
      <c r="B74" s="174">
        <f>SUM(C74,D74,E74,F74,G74,H74,J74)</f>
        <v>46501</v>
      </c>
      <c r="C74" s="130">
        <v>10713</v>
      </c>
      <c r="D74" s="174">
        <v>2820</v>
      </c>
      <c r="E74" s="184">
        <v>32968</v>
      </c>
      <c r="F74" s="130">
        <v>0</v>
      </c>
      <c r="G74" s="174">
        <v>0</v>
      </c>
      <c r="H74" s="130">
        <v>0</v>
      </c>
      <c r="I74" s="174">
        <v>0</v>
      </c>
      <c r="J74" s="130">
        <v>0</v>
      </c>
      <c r="K74" s="130">
        <v>0</v>
      </c>
      <c r="L74" s="130"/>
      <c r="M74" s="216">
        <f t="shared" si="22"/>
        <v>46501</v>
      </c>
    </row>
    <row r="75" spans="1:13" ht="12.75">
      <c r="A75" s="291" t="s">
        <v>559</v>
      </c>
      <c r="B75" s="289">
        <v>48156</v>
      </c>
      <c r="C75" s="296">
        <v>10713</v>
      </c>
      <c r="D75" s="290">
        <v>2820</v>
      </c>
      <c r="E75" s="289">
        <v>34623</v>
      </c>
      <c r="F75" s="296">
        <v>0</v>
      </c>
      <c r="G75" s="290">
        <v>0</v>
      </c>
      <c r="H75" s="296">
        <v>0</v>
      </c>
      <c r="I75" s="290">
        <v>0</v>
      </c>
      <c r="J75" s="296">
        <v>0</v>
      </c>
      <c r="K75" s="296">
        <v>0</v>
      </c>
      <c r="L75" s="296"/>
      <c r="M75" s="216">
        <v>48156</v>
      </c>
    </row>
    <row r="76" spans="1:13" ht="12.75" hidden="1">
      <c r="A76" s="291"/>
      <c r="B76" s="174"/>
      <c r="C76" s="296"/>
      <c r="D76" s="290"/>
      <c r="E76" s="289"/>
      <c r="F76" s="296"/>
      <c r="G76" s="290"/>
      <c r="H76" s="296"/>
      <c r="I76" s="290"/>
      <c r="J76" s="296"/>
      <c r="K76" s="296"/>
      <c r="L76" s="296"/>
      <c r="M76" s="216"/>
    </row>
    <row r="77" spans="1:13" ht="12.75" hidden="1">
      <c r="A77" s="291"/>
      <c r="B77" s="289"/>
      <c r="C77" s="296"/>
      <c r="D77" s="290"/>
      <c r="E77" s="289"/>
      <c r="F77" s="296"/>
      <c r="G77" s="290"/>
      <c r="H77" s="296"/>
      <c r="I77" s="290"/>
      <c r="J77" s="296"/>
      <c r="K77" s="296"/>
      <c r="L77" s="296"/>
      <c r="M77" s="216"/>
    </row>
    <row r="78" spans="1:13" ht="12.75" hidden="1">
      <c r="A78" s="291"/>
      <c r="B78" s="289"/>
      <c r="C78" s="296"/>
      <c r="D78" s="290"/>
      <c r="E78" s="289"/>
      <c r="F78" s="296"/>
      <c r="G78" s="290"/>
      <c r="H78" s="296"/>
      <c r="I78" s="290"/>
      <c r="J78" s="296"/>
      <c r="K78" s="296"/>
      <c r="L78" s="296"/>
      <c r="M78" s="216"/>
    </row>
    <row r="79" spans="1:13" ht="12.75" hidden="1">
      <c r="A79" s="291"/>
      <c r="B79" s="174"/>
      <c r="C79" s="130"/>
      <c r="D79" s="174"/>
      <c r="E79" s="184"/>
      <c r="F79" s="130"/>
      <c r="G79" s="174"/>
      <c r="H79" s="130"/>
      <c r="I79" s="174"/>
      <c r="J79" s="130"/>
      <c r="K79" s="130"/>
      <c r="L79" s="130"/>
      <c r="M79" s="216"/>
    </row>
    <row r="80" spans="1:13" ht="12.75">
      <c r="A80" s="291" t="s">
        <v>581</v>
      </c>
      <c r="B80" s="174">
        <f aca="true" t="shared" si="29" ref="B80:L80">SUM(B76:B79)</f>
        <v>0</v>
      </c>
      <c r="C80" s="130">
        <f t="shared" si="29"/>
        <v>0</v>
      </c>
      <c r="D80" s="130">
        <f t="shared" si="29"/>
        <v>0</v>
      </c>
      <c r="E80" s="130">
        <f t="shared" si="29"/>
        <v>0</v>
      </c>
      <c r="F80" s="130">
        <f t="shared" si="29"/>
        <v>0</v>
      </c>
      <c r="G80" s="130">
        <f t="shared" si="29"/>
        <v>0</v>
      </c>
      <c r="H80" s="130">
        <f t="shared" si="29"/>
        <v>0</v>
      </c>
      <c r="I80" s="130">
        <f t="shared" si="29"/>
        <v>0</v>
      </c>
      <c r="J80" s="130">
        <f t="shared" si="29"/>
        <v>0</v>
      </c>
      <c r="K80" s="130">
        <f t="shared" si="29"/>
        <v>0</v>
      </c>
      <c r="L80" s="130">
        <f t="shared" si="29"/>
        <v>0</v>
      </c>
      <c r="M80" s="216"/>
    </row>
    <row r="81" spans="1:13" ht="12.75">
      <c r="A81" s="292" t="s">
        <v>559</v>
      </c>
      <c r="B81" s="420">
        <f aca="true" t="shared" si="30" ref="B81:L81">SUM(B75,B80)</f>
        <v>48156</v>
      </c>
      <c r="C81" s="363">
        <f t="shared" si="30"/>
        <v>10713</v>
      </c>
      <c r="D81" s="363">
        <f t="shared" si="30"/>
        <v>2820</v>
      </c>
      <c r="E81" s="363">
        <f t="shared" si="30"/>
        <v>34623</v>
      </c>
      <c r="F81" s="363">
        <f t="shared" si="30"/>
        <v>0</v>
      </c>
      <c r="G81" s="363">
        <f t="shared" si="30"/>
        <v>0</v>
      </c>
      <c r="H81" s="363">
        <f t="shared" si="30"/>
        <v>0</v>
      </c>
      <c r="I81" s="363">
        <f t="shared" si="30"/>
        <v>0</v>
      </c>
      <c r="J81" s="363">
        <f t="shared" si="30"/>
        <v>0</v>
      </c>
      <c r="K81" s="363">
        <f t="shared" si="30"/>
        <v>0</v>
      </c>
      <c r="L81" s="363">
        <f t="shared" si="30"/>
        <v>0</v>
      </c>
      <c r="M81" s="216"/>
    </row>
    <row r="82" spans="1:13" ht="12.75">
      <c r="A82" s="71" t="s">
        <v>454</v>
      </c>
      <c r="B82" s="171"/>
      <c r="C82" s="167"/>
      <c r="D82" s="171"/>
      <c r="E82" s="170"/>
      <c r="F82" s="167"/>
      <c r="G82" s="171"/>
      <c r="H82" s="167"/>
      <c r="I82" s="171"/>
      <c r="J82" s="167"/>
      <c r="K82" s="167"/>
      <c r="L82" s="167"/>
      <c r="M82" s="216">
        <f t="shared" si="22"/>
        <v>0</v>
      </c>
    </row>
    <row r="83" spans="1:13" ht="12.75">
      <c r="A83" s="319" t="s">
        <v>106</v>
      </c>
      <c r="B83" s="174">
        <f>SUM(C83,D83,E83,F83,G83,H83,J83)</f>
        <v>16620</v>
      </c>
      <c r="C83" s="130">
        <v>10819</v>
      </c>
      <c r="D83" s="174">
        <v>2921</v>
      </c>
      <c r="E83" s="184">
        <v>2880</v>
      </c>
      <c r="F83" s="130">
        <v>0</v>
      </c>
      <c r="G83" s="174">
        <v>0</v>
      </c>
      <c r="H83" s="130">
        <v>0</v>
      </c>
      <c r="I83" s="174">
        <v>0</v>
      </c>
      <c r="J83" s="130">
        <v>0</v>
      </c>
      <c r="K83" s="130">
        <v>0</v>
      </c>
      <c r="L83" s="130"/>
      <c r="M83" s="216">
        <f t="shared" si="22"/>
        <v>16620</v>
      </c>
    </row>
    <row r="84" spans="1:13" ht="12.75">
      <c r="A84" s="291" t="s">
        <v>559</v>
      </c>
      <c r="B84" s="289">
        <v>16620</v>
      </c>
      <c r="C84" s="296">
        <v>10819</v>
      </c>
      <c r="D84" s="290">
        <v>2921</v>
      </c>
      <c r="E84" s="289">
        <v>2880</v>
      </c>
      <c r="F84" s="296">
        <v>0</v>
      </c>
      <c r="G84" s="290">
        <v>0</v>
      </c>
      <c r="H84" s="296">
        <v>0</v>
      </c>
      <c r="I84" s="290">
        <v>0</v>
      </c>
      <c r="J84" s="296">
        <v>0</v>
      </c>
      <c r="K84" s="296">
        <v>0</v>
      </c>
      <c r="L84" s="296"/>
      <c r="M84" s="216">
        <v>16620</v>
      </c>
    </row>
    <row r="85" spans="1:13" ht="12.75" hidden="1">
      <c r="A85" s="291"/>
      <c r="B85" s="289"/>
      <c r="C85" s="296"/>
      <c r="D85" s="290"/>
      <c r="E85" s="289"/>
      <c r="F85" s="296"/>
      <c r="G85" s="290"/>
      <c r="H85" s="296"/>
      <c r="I85" s="290"/>
      <c r="J85" s="296"/>
      <c r="K85" s="296"/>
      <c r="L85" s="296"/>
      <c r="M85" s="216">
        <f t="shared" si="22"/>
        <v>0</v>
      </c>
    </row>
    <row r="86" spans="1:13" ht="12.75" hidden="1">
      <c r="A86" s="291"/>
      <c r="B86" s="289"/>
      <c r="C86" s="296"/>
      <c r="D86" s="290"/>
      <c r="E86" s="289"/>
      <c r="F86" s="296"/>
      <c r="G86" s="290"/>
      <c r="H86" s="296"/>
      <c r="I86" s="290"/>
      <c r="J86" s="296"/>
      <c r="K86" s="296"/>
      <c r="L86" s="296"/>
      <c r="M86" s="216">
        <f t="shared" si="22"/>
        <v>0</v>
      </c>
    </row>
    <row r="87" spans="1:13" ht="12.75" hidden="1">
      <c r="A87" s="291"/>
      <c r="B87" s="289"/>
      <c r="C87" s="296"/>
      <c r="D87" s="290"/>
      <c r="E87" s="289"/>
      <c r="F87" s="296"/>
      <c r="G87" s="290"/>
      <c r="H87" s="296"/>
      <c r="I87" s="290"/>
      <c r="J87" s="296"/>
      <c r="K87" s="296"/>
      <c r="L87" s="296"/>
      <c r="M87" s="216">
        <f t="shared" si="22"/>
        <v>0</v>
      </c>
    </row>
    <row r="88" spans="1:13" ht="12.75" hidden="1">
      <c r="A88" s="291"/>
      <c r="B88" s="289"/>
      <c r="C88" s="296"/>
      <c r="D88" s="290"/>
      <c r="E88" s="289"/>
      <c r="F88" s="296"/>
      <c r="G88" s="290"/>
      <c r="H88" s="296"/>
      <c r="I88" s="290"/>
      <c r="J88" s="296"/>
      <c r="K88" s="296"/>
      <c r="L88" s="296"/>
      <c r="M88" s="216">
        <f t="shared" si="22"/>
        <v>0</v>
      </c>
    </row>
    <row r="89" spans="1:13" ht="12.75" hidden="1">
      <c r="A89" s="291"/>
      <c r="B89" s="289"/>
      <c r="C89" s="296"/>
      <c r="D89" s="290"/>
      <c r="E89" s="289"/>
      <c r="F89" s="296"/>
      <c r="G89" s="290"/>
      <c r="H89" s="296"/>
      <c r="I89" s="290"/>
      <c r="J89" s="296"/>
      <c r="K89" s="296"/>
      <c r="L89" s="296"/>
      <c r="M89" s="216">
        <f t="shared" si="22"/>
        <v>0</v>
      </c>
    </row>
    <row r="90" spans="1:13" ht="12.75">
      <c r="A90" s="291" t="s">
        <v>581</v>
      </c>
      <c r="B90" s="289">
        <f>SUM(B85:B89)</f>
        <v>0</v>
      </c>
      <c r="C90" s="289">
        <f aca="true" t="shared" si="31" ref="C90:L90">SUM(C85:C89)</f>
        <v>0</v>
      </c>
      <c r="D90" s="289">
        <f t="shared" si="31"/>
        <v>0</v>
      </c>
      <c r="E90" s="289">
        <f t="shared" si="31"/>
        <v>0</v>
      </c>
      <c r="F90" s="289">
        <f t="shared" si="31"/>
        <v>0</v>
      </c>
      <c r="G90" s="289">
        <f t="shared" si="31"/>
        <v>0</v>
      </c>
      <c r="H90" s="289">
        <f t="shared" si="31"/>
        <v>0</v>
      </c>
      <c r="I90" s="289">
        <f t="shared" si="31"/>
        <v>0</v>
      </c>
      <c r="J90" s="289">
        <f t="shared" si="31"/>
        <v>0</v>
      </c>
      <c r="K90" s="289">
        <f t="shared" si="31"/>
        <v>0</v>
      </c>
      <c r="L90" s="289">
        <f t="shared" si="31"/>
        <v>0</v>
      </c>
      <c r="M90" s="216">
        <f t="shared" si="22"/>
        <v>0</v>
      </c>
    </row>
    <row r="91" spans="1:13" ht="12.75">
      <c r="A91" s="292" t="s">
        <v>559</v>
      </c>
      <c r="B91" s="173">
        <f aca="true" t="shared" si="32" ref="B91:K91">SUM(B83,B90)</f>
        <v>16620</v>
      </c>
      <c r="C91" s="164">
        <f t="shared" si="32"/>
        <v>10819</v>
      </c>
      <c r="D91" s="173">
        <f t="shared" si="32"/>
        <v>2921</v>
      </c>
      <c r="E91" s="172">
        <f t="shared" si="32"/>
        <v>2880</v>
      </c>
      <c r="F91" s="164">
        <f t="shared" si="32"/>
        <v>0</v>
      </c>
      <c r="G91" s="173">
        <f t="shared" si="32"/>
        <v>0</v>
      </c>
      <c r="H91" s="164">
        <f t="shared" si="32"/>
        <v>0</v>
      </c>
      <c r="I91" s="173">
        <f t="shared" si="32"/>
        <v>0</v>
      </c>
      <c r="J91" s="164">
        <f t="shared" si="32"/>
        <v>0</v>
      </c>
      <c r="K91" s="164">
        <f t="shared" si="32"/>
        <v>0</v>
      </c>
      <c r="L91" s="164"/>
      <c r="M91" s="216">
        <f t="shared" si="22"/>
        <v>16620</v>
      </c>
    </row>
    <row r="92" spans="1:13" ht="12.75">
      <c r="A92" s="75" t="s">
        <v>455</v>
      </c>
      <c r="B92" s="174"/>
      <c r="C92" s="130"/>
      <c r="D92" s="174"/>
      <c r="E92" s="184"/>
      <c r="F92" s="130"/>
      <c r="G92" s="174"/>
      <c r="H92" s="130"/>
      <c r="I92" s="174"/>
      <c r="J92" s="130"/>
      <c r="K92" s="130"/>
      <c r="L92" s="130"/>
      <c r="M92" s="216">
        <f t="shared" si="22"/>
        <v>0</v>
      </c>
    </row>
    <row r="93" spans="1:13" ht="12.75">
      <c r="A93" s="319" t="s">
        <v>106</v>
      </c>
      <c r="B93" s="174">
        <f>SUM(C93,D93,E93,F93,G93,H93,J93)</f>
        <v>29843</v>
      </c>
      <c r="C93" s="130">
        <v>0</v>
      </c>
      <c r="D93" s="174">
        <v>0</v>
      </c>
      <c r="E93" s="184">
        <v>8843</v>
      </c>
      <c r="F93" s="130">
        <v>21000</v>
      </c>
      <c r="G93" s="174">
        <v>0</v>
      </c>
      <c r="H93" s="130">
        <v>0</v>
      </c>
      <c r="I93" s="174">
        <v>0</v>
      </c>
      <c r="J93" s="130">
        <v>0</v>
      </c>
      <c r="K93" s="130">
        <v>0</v>
      </c>
      <c r="L93" s="130"/>
      <c r="M93" s="216">
        <f t="shared" si="22"/>
        <v>29843</v>
      </c>
    </row>
    <row r="94" spans="1:13" ht="12.75">
      <c r="A94" s="291" t="s">
        <v>559</v>
      </c>
      <c r="B94" s="289">
        <v>29843</v>
      </c>
      <c r="C94" s="296">
        <v>0</v>
      </c>
      <c r="D94" s="290">
        <v>0</v>
      </c>
      <c r="E94" s="289">
        <v>8843</v>
      </c>
      <c r="F94" s="296">
        <v>21000</v>
      </c>
      <c r="G94" s="290">
        <v>0</v>
      </c>
      <c r="H94" s="296">
        <v>0</v>
      </c>
      <c r="I94" s="290">
        <v>0</v>
      </c>
      <c r="J94" s="296">
        <v>0</v>
      </c>
      <c r="K94" s="296">
        <v>0</v>
      </c>
      <c r="L94" s="296"/>
      <c r="M94" s="216">
        <v>29843</v>
      </c>
    </row>
    <row r="95" spans="1:13" ht="12.75">
      <c r="A95" s="291" t="s">
        <v>766</v>
      </c>
      <c r="B95" s="289">
        <v>-369</v>
      </c>
      <c r="C95" s="296"/>
      <c r="D95" s="290"/>
      <c r="E95" s="289">
        <v>-369</v>
      </c>
      <c r="F95" s="296"/>
      <c r="G95" s="290"/>
      <c r="H95" s="296"/>
      <c r="I95" s="290"/>
      <c r="J95" s="296"/>
      <c r="K95" s="296"/>
      <c r="L95" s="296"/>
      <c r="M95" s="216">
        <f t="shared" si="22"/>
        <v>-369</v>
      </c>
    </row>
    <row r="96" spans="1:13" ht="12.75" hidden="1">
      <c r="A96" s="291"/>
      <c r="B96" s="289"/>
      <c r="C96" s="296"/>
      <c r="D96" s="290"/>
      <c r="E96" s="289"/>
      <c r="F96" s="296"/>
      <c r="G96" s="290"/>
      <c r="H96" s="296"/>
      <c r="I96" s="290"/>
      <c r="J96" s="296"/>
      <c r="K96" s="296"/>
      <c r="L96" s="296"/>
      <c r="M96" s="216">
        <f t="shared" si="22"/>
        <v>0</v>
      </c>
    </row>
    <row r="97" spans="1:13" ht="12.75" hidden="1">
      <c r="A97" s="291"/>
      <c r="B97" s="289"/>
      <c r="C97" s="296"/>
      <c r="D97" s="290"/>
      <c r="E97" s="289"/>
      <c r="F97" s="296"/>
      <c r="G97" s="290"/>
      <c r="H97" s="296"/>
      <c r="I97" s="290"/>
      <c r="J97" s="296"/>
      <c r="K97" s="296"/>
      <c r="L97" s="296"/>
      <c r="M97" s="216">
        <f t="shared" si="22"/>
        <v>0</v>
      </c>
    </row>
    <row r="98" spans="1:13" ht="12.75" hidden="1">
      <c r="A98" s="291"/>
      <c r="B98" s="289"/>
      <c r="C98" s="296"/>
      <c r="D98" s="290"/>
      <c r="E98" s="289"/>
      <c r="F98" s="296"/>
      <c r="G98" s="290"/>
      <c r="H98" s="296"/>
      <c r="I98" s="290"/>
      <c r="J98" s="296"/>
      <c r="K98" s="296"/>
      <c r="L98" s="296"/>
      <c r="M98" s="216">
        <f t="shared" si="22"/>
        <v>0</v>
      </c>
    </row>
    <row r="99" spans="1:13" ht="12.75" hidden="1">
      <c r="A99" s="291"/>
      <c r="B99" s="289"/>
      <c r="C99" s="296"/>
      <c r="D99" s="290"/>
      <c r="E99" s="289"/>
      <c r="F99" s="296"/>
      <c r="G99" s="290"/>
      <c r="H99" s="296"/>
      <c r="I99" s="290"/>
      <c r="J99" s="296"/>
      <c r="K99" s="296"/>
      <c r="L99" s="296"/>
      <c r="M99" s="216">
        <f t="shared" si="22"/>
        <v>0</v>
      </c>
    </row>
    <row r="100" spans="1:13" ht="12.75" hidden="1">
      <c r="A100" s="291"/>
      <c r="B100" s="289"/>
      <c r="C100" s="296"/>
      <c r="D100" s="290"/>
      <c r="E100" s="289"/>
      <c r="F100" s="296"/>
      <c r="G100" s="290"/>
      <c r="H100" s="296"/>
      <c r="I100" s="290"/>
      <c r="J100" s="296"/>
      <c r="K100" s="296"/>
      <c r="L100" s="296"/>
      <c r="M100" s="216">
        <f t="shared" si="22"/>
        <v>0</v>
      </c>
    </row>
    <row r="101" spans="1:13" ht="12.75">
      <c r="A101" s="291" t="s">
        <v>581</v>
      </c>
      <c r="B101" s="289">
        <f>SUM(B95:B100)</f>
        <v>-369</v>
      </c>
      <c r="C101" s="289">
        <f aca="true" t="shared" si="33" ref="C101:L101">SUM(C95:C100)</f>
        <v>0</v>
      </c>
      <c r="D101" s="289">
        <f t="shared" si="33"/>
        <v>0</v>
      </c>
      <c r="E101" s="289">
        <f t="shared" si="33"/>
        <v>-369</v>
      </c>
      <c r="F101" s="289">
        <f t="shared" si="33"/>
        <v>0</v>
      </c>
      <c r="G101" s="289">
        <f t="shared" si="33"/>
        <v>0</v>
      </c>
      <c r="H101" s="289">
        <f t="shared" si="33"/>
        <v>0</v>
      </c>
      <c r="I101" s="289">
        <f t="shared" si="33"/>
        <v>0</v>
      </c>
      <c r="J101" s="289">
        <f t="shared" si="33"/>
        <v>0</v>
      </c>
      <c r="K101" s="289">
        <f t="shared" si="33"/>
        <v>0</v>
      </c>
      <c r="L101" s="289">
        <f t="shared" si="33"/>
        <v>0</v>
      </c>
      <c r="M101" s="216">
        <f t="shared" si="22"/>
        <v>-369</v>
      </c>
    </row>
    <row r="102" spans="1:13" ht="12.75">
      <c r="A102" s="291" t="s">
        <v>559</v>
      </c>
      <c r="B102" s="174">
        <f>SUM(B94,B101)</f>
        <v>29474</v>
      </c>
      <c r="C102" s="164">
        <f aca="true" t="shared" si="34" ref="C102:L102">SUM(C94,C101)</f>
        <v>0</v>
      </c>
      <c r="D102" s="164">
        <f t="shared" si="34"/>
        <v>0</v>
      </c>
      <c r="E102" s="164">
        <f t="shared" si="34"/>
        <v>8474</v>
      </c>
      <c r="F102" s="164">
        <f t="shared" si="34"/>
        <v>21000</v>
      </c>
      <c r="G102" s="164">
        <f t="shared" si="34"/>
        <v>0</v>
      </c>
      <c r="H102" s="164">
        <f t="shared" si="34"/>
        <v>0</v>
      </c>
      <c r="I102" s="164">
        <f t="shared" si="34"/>
        <v>0</v>
      </c>
      <c r="J102" s="164">
        <f t="shared" si="34"/>
        <v>0</v>
      </c>
      <c r="K102" s="164">
        <f t="shared" si="34"/>
        <v>0</v>
      </c>
      <c r="L102" s="164">
        <f t="shared" si="34"/>
        <v>0</v>
      </c>
      <c r="M102" s="216">
        <f t="shared" si="22"/>
        <v>29474</v>
      </c>
    </row>
    <row r="103" spans="1:13" ht="12.75">
      <c r="A103" s="71" t="s">
        <v>456</v>
      </c>
      <c r="B103" s="171"/>
      <c r="C103" s="167"/>
      <c r="D103" s="171"/>
      <c r="E103" s="170"/>
      <c r="F103" s="167"/>
      <c r="G103" s="171"/>
      <c r="H103" s="167"/>
      <c r="I103" s="171"/>
      <c r="J103" s="167"/>
      <c r="K103" s="167"/>
      <c r="L103" s="167"/>
      <c r="M103" s="216">
        <f t="shared" si="22"/>
        <v>0</v>
      </c>
    </row>
    <row r="104" spans="1:13" ht="12.75">
      <c r="A104" s="319" t="s">
        <v>106</v>
      </c>
      <c r="B104" s="174">
        <f>SUM(C104,D104,E104,F104,G104,H104,J104)</f>
        <v>7534</v>
      </c>
      <c r="C104" s="130">
        <v>3842</v>
      </c>
      <c r="D104" s="174">
        <v>1037</v>
      </c>
      <c r="E104" s="184">
        <v>2655</v>
      </c>
      <c r="F104" s="130">
        <v>0</v>
      </c>
      <c r="G104" s="174">
        <v>0</v>
      </c>
      <c r="H104" s="130">
        <v>0</v>
      </c>
      <c r="I104" s="174">
        <v>0</v>
      </c>
      <c r="J104" s="130">
        <v>0</v>
      </c>
      <c r="K104" s="130">
        <v>0</v>
      </c>
      <c r="L104" s="130"/>
      <c r="M104" s="216">
        <f t="shared" si="22"/>
        <v>7534</v>
      </c>
    </row>
    <row r="105" spans="1:13" ht="12.75">
      <c r="A105" s="291" t="s">
        <v>559</v>
      </c>
      <c r="B105" s="289">
        <v>7534</v>
      </c>
      <c r="C105" s="296">
        <v>3842</v>
      </c>
      <c r="D105" s="290">
        <v>1037</v>
      </c>
      <c r="E105" s="289">
        <v>2655</v>
      </c>
      <c r="F105" s="296">
        <v>0</v>
      </c>
      <c r="G105" s="290">
        <v>0</v>
      </c>
      <c r="H105" s="296">
        <v>0</v>
      </c>
      <c r="I105" s="290">
        <v>0</v>
      </c>
      <c r="J105" s="296">
        <v>0</v>
      </c>
      <c r="K105" s="296">
        <v>0</v>
      </c>
      <c r="L105" s="296"/>
      <c r="M105" s="216">
        <v>7534</v>
      </c>
    </row>
    <row r="106" spans="1:13" ht="12.75">
      <c r="A106" s="291" t="s">
        <v>766</v>
      </c>
      <c r="B106" s="289">
        <v>369</v>
      </c>
      <c r="C106" s="296"/>
      <c r="D106" s="290"/>
      <c r="E106" s="289"/>
      <c r="F106" s="296"/>
      <c r="G106" s="290"/>
      <c r="H106" s="296"/>
      <c r="I106" s="290">
        <v>369</v>
      </c>
      <c r="J106" s="296"/>
      <c r="K106" s="296"/>
      <c r="L106" s="296"/>
      <c r="M106" s="216">
        <f aca="true" t="shared" si="35" ref="M106:M113">SUM(C106:K106)</f>
        <v>369</v>
      </c>
    </row>
    <row r="107" spans="1:13" ht="12.75" hidden="1">
      <c r="A107" s="291"/>
      <c r="B107" s="289"/>
      <c r="C107" s="296"/>
      <c r="D107" s="290"/>
      <c r="E107" s="289"/>
      <c r="F107" s="296"/>
      <c r="G107" s="290"/>
      <c r="H107" s="296"/>
      <c r="I107" s="290"/>
      <c r="J107" s="296"/>
      <c r="K107" s="296"/>
      <c r="L107" s="296"/>
      <c r="M107" s="216">
        <f t="shared" si="35"/>
        <v>0</v>
      </c>
    </row>
    <row r="108" spans="1:13" ht="12.75" hidden="1">
      <c r="A108" s="291"/>
      <c r="B108" s="289"/>
      <c r="C108" s="296"/>
      <c r="D108" s="290"/>
      <c r="E108" s="289"/>
      <c r="F108" s="296"/>
      <c r="G108" s="290"/>
      <c r="H108" s="296"/>
      <c r="I108" s="290"/>
      <c r="J108" s="296"/>
      <c r="K108" s="296"/>
      <c r="L108" s="296"/>
      <c r="M108" s="216">
        <f t="shared" si="35"/>
        <v>0</v>
      </c>
    </row>
    <row r="109" spans="1:13" ht="12.75" hidden="1">
      <c r="A109" s="291"/>
      <c r="B109" s="289"/>
      <c r="C109" s="296"/>
      <c r="D109" s="290"/>
      <c r="E109" s="289"/>
      <c r="F109" s="296"/>
      <c r="G109" s="290"/>
      <c r="H109" s="296"/>
      <c r="I109" s="290"/>
      <c r="J109" s="296"/>
      <c r="K109" s="296"/>
      <c r="L109" s="296"/>
      <c r="M109" s="216">
        <f t="shared" si="35"/>
        <v>0</v>
      </c>
    </row>
    <row r="110" spans="1:13" ht="12.75" hidden="1">
      <c r="A110" s="291"/>
      <c r="B110" s="289"/>
      <c r="C110" s="296"/>
      <c r="D110" s="290"/>
      <c r="E110" s="289"/>
      <c r="F110" s="296"/>
      <c r="G110" s="290"/>
      <c r="H110" s="296"/>
      <c r="I110" s="290"/>
      <c r="J110" s="296"/>
      <c r="K110" s="296"/>
      <c r="L110" s="296"/>
      <c r="M110" s="216">
        <f t="shared" si="35"/>
        <v>0</v>
      </c>
    </row>
    <row r="111" spans="1:13" ht="12.75" hidden="1">
      <c r="A111" s="291"/>
      <c r="B111" s="289"/>
      <c r="C111" s="296"/>
      <c r="D111" s="290"/>
      <c r="E111" s="289"/>
      <c r="F111" s="296"/>
      <c r="G111" s="290"/>
      <c r="H111" s="296"/>
      <c r="I111" s="290"/>
      <c r="J111" s="296"/>
      <c r="K111" s="296"/>
      <c r="L111" s="296"/>
      <c r="M111" s="216">
        <f t="shared" si="35"/>
        <v>0</v>
      </c>
    </row>
    <row r="112" spans="1:13" ht="12.75">
      <c r="A112" s="291" t="s">
        <v>581</v>
      </c>
      <c r="B112" s="289">
        <f aca="true" t="shared" si="36" ref="B112:L112">SUM(B106:B111)</f>
        <v>369</v>
      </c>
      <c r="C112" s="289">
        <f t="shared" si="36"/>
        <v>0</v>
      </c>
      <c r="D112" s="289">
        <f t="shared" si="36"/>
        <v>0</v>
      </c>
      <c r="E112" s="289">
        <f t="shared" si="36"/>
        <v>0</v>
      </c>
      <c r="F112" s="289">
        <f t="shared" si="36"/>
        <v>0</v>
      </c>
      <c r="G112" s="289">
        <f t="shared" si="36"/>
        <v>0</v>
      </c>
      <c r="H112" s="289">
        <f t="shared" si="36"/>
        <v>0</v>
      </c>
      <c r="I112" s="289">
        <f t="shared" si="36"/>
        <v>369</v>
      </c>
      <c r="J112" s="289">
        <f t="shared" si="36"/>
        <v>0</v>
      </c>
      <c r="K112" s="289">
        <f t="shared" si="36"/>
        <v>0</v>
      </c>
      <c r="L112" s="289">
        <f t="shared" si="36"/>
        <v>0</v>
      </c>
      <c r="M112" s="216">
        <f t="shared" si="35"/>
        <v>369</v>
      </c>
    </row>
    <row r="113" spans="1:13" ht="12.75">
      <c r="A113" s="292" t="s">
        <v>559</v>
      </c>
      <c r="B113" s="160">
        <f aca="true" t="shared" si="37" ref="B113:L113">SUM(B105,B112)</f>
        <v>7903</v>
      </c>
      <c r="C113" s="164">
        <f t="shared" si="37"/>
        <v>3842</v>
      </c>
      <c r="D113" s="164">
        <f t="shared" si="37"/>
        <v>1037</v>
      </c>
      <c r="E113" s="164">
        <f t="shared" si="37"/>
        <v>2655</v>
      </c>
      <c r="F113" s="164">
        <f t="shared" si="37"/>
        <v>0</v>
      </c>
      <c r="G113" s="164">
        <f t="shared" si="37"/>
        <v>0</v>
      </c>
      <c r="H113" s="164">
        <f t="shared" si="37"/>
        <v>0</v>
      </c>
      <c r="I113" s="164">
        <f t="shared" si="37"/>
        <v>369</v>
      </c>
      <c r="J113" s="164">
        <f t="shared" si="37"/>
        <v>0</v>
      </c>
      <c r="K113" s="164">
        <f t="shared" si="37"/>
        <v>0</v>
      </c>
      <c r="L113" s="164">
        <f t="shared" si="37"/>
        <v>0</v>
      </c>
      <c r="M113" s="216">
        <f t="shared" si="35"/>
        <v>7903</v>
      </c>
    </row>
    <row r="114" spans="1:13" ht="12.75">
      <c r="A114" s="75" t="s">
        <v>457</v>
      </c>
      <c r="B114" s="174"/>
      <c r="C114" s="130"/>
      <c r="D114" s="174"/>
      <c r="E114" s="184"/>
      <c r="F114" s="130"/>
      <c r="G114" s="174"/>
      <c r="H114" s="130"/>
      <c r="I114" s="174"/>
      <c r="J114" s="130"/>
      <c r="K114" s="130"/>
      <c r="L114" s="167"/>
      <c r="M114" s="216">
        <f>SUM(C114:K114)</f>
        <v>0</v>
      </c>
    </row>
    <row r="115" spans="1:13" ht="12.75">
      <c r="A115" s="319" t="s">
        <v>106</v>
      </c>
      <c r="B115" s="174">
        <f>SUM(C115,D115,E115,F115,G115,H115,J115)</f>
        <v>357</v>
      </c>
      <c r="C115" s="130">
        <v>0</v>
      </c>
      <c r="D115" s="174">
        <v>0</v>
      </c>
      <c r="E115" s="184">
        <v>357</v>
      </c>
      <c r="F115" s="130">
        <v>0</v>
      </c>
      <c r="G115" s="174">
        <v>0</v>
      </c>
      <c r="H115" s="130">
        <v>0</v>
      </c>
      <c r="I115" s="174">
        <v>0</v>
      </c>
      <c r="J115" s="130">
        <v>0</v>
      </c>
      <c r="K115" s="130">
        <v>0</v>
      </c>
      <c r="L115" s="130"/>
      <c r="M115" s="216">
        <f>SUM(C115:K115)</f>
        <v>357</v>
      </c>
    </row>
    <row r="116" spans="1:13" ht="12.75">
      <c r="A116" s="291" t="s">
        <v>559</v>
      </c>
      <c r="B116" s="289">
        <v>357</v>
      </c>
      <c r="C116" s="296">
        <v>0</v>
      </c>
      <c r="D116" s="290">
        <v>0</v>
      </c>
      <c r="E116" s="289">
        <v>357</v>
      </c>
      <c r="F116" s="296">
        <v>0</v>
      </c>
      <c r="G116" s="290">
        <v>0</v>
      </c>
      <c r="H116" s="296">
        <v>0</v>
      </c>
      <c r="I116" s="290">
        <v>0</v>
      </c>
      <c r="J116" s="296">
        <v>0</v>
      </c>
      <c r="K116" s="296">
        <v>0</v>
      </c>
      <c r="L116" s="296"/>
      <c r="M116" s="216">
        <v>357</v>
      </c>
    </row>
    <row r="117" spans="1:13" ht="12.75" hidden="1">
      <c r="A117" s="291"/>
      <c r="B117" s="289"/>
      <c r="C117" s="296"/>
      <c r="D117" s="290"/>
      <c r="E117" s="289"/>
      <c r="F117" s="296"/>
      <c r="G117" s="290"/>
      <c r="H117" s="296"/>
      <c r="I117" s="290"/>
      <c r="J117" s="296"/>
      <c r="K117" s="296"/>
      <c r="L117" s="296"/>
      <c r="M117" s="216">
        <f aca="true" t="shared" si="38" ref="M117:M124">SUM(C117:K117)</f>
        <v>0</v>
      </c>
    </row>
    <row r="118" spans="1:13" ht="12.75" hidden="1">
      <c r="A118" s="291"/>
      <c r="B118" s="289"/>
      <c r="C118" s="296"/>
      <c r="D118" s="290"/>
      <c r="E118" s="289"/>
      <c r="F118" s="296"/>
      <c r="G118" s="290"/>
      <c r="H118" s="296"/>
      <c r="I118" s="290"/>
      <c r="J118" s="296"/>
      <c r="K118" s="296"/>
      <c r="L118" s="296"/>
      <c r="M118" s="216">
        <f t="shared" si="38"/>
        <v>0</v>
      </c>
    </row>
    <row r="119" spans="1:13" ht="12.75" hidden="1">
      <c r="A119" s="291"/>
      <c r="B119" s="289"/>
      <c r="C119" s="296"/>
      <c r="D119" s="290"/>
      <c r="E119" s="289"/>
      <c r="F119" s="296"/>
      <c r="G119" s="290"/>
      <c r="H119" s="296"/>
      <c r="I119" s="290"/>
      <c r="J119" s="296"/>
      <c r="K119" s="296"/>
      <c r="L119" s="296"/>
      <c r="M119" s="216">
        <f t="shared" si="38"/>
        <v>0</v>
      </c>
    </row>
    <row r="120" spans="1:13" ht="12.75" hidden="1">
      <c r="A120" s="291"/>
      <c r="B120" s="289"/>
      <c r="C120" s="296"/>
      <c r="D120" s="290"/>
      <c r="E120" s="289"/>
      <c r="F120" s="296"/>
      <c r="G120" s="290"/>
      <c r="H120" s="296"/>
      <c r="I120" s="290"/>
      <c r="J120" s="296"/>
      <c r="K120" s="296"/>
      <c r="L120" s="296"/>
      <c r="M120" s="216">
        <f t="shared" si="38"/>
        <v>0</v>
      </c>
    </row>
    <row r="121" spans="1:13" ht="12.75" hidden="1">
      <c r="A121" s="291"/>
      <c r="B121" s="289"/>
      <c r="C121" s="296"/>
      <c r="D121" s="290"/>
      <c r="E121" s="289"/>
      <c r="F121" s="296"/>
      <c r="G121" s="290"/>
      <c r="H121" s="296"/>
      <c r="I121" s="290"/>
      <c r="J121" s="296"/>
      <c r="K121" s="296"/>
      <c r="L121" s="296"/>
      <c r="M121" s="216">
        <f t="shared" si="38"/>
        <v>0</v>
      </c>
    </row>
    <row r="122" spans="1:13" ht="12.75" hidden="1">
      <c r="A122" s="291"/>
      <c r="B122" s="289"/>
      <c r="C122" s="296"/>
      <c r="D122" s="290"/>
      <c r="E122" s="289"/>
      <c r="F122" s="296"/>
      <c r="G122" s="290"/>
      <c r="H122" s="296"/>
      <c r="I122" s="290"/>
      <c r="J122" s="296"/>
      <c r="K122" s="296"/>
      <c r="L122" s="296"/>
      <c r="M122" s="216">
        <f t="shared" si="38"/>
        <v>0</v>
      </c>
    </row>
    <row r="123" spans="1:13" ht="12.75">
      <c r="A123" s="291" t="s">
        <v>581</v>
      </c>
      <c r="B123" s="289">
        <f aca="true" t="shared" si="39" ref="B123:L123">SUM(B117:B122)</f>
        <v>0</v>
      </c>
      <c r="C123" s="289">
        <f t="shared" si="39"/>
        <v>0</v>
      </c>
      <c r="D123" s="289">
        <f t="shared" si="39"/>
        <v>0</v>
      </c>
      <c r="E123" s="289">
        <f t="shared" si="39"/>
        <v>0</v>
      </c>
      <c r="F123" s="289">
        <f t="shared" si="39"/>
        <v>0</v>
      </c>
      <c r="G123" s="289">
        <f t="shared" si="39"/>
        <v>0</v>
      </c>
      <c r="H123" s="289">
        <f t="shared" si="39"/>
        <v>0</v>
      </c>
      <c r="I123" s="289">
        <f t="shared" si="39"/>
        <v>0</v>
      </c>
      <c r="J123" s="289">
        <f t="shared" si="39"/>
        <v>0</v>
      </c>
      <c r="K123" s="289">
        <f t="shared" si="39"/>
        <v>0</v>
      </c>
      <c r="L123" s="289">
        <f t="shared" si="39"/>
        <v>0</v>
      </c>
      <c r="M123" s="216">
        <f t="shared" si="38"/>
        <v>0</v>
      </c>
    </row>
    <row r="124" spans="1:13" ht="12.75">
      <c r="A124" s="292" t="s">
        <v>559</v>
      </c>
      <c r="B124" s="160">
        <f aca="true" t="shared" si="40" ref="B124:L124">SUM(B116,B123)</f>
        <v>357</v>
      </c>
      <c r="C124" s="164">
        <f t="shared" si="40"/>
        <v>0</v>
      </c>
      <c r="D124" s="164">
        <f t="shared" si="40"/>
        <v>0</v>
      </c>
      <c r="E124" s="164">
        <f t="shared" si="40"/>
        <v>357</v>
      </c>
      <c r="F124" s="164">
        <f t="shared" si="40"/>
        <v>0</v>
      </c>
      <c r="G124" s="164">
        <f t="shared" si="40"/>
        <v>0</v>
      </c>
      <c r="H124" s="164">
        <f t="shared" si="40"/>
        <v>0</v>
      </c>
      <c r="I124" s="164">
        <f t="shared" si="40"/>
        <v>0</v>
      </c>
      <c r="J124" s="164">
        <f t="shared" si="40"/>
        <v>0</v>
      </c>
      <c r="K124" s="164">
        <f t="shared" si="40"/>
        <v>0</v>
      </c>
      <c r="L124" s="164">
        <f t="shared" si="40"/>
        <v>0</v>
      </c>
      <c r="M124" s="216">
        <f t="shared" si="38"/>
        <v>357</v>
      </c>
    </row>
    <row r="125" spans="1:13" ht="12.75">
      <c r="A125" s="71" t="s">
        <v>592</v>
      </c>
      <c r="B125" s="171"/>
      <c r="C125" s="189"/>
      <c r="D125" s="190"/>
      <c r="E125" s="422"/>
      <c r="F125" s="189"/>
      <c r="G125" s="190"/>
      <c r="H125" s="189"/>
      <c r="I125" s="190"/>
      <c r="J125" s="189"/>
      <c r="K125" s="183"/>
      <c r="L125" s="183"/>
      <c r="M125" s="216">
        <f>SUM(C125:K125)</f>
        <v>0</v>
      </c>
    </row>
    <row r="126" spans="1:13" ht="12.75">
      <c r="A126" s="291" t="s">
        <v>106</v>
      </c>
      <c r="B126" s="174">
        <f aca="true" t="shared" si="41" ref="B126:K126">SUM(B131,B137,B143)</f>
        <v>342993</v>
      </c>
      <c r="C126" s="130">
        <f t="shared" si="41"/>
        <v>79223</v>
      </c>
      <c r="D126" s="174">
        <f t="shared" si="41"/>
        <v>20878</v>
      </c>
      <c r="E126" s="184">
        <f t="shared" si="41"/>
        <v>241892</v>
      </c>
      <c r="F126" s="130">
        <f t="shared" si="41"/>
        <v>1000</v>
      </c>
      <c r="G126" s="174">
        <f t="shared" si="41"/>
        <v>0</v>
      </c>
      <c r="H126" s="130">
        <f t="shared" si="41"/>
        <v>0</v>
      </c>
      <c r="I126" s="174">
        <f t="shared" si="41"/>
        <v>0</v>
      </c>
      <c r="J126" s="130">
        <f t="shared" si="41"/>
        <v>0</v>
      </c>
      <c r="K126" s="130">
        <f t="shared" si="41"/>
        <v>0</v>
      </c>
      <c r="L126" s="130"/>
      <c r="M126" s="216">
        <f>SUM(C126:K126)</f>
        <v>342993</v>
      </c>
    </row>
    <row r="127" spans="1:13" ht="12.75">
      <c r="A127" s="291" t="s">
        <v>559</v>
      </c>
      <c r="B127" s="184">
        <f aca="true" t="shared" si="42" ref="B127:K127">SUM(B132,B138,B144)</f>
        <v>358320</v>
      </c>
      <c r="C127" s="184">
        <f t="shared" si="42"/>
        <v>81743</v>
      </c>
      <c r="D127" s="184">
        <f t="shared" si="42"/>
        <v>21497</v>
      </c>
      <c r="E127" s="184">
        <f t="shared" si="42"/>
        <v>254080</v>
      </c>
      <c r="F127" s="184">
        <f t="shared" si="42"/>
        <v>1000</v>
      </c>
      <c r="G127" s="184">
        <f t="shared" si="42"/>
        <v>0</v>
      </c>
      <c r="H127" s="184">
        <f t="shared" si="42"/>
        <v>0</v>
      </c>
      <c r="I127" s="184">
        <f t="shared" si="42"/>
        <v>0</v>
      </c>
      <c r="J127" s="184">
        <f t="shared" si="42"/>
        <v>0</v>
      </c>
      <c r="K127" s="184">
        <f t="shared" si="42"/>
        <v>0</v>
      </c>
      <c r="L127" s="184">
        <f>SUM(L132,L138,L144)</f>
        <v>0</v>
      </c>
      <c r="M127" s="216">
        <f>SUM(C127:K127)</f>
        <v>358320</v>
      </c>
    </row>
    <row r="128" spans="1:13" ht="13.5" customHeight="1">
      <c r="A128" s="291" t="s">
        <v>581</v>
      </c>
      <c r="B128" s="184">
        <f aca="true" t="shared" si="43" ref="B128:L128">SUM(B134,B140,B149)</f>
        <v>3185</v>
      </c>
      <c r="C128" s="184">
        <f t="shared" si="43"/>
        <v>1975</v>
      </c>
      <c r="D128" s="184">
        <f t="shared" si="43"/>
        <v>514</v>
      </c>
      <c r="E128" s="184">
        <f t="shared" si="43"/>
        <v>696</v>
      </c>
      <c r="F128" s="184">
        <f t="shared" si="43"/>
        <v>0</v>
      </c>
      <c r="G128" s="184">
        <f t="shared" si="43"/>
        <v>0</v>
      </c>
      <c r="H128" s="184">
        <f t="shared" si="43"/>
        <v>0</v>
      </c>
      <c r="I128" s="184">
        <f t="shared" si="43"/>
        <v>0</v>
      </c>
      <c r="J128" s="184">
        <f t="shared" si="43"/>
        <v>0</v>
      </c>
      <c r="K128" s="184">
        <f t="shared" si="43"/>
        <v>0</v>
      </c>
      <c r="L128" s="184">
        <f t="shared" si="43"/>
        <v>0</v>
      </c>
      <c r="M128" s="216">
        <f>SUM(C128:K128)</f>
        <v>3185</v>
      </c>
    </row>
    <row r="129" spans="1:13" ht="12.75">
      <c r="A129" s="292" t="s">
        <v>559</v>
      </c>
      <c r="B129" s="172">
        <f aca="true" t="shared" si="44" ref="B129:L129">SUM(B135,B141,B150)</f>
        <v>361505</v>
      </c>
      <c r="C129" s="172">
        <f t="shared" si="44"/>
        <v>83718</v>
      </c>
      <c r="D129" s="172">
        <f t="shared" si="44"/>
        <v>22011</v>
      </c>
      <c r="E129" s="172">
        <f t="shared" si="44"/>
        <v>254776</v>
      </c>
      <c r="F129" s="172">
        <f t="shared" si="44"/>
        <v>1000</v>
      </c>
      <c r="G129" s="172">
        <f t="shared" si="44"/>
        <v>0</v>
      </c>
      <c r="H129" s="172">
        <f t="shared" si="44"/>
        <v>0</v>
      </c>
      <c r="I129" s="172">
        <f t="shared" si="44"/>
        <v>0</v>
      </c>
      <c r="J129" s="172">
        <f t="shared" si="44"/>
        <v>0</v>
      </c>
      <c r="K129" s="164">
        <f t="shared" si="44"/>
        <v>0</v>
      </c>
      <c r="L129" s="184">
        <f t="shared" si="44"/>
        <v>0</v>
      </c>
      <c r="M129" s="216"/>
    </row>
    <row r="130" spans="1:13" ht="12.75">
      <c r="A130" s="75" t="s">
        <v>365</v>
      </c>
      <c r="B130" s="174"/>
      <c r="C130" s="192"/>
      <c r="D130" s="182"/>
      <c r="E130" s="421"/>
      <c r="F130" s="192"/>
      <c r="G130" s="182"/>
      <c r="H130" s="192"/>
      <c r="I130" s="182"/>
      <c r="J130" s="192"/>
      <c r="K130" s="60"/>
      <c r="L130" s="58"/>
      <c r="M130" s="216">
        <f>SUM(C130:K130)</f>
        <v>0</v>
      </c>
    </row>
    <row r="131" spans="1:13" ht="12.75">
      <c r="A131" s="319" t="s">
        <v>106</v>
      </c>
      <c r="B131" s="174">
        <f>SUM(C131,D131,E131,F131,G131,H131,J131)</f>
        <v>22890</v>
      </c>
      <c r="C131" s="192">
        <v>16411</v>
      </c>
      <c r="D131" s="182">
        <v>4062</v>
      </c>
      <c r="E131" s="421">
        <v>2417</v>
      </c>
      <c r="F131" s="192">
        <v>0</v>
      </c>
      <c r="G131" s="182">
        <v>0</v>
      </c>
      <c r="H131" s="192">
        <v>0</v>
      </c>
      <c r="I131" s="182">
        <v>0</v>
      </c>
      <c r="J131" s="192">
        <v>0</v>
      </c>
      <c r="K131" s="60">
        <v>0</v>
      </c>
      <c r="L131" s="60"/>
      <c r="M131" s="216">
        <f>SUM(C131:K131)</f>
        <v>22890</v>
      </c>
    </row>
    <row r="132" spans="1:13" ht="12.75">
      <c r="A132" s="291" t="s">
        <v>559</v>
      </c>
      <c r="B132" s="289">
        <v>23791</v>
      </c>
      <c r="C132" s="296">
        <v>16859</v>
      </c>
      <c r="D132" s="290">
        <v>4183</v>
      </c>
      <c r="E132" s="289">
        <v>2749</v>
      </c>
      <c r="F132" s="296">
        <v>0</v>
      </c>
      <c r="G132" s="290">
        <v>0</v>
      </c>
      <c r="H132" s="296">
        <v>0</v>
      </c>
      <c r="I132" s="290">
        <v>0</v>
      </c>
      <c r="J132" s="296">
        <v>0</v>
      </c>
      <c r="K132" s="296">
        <v>0</v>
      </c>
      <c r="L132" s="296"/>
      <c r="M132" s="216">
        <v>23791</v>
      </c>
    </row>
    <row r="133" spans="1:13" ht="12.75">
      <c r="A133" s="291" t="s">
        <v>767</v>
      </c>
      <c r="B133" s="289">
        <v>-600</v>
      </c>
      <c r="C133" s="296"/>
      <c r="D133" s="290"/>
      <c r="E133" s="289">
        <v>-600</v>
      </c>
      <c r="F133" s="296"/>
      <c r="G133" s="290"/>
      <c r="H133" s="296"/>
      <c r="I133" s="290"/>
      <c r="J133" s="296"/>
      <c r="K133" s="296"/>
      <c r="L133" s="296"/>
      <c r="M133" s="216">
        <f>SUM(C133:K133)</f>
        <v>-600</v>
      </c>
    </row>
    <row r="134" spans="1:13" ht="12.75">
      <c r="A134" s="291" t="s">
        <v>581</v>
      </c>
      <c r="B134" s="289">
        <f aca="true" t="shared" si="45" ref="B134:L134">SUM(B133:B133)</f>
        <v>-600</v>
      </c>
      <c r="C134" s="289">
        <f t="shared" si="45"/>
        <v>0</v>
      </c>
      <c r="D134" s="289">
        <f t="shared" si="45"/>
        <v>0</v>
      </c>
      <c r="E134" s="289">
        <f t="shared" si="45"/>
        <v>-600</v>
      </c>
      <c r="F134" s="289">
        <f t="shared" si="45"/>
        <v>0</v>
      </c>
      <c r="G134" s="289">
        <f t="shared" si="45"/>
        <v>0</v>
      </c>
      <c r="H134" s="289">
        <f t="shared" si="45"/>
        <v>0</v>
      </c>
      <c r="I134" s="289">
        <f t="shared" si="45"/>
        <v>0</v>
      </c>
      <c r="J134" s="289">
        <f t="shared" si="45"/>
        <v>0</v>
      </c>
      <c r="K134" s="289">
        <f t="shared" si="45"/>
        <v>0</v>
      </c>
      <c r="L134" s="289">
        <f t="shared" si="45"/>
        <v>0</v>
      </c>
      <c r="M134" s="216">
        <f>SUM(C134:K134)</f>
        <v>-600</v>
      </c>
    </row>
    <row r="135" spans="1:13" ht="12.75">
      <c r="A135" s="292" t="s">
        <v>559</v>
      </c>
      <c r="B135" s="160">
        <f aca="true" t="shared" si="46" ref="B135:L135">SUM(B132,B134)</f>
        <v>23191</v>
      </c>
      <c r="C135" s="164">
        <f t="shared" si="46"/>
        <v>16859</v>
      </c>
      <c r="D135" s="164">
        <f t="shared" si="46"/>
        <v>4183</v>
      </c>
      <c r="E135" s="164">
        <f t="shared" si="46"/>
        <v>2149</v>
      </c>
      <c r="F135" s="164">
        <f t="shared" si="46"/>
        <v>0</v>
      </c>
      <c r="G135" s="164">
        <f t="shared" si="46"/>
        <v>0</v>
      </c>
      <c r="H135" s="164">
        <f t="shared" si="46"/>
        <v>0</v>
      </c>
      <c r="I135" s="164">
        <f t="shared" si="46"/>
        <v>0</v>
      </c>
      <c r="J135" s="164">
        <f t="shared" si="46"/>
        <v>0</v>
      </c>
      <c r="K135" s="164">
        <f t="shared" si="46"/>
        <v>0</v>
      </c>
      <c r="L135" s="164">
        <f t="shared" si="46"/>
        <v>0</v>
      </c>
      <c r="M135" s="216">
        <f>SUM(C135:K135)</f>
        <v>23191</v>
      </c>
    </row>
    <row r="136" spans="1:13" ht="12.75">
      <c r="A136" s="71" t="s">
        <v>359</v>
      </c>
      <c r="B136" s="171"/>
      <c r="C136" s="167"/>
      <c r="D136" s="171"/>
      <c r="E136" s="170"/>
      <c r="F136" s="167"/>
      <c r="G136" s="171"/>
      <c r="H136" s="167"/>
      <c r="I136" s="171"/>
      <c r="J136" s="167"/>
      <c r="K136" s="14"/>
      <c r="L136" s="14"/>
      <c r="M136" s="216">
        <f>SUM(C136:K136)</f>
        <v>0</v>
      </c>
    </row>
    <row r="137" spans="1:13" ht="12.75">
      <c r="A137" s="319" t="s">
        <v>106</v>
      </c>
      <c r="B137" s="174">
        <f>SUM(C137,D137,E137,F137,G137,H137,J137)</f>
        <v>18900</v>
      </c>
      <c r="C137" s="192">
        <v>13900</v>
      </c>
      <c r="D137" s="182">
        <v>3713</v>
      </c>
      <c r="E137" s="421">
        <v>287</v>
      </c>
      <c r="F137" s="192">
        <v>1000</v>
      </c>
      <c r="G137" s="182">
        <v>0</v>
      </c>
      <c r="H137" s="192">
        <v>0</v>
      </c>
      <c r="I137" s="182">
        <v>0</v>
      </c>
      <c r="J137" s="192">
        <v>0</v>
      </c>
      <c r="K137" s="192">
        <v>0</v>
      </c>
      <c r="L137" s="192"/>
      <c r="M137" s="216">
        <f>SUM(C137:K137)</f>
        <v>18900</v>
      </c>
    </row>
    <row r="138" spans="1:13" ht="12.75">
      <c r="A138" s="291" t="s">
        <v>559</v>
      </c>
      <c r="B138" s="289">
        <v>23022</v>
      </c>
      <c r="C138" s="296">
        <v>14480</v>
      </c>
      <c r="D138" s="290">
        <v>3809</v>
      </c>
      <c r="E138" s="289">
        <v>3733</v>
      </c>
      <c r="F138" s="296">
        <v>1000</v>
      </c>
      <c r="G138" s="290">
        <v>0</v>
      </c>
      <c r="H138" s="296">
        <v>0</v>
      </c>
      <c r="I138" s="290">
        <v>0</v>
      </c>
      <c r="J138" s="296">
        <v>0</v>
      </c>
      <c r="K138" s="296">
        <v>0</v>
      </c>
      <c r="L138" s="296"/>
      <c r="M138" s="216">
        <v>23022</v>
      </c>
    </row>
    <row r="139" spans="1:13" ht="12.75">
      <c r="A139" s="291" t="s">
        <v>622</v>
      </c>
      <c r="B139" s="289">
        <v>5</v>
      </c>
      <c r="C139" s="296"/>
      <c r="D139" s="290"/>
      <c r="E139" s="289">
        <v>5</v>
      </c>
      <c r="F139" s="296"/>
      <c r="G139" s="290"/>
      <c r="H139" s="296"/>
      <c r="I139" s="290"/>
      <c r="J139" s="296"/>
      <c r="K139" s="296"/>
      <c r="L139" s="296"/>
      <c r="M139" s="216">
        <f>SUM(C139:K139)</f>
        <v>5</v>
      </c>
    </row>
    <row r="140" spans="1:13" ht="12.75">
      <c r="A140" s="291" t="s">
        <v>581</v>
      </c>
      <c r="B140" s="289">
        <f aca="true" t="shared" si="47" ref="B140:L140">SUM(B139:B139)</f>
        <v>5</v>
      </c>
      <c r="C140" s="289">
        <f t="shared" si="47"/>
        <v>0</v>
      </c>
      <c r="D140" s="289">
        <f t="shared" si="47"/>
        <v>0</v>
      </c>
      <c r="E140" s="289">
        <f t="shared" si="47"/>
        <v>5</v>
      </c>
      <c r="F140" s="289">
        <f t="shared" si="47"/>
        <v>0</v>
      </c>
      <c r="G140" s="289">
        <f t="shared" si="47"/>
        <v>0</v>
      </c>
      <c r="H140" s="289">
        <f t="shared" si="47"/>
        <v>0</v>
      </c>
      <c r="I140" s="289">
        <f t="shared" si="47"/>
        <v>0</v>
      </c>
      <c r="J140" s="289">
        <f t="shared" si="47"/>
        <v>0</v>
      </c>
      <c r="K140" s="289">
        <f t="shared" si="47"/>
        <v>0</v>
      </c>
      <c r="L140" s="289">
        <f t="shared" si="47"/>
        <v>0</v>
      </c>
      <c r="M140" s="216">
        <f>SUM(C140:K140)</f>
        <v>5</v>
      </c>
    </row>
    <row r="141" spans="1:13" ht="12.75">
      <c r="A141" s="292" t="s">
        <v>559</v>
      </c>
      <c r="B141" s="160">
        <f aca="true" t="shared" si="48" ref="B141:L141">SUM(B138,B140)</f>
        <v>23027</v>
      </c>
      <c r="C141" s="164">
        <f t="shared" si="48"/>
        <v>14480</v>
      </c>
      <c r="D141" s="164">
        <f t="shared" si="48"/>
        <v>3809</v>
      </c>
      <c r="E141" s="164">
        <f t="shared" si="48"/>
        <v>3738</v>
      </c>
      <c r="F141" s="164">
        <f t="shared" si="48"/>
        <v>1000</v>
      </c>
      <c r="G141" s="164">
        <f t="shared" si="48"/>
        <v>0</v>
      </c>
      <c r="H141" s="164">
        <f t="shared" si="48"/>
        <v>0</v>
      </c>
      <c r="I141" s="164">
        <f t="shared" si="48"/>
        <v>0</v>
      </c>
      <c r="J141" s="164">
        <f t="shared" si="48"/>
        <v>0</v>
      </c>
      <c r="K141" s="164">
        <f t="shared" si="48"/>
        <v>0</v>
      </c>
      <c r="L141" s="164">
        <f t="shared" si="48"/>
        <v>0</v>
      </c>
      <c r="M141" s="216">
        <f>SUM(C141:K141)</f>
        <v>23027</v>
      </c>
    </row>
    <row r="142" spans="1:13" ht="12.75">
      <c r="A142" s="75" t="s">
        <v>458</v>
      </c>
      <c r="B142" s="174"/>
      <c r="C142" s="130"/>
      <c r="D142" s="174"/>
      <c r="E142" s="184"/>
      <c r="F142" s="130"/>
      <c r="G142" s="174"/>
      <c r="H142" s="130"/>
      <c r="I142" s="174"/>
      <c r="J142" s="130"/>
      <c r="K142" s="15"/>
      <c r="L142" s="14"/>
      <c r="M142" s="216">
        <f>SUM(C142:K142)</f>
        <v>0</v>
      </c>
    </row>
    <row r="143" spans="1:13" ht="12.75">
      <c r="A143" s="319" t="s">
        <v>106</v>
      </c>
      <c r="B143" s="174">
        <f>SUM(C143,D143,E143,F143,G143,H143,J143)</f>
        <v>301203</v>
      </c>
      <c r="C143" s="192">
        <v>48912</v>
      </c>
      <c r="D143" s="182">
        <v>13103</v>
      </c>
      <c r="E143" s="421">
        <v>239188</v>
      </c>
      <c r="F143" s="192">
        <v>0</v>
      </c>
      <c r="G143" s="182">
        <v>0</v>
      </c>
      <c r="H143" s="192">
        <v>0</v>
      </c>
      <c r="I143" s="182">
        <v>0</v>
      </c>
      <c r="J143" s="192">
        <v>0</v>
      </c>
      <c r="K143" s="192">
        <v>0</v>
      </c>
      <c r="L143" s="192"/>
      <c r="M143" s="216">
        <f>SUM(C143:K143)</f>
        <v>301203</v>
      </c>
    </row>
    <row r="144" spans="1:13" ht="12.75">
      <c r="A144" s="291" t="s">
        <v>559</v>
      </c>
      <c r="B144" s="289">
        <v>311507</v>
      </c>
      <c r="C144" s="296">
        <v>50404</v>
      </c>
      <c r="D144" s="290">
        <v>13505</v>
      </c>
      <c r="E144" s="289">
        <v>247598</v>
      </c>
      <c r="F144" s="296">
        <v>0</v>
      </c>
      <c r="G144" s="290">
        <v>0</v>
      </c>
      <c r="H144" s="296">
        <v>0</v>
      </c>
      <c r="I144" s="290">
        <v>0</v>
      </c>
      <c r="J144" s="296">
        <v>0</v>
      </c>
      <c r="K144" s="296">
        <v>0</v>
      </c>
      <c r="L144" s="296"/>
      <c r="M144" s="216">
        <v>311507</v>
      </c>
    </row>
    <row r="145" spans="1:13" ht="12.75">
      <c r="A145" s="291" t="s">
        <v>763</v>
      </c>
      <c r="B145" s="289">
        <v>561</v>
      </c>
      <c r="C145" s="296">
        <v>442</v>
      </c>
      <c r="D145" s="290">
        <v>119</v>
      </c>
      <c r="E145" s="289"/>
      <c r="F145" s="296"/>
      <c r="G145" s="290"/>
      <c r="H145" s="296"/>
      <c r="I145" s="290"/>
      <c r="J145" s="296"/>
      <c r="K145" s="296"/>
      <c r="L145" s="296"/>
      <c r="M145" s="216">
        <f aca="true" t="shared" si="49" ref="M145:M150">SUM(C145:K145)</f>
        <v>561</v>
      </c>
    </row>
    <row r="146" spans="1:13" ht="12.75">
      <c r="A146" s="291" t="s">
        <v>768</v>
      </c>
      <c r="B146" s="289">
        <v>1901</v>
      </c>
      <c r="C146" s="296">
        <v>1248</v>
      </c>
      <c r="D146" s="290">
        <v>318</v>
      </c>
      <c r="E146" s="289">
        <v>335</v>
      </c>
      <c r="F146" s="296"/>
      <c r="G146" s="290"/>
      <c r="H146" s="296"/>
      <c r="I146" s="290"/>
      <c r="J146" s="296"/>
      <c r="K146" s="296"/>
      <c r="L146" s="296"/>
      <c r="M146" s="216">
        <f t="shared" si="49"/>
        <v>1901</v>
      </c>
    </row>
    <row r="147" spans="1:13" ht="12.75">
      <c r="A147" s="291" t="s">
        <v>769</v>
      </c>
      <c r="B147" s="289">
        <v>362</v>
      </c>
      <c r="C147" s="296">
        <v>285</v>
      </c>
      <c r="D147" s="290">
        <v>77</v>
      </c>
      <c r="E147" s="289"/>
      <c r="F147" s="296"/>
      <c r="G147" s="290"/>
      <c r="H147" s="296"/>
      <c r="I147" s="290"/>
      <c r="J147" s="296"/>
      <c r="K147" s="296"/>
      <c r="L147" s="296"/>
      <c r="M147" s="216">
        <f t="shared" si="49"/>
        <v>362</v>
      </c>
    </row>
    <row r="148" spans="1:13" ht="12.75">
      <c r="A148" s="291" t="s">
        <v>770</v>
      </c>
      <c r="B148" s="289">
        <v>956</v>
      </c>
      <c r="C148" s="296"/>
      <c r="D148" s="290"/>
      <c r="E148" s="289">
        <v>956</v>
      </c>
      <c r="F148" s="296"/>
      <c r="G148" s="290"/>
      <c r="H148" s="296"/>
      <c r="I148" s="290"/>
      <c r="J148" s="296"/>
      <c r="K148" s="296"/>
      <c r="L148" s="296"/>
      <c r="M148" s="216">
        <f t="shared" si="49"/>
        <v>956</v>
      </c>
    </row>
    <row r="149" spans="1:13" ht="12.75">
      <c r="A149" s="291" t="s">
        <v>581</v>
      </c>
      <c r="B149" s="289">
        <f aca="true" t="shared" si="50" ref="B149:L149">SUM(B145:B148)</f>
        <v>3780</v>
      </c>
      <c r="C149" s="289">
        <f t="shared" si="50"/>
        <v>1975</v>
      </c>
      <c r="D149" s="289">
        <f t="shared" si="50"/>
        <v>514</v>
      </c>
      <c r="E149" s="289">
        <f t="shared" si="50"/>
        <v>1291</v>
      </c>
      <c r="F149" s="289">
        <f t="shared" si="50"/>
        <v>0</v>
      </c>
      <c r="G149" s="289">
        <f t="shared" si="50"/>
        <v>0</v>
      </c>
      <c r="H149" s="289">
        <f t="shared" si="50"/>
        <v>0</v>
      </c>
      <c r="I149" s="289">
        <f t="shared" si="50"/>
        <v>0</v>
      </c>
      <c r="J149" s="289">
        <f t="shared" si="50"/>
        <v>0</v>
      </c>
      <c r="K149" s="289">
        <f t="shared" si="50"/>
        <v>0</v>
      </c>
      <c r="L149" s="289">
        <f t="shared" si="50"/>
        <v>0</v>
      </c>
      <c r="M149" s="216">
        <f t="shared" si="49"/>
        <v>3780</v>
      </c>
    </row>
    <row r="150" spans="1:13" ht="12.75">
      <c r="A150" s="292" t="s">
        <v>559</v>
      </c>
      <c r="B150" s="160">
        <f aca="true" t="shared" si="51" ref="B150:L150">SUM(B144,B149)</f>
        <v>315287</v>
      </c>
      <c r="C150" s="164">
        <f t="shared" si="51"/>
        <v>52379</v>
      </c>
      <c r="D150" s="164">
        <f t="shared" si="51"/>
        <v>14019</v>
      </c>
      <c r="E150" s="164">
        <f t="shared" si="51"/>
        <v>248889</v>
      </c>
      <c r="F150" s="164">
        <f t="shared" si="51"/>
        <v>0</v>
      </c>
      <c r="G150" s="164">
        <f t="shared" si="51"/>
        <v>0</v>
      </c>
      <c r="H150" s="164">
        <f t="shared" si="51"/>
        <v>0</v>
      </c>
      <c r="I150" s="164">
        <f t="shared" si="51"/>
        <v>0</v>
      </c>
      <c r="J150" s="164">
        <f t="shared" si="51"/>
        <v>0</v>
      </c>
      <c r="K150" s="164">
        <f t="shared" si="51"/>
        <v>0</v>
      </c>
      <c r="L150" s="164">
        <f t="shared" si="51"/>
        <v>0</v>
      </c>
      <c r="M150" s="216">
        <f t="shared" si="49"/>
        <v>315287</v>
      </c>
    </row>
    <row r="151" spans="1:13" ht="12.75">
      <c r="A151" s="17" t="s">
        <v>597</v>
      </c>
      <c r="B151" s="28"/>
      <c r="C151" s="14"/>
      <c r="D151" s="28"/>
      <c r="E151" s="41"/>
      <c r="F151" s="14"/>
      <c r="G151" s="28"/>
      <c r="H151" s="14"/>
      <c r="I151" s="28"/>
      <c r="J151" s="14"/>
      <c r="K151" s="17"/>
      <c r="L151" s="17"/>
      <c r="M151" s="216">
        <f>SUM(C151:K151)</f>
        <v>0</v>
      </c>
    </row>
    <row r="152" spans="1:13" ht="12.75">
      <c r="A152" s="291" t="s">
        <v>106</v>
      </c>
      <c r="B152" s="174">
        <f>SUM(C152:J152)</f>
        <v>829112</v>
      </c>
      <c r="C152" s="130">
        <f aca="true" t="shared" si="52" ref="C152:K152">SUM(C13,C37,C44,C63,C69,C126)</f>
        <v>315297</v>
      </c>
      <c r="D152" s="174">
        <f t="shared" si="52"/>
        <v>83350</v>
      </c>
      <c r="E152" s="184">
        <f t="shared" si="52"/>
        <v>408465</v>
      </c>
      <c r="F152" s="130">
        <f t="shared" si="52"/>
        <v>22000</v>
      </c>
      <c r="G152" s="174">
        <f t="shared" si="52"/>
        <v>0</v>
      </c>
      <c r="H152" s="130">
        <f t="shared" si="52"/>
        <v>0</v>
      </c>
      <c r="I152" s="174">
        <f t="shared" si="52"/>
        <v>0</v>
      </c>
      <c r="J152" s="130">
        <f t="shared" si="52"/>
        <v>0</v>
      </c>
      <c r="K152" s="130">
        <f t="shared" si="52"/>
        <v>0</v>
      </c>
      <c r="L152" s="130"/>
      <c r="M152" s="216">
        <f>SUM(C152:K152)</f>
        <v>829112</v>
      </c>
    </row>
    <row r="153" spans="1:13" ht="12.75">
      <c r="A153" s="291" t="s">
        <v>559</v>
      </c>
      <c r="B153" s="184">
        <f>SUM(B14,B38,B45,B64,B70,B127)</f>
        <v>859713</v>
      </c>
      <c r="C153" s="184">
        <f aca="true" t="shared" si="53" ref="C153:K153">SUM(C14,C38,C45,C64,C70,C127)</f>
        <v>323857</v>
      </c>
      <c r="D153" s="184">
        <f t="shared" si="53"/>
        <v>85072</v>
      </c>
      <c r="E153" s="184">
        <f t="shared" si="53"/>
        <v>428784</v>
      </c>
      <c r="F153" s="184">
        <f t="shared" si="53"/>
        <v>22000</v>
      </c>
      <c r="G153" s="184">
        <f t="shared" si="53"/>
        <v>0</v>
      </c>
      <c r="H153" s="184">
        <f t="shared" si="53"/>
        <v>0</v>
      </c>
      <c r="I153" s="184">
        <f t="shared" si="53"/>
        <v>0</v>
      </c>
      <c r="J153" s="184">
        <f t="shared" si="53"/>
        <v>0</v>
      </c>
      <c r="K153" s="184">
        <f t="shared" si="53"/>
        <v>0</v>
      </c>
      <c r="L153" s="184">
        <f>SUM(L14,L38,L45,L64,L70,L127)</f>
        <v>0</v>
      </c>
      <c r="M153" s="216">
        <f>SUM(C153:K153)</f>
        <v>859713</v>
      </c>
    </row>
    <row r="154" spans="1:13" ht="12.75">
      <c r="A154" s="291" t="s">
        <v>581</v>
      </c>
      <c r="B154" s="184">
        <f aca="true" t="shared" si="54" ref="B154:L154">SUM(B15,B41,B46,B66,B71,B128)</f>
        <v>6232</v>
      </c>
      <c r="C154" s="184">
        <f t="shared" si="54"/>
        <v>4120</v>
      </c>
      <c r="D154" s="184">
        <f t="shared" si="54"/>
        <v>1092</v>
      </c>
      <c r="E154" s="184">
        <f t="shared" si="54"/>
        <v>651</v>
      </c>
      <c r="F154" s="184">
        <f t="shared" si="54"/>
        <v>0</v>
      </c>
      <c r="G154" s="184">
        <f t="shared" si="54"/>
        <v>0</v>
      </c>
      <c r="H154" s="184">
        <f t="shared" si="54"/>
        <v>0</v>
      </c>
      <c r="I154" s="184">
        <f t="shared" si="54"/>
        <v>369</v>
      </c>
      <c r="J154" s="184">
        <f t="shared" si="54"/>
        <v>0</v>
      </c>
      <c r="K154" s="184">
        <f t="shared" si="54"/>
        <v>0</v>
      </c>
      <c r="L154" s="184">
        <f t="shared" si="54"/>
        <v>0</v>
      </c>
      <c r="M154" s="304">
        <f>SUM(C154:K154)</f>
        <v>6232</v>
      </c>
    </row>
    <row r="155" spans="1:13" ht="12.75">
      <c r="A155" s="292" t="s">
        <v>559</v>
      </c>
      <c r="B155" s="184">
        <f aca="true" t="shared" si="55" ref="B155:L155">SUM(B16,B42,B47,B67,B72,B129)</f>
        <v>865945</v>
      </c>
      <c r="C155" s="184">
        <f t="shared" si="55"/>
        <v>327977</v>
      </c>
      <c r="D155" s="184">
        <f t="shared" si="55"/>
        <v>86164</v>
      </c>
      <c r="E155" s="184">
        <f t="shared" si="55"/>
        <v>429435</v>
      </c>
      <c r="F155" s="184">
        <f t="shared" si="55"/>
        <v>22000</v>
      </c>
      <c r="G155" s="184">
        <f t="shared" si="55"/>
        <v>0</v>
      </c>
      <c r="H155" s="184">
        <f t="shared" si="55"/>
        <v>0</v>
      </c>
      <c r="I155" s="184">
        <f t="shared" si="55"/>
        <v>369</v>
      </c>
      <c r="J155" s="184">
        <f t="shared" si="55"/>
        <v>0</v>
      </c>
      <c r="K155" s="184">
        <f t="shared" si="55"/>
        <v>0</v>
      </c>
      <c r="L155" s="184">
        <f t="shared" si="55"/>
        <v>0</v>
      </c>
      <c r="M155" s="304">
        <f>SUM(C155:K155)</f>
        <v>865945</v>
      </c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</sheetData>
  <sheetProtection/>
  <mergeCells count="14">
    <mergeCell ref="I8:I10"/>
    <mergeCell ref="H8:H10"/>
    <mergeCell ref="E8:E10"/>
    <mergeCell ref="C8:C10"/>
    <mergeCell ref="L7:L10"/>
    <mergeCell ref="A3:K3"/>
    <mergeCell ref="A4:K4"/>
    <mergeCell ref="A5:K5"/>
    <mergeCell ref="J7:J10"/>
    <mergeCell ref="K7:K10"/>
    <mergeCell ref="I6:K6"/>
    <mergeCell ref="B7:B10"/>
    <mergeCell ref="A7:A10"/>
    <mergeCell ref="H7:I7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landscape" paperSize="9" scale="62" r:id="rId1"/>
  <headerFooter alignWithMargins="0">
    <oddFooter>&amp;C&amp;P. oldal</oddFooter>
  </headerFooter>
  <rowBreaks count="3" manualBreakCount="3">
    <brk id="35" max="11" man="1"/>
    <brk id="67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Dorogi Városüzemeltetési Kht.</cp:lastModifiedBy>
  <cp:lastPrinted>2013-10-04T10:10:19Z</cp:lastPrinted>
  <dcterms:created xsi:type="dcterms:W3CDTF">2001-01-09T08:56:26Z</dcterms:created>
  <dcterms:modified xsi:type="dcterms:W3CDTF">2013-10-04T10:25:11Z</dcterms:modified>
  <cp:category/>
  <cp:version/>
  <cp:contentType/>
  <cp:contentStatus/>
</cp:coreProperties>
</file>