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Default Extension="vml" ContentType="application/vnd.openxmlformats-officedocument.vmlDrawing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60" windowWidth="12120" windowHeight="8340" tabRatio="603" firstSheet="1" activeTab="9"/>
  </bookViews>
  <sheets>
    <sheet name="1.sz.mell." sheetId="1" r:id="rId1"/>
    <sheet name="2.sz.mell." sheetId="2" r:id="rId2"/>
    <sheet name="3.sz.mell." sheetId="3" r:id="rId3"/>
    <sheet name="4.sz.mell" sheetId="4" r:id="rId4"/>
    <sheet name="5.sz.mell" sheetId="5" r:id="rId5"/>
    <sheet name="6.sz.mell." sheetId="6" r:id="rId6"/>
    <sheet name="7.sz.mell" sheetId="7" r:id="rId7"/>
    <sheet name="8.sz.mell" sheetId="8" r:id="rId8"/>
    <sheet name="9.sz.mell" sheetId="9" r:id="rId9"/>
    <sheet name="10.mell" sheetId="10" r:id="rId10"/>
    <sheet name="11.sz.mell." sheetId="11" r:id="rId11"/>
    <sheet name="12.sz.mell" sheetId="12" r:id="rId12"/>
    <sheet name="13.sz.mell" sheetId="13" r:id="rId13"/>
    <sheet name="14.sz.mell" sheetId="14" r:id="rId14"/>
    <sheet name="15.sz.mell." sheetId="15" r:id="rId15"/>
    <sheet name="16.sz.mell" sheetId="16" r:id="rId16"/>
    <sheet name="Munka6" sheetId="17" r:id="rId17"/>
    <sheet name="Munka7" sheetId="18" r:id="rId18"/>
    <sheet name="Munka8" sheetId="19" r:id="rId19"/>
  </sheets>
  <definedNames/>
  <calcPr fullCalcOnLoad="1"/>
</workbook>
</file>

<file path=xl/comments12.xml><?xml version="1.0" encoding="utf-8"?>
<comments xmlns="http://schemas.openxmlformats.org/spreadsheetml/2006/main">
  <authors>
    <author>User</author>
  </authors>
  <commentList>
    <comment ref="P8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<sst xmlns="http://schemas.openxmlformats.org/spreadsheetml/2006/main" count="837" uniqueCount="599">
  <si>
    <t>Bevételek</t>
  </si>
  <si>
    <t>Kiadások</t>
  </si>
  <si>
    <t>Személyi juttatások</t>
  </si>
  <si>
    <t>Felújítások</t>
  </si>
  <si>
    <t>Beruházások</t>
  </si>
  <si>
    <t>Tartalékok</t>
  </si>
  <si>
    <t>E Ft</t>
  </si>
  <si>
    <t>Pótlékok, bírságok</t>
  </si>
  <si>
    <t>Talajterhelési díj</t>
  </si>
  <si>
    <t>Kötelező feladatok</t>
  </si>
  <si>
    <t>Önként vállalt feladatok</t>
  </si>
  <si>
    <t>Munkaadókat terhelő járulékok és szoc hjár adó</t>
  </si>
  <si>
    <t>Költségvetési kiadások</t>
  </si>
  <si>
    <t xml:space="preserve">Költségvetési bevételek </t>
  </si>
  <si>
    <t>Finanszírozási bevételek</t>
  </si>
  <si>
    <t>Tárgyévi bevételek</t>
  </si>
  <si>
    <t>Finanszírozási kiadások</t>
  </si>
  <si>
    <t>Tárgyévi kiadások</t>
  </si>
  <si>
    <t>Közhatalmi bevételek</t>
  </si>
  <si>
    <t>Dologi kiadások</t>
  </si>
  <si>
    <t>Ellátottak pénzbeli juttatásai</t>
  </si>
  <si>
    <t>Egyéb műküdési célú kiadások</t>
  </si>
  <si>
    <t>Egyéb felhalmozási célú kiadások</t>
  </si>
  <si>
    <t>Általános tartalék</t>
  </si>
  <si>
    <t>Működési céltartalék</t>
  </si>
  <si>
    <t>Felhalmozási céltartalék</t>
  </si>
  <si>
    <t>Egyéb működési célú támogatások államháztartáson belülre</t>
  </si>
  <si>
    <t>Egyéb működési célú támogatások államháztartáson kívülre</t>
  </si>
  <si>
    <t>Egyéb felhalmozási célú támogatások államháztartáson belülre</t>
  </si>
  <si>
    <t>Egyéb felhalmozási célú támogatások államháztartáson kívülre</t>
  </si>
  <si>
    <t>Működési célú támogatások államháztartáson belülről</t>
  </si>
  <si>
    <t>Felhalmozási célú támogatások államháztartáson belülről</t>
  </si>
  <si>
    <t>Önkormányzatok működési támogatása</t>
  </si>
  <si>
    <t>Egyéb működési célú támogatások áht-n belülről</t>
  </si>
  <si>
    <t>Felhalmozási célú önkormányzati támogatások</t>
  </si>
  <si>
    <t>Telekadó</t>
  </si>
  <si>
    <t>Iparűzési adó</t>
  </si>
  <si>
    <t>Gépjárműadó adó</t>
  </si>
  <si>
    <t>Idegenforgalmi adó tartózkodás után</t>
  </si>
  <si>
    <t>Környezetvédelmi bírság</t>
  </si>
  <si>
    <t>Működési bevételek</t>
  </si>
  <si>
    <t>Áru és készletértékesítés ellenértéke</t>
  </si>
  <si>
    <t>Szolgáltatások ellenértéke</t>
  </si>
  <si>
    <t>Közvetített szolgáltatások ellenértéke</t>
  </si>
  <si>
    <t>Tulajdonosi bevételek</t>
  </si>
  <si>
    <t>Ellátási díjak</t>
  </si>
  <si>
    <t>Kiszámlázott általános forgalmi adó</t>
  </si>
  <si>
    <t>Általános forgalmi adó visszatérítése</t>
  </si>
  <si>
    <t>Kamatbevételek</t>
  </si>
  <si>
    <t>Egyéb pénzügyi befektetések bevételei</t>
  </si>
  <si>
    <t>Egyéb működési bevételek</t>
  </si>
  <si>
    <t>Felhalmozási bevételek</t>
  </si>
  <si>
    <t>Ingatlanok értékesítése</t>
  </si>
  <si>
    <t>Működési célú átvett pénzeszközök</t>
  </si>
  <si>
    <t xml:space="preserve">Felhalmozási célú átvett pénzeszközök </t>
  </si>
  <si>
    <t>Előző év költségvetési maradványának igénybevétele</t>
  </si>
  <si>
    <t>OEP-től átvett pénz</t>
  </si>
  <si>
    <t>Elkülönitett állami pénzalaptól átvett pénz</t>
  </si>
  <si>
    <t>Magánszemélyek kommunális adója</t>
  </si>
  <si>
    <t>Egyéb működési célú kiadások</t>
  </si>
  <si>
    <t>Költségvetési működési  bevételek</t>
  </si>
  <si>
    <t xml:space="preserve">  Költségvetési működési kiadások </t>
  </si>
  <si>
    <t xml:space="preserve">Finanszírozási kiadások </t>
  </si>
  <si>
    <t>Tárgyévi működési bevételek</t>
  </si>
  <si>
    <t xml:space="preserve">Tárgyévi működési kiadások </t>
  </si>
  <si>
    <t>Felhalmozási célú támogatások áht-n belülről</t>
  </si>
  <si>
    <t>Egyéb felhalmozási célú támogatások áht-n belülre</t>
  </si>
  <si>
    <t>Egyéb felhalmozási célú támogatások áht-n kívülre</t>
  </si>
  <si>
    <t>Költségvetési felhalmozási bevételek</t>
  </si>
  <si>
    <t xml:space="preserve">Költségvetési felhalmozási kiadások </t>
  </si>
  <si>
    <t xml:space="preserve">Finanszírozási bevételek </t>
  </si>
  <si>
    <t xml:space="preserve">Előző év költségvetési maradványának igénybevétele </t>
  </si>
  <si>
    <t xml:space="preserve">Tárgyévi felhalmozási bevételek </t>
  </si>
  <si>
    <t>Tárgyévi felhalmozási kiadások</t>
  </si>
  <si>
    <t>Megnevezés</t>
  </si>
  <si>
    <t>Személyi juttatás</t>
  </si>
  <si>
    <t>Dologi kiadás</t>
  </si>
  <si>
    <t>Kötelező feladatok összesen</t>
  </si>
  <si>
    <t>Önként vállalt feladatok összesen</t>
  </si>
  <si>
    <t>Felhalmozási célra átadott pénzeszköz</t>
  </si>
  <si>
    <t>Felújítás megnevezése</t>
  </si>
  <si>
    <t>013350 Az önkormányzati vagyonnal való gazdálkodással kapcsolatos feladatok</t>
  </si>
  <si>
    <t>Felújítások összesen</t>
  </si>
  <si>
    <t>1.</t>
  </si>
  <si>
    <t>Működési célú pénzeszkőz átadások államháztartáson kívülre</t>
  </si>
  <si>
    <t>084031 Civil szervezetek működési támogatása</t>
  </si>
  <si>
    <t>2.</t>
  </si>
  <si>
    <t>Támogatásértékű pénzeszköz átadás államháztartáson belülre</t>
  </si>
  <si>
    <t>Összesen</t>
  </si>
  <si>
    <t>Költségvetési szerv megnevezése</t>
  </si>
  <si>
    <t xml:space="preserve">  Önkormányzati jogalkotás</t>
  </si>
  <si>
    <t>adatok Ft-ban</t>
  </si>
  <si>
    <t>Költségvetési törvény mellékletei szerinti jogcim száma és megnevezése</t>
  </si>
  <si>
    <t>2009. évi mut.sz.számolva</t>
  </si>
  <si>
    <t>mutató</t>
  </si>
  <si>
    <t>fajlagos ft</t>
  </si>
  <si>
    <t>évi összeg ft</t>
  </si>
  <si>
    <t>Helyi önkormányzatok műkődésének általános támogatása</t>
  </si>
  <si>
    <t>2.m.I.1.a</t>
  </si>
  <si>
    <t>Önkormányzati hivatal működésének támogatása</t>
  </si>
  <si>
    <t>2.m.I.b</t>
  </si>
  <si>
    <t xml:space="preserve">Település-üzemeltetéshez kapcsolódó feladatellátás </t>
  </si>
  <si>
    <t>2.m.I.ba</t>
  </si>
  <si>
    <t xml:space="preserve">A zöldterület-gazdálkodással kapcsolatos feladatok </t>
  </si>
  <si>
    <t>2.m.I.bb</t>
  </si>
  <si>
    <t>Közvilágítás fenntartásának támogatása</t>
  </si>
  <si>
    <t>2.m.I.bc</t>
  </si>
  <si>
    <t>Köztemető fenntartással kapcsolatos feladatok támogatása</t>
  </si>
  <si>
    <t>2.m.I.bd</t>
  </si>
  <si>
    <t>Közutak fenntartásának támogatása</t>
  </si>
  <si>
    <t>2.m.I.1.c</t>
  </si>
  <si>
    <t>Helyi önkormányzatok működésének általános támogatása összesen:</t>
  </si>
  <si>
    <t>2.m II.</t>
  </si>
  <si>
    <t xml:space="preserve">Egyes köznevelési feladatok támogatása </t>
  </si>
  <si>
    <t>2.m.II.1</t>
  </si>
  <si>
    <t>2.m.II.1.(1)</t>
  </si>
  <si>
    <t>Óvodapedagógusok elismert létszáma 8 hóra</t>
  </si>
  <si>
    <t>2.m.II.1.(2)</t>
  </si>
  <si>
    <t>Óvodapedagógusok nev munkáját közvetlenül segítők 8 hóra</t>
  </si>
  <si>
    <t>Óvodapedagógusok elismert létszáma 4 hóra</t>
  </si>
  <si>
    <t>2.m.II.1.(3)</t>
  </si>
  <si>
    <t>Óvodapedagógusok nevelő munkáját közvetlen segítők száma 4 hóra</t>
  </si>
  <si>
    <t>2.m.II.2</t>
  </si>
  <si>
    <t>Óvodaműködtetési támogatás</t>
  </si>
  <si>
    <t xml:space="preserve">         Óvodaműködtetési támogatás 8 hóra</t>
  </si>
  <si>
    <t xml:space="preserve">         Óvodaműködtetési támogatás 4 hóra</t>
  </si>
  <si>
    <t>Egyes köznevelési feladatok támogatása összesen</t>
  </si>
  <si>
    <t>2.m. III.</t>
  </si>
  <si>
    <t xml:space="preserve">Szociális, gyermekjóléti és gyermekétkeztetési feladatok támogatása </t>
  </si>
  <si>
    <t>2.m.III.3.c</t>
  </si>
  <si>
    <t xml:space="preserve">Szociális étkezés </t>
  </si>
  <si>
    <t>2.m.III.5.</t>
  </si>
  <si>
    <t>Gyermekétkeztetés támogatása</t>
  </si>
  <si>
    <t>2.m.III.5. a</t>
  </si>
  <si>
    <t>Finanszírozás szempontjából elismert dolgozók bértámogatása</t>
  </si>
  <si>
    <t>Szociális, gyermekjóléti és gyermekétkeztetési feladatok támogatása összesen</t>
  </si>
  <si>
    <t>Kulturális feladatok támogatása</t>
  </si>
  <si>
    <t>Általános működési és ágazati feladatok támogatása összesen</t>
  </si>
  <si>
    <t xml:space="preserve">Központi támogatás összesen: </t>
  </si>
  <si>
    <t>Súr Község  összes kiadása</t>
  </si>
  <si>
    <t>spot támogatás</t>
  </si>
  <si>
    <t>alapitványok</t>
  </si>
  <si>
    <t>,</t>
  </si>
  <si>
    <t>központi orvosi ügyelet</t>
  </si>
  <si>
    <t>Város és községgazdálkodás</t>
  </si>
  <si>
    <t>Munkahelyi vendéglátás</t>
  </si>
  <si>
    <t>Fogorvosi alapellátás</t>
  </si>
  <si>
    <t>Művelődési és kulturális feladat</t>
  </si>
  <si>
    <t>Hosszab idejű közfoglalkoztatás</t>
  </si>
  <si>
    <t>Szociális étkeztetés</t>
  </si>
  <si>
    <t>Önkormányzat összesen</t>
  </si>
  <si>
    <t>Súr Község összesen</t>
  </si>
  <si>
    <t>Pénz átvét TÁMOP</t>
  </si>
  <si>
    <t>Magánszemélyek kommunálisadója</t>
  </si>
  <si>
    <t>Magánstemélyek kommunélis adója</t>
  </si>
  <si>
    <t>072111- Háziorvosi alapellátás</t>
  </si>
  <si>
    <t>072311- Fogorvosi alapellátás</t>
  </si>
  <si>
    <t>KTKT támogatás</t>
  </si>
  <si>
    <t xml:space="preserve">Bakonyalja kisalföld kapuja </t>
  </si>
  <si>
    <t>Hulladékgazdálkodás</t>
  </si>
  <si>
    <t xml:space="preserve">Súr Községi Önkormányzat Költségvetési hiányának  </t>
  </si>
  <si>
    <t xml:space="preserve">                            külső finanszírozási módja</t>
  </si>
  <si>
    <t xml:space="preserve">Hitelt nyújtó pénzintézet </t>
  </si>
  <si>
    <t>Hitel összege</t>
  </si>
  <si>
    <t>Hitel tipusa</t>
  </si>
  <si>
    <t>megnevezése</t>
  </si>
  <si>
    <t>Bakony Vidéke Takarék Szövetkezet</t>
  </si>
  <si>
    <t>Folyószámla hitel</t>
  </si>
  <si>
    <t>Működési hitel</t>
  </si>
  <si>
    <t>10. sz. melléklet</t>
  </si>
  <si>
    <t xml:space="preserve">          Adatok ezer Ft-ban</t>
  </si>
  <si>
    <t xml:space="preserve">               TARTALÉKOK</t>
  </si>
  <si>
    <t>Céltartalék</t>
  </si>
  <si>
    <t xml:space="preserve">Működési célú </t>
  </si>
  <si>
    <t>Felhalmozáscélú</t>
  </si>
  <si>
    <t>Céltartalék összesen</t>
  </si>
  <si>
    <t>Általános Tartalék</t>
  </si>
  <si>
    <t>működési célú</t>
  </si>
  <si>
    <t>felhalmozás célú</t>
  </si>
  <si>
    <t>Általános tartalék összesen</t>
  </si>
  <si>
    <t>Súr Község  Önkormányzat</t>
  </si>
  <si>
    <t>Köznevelési feladat támogatása/óvoda/</t>
  </si>
  <si>
    <t>Napelem pályázat önerő</t>
  </si>
  <si>
    <t>felújítás</t>
  </si>
  <si>
    <t>óvoda működési kiadása</t>
  </si>
  <si>
    <t>2015. évi terv</t>
  </si>
  <si>
    <t xml:space="preserve">Egyéb önkormányzati feladatok támogatása </t>
  </si>
  <si>
    <t>2.m.I.1.d</t>
  </si>
  <si>
    <t>Lakott külterülettel kapcsolatos feladatok</t>
  </si>
  <si>
    <t>I.1. a-d) jogcímen nyújtott támogatás beszámítás után</t>
  </si>
  <si>
    <t>Óvodapedagógusok, és az óvodapedag. nevelő munkáját segítők bértámogatása</t>
  </si>
  <si>
    <t>Óvodapedagógusok elismert létszáma (pótlólagos összeg)</t>
  </si>
  <si>
    <t>2.m.II.</t>
  </si>
  <si>
    <t>Települsi önkormányzatok szociális feladatainak támogartása</t>
  </si>
  <si>
    <t>2.m.III.5. b</t>
  </si>
  <si>
    <t>Gyermekétkeztetés üzemeltetési támogatása</t>
  </si>
  <si>
    <t xml:space="preserve">2.m. IV. </t>
  </si>
  <si>
    <t>2.m.IV.1.</t>
  </si>
  <si>
    <t>Könyvtári, közművelődési és múzeumi feladatok támogatása</t>
  </si>
  <si>
    <t>2.m.IV.1.e</t>
  </si>
  <si>
    <t>Muzeális intézményi feladatok támogatása</t>
  </si>
  <si>
    <t>Kulturális feladatok támogatása összesen</t>
  </si>
  <si>
    <t>3.m.</t>
  </si>
  <si>
    <t>A helyi önkormányzat által felhasználható központosított előirányzatok</t>
  </si>
  <si>
    <t>3m.16</t>
  </si>
  <si>
    <t>Lakott külterületekkel kapcsolatos feladatok támogatása</t>
  </si>
  <si>
    <t>Központosított előirányzatok összesen</t>
  </si>
  <si>
    <t>2015. évi tervezett bevételek ÖNKORMÁNYZAT</t>
  </si>
  <si>
    <t>Helyi önkormányzatok működésének általános támogatása</t>
  </si>
  <si>
    <t>Települési önkorm egyes köznevelési feladatainak tám</t>
  </si>
  <si>
    <t>Települési önkorm szoc és gyerekjóléti feladatainak tám</t>
  </si>
  <si>
    <t>Települési önkorm kulturális feladatainak támogatása</t>
  </si>
  <si>
    <t>Működési célú központosított előirányzatok</t>
  </si>
  <si>
    <t>Helyi önkormányzatok kiegészítő támogatása</t>
  </si>
  <si>
    <t>Önkormányzatok működési támogatásai</t>
  </si>
  <si>
    <t xml:space="preserve">Egyéb működési célú támogatások bevétele áht-n belül </t>
  </si>
  <si>
    <t>ebből OEP támogatás</t>
  </si>
  <si>
    <t xml:space="preserve">Felhalmozási célú támogatások áht-n belül </t>
  </si>
  <si>
    <t>Gépjármű adó</t>
  </si>
  <si>
    <t>Egyéb közatalmi bevételek</t>
  </si>
  <si>
    <t>Egyéb tárgyi eszközök értékesítése</t>
  </si>
  <si>
    <t>Működési kölcsönök visszatérülése áht-n kívülről</t>
  </si>
  <si>
    <t>Egyéb működési célú átvett pénzeszközök</t>
  </si>
  <si>
    <t>Egyéb felhalmozási célú átvett pénzeszközök</t>
  </si>
  <si>
    <t>Felhalmozási célú átvett pénzeszközök</t>
  </si>
  <si>
    <t>Költségvetési bevételek</t>
  </si>
  <si>
    <t xml:space="preserve">Tárgyévi bevételek </t>
  </si>
  <si>
    <t>Föld adóból származó bevétel</t>
  </si>
  <si>
    <t>Elkülönített állami pénzalaptól</t>
  </si>
  <si>
    <t>8.sz. melléklet</t>
  </si>
  <si>
    <t>Kormányzati funkció</t>
  </si>
  <si>
    <t xml:space="preserve"> Önkormányzatok és önkormányzati jogalkotóés ált.igazg.tevékenység</t>
  </si>
  <si>
    <t xml:space="preserve"> Az önkormányzati vagyonnal való gazd. Kapcsolatos feladatok</t>
  </si>
  <si>
    <t>Kiemelt állami és önkormányzati rendezvények</t>
  </si>
  <si>
    <t xml:space="preserve"> Önkormányzatok elszámola központ kv.el</t>
  </si>
  <si>
    <t>Munkanélküliek aktívkorú ellátásai</t>
  </si>
  <si>
    <t>Lakásfenntartási támogatás normatív alapon</t>
  </si>
  <si>
    <t xml:space="preserve"> Betegséggel kapcsolatos ellátások,támogatások</t>
  </si>
  <si>
    <t>Egyéb önkormányzati eseti pénzbeli ellátások</t>
  </si>
  <si>
    <t>Téli közfoglalkoztatás</t>
  </si>
  <si>
    <t xml:space="preserve"> Hosszab időtartamú közfoglalkozatás</t>
  </si>
  <si>
    <t xml:space="preserve"> Nem veszélyes hullakkezelése,ártalmatlanítása</t>
  </si>
  <si>
    <t>Város, községgazdálkodási egyéb szolgáltatások</t>
  </si>
  <si>
    <t>Közvilágítás</t>
  </si>
  <si>
    <t>Háziorvosi alapellátás</t>
  </si>
  <si>
    <t>Család és nővédelmi egészségügyi gondozás</t>
  </si>
  <si>
    <t>Könyvtári szolgáltatás</t>
  </si>
  <si>
    <t>Közművelődés- hagyományos közösségi kulturális értékek gondozása</t>
  </si>
  <si>
    <t xml:space="preserve"> Iskolai intézményi étkeztetés</t>
  </si>
  <si>
    <t xml:space="preserve"> Óvodai  intézményi  étkeztetés</t>
  </si>
  <si>
    <t xml:space="preserve"> Szabadidősport tevékenység támogatása</t>
  </si>
  <si>
    <t xml:space="preserve">Civil szervezetek működési támogatása </t>
  </si>
  <si>
    <t>011130</t>
  </si>
  <si>
    <t>013350</t>
  </si>
  <si>
    <t>013320</t>
  </si>
  <si>
    <t>016080</t>
  </si>
  <si>
    <t>018020</t>
  </si>
  <si>
    <t>041232</t>
  </si>
  <si>
    <t>041233</t>
  </si>
  <si>
    <t>051040</t>
  </si>
  <si>
    <t>066020</t>
  </si>
  <si>
    <t>064010</t>
  </si>
  <si>
    <t>072111</t>
  </si>
  <si>
    <t>074031</t>
  </si>
  <si>
    <t>082044</t>
  </si>
  <si>
    <t>082092</t>
  </si>
  <si>
    <t>081045</t>
  </si>
  <si>
    <t>084031</t>
  </si>
  <si>
    <t>072311</t>
  </si>
  <si>
    <t>Köztemető fenntartás és működtetés</t>
  </si>
  <si>
    <t>Önállóan működő költségvetési szev</t>
  </si>
  <si>
    <t xml:space="preserve">         Súr Szivárvány Óvoda</t>
  </si>
  <si>
    <t xml:space="preserve">Megnevezés </t>
  </si>
  <si>
    <t>Kormányzati</t>
  </si>
  <si>
    <t>funkció</t>
  </si>
  <si>
    <t>Munaadót terhelő</t>
  </si>
  <si>
    <t>járulékok</t>
  </si>
  <si>
    <t>összesen</t>
  </si>
  <si>
    <t>Bevétel</t>
  </si>
  <si>
    <t xml:space="preserve">Kiadás </t>
  </si>
  <si>
    <t>Óvodai nevelés</t>
  </si>
  <si>
    <t>091110</t>
  </si>
  <si>
    <t xml:space="preserve"> </t>
  </si>
  <si>
    <t>Intézmény finanszírozás</t>
  </si>
  <si>
    <t>12.sz.melléklet</t>
  </si>
  <si>
    <t>2015. évi költségvetésben engedélyezett létszám</t>
  </si>
  <si>
    <t>mód.e.i</t>
  </si>
  <si>
    <t>eredeti e.i</t>
  </si>
  <si>
    <t>Felhalmozás célú kölcsön igénybevétel</t>
  </si>
  <si>
    <t xml:space="preserve">Likvid hitel </t>
  </si>
  <si>
    <t>Államháztartáson belüli megelőlegezés visszafizetése</t>
  </si>
  <si>
    <t>rövid lejáratú hitelek, kölcsönök felvétele</t>
  </si>
  <si>
    <t>Kiadás összesen e.i</t>
  </si>
  <si>
    <t>Személyi juttatás e.i</t>
  </si>
  <si>
    <t>Munkaadókat terhelő járulékok és szoc hjár adó e.i</t>
  </si>
  <si>
    <t>Dologi kiadás e.i</t>
  </si>
  <si>
    <t>Ellátottak pénzbeli juttatása e.i</t>
  </si>
  <si>
    <t>államháztartá-son belülre e.i</t>
  </si>
  <si>
    <t>államháztartá- son kívülre e.i</t>
  </si>
  <si>
    <t xml:space="preserve">támogatás értékű  e.i  </t>
  </si>
  <si>
    <t>államháztartáson kívülre e.i</t>
  </si>
  <si>
    <t xml:space="preserve">államháztartá-son kívülre e.i </t>
  </si>
  <si>
    <t xml:space="preserve">Beruházás e.i </t>
  </si>
  <si>
    <t>Felújítás e.i</t>
  </si>
  <si>
    <t xml:space="preserve">Finanszírozási kiadás e.i </t>
  </si>
  <si>
    <t>Tartalékok e.i</t>
  </si>
  <si>
    <t>Személyi juttatás mód.e.i</t>
  </si>
  <si>
    <t>Munkaadókat terhelő járulékok és szoc hjár adó mód. e.i</t>
  </si>
  <si>
    <t>Dologi kiadás mód.e.i</t>
  </si>
  <si>
    <t>Ellátottak pénzbeli juttatása mód.e.i</t>
  </si>
  <si>
    <t>államháztartá-son belülre mód. e.i</t>
  </si>
  <si>
    <t>államháztartá- son kívülre mód. e.i</t>
  </si>
  <si>
    <t>államháztartáson kívülre mód. e.i</t>
  </si>
  <si>
    <t xml:space="preserve">támogatás értékű mód.  e.i  </t>
  </si>
  <si>
    <t xml:space="preserve">államháztartá-son kívülre mód. e.i </t>
  </si>
  <si>
    <t xml:space="preserve">Beruházás mód. e.i </t>
  </si>
  <si>
    <t>Felújítás mód.e.i</t>
  </si>
  <si>
    <t xml:space="preserve">Finanszírozási kiadás mód.e.i </t>
  </si>
  <si>
    <t>Tartalékok mód. e.i</t>
  </si>
  <si>
    <t>Kiadás össz. mód.e.i</t>
  </si>
  <si>
    <t>egyéb pénz átvét önkormányzattól</t>
  </si>
  <si>
    <t>Működési célú átvett pénzeszközök fejezeti kezelésű e.i.</t>
  </si>
  <si>
    <t>háztartások</t>
  </si>
  <si>
    <t>2014.évi bérkompenzáció</t>
  </si>
  <si>
    <t>Lakossági kűfeljlesztési támogatás</t>
  </si>
  <si>
    <t>2015.évi bérkompenzáció</t>
  </si>
  <si>
    <t>Lakossági víz- és csatorna szolgáltatás</t>
  </si>
  <si>
    <t>Rendkívüli Önkormányzati támogatás</t>
  </si>
  <si>
    <t>Egyéb felhalmozás célú pénz átvét KEOP Uniós fejlesztés</t>
  </si>
  <si>
    <t>Egyéb pénz átvét háztartások/hulladék díj/</t>
  </si>
  <si>
    <t>Felhalmozás célú kölcsön visszatérítendő támogatás</t>
  </si>
  <si>
    <t>Beépítetlen terület értékesítés</t>
  </si>
  <si>
    <t>Lakásfenntartási támogatás, Rendszeres szoc.</t>
  </si>
  <si>
    <t>Működési célú pénz átvét</t>
  </si>
  <si>
    <t>Egyé pénzázvét állomháztartáson belülről</t>
  </si>
  <si>
    <t>Megyei Önkormányza Fogászati gép törlesztés, napelem</t>
  </si>
  <si>
    <t>066020 Lakossági víz,-és cstorna támogatás átadása</t>
  </si>
  <si>
    <t>Vismajor támogatás</t>
  </si>
  <si>
    <t>beruházás</t>
  </si>
  <si>
    <t>Ingatlan   értékesítés</t>
  </si>
  <si>
    <t>Egyéb működési célú támogatás</t>
  </si>
  <si>
    <t xml:space="preserve">Finanszírozási kiadás </t>
  </si>
  <si>
    <t>Termőföld adóból származó bevétel</t>
  </si>
  <si>
    <t>2015.évi</t>
  </si>
  <si>
    <t>teljesítés</t>
  </si>
  <si>
    <t>096025</t>
  </si>
  <si>
    <t>Munkahelyi étkezés</t>
  </si>
  <si>
    <t>096015</t>
  </si>
  <si>
    <t>2015.évi telj.</t>
  </si>
  <si>
    <t>Közös hivatalnak pénzátadás</t>
  </si>
  <si>
    <t>pénzmaradvány</t>
  </si>
  <si>
    <t xml:space="preserve">          2015.évi költségvetésének teljesítése</t>
  </si>
  <si>
    <t xml:space="preserve">Súr Község Önkormányzat                2015. évi létszám </t>
  </si>
  <si>
    <t xml:space="preserve">Súr Község  2015. évi központiköltségvetési  támogatás </t>
  </si>
  <si>
    <t xml:space="preserve">2015. évi tervezett működési célú pénzeszköz átadások </t>
  </si>
  <si>
    <t>Súr Község Önkormányzat  2015.évi  bevételeinek teljesítése</t>
  </si>
  <si>
    <t>Súr Község   Önkormányzat 2015. évi tervezett kormányzati funkciók kiadásainak teljesítése</t>
  </si>
  <si>
    <t>Súr Község  Önkormányzat 2015.évi   felhalmozási célú bevételeinek  és kiadásainakteljesítése</t>
  </si>
  <si>
    <t xml:space="preserve"> Súr Község Önkormányzat 2015. évi  bevételeinek és kiadásainak teljesítése</t>
  </si>
  <si>
    <t>3/2015.(II.025.) önk.rendelet eredeti ei.</t>
  </si>
  <si>
    <t>Ellátottak térítési díjának, illetve kártérítésének méltányossági alapon történő elengedésének összege</t>
  </si>
  <si>
    <t>Az általános iskolás és óvodás gyermekek étkezési térítésért fizetett díjból</t>
  </si>
  <si>
    <t>20 Ft /fő/ nap kedvezményt biztosított</t>
  </si>
  <si>
    <t>A gyermekét egyedül nevelő szülő részére 100 Ft/fő/nap   kedvezményt biztosított</t>
  </si>
  <si>
    <t>Lakosság részére lakásépítéshez, lakásfelújításhoz nyújtott kölcsönök elengedésének összege</t>
  </si>
  <si>
    <t>(e jogcímen kedvezmény nyújtása nem volt)</t>
  </si>
  <si>
    <t>Helyi adónál, gépjárműadónál biztosított kedvezmény, mentesség összege adónemenként</t>
  </si>
  <si>
    <t xml:space="preserve">           (e jogcímen kedvezmény nyújtása nem volt)</t>
  </si>
  <si>
    <t>Helyiségek, eszközök hasznosításából származó bevételből nyújtott kedvezmény, mentesség</t>
  </si>
  <si>
    <t>Egyéb nyújtott kedvezmény vagy kölcsön elengedésének összege</t>
  </si>
  <si>
    <r>
      <t>(</t>
    </r>
    <r>
      <rPr>
        <sz val="12"/>
        <rFont val="Times New Roman"/>
        <family val="1"/>
      </rPr>
      <t>e jogcímen kedvezmény nyújtása nem volt)</t>
    </r>
  </si>
  <si>
    <t>VAGYONKIMUTATÁS
a könyvviteli mérlegben értékkel szereplő eszközökről
2014.</t>
  </si>
  <si>
    <t>Adatok: ezer forintban!</t>
  </si>
  <si>
    <t>ESZKÖZÖK</t>
  </si>
  <si>
    <t>Sorszám</t>
  </si>
  <si>
    <t xml:space="preserve">Könyv szerinti </t>
  </si>
  <si>
    <t>állományi érték</t>
  </si>
  <si>
    <t xml:space="preserve">A </t>
  </si>
  <si>
    <t>B</t>
  </si>
  <si>
    <t>C</t>
  </si>
  <si>
    <t>D</t>
  </si>
  <si>
    <t>E</t>
  </si>
  <si>
    <t xml:space="preserve"> I. Immateriális javak </t>
  </si>
  <si>
    <t>01.</t>
  </si>
  <si>
    <t>II. Tárgyi eszközök (03+08+13+18+23)</t>
  </si>
  <si>
    <t>02.</t>
  </si>
  <si>
    <t>1. Ingatlanok és kapcsolódó vagyoni értékű jogok   (04+05+06+07)</t>
  </si>
  <si>
    <t>03.</t>
  </si>
  <si>
    <t>1.1. Forgalomképtelen ingatlanok és kapcsolódó vagyoni értékű jogok</t>
  </si>
  <si>
    <t>04.</t>
  </si>
  <si>
    <t>1.2. Nemzetgazdasági szempontból kiemelt jelentőségű ingatlanok és kapcsolódó 
       vagyoni értékű jogok</t>
  </si>
  <si>
    <t>05.</t>
  </si>
  <si>
    <t>1.3. Korlátozottan forgalomképes ingatlanok és kapcsolódó vagyoni értékű jogok</t>
  </si>
  <si>
    <t>06.</t>
  </si>
  <si>
    <t>1.4. Üzleti ingatlanok és kapcsolódó vagyoni értékű jogok</t>
  </si>
  <si>
    <t>07.</t>
  </si>
  <si>
    <t>2. Gépek, berendezések, felszerelések, járművek (09+10+11+12)</t>
  </si>
  <si>
    <t>08.</t>
  </si>
  <si>
    <t>2.1. Forgalomképtelen gépek, berendezések, felszerelések, járművek</t>
  </si>
  <si>
    <t>09.</t>
  </si>
  <si>
    <t>2.2. Nemzetgazdasági szempontból kiemelt jelentőségű gépek, berendezések, 
       felszerelések, járművek</t>
  </si>
  <si>
    <t>10.</t>
  </si>
  <si>
    <t>2.3. Korlátozottan forgalomképes gépek, berendezések, felszerelések, járművek</t>
  </si>
  <si>
    <t>11.</t>
  </si>
  <si>
    <t>2.4. Üzleti gépek, berendezések, felszerelések, járművek</t>
  </si>
  <si>
    <t>12.</t>
  </si>
  <si>
    <t>3. Tenyészállatok (14+15+16+17)</t>
  </si>
  <si>
    <t>13.</t>
  </si>
  <si>
    <t>3.1. Forgalomképtelen tenyészállatok</t>
  </si>
  <si>
    <t>14.</t>
  </si>
  <si>
    <t>3.2. Nemzetgazdasági szempontból kiemelt jelentőségű tenyészállatok</t>
  </si>
  <si>
    <t>15.</t>
  </si>
  <si>
    <t>3.3. Korlátozottan forgalomképes tenyészállatok</t>
  </si>
  <si>
    <t>16.</t>
  </si>
  <si>
    <t>3.4. Üzleti tenyészállatok</t>
  </si>
  <si>
    <t>17.</t>
  </si>
  <si>
    <t>4. Beruházások, felújítások (19+20+21+22)</t>
  </si>
  <si>
    <t>18.</t>
  </si>
  <si>
    <t>4.1. Forgalomképtelen beruházások, felújítások</t>
  </si>
  <si>
    <t>19.</t>
  </si>
  <si>
    <t>4.2. Nemzetgazdasági szempontból kiemelt jelentőségű beruházások, felújítások</t>
  </si>
  <si>
    <t>20.</t>
  </si>
  <si>
    <t>4.3. Korlátozottan forgalomképes beruházások, felújítások</t>
  </si>
  <si>
    <t>21.</t>
  </si>
  <si>
    <t>4.4. Üzleti beruházások, felújítások</t>
  </si>
  <si>
    <t>22.</t>
  </si>
  <si>
    <t>5. Tárgyi eszközök értékhelyesbítése (24+25+26+27)</t>
  </si>
  <si>
    <t>23.</t>
  </si>
  <si>
    <t>5.1. Forgalomképtelen tárgyi eszközök értékhelyesbítése</t>
  </si>
  <si>
    <t>24.</t>
  </si>
  <si>
    <t>5.2. Nemzetgazdasági szempontból kiemelt jelentőségű tárgyi eszközök 
       értékhelyesbítése</t>
  </si>
  <si>
    <t>25.</t>
  </si>
  <si>
    <t>5.3. Korlátozottan forgalomképes tárgyi eszközök értékhelyesbítése</t>
  </si>
  <si>
    <t>26.</t>
  </si>
  <si>
    <t>5.4. Üzleti tárgyi eszközök értékhelyesbítése</t>
  </si>
  <si>
    <t>27.</t>
  </si>
  <si>
    <t>III. Befektetett pénzügyi eszközök (29+34+39)</t>
  </si>
  <si>
    <t>28.</t>
  </si>
  <si>
    <t>1. Tartós részesedések (30+31+32+33)</t>
  </si>
  <si>
    <t>29.</t>
  </si>
  <si>
    <t>1.1. Forgalomképtelen tartós részesedések</t>
  </si>
  <si>
    <t>30.</t>
  </si>
  <si>
    <t>1.2. Nemzetgazdasági szempontból kiemelt jelentőségű tartós részesedések</t>
  </si>
  <si>
    <t>31.</t>
  </si>
  <si>
    <t>1.3. Korlátozottan forgalomképes tartós részesedések</t>
  </si>
  <si>
    <t>32.</t>
  </si>
  <si>
    <t>1.4. Üzleti tartós részesedések</t>
  </si>
  <si>
    <t>33.</t>
  </si>
  <si>
    <t>2. Tartós hitelviszonyt megtestesítő értékpapírok (35+36+37+38)</t>
  </si>
  <si>
    <t>34.</t>
  </si>
  <si>
    <t>2.1. Forgalomképtelen tartós hitelviszonyt megtestesítő értékpapírok</t>
  </si>
  <si>
    <t>35.</t>
  </si>
  <si>
    <t>2.2. Nemzetgazdasági szempontból kiemelt jelentőségű tartós hitelviszonyt 
       megtestesítő értékpapírok</t>
  </si>
  <si>
    <t>36.</t>
  </si>
  <si>
    <t>2.3. Korlátozottan forgalomképes tartós hitelviszonyt megtestesítő értékpapírok</t>
  </si>
  <si>
    <t>37.</t>
  </si>
  <si>
    <t>2.4. Üzleti tartós hitelviszonyt megtestesítő értékpapírok</t>
  </si>
  <si>
    <t>38.</t>
  </si>
  <si>
    <t>3. Befektetett pénzügyi eszközök értékhelyesbítése (40+41+42+43)</t>
  </si>
  <si>
    <t>39.</t>
  </si>
  <si>
    <t>3.1. Forgalomképtelen befektetett pénzügyi eszközök értékhelyesbítése</t>
  </si>
  <si>
    <t>40.</t>
  </si>
  <si>
    <t>3.2. Nemzetgazdasági szempontból kiemelt jelentőségű befektetett pénzügyi 
       eszközök értékhelyesbítése</t>
  </si>
  <si>
    <t>41.</t>
  </si>
  <si>
    <t>3.3. Korlátozottan forgalomképes befektetett pénzügyi eszközök értékhelyesbítése</t>
  </si>
  <si>
    <t>42.</t>
  </si>
  <si>
    <t>3.4. Üzleti befektetett pénzügyi eszközök értékhelyesbítése</t>
  </si>
  <si>
    <t>43.</t>
  </si>
  <si>
    <t>IV. Koncesszióba, vagyonkezelésbe adott eszközök</t>
  </si>
  <si>
    <t>44.</t>
  </si>
  <si>
    <t>A) NEMZETI VAGYONBA TARTOZÓ BEFEKTETETT ESZKÖZÖK 
     (01+02+28+44)</t>
  </si>
  <si>
    <t>45.</t>
  </si>
  <si>
    <t>I. Készletek</t>
  </si>
  <si>
    <t>46.</t>
  </si>
  <si>
    <t>II. Értékpapírok</t>
  </si>
  <si>
    <t>47.</t>
  </si>
  <si>
    <t>B) NEMZETI VAGYONBA TARTOZÓ FORGÓESZKÖZÖK (46+47)</t>
  </si>
  <si>
    <t>48.</t>
  </si>
  <si>
    <t>I. Lekötött bankbetétek</t>
  </si>
  <si>
    <t>49.</t>
  </si>
  <si>
    <t>II. Pénztárak, csekkek, betétkönyvek</t>
  </si>
  <si>
    <t>50.</t>
  </si>
  <si>
    <t>III. Forintszámlák</t>
  </si>
  <si>
    <t>51.</t>
  </si>
  <si>
    <t>8 002</t>
  </si>
  <si>
    <t>IV. Devizaszámlák</t>
  </si>
  <si>
    <t>52.</t>
  </si>
  <si>
    <t>C) PÉNZESZKÖZÖK (49+50+51+52)</t>
  </si>
  <si>
    <t>53.</t>
  </si>
  <si>
    <t>I. Költségvetési évben esedékes követelések</t>
  </si>
  <si>
    <t>54.</t>
  </si>
  <si>
    <t>II. Költségvetési évet követően esedékes követelések</t>
  </si>
  <si>
    <t>55.</t>
  </si>
  <si>
    <t>III. Követelés jellegű sajátos elszámolások</t>
  </si>
  <si>
    <t>56.</t>
  </si>
  <si>
    <t>D) KÖVETELÉSEK (54+55+56)</t>
  </si>
  <si>
    <t>57.</t>
  </si>
  <si>
    <t>I. December havi illetmények, munkabérek elszámolása</t>
  </si>
  <si>
    <t>58.</t>
  </si>
  <si>
    <t>II. Utalványok, bérletek és más hasonló, készpénz-helyettesítő fizetési 
     eszköznek nem minősülő eszközök elszámolásai</t>
  </si>
  <si>
    <t>59.</t>
  </si>
  <si>
    <t>E) EGYÉB SAJÁTOS ESZKÖZOLDALI ELSZÁMOLÁSOK (58+59)</t>
  </si>
  <si>
    <t>60.</t>
  </si>
  <si>
    <t>F) AKTÍV IDŐBELI ELHATÁROLÁSOK</t>
  </si>
  <si>
    <t>61.</t>
  </si>
  <si>
    <t>ESZKÖZÖK ÖSSZESEN  (45+48+53+57+60+61)</t>
  </si>
  <si>
    <t>62.</t>
  </si>
  <si>
    <t>FORRÁSOK</t>
  </si>
  <si>
    <t>A</t>
  </si>
  <si>
    <t>I. Nemzeti vagyon induláskori értéke</t>
  </si>
  <si>
    <t>II. Nemzeti vagyon változásai</t>
  </si>
  <si>
    <t>III. Egyéb eszközök induláskori értéke és változásai</t>
  </si>
  <si>
    <t>IV. Felhalmozott eredmény</t>
  </si>
  <si>
    <t>V. Eszközök értékhelyesbítésének forrása</t>
  </si>
  <si>
    <t>VI. Mérleg szerinti eredmény</t>
  </si>
  <si>
    <t>G) SAJÁT TŐKE (01+….+06)</t>
  </si>
  <si>
    <t>I. Költségvetési évben esedékes kötelezettségek</t>
  </si>
  <si>
    <t>II. Költségvetési évet követően esedékes kötelezettségek</t>
  </si>
  <si>
    <t>III. Kötelezettség jellegű sajátos elszámolások</t>
  </si>
  <si>
    <t>H) KÖTELEZETTSÉGEK (08+09+10)</t>
  </si>
  <si>
    <t>I) KINCSTÁRI SZÁMLAVEZETÉSSEL KAPCSOLATOS ELSZÁMOLÁSOK</t>
  </si>
  <si>
    <t>J) PASSZÍV IDŐBELI ELHATÁROLÁSOK</t>
  </si>
  <si>
    <t>FORRÁSOK ÖSSZESEN  (07+11+12+13)</t>
  </si>
  <si>
    <t>PÉNZESZKÖZÖK VÁLTOZÁSÁNAK LEVEZETÉSE</t>
  </si>
  <si>
    <t>Sor-szám</t>
  </si>
  <si>
    <r>
      <t xml:space="preserve"> </t>
    </r>
    <r>
      <rPr>
        <sz val="10"/>
        <rFont val="Times New Roman CE"/>
        <family val="1"/>
      </rPr>
      <t>Bankszámlák egyenlege</t>
    </r>
  </si>
  <si>
    <t>3.</t>
  </si>
  <si>
    <r>
      <t xml:space="preserve"> </t>
    </r>
    <r>
      <rPr>
        <sz val="10"/>
        <rFont val="Times New Roman CE"/>
        <family val="1"/>
      </rPr>
      <t>Pénztárak és betétkönyvek egyenlege</t>
    </r>
  </si>
  <si>
    <t>4.</t>
  </si>
  <si>
    <t>Bevételek   ( + )</t>
  </si>
  <si>
    <t>5.</t>
  </si>
  <si>
    <t>Kiadások    ( - )</t>
  </si>
  <si>
    <t>6.</t>
  </si>
  <si>
    <t>7.</t>
  </si>
  <si>
    <t>8.</t>
  </si>
  <si>
    <t xml:space="preserve">                                    Súr Község Önkormányzata</t>
  </si>
  <si>
    <t>adatok ezer forintban</t>
  </si>
  <si>
    <t>Összeg:</t>
  </si>
  <si>
    <t>Alaptevékenység költségvetési bevételei</t>
  </si>
  <si>
    <t>Alaptevékenység költségvetési kiadásai</t>
  </si>
  <si>
    <t>I. Alaptevékenység költségvetési egyenlege</t>
  </si>
  <si>
    <t>Alaptevékenység finanszírozás bevételei</t>
  </si>
  <si>
    <t>Alaptevékenység finanszírozás kiadásai</t>
  </si>
  <si>
    <t>II. Alaptevékenység finanszírozási egyenlege</t>
  </si>
  <si>
    <t>A) Alaptevékenység maradványa ( I+-II)</t>
  </si>
  <si>
    <t>Vállalkozási tevékenység költségvetési bevételei</t>
  </si>
  <si>
    <t>9.</t>
  </si>
  <si>
    <t>Vállalkozási tevékenység költségvetési kaidásai</t>
  </si>
  <si>
    <t>III. Vállalkozási tevékenység költségvetési egyenlege</t>
  </si>
  <si>
    <t>Vállalkozási tevékenység finanszírozási bevételei</t>
  </si>
  <si>
    <t>Vállalkozási tevékenység finanszírozási kiadásai</t>
  </si>
  <si>
    <t>IV. Vállalkozási tevékenység finanszírozási egyenlege</t>
  </si>
  <si>
    <t>B) Vállalkozási tevékenység maradványa (III+-IV)</t>
  </si>
  <si>
    <t>C) Összese maradvány ( A+B)</t>
  </si>
  <si>
    <t>D)Alaptevékenység kötelezettségvállalással terh. Maradványa</t>
  </si>
  <si>
    <t>E) Alaptevékenység szabad maradványa</t>
  </si>
  <si>
    <t>F) Vállalkozási tevékenységet terhelő befizetési kötelezettség ( B*0,1)</t>
  </si>
  <si>
    <t>G)Vállalkozási tevékenység felhasználható maradványa</t>
  </si>
  <si>
    <r>
      <t>2</t>
    </r>
    <r>
      <rPr>
        <b/>
        <sz val="12"/>
        <rFont val="Times New Roman"/>
        <family val="1"/>
      </rPr>
      <t>015.évben adott közvetett támogatások</t>
    </r>
  </si>
  <si>
    <t xml:space="preserve">2015.évbe a támogatás összege 281 560 Ft </t>
  </si>
  <si>
    <t>Szociális étkezés támogatása     170 590Ft</t>
  </si>
  <si>
    <t>Maradvány kimutatás 2015. évre</t>
  </si>
  <si>
    <t>Záró pénzkészlet 2015. december 31-én
ebből:</t>
  </si>
  <si>
    <t>Súr Község  Önkormányzat 2015. évi felújítás  előirányzatának teljesítése  célonként (ÁFÁ-val)</t>
  </si>
  <si>
    <t>2014.évi normatív támogatás visszafizetése</t>
  </si>
  <si>
    <t>Települési adó</t>
  </si>
  <si>
    <t xml:space="preserve"> /2016.(V.31.) önk. rendelet</t>
  </si>
  <si>
    <t>/2016.(V.31) önk.rendelet mód. ei.</t>
  </si>
  <si>
    <t>3/2015.(II.25.) önk.rendelet eredeti ei.</t>
  </si>
  <si>
    <t>/2016.(V.31.) önk.rendelet mód. ei.</t>
  </si>
  <si>
    <t>13.sz.melléklet</t>
  </si>
  <si>
    <t>7.sz.melléklet</t>
  </si>
  <si>
    <t>9.sz.melléklet</t>
  </si>
  <si>
    <t>15.sz.melléklet</t>
  </si>
  <si>
    <t>16.sz.melléklet</t>
  </si>
  <si>
    <t>14.sz.melléklet</t>
  </si>
  <si>
    <t>6.sz.melléklet</t>
  </si>
  <si>
    <t>5.sz. melléklet</t>
  </si>
  <si>
    <t>4. sz.melléklet</t>
  </si>
  <si>
    <t>3. sz.melléklet</t>
  </si>
  <si>
    <t>2.sz.melléklet</t>
  </si>
  <si>
    <t xml:space="preserve">                               1. sz.melléklet</t>
  </si>
  <si>
    <t>Súr Községi Önkormányzat 2015.évi Tatraléka</t>
  </si>
  <si>
    <r>
      <t xml:space="preserve">Súr Község Önkormányzat  </t>
    </r>
    <r>
      <rPr>
        <b/>
        <u val="single"/>
        <sz val="12"/>
        <rFont val="Arial CE"/>
        <family val="0"/>
      </rPr>
      <t>2015. évi  működési célú</t>
    </r>
    <r>
      <rPr>
        <b/>
        <u val="single"/>
        <sz val="11"/>
        <rFont val="Arial CE"/>
        <family val="0"/>
      </rPr>
      <t xml:space="preserve"> bevételeinek  és kiadásainak teljesítése</t>
    </r>
  </si>
  <si>
    <t xml:space="preserve">          11. sz. melléklet</t>
  </si>
  <si>
    <t>Összeg               ( E Ft )</t>
  </si>
  <si>
    <t>Pénzkészlet 2015. január 1-jén
ebből:</t>
  </si>
  <si>
    <t>4 /2016.(V.31 .)önk. rendelet</t>
  </si>
  <si>
    <t>4 /2016.(V.31.) önk. rendelet</t>
  </si>
  <si>
    <t xml:space="preserve"> 4/2016.(V.31.) önk. rendelet</t>
  </si>
  <si>
    <t xml:space="preserve"> 4/2016.(V31.) önk. rendelet</t>
  </si>
  <si>
    <t>4/2016.(V.31.) önk.rendelet mód. ei.</t>
  </si>
  <si>
    <t xml:space="preserve">4/2016.(V.31.) ör. </t>
  </si>
  <si>
    <t>4 /2016.(V.31 .) önk. rendelet</t>
  </si>
  <si>
    <t xml:space="preserve"> 4/2016.(V.31 .) önk. rendelet</t>
  </si>
  <si>
    <t xml:space="preserve"> 4/2016.(V.31 .)önk. rendelet</t>
  </si>
  <si>
    <t xml:space="preserve">                                                                                            4 /2016.(V.31 .) önk. rendelet</t>
  </si>
  <si>
    <t>4/2016.(V.31) önk.rendelet mód. ei.</t>
  </si>
  <si>
    <t>4/2016.(V.) önk.rendelet mód. ei.</t>
  </si>
</sst>
</file>

<file path=xl/styles.xml><?xml version="1.0" encoding="utf-8"?>
<styleSheet xmlns="http://schemas.openxmlformats.org/spreadsheetml/2006/main">
  <numFmts count="2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#,##0_ ;\-#,##0\ "/>
    <numFmt numFmtId="173" formatCode="[$-40E]yyyy\.\ mmmm\ d\."/>
    <numFmt numFmtId="174" formatCode="&quot;H-&quot;0000"/>
    <numFmt numFmtId="175" formatCode="00"/>
    <numFmt numFmtId="176" formatCode="#,###__;\-#,###__"/>
    <numFmt numFmtId="177" formatCode="#,###\ _F_t;\-#,###\ _F_t"/>
    <numFmt numFmtId="178" formatCode="#,###__"/>
    <numFmt numFmtId="179" formatCode="_-* #,##0.00\ _F_t_-;\-* #,##0.00\ _F_t_-;_-* \-??\ _F_t_-;_-@_-"/>
    <numFmt numFmtId="180" formatCode="_-* #,##0\ _F_t_-;\-* #,##0\ _F_t_-;_-* \-??\ _F_t_-;_-@_-"/>
  </numFmts>
  <fonts count="101">
    <font>
      <sz val="10"/>
      <name val="Arial CE"/>
      <family val="0"/>
    </font>
    <font>
      <b/>
      <sz val="10"/>
      <name val="Arial CE"/>
      <family val="0"/>
    </font>
    <font>
      <b/>
      <sz val="8"/>
      <name val="Arial CE"/>
      <family val="0"/>
    </font>
    <font>
      <i/>
      <sz val="10"/>
      <name val="Arial CE"/>
      <family val="0"/>
    </font>
    <font>
      <i/>
      <sz val="9"/>
      <name val="Arial CE"/>
      <family val="0"/>
    </font>
    <font>
      <b/>
      <sz val="9"/>
      <name val="Arial CE"/>
      <family val="0"/>
    </font>
    <font>
      <sz val="9"/>
      <name val="Arial CE"/>
      <family val="0"/>
    </font>
    <font>
      <b/>
      <sz val="11"/>
      <name val="Arial CE"/>
      <family val="0"/>
    </font>
    <font>
      <b/>
      <u val="single"/>
      <sz val="11"/>
      <name val="Arial CE"/>
      <family val="0"/>
    </font>
    <font>
      <b/>
      <u val="single"/>
      <sz val="12"/>
      <name val="Arial CE"/>
      <family val="0"/>
    </font>
    <font>
      <b/>
      <u val="single"/>
      <sz val="10"/>
      <name val="Arial CE"/>
      <family val="0"/>
    </font>
    <font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 CE"/>
      <family val="0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i/>
      <sz val="10"/>
      <color indexed="8"/>
      <name val="Arial"/>
      <family val="2"/>
    </font>
    <font>
      <sz val="14"/>
      <name val="Arial"/>
      <family val="2"/>
    </font>
    <font>
      <sz val="11"/>
      <name val="Arial CE"/>
      <family val="0"/>
    </font>
    <font>
      <i/>
      <sz val="9"/>
      <color indexed="10"/>
      <name val="Arial CE"/>
      <family val="0"/>
    </font>
    <font>
      <b/>
      <i/>
      <sz val="9"/>
      <name val="Arial CE"/>
      <family val="0"/>
    </font>
    <font>
      <b/>
      <sz val="12"/>
      <name val="Times New Roman CE"/>
      <family val="0"/>
    </font>
    <font>
      <b/>
      <sz val="10"/>
      <name val="Times New Roman CE"/>
      <family val="0"/>
    </font>
    <font>
      <sz val="12"/>
      <name val="Times New Roman CE"/>
      <family val="0"/>
    </font>
    <font>
      <sz val="9"/>
      <name val="Arial"/>
      <family val="2"/>
    </font>
    <font>
      <b/>
      <sz val="10"/>
      <color indexed="8"/>
      <name val="Arial CE"/>
      <family val="0"/>
    </font>
    <font>
      <sz val="10"/>
      <color indexed="8"/>
      <name val="Arial CE"/>
      <family val="0"/>
    </font>
    <font>
      <i/>
      <sz val="8"/>
      <color indexed="8"/>
      <name val="Arial CE"/>
      <family val="2"/>
    </font>
    <font>
      <i/>
      <sz val="8"/>
      <name val="Arial"/>
      <family val="2"/>
    </font>
    <font>
      <sz val="11"/>
      <name val="Arial"/>
      <family val="2"/>
    </font>
    <font>
      <b/>
      <sz val="12"/>
      <name val="Arial CE"/>
      <family val="0"/>
    </font>
    <font>
      <sz val="9"/>
      <name val="Tahoma"/>
      <family val="2"/>
    </font>
    <font>
      <b/>
      <sz val="9"/>
      <name val="Tahoma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b/>
      <i/>
      <sz val="9"/>
      <name val="Times New Roman"/>
      <family val="1"/>
    </font>
    <font>
      <b/>
      <sz val="11"/>
      <name val="Times New Roman"/>
      <family val="1"/>
    </font>
    <font>
      <sz val="10"/>
      <name val="Times New Roman CE"/>
      <family val="0"/>
    </font>
    <font>
      <b/>
      <i/>
      <sz val="9"/>
      <name val="Times New Roman CE"/>
      <family val="1"/>
    </font>
    <font>
      <b/>
      <i/>
      <sz val="8"/>
      <name val="Times New Roman"/>
      <family val="1"/>
    </font>
    <font>
      <b/>
      <sz val="8"/>
      <name val="Times New Roman"/>
      <family val="1"/>
    </font>
    <font>
      <sz val="8"/>
      <name val="Times New Roman CE"/>
      <family val="1"/>
    </font>
    <font>
      <i/>
      <sz val="8"/>
      <name val="Times New Roman"/>
      <family val="1"/>
    </font>
    <font>
      <sz val="8"/>
      <name val="Times New Roman"/>
      <family val="1"/>
    </font>
    <font>
      <b/>
      <sz val="8"/>
      <name val="Times New Roman CE"/>
      <family val="1"/>
    </font>
    <font>
      <b/>
      <sz val="11"/>
      <name val="Times New Roman CE"/>
      <family val="1"/>
    </font>
    <font>
      <b/>
      <sz val="9"/>
      <name val="Times New Roman CE"/>
      <family val="0"/>
    </font>
    <font>
      <sz val="10"/>
      <name val="Wingdings"/>
      <family val="0"/>
    </font>
    <font>
      <sz val="9"/>
      <name val="Times New Roman CE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Arial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/>
      <right style="thin"/>
      <top>
        <color indexed="63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>
        <color indexed="8"/>
      </right>
      <top style="thin"/>
      <bottom style="thin">
        <color indexed="8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2" fillId="2" borderId="0" applyNumberFormat="0" applyBorder="0" applyAlignment="0" applyProtection="0"/>
    <xf numFmtId="0" fontId="82" fillId="3" borderId="0" applyNumberFormat="0" applyBorder="0" applyAlignment="0" applyProtection="0"/>
    <xf numFmtId="0" fontId="82" fillId="4" borderId="0" applyNumberFormat="0" applyBorder="0" applyAlignment="0" applyProtection="0"/>
    <xf numFmtId="0" fontId="82" fillId="5" borderId="0" applyNumberFormat="0" applyBorder="0" applyAlignment="0" applyProtection="0"/>
    <xf numFmtId="0" fontId="82" fillId="6" borderId="0" applyNumberFormat="0" applyBorder="0" applyAlignment="0" applyProtection="0"/>
    <xf numFmtId="0" fontId="82" fillId="7" borderId="0" applyNumberFormat="0" applyBorder="0" applyAlignment="0" applyProtection="0"/>
    <xf numFmtId="0" fontId="82" fillId="8" borderId="0" applyNumberFormat="0" applyBorder="0" applyAlignment="0" applyProtection="0"/>
    <xf numFmtId="0" fontId="82" fillId="9" borderId="0" applyNumberFormat="0" applyBorder="0" applyAlignment="0" applyProtection="0"/>
    <xf numFmtId="0" fontId="82" fillId="10" borderId="0" applyNumberFormat="0" applyBorder="0" applyAlignment="0" applyProtection="0"/>
    <xf numFmtId="0" fontId="82" fillId="11" borderId="0" applyNumberFormat="0" applyBorder="0" applyAlignment="0" applyProtection="0"/>
    <xf numFmtId="0" fontId="82" fillId="12" borderId="0" applyNumberFormat="0" applyBorder="0" applyAlignment="0" applyProtection="0"/>
    <xf numFmtId="0" fontId="82" fillId="13" borderId="0" applyNumberFormat="0" applyBorder="0" applyAlignment="0" applyProtection="0"/>
    <xf numFmtId="0" fontId="83" fillId="14" borderId="0" applyNumberFormat="0" applyBorder="0" applyAlignment="0" applyProtection="0"/>
    <xf numFmtId="0" fontId="83" fillId="15" borderId="0" applyNumberFormat="0" applyBorder="0" applyAlignment="0" applyProtection="0"/>
    <xf numFmtId="0" fontId="83" fillId="10" borderId="0" applyNumberFormat="0" applyBorder="0" applyAlignment="0" applyProtection="0"/>
    <xf numFmtId="0" fontId="83" fillId="16" borderId="0" applyNumberFormat="0" applyBorder="0" applyAlignment="0" applyProtection="0"/>
    <xf numFmtId="0" fontId="83" fillId="17" borderId="0" applyNumberFormat="0" applyBorder="0" applyAlignment="0" applyProtection="0"/>
    <xf numFmtId="0" fontId="83" fillId="18" borderId="0" applyNumberFormat="0" applyBorder="0" applyAlignment="0" applyProtection="0"/>
    <xf numFmtId="0" fontId="84" fillId="19" borderId="1" applyNumberFormat="0" applyAlignment="0" applyProtection="0"/>
    <xf numFmtId="0" fontId="85" fillId="0" borderId="0" applyNumberFormat="0" applyFill="0" applyBorder="0" applyAlignment="0" applyProtection="0"/>
    <xf numFmtId="0" fontId="86" fillId="0" borderId="2" applyNumberFormat="0" applyFill="0" applyAlignment="0" applyProtection="0"/>
    <xf numFmtId="0" fontId="87" fillId="0" borderId="3" applyNumberFormat="0" applyFill="0" applyAlignment="0" applyProtection="0"/>
    <xf numFmtId="0" fontId="88" fillId="0" borderId="4" applyNumberFormat="0" applyFill="0" applyAlignment="0" applyProtection="0"/>
    <xf numFmtId="0" fontId="88" fillId="0" borderId="0" applyNumberFormat="0" applyFill="0" applyBorder="0" applyAlignment="0" applyProtection="0"/>
    <xf numFmtId="0" fontId="89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9" fontId="0" fillId="0" borderId="0" applyFill="0" applyBorder="0" applyAlignment="0" applyProtection="0"/>
    <xf numFmtId="0" fontId="9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6" applyNumberFormat="0" applyFill="0" applyAlignment="0" applyProtection="0"/>
    <xf numFmtId="0" fontId="0" fillId="21" borderId="7" applyNumberFormat="0" applyFont="0" applyAlignment="0" applyProtection="0"/>
    <xf numFmtId="0" fontId="83" fillId="22" borderId="0" applyNumberFormat="0" applyBorder="0" applyAlignment="0" applyProtection="0"/>
    <xf numFmtId="0" fontId="83" fillId="23" borderId="0" applyNumberFormat="0" applyBorder="0" applyAlignment="0" applyProtection="0"/>
    <xf numFmtId="0" fontId="83" fillId="24" borderId="0" applyNumberFormat="0" applyBorder="0" applyAlignment="0" applyProtection="0"/>
    <xf numFmtId="0" fontId="83" fillId="25" borderId="0" applyNumberFormat="0" applyBorder="0" applyAlignment="0" applyProtection="0"/>
    <xf numFmtId="0" fontId="83" fillId="26" borderId="0" applyNumberFormat="0" applyBorder="0" applyAlignment="0" applyProtection="0"/>
    <xf numFmtId="0" fontId="83" fillId="27" borderId="0" applyNumberFormat="0" applyBorder="0" applyAlignment="0" applyProtection="0"/>
    <xf numFmtId="0" fontId="93" fillId="28" borderId="0" applyNumberFormat="0" applyBorder="0" applyAlignment="0" applyProtection="0"/>
    <xf numFmtId="0" fontId="94" fillId="29" borderId="8" applyNumberFormat="0" applyAlignment="0" applyProtection="0"/>
    <xf numFmtId="0" fontId="9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1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5" fillId="0" borderId="0">
      <alignment/>
      <protection/>
    </xf>
    <xf numFmtId="0" fontId="11" fillId="0" borderId="0">
      <alignment/>
      <protection/>
    </xf>
    <xf numFmtId="0" fontId="9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8" fillId="30" borderId="0" applyNumberFormat="0" applyBorder="0" applyAlignment="0" applyProtection="0"/>
    <xf numFmtId="0" fontId="99" fillId="31" borderId="0" applyNumberFormat="0" applyBorder="0" applyAlignment="0" applyProtection="0"/>
    <xf numFmtId="0" fontId="100" fillId="29" borderId="1" applyNumberFormat="0" applyAlignment="0" applyProtection="0"/>
    <xf numFmtId="9" fontId="0" fillId="0" borderId="0" applyFont="0" applyFill="0" applyBorder="0" applyAlignment="0" applyProtection="0"/>
  </cellStyleXfs>
  <cellXfs count="721">
    <xf numFmtId="0" fontId="0" fillId="0" borderId="0" xfId="0" applyAlignment="1">
      <alignment/>
    </xf>
    <xf numFmtId="0" fontId="1" fillId="0" borderId="10" xfId="0" applyFont="1" applyBorder="1" applyAlignment="1">
      <alignment vertical="center" wrapText="1"/>
    </xf>
    <xf numFmtId="3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left" vertical="center" wrapText="1"/>
    </xf>
    <xf numFmtId="3" fontId="1" fillId="0" borderId="10" xfId="0" applyNumberFormat="1" applyFont="1" applyBorder="1" applyAlignment="1">
      <alignment horizontal="right" vertical="center" wrapText="1"/>
    </xf>
    <xf numFmtId="3" fontId="0" fillId="0" borderId="0" xfId="0" applyNumberFormat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1" fillId="0" borderId="10" xfId="0" applyFont="1" applyFill="1" applyBorder="1" applyAlignment="1">
      <alignment vertical="center" wrapText="1"/>
    </xf>
    <xf numFmtId="0" fontId="0" fillId="0" borderId="12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3" fontId="0" fillId="0" borderId="13" xfId="0" applyNumberFormat="1" applyBorder="1" applyAlignment="1">
      <alignment/>
    </xf>
    <xf numFmtId="0" fontId="1" fillId="0" borderId="0" xfId="0" applyFont="1" applyAlignment="1">
      <alignment horizontal="right"/>
    </xf>
    <xf numFmtId="3" fontId="1" fillId="0" borderId="0" xfId="0" applyNumberFormat="1" applyFont="1" applyAlignment="1">
      <alignment/>
    </xf>
    <xf numFmtId="0" fontId="1" fillId="0" borderId="14" xfId="0" applyFont="1" applyFill="1" applyBorder="1" applyAlignment="1">
      <alignment vertical="center" wrapText="1"/>
    </xf>
    <xf numFmtId="3" fontId="5" fillId="0" borderId="10" xfId="0" applyNumberFormat="1" applyFont="1" applyBorder="1" applyAlignment="1">
      <alignment horizontal="right" vertical="center" wrapText="1"/>
    </xf>
    <xf numFmtId="0" fontId="5" fillId="0" borderId="10" xfId="0" applyFont="1" applyBorder="1" applyAlignment="1">
      <alignment vertical="center" wrapText="1"/>
    </xf>
    <xf numFmtId="3" fontId="5" fillId="0" borderId="10" xfId="0" applyNumberFormat="1" applyFont="1" applyBorder="1" applyAlignment="1">
      <alignment vertical="center" wrapText="1"/>
    </xf>
    <xf numFmtId="3" fontId="0" fillId="0" borderId="0" xfId="0" applyNumberFormat="1" applyBorder="1" applyAlignment="1">
      <alignment/>
    </xf>
    <xf numFmtId="3" fontId="0" fillId="0" borderId="15" xfId="0" applyNumberFormat="1" applyBorder="1" applyAlignment="1">
      <alignment/>
    </xf>
    <xf numFmtId="0" fontId="0" fillId="0" borderId="10" xfId="0" applyFont="1" applyBorder="1" applyAlignment="1">
      <alignment/>
    </xf>
    <xf numFmtId="3" fontId="11" fillId="0" borderId="0" xfId="0" applyNumberFormat="1" applyFont="1" applyAlignment="1">
      <alignment/>
    </xf>
    <xf numFmtId="0" fontId="13" fillId="0" borderId="0" xfId="0" applyFont="1" applyAlignment="1">
      <alignment horizontal="center" vertical="center" wrapText="1"/>
    </xf>
    <xf numFmtId="0" fontId="15" fillId="0" borderId="0" xfId="0" applyFont="1" applyAlignment="1">
      <alignment vertical="center" wrapText="1"/>
    </xf>
    <xf numFmtId="3" fontId="15" fillId="0" borderId="0" xfId="0" applyNumberFormat="1" applyFont="1" applyAlignment="1">
      <alignment vertical="center" wrapText="1"/>
    </xf>
    <xf numFmtId="3" fontId="14" fillId="0" borderId="10" xfId="0" applyNumberFormat="1" applyFont="1" applyFill="1" applyBorder="1" applyAlignment="1">
      <alignment horizontal="center" vertical="center" wrapText="1"/>
    </xf>
    <xf numFmtId="3" fontId="14" fillId="0" borderId="12" xfId="0" applyNumberFormat="1" applyFont="1" applyBorder="1" applyAlignment="1">
      <alignment horizontal="center" vertical="center" wrapText="1"/>
    </xf>
    <xf numFmtId="3" fontId="14" fillId="0" borderId="15" xfId="0" applyNumberFormat="1" applyFont="1" applyBorder="1" applyAlignment="1">
      <alignment horizontal="center" vertical="center" wrapText="1"/>
    </xf>
    <xf numFmtId="3" fontId="14" fillId="0" borderId="15" xfId="0" applyNumberFormat="1" applyFont="1" applyFill="1" applyBorder="1" applyAlignment="1">
      <alignment horizontal="center" vertical="center" wrapText="1"/>
    </xf>
    <xf numFmtId="3" fontId="11" fillId="0" borderId="10" xfId="0" applyNumberFormat="1" applyFont="1" applyBorder="1" applyAlignment="1">
      <alignment/>
    </xf>
    <xf numFmtId="0" fontId="11" fillId="0" borderId="16" xfId="0" applyFont="1" applyBorder="1" applyAlignment="1">
      <alignment/>
    </xf>
    <xf numFmtId="0" fontId="11" fillId="0" borderId="10" xfId="0" applyFont="1" applyBorder="1" applyAlignment="1">
      <alignment/>
    </xf>
    <xf numFmtId="3" fontId="18" fillId="0" borderId="10" xfId="0" applyNumberFormat="1" applyFont="1" applyBorder="1" applyAlignment="1">
      <alignment horizontal="right" vertical="center"/>
    </xf>
    <xf numFmtId="3" fontId="11" fillId="0" borderId="10" xfId="0" applyNumberFormat="1" applyFont="1" applyBorder="1" applyAlignment="1">
      <alignment horizontal="right" vertical="center"/>
    </xf>
    <xf numFmtId="3" fontId="11" fillId="0" borderId="17" xfId="0" applyNumberFormat="1" applyFont="1" applyBorder="1" applyAlignment="1">
      <alignment/>
    </xf>
    <xf numFmtId="3" fontId="18" fillId="0" borderId="10" xfId="0" applyNumberFormat="1" applyFont="1" applyBorder="1" applyAlignment="1">
      <alignment/>
    </xf>
    <xf numFmtId="3" fontId="18" fillId="0" borderId="17" xfId="0" applyNumberFormat="1" applyFont="1" applyBorder="1" applyAlignment="1">
      <alignment horizontal="right" vertical="center"/>
    </xf>
    <xf numFmtId="0" fontId="11" fillId="0" borderId="17" xfId="0" applyFont="1" applyBorder="1" applyAlignment="1">
      <alignment/>
    </xf>
    <xf numFmtId="3" fontId="11" fillId="0" borderId="17" xfId="0" applyNumberFormat="1" applyFont="1" applyBorder="1" applyAlignment="1">
      <alignment horizontal="right" vertical="center"/>
    </xf>
    <xf numFmtId="3" fontId="16" fillId="0" borderId="10" xfId="0" applyNumberFormat="1" applyFont="1" applyBorder="1" applyAlignment="1">
      <alignment/>
    </xf>
    <xf numFmtId="0" fontId="16" fillId="0" borderId="10" xfId="0" applyFont="1" applyBorder="1" applyAlignment="1">
      <alignment horizontal="left" wrapText="1"/>
    </xf>
    <xf numFmtId="0" fontId="18" fillId="0" borderId="0" xfId="0" applyFont="1" applyAlignment="1">
      <alignment/>
    </xf>
    <xf numFmtId="3" fontId="18" fillId="0" borderId="0" xfId="0" applyNumberFormat="1" applyFont="1" applyAlignment="1">
      <alignment/>
    </xf>
    <xf numFmtId="3" fontId="19" fillId="0" borderId="10" xfId="0" applyNumberFormat="1" applyFont="1" applyFill="1" applyBorder="1" applyAlignment="1">
      <alignment horizontal="center" vertical="center" wrapText="1"/>
    </xf>
    <xf numFmtId="3" fontId="19" fillId="0" borderId="10" xfId="0" applyNumberFormat="1" applyFont="1" applyFill="1" applyBorder="1" applyAlignment="1">
      <alignment vertical="center" wrapText="1"/>
    </xf>
    <xf numFmtId="3" fontId="11" fillId="0" borderId="15" xfId="0" applyNumberFormat="1" applyFont="1" applyBorder="1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 horizontal="center" vertical="center" wrapText="1"/>
    </xf>
    <xf numFmtId="49" fontId="1" fillId="0" borderId="16" xfId="0" applyNumberFormat="1" applyFont="1" applyBorder="1" applyAlignment="1">
      <alignment/>
    </xf>
    <xf numFmtId="49" fontId="1" fillId="0" borderId="10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3" fontId="2" fillId="0" borderId="10" xfId="0" applyNumberFormat="1" applyFont="1" applyBorder="1" applyAlignment="1">
      <alignment/>
    </xf>
    <xf numFmtId="3" fontId="20" fillId="0" borderId="10" xfId="0" applyNumberFormat="1" applyFont="1" applyBorder="1" applyAlignment="1">
      <alignment horizontal="right" wrapText="1"/>
    </xf>
    <xf numFmtId="3" fontId="20" fillId="0" borderId="10" xfId="0" applyNumberFormat="1" applyFont="1" applyBorder="1" applyAlignment="1">
      <alignment wrapText="1"/>
    </xf>
    <xf numFmtId="3" fontId="20" fillId="0" borderId="10" xfId="0" applyNumberFormat="1" applyFont="1" applyBorder="1" applyAlignment="1">
      <alignment/>
    </xf>
    <xf numFmtId="49" fontId="20" fillId="0" borderId="16" xfId="0" applyNumberFormat="1" applyFont="1" applyBorder="1" applyAlignment="1">
      <alignment/>
    </xf>
    <xf numFmtId="49" fontId="20" fillId="0" borderId="18" xfId="0" applyNumberFormat="1" applyFont="1" applyBorder="1" applyAlignment="1">
      <alignment/>
    </xf>
    <xf numFmtId="3" fontId="20" fillId="0" borderId="10" xfId="0" applyNumberFormat="1" applyFont="1" applyBorder="1" applyAlignment="1">
      <alignment horizontal="right"/>
    </xf>
    <xf numFmtId="3" fontId="20" fillId="0" borderId="10" xfId="0" applyNumberFormat="1" applyFont="1" applyFill="1" applyBorder="1" applyAlignment="1">
      <alignment/>
    </xf>
    <xf numFmtId="0" fontId="21" fillId="0" borderId="10" xfId="0" applyFont="1" applyBorder="1" applyAlignment="1">
      <alignment/>
    </xf>
    <xf numFmtId="3" fontId="21" fillId="0" borderId="10" xfId="0" applyNumberFormat="1" applyFont="1" applyBorder="1" applyAlignment="1">
      <alignment/>
    </xf>
    <xf numFmtId="0" fontId="19" fillId="0" borderId="10" xfId="0" applyFont="1" applyBorder="1" applyAlignment="1">
      <alignment/>
    </xf>
    <xf numFmtId="0" fontId="21" fillId="0" borderId="17" xfId="0" applyFont="1" applyBorder="1" applyAlignment="1">
      <alignment/>
    </xf>
    <xf numFmtId="0" fontId="21" fillId="0" borderId="15" xfId="0" applyFont="1" applyBorder="1" applyAlignment="1">
      <alignment/>
    </xf>
    <xf numFmtId="0" fontId="23" fillId="0" borderId="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right" vertical="center" wrapText="1"/>
    </xf>
    <xf numFmtId="0" fontId="26" fillId="0" borderId="10" xfId="0" applyFont="1" applyBorder="1" applyAlignment="1">
      <alignment horizontal="center" vertical="center" wrapText="1"/>
    </xf>
    <xf numFmtId="0" fontId="22" fillId="0" borderId="19" xfId="0" applyFont="1" applyBorder="1" applyAlignment="1">
      <alignment/>
    </xf>
    <xf numFmtId="0" fontId="22" fillId="0" borderId="20" xfId="0" applyFont="1" applyBorder="1" applyAlignment="1">
      <alignment/>
    </xf>
    <xf numFmtId="0" fontId="22" fillId="0" borderId="20" xfId="0" applyFont="1" applyBorder="1" applyAlignment="1">
      <alignment/>
    </xf>
    <xf numFmtId="0" fontId="22" fillId="0" borderId="19" xfId="0" applyFont="1" applyBorder="1" applyAlignment="1">
      <alignment/>
    </xf>
    <xf numFmtId="0" fontId="23" fillId="0" borderId="19" xfId="0" applyFont="1" applyBorder="1" applyAlignment="1">
      <alignment/>
    </xf>
    <xf numFmtId="0" fontId="23" fillId="0" borderId="21" xfId="0" applyFont="1" applyBorder="1" applyAlignment="1">
      <alignment/>
    </xf>
    <xf numFmtId="0" fontId="23" fillId="0" borderId="22" xfId="0" applyFont="1" applyFill="1" applyBorder="1" applyAlignment="1">
      <alignment/>
    </xf>
    <xf numFmtId="0" fontId="27" fillId="0" borderId="19" xfId="0" applyFont="1" applyBorder="1" applyAlignment="1">
      <alignment/>
    </xf>
    <xf numFmtId="0" fontId="23" fillId="0" borderId="20" xfId="0" applyFont="1" applyBorder="1" applyAlignment="1">
      <alignment/>
    </xf>
    <xf numFmtId="0" fontId="23" fillId="0" borderId="23" xfId="0" applyFont="1" applyBorder="1" applyAlignment="1">
      <alignment/>
    </xf>
    <xf numFmtId="0" fontId="23" fillId="0" borderId="24" xfId="0" applyFont="1" applyFill="1" applyBorder="1" applyAlignment="1">
      <alignment/>
    </xf>
    <xf numFmtId="0" fontId="27" fillId="0" borderId="19" xfId="0" applyFont="1" applyFill="1" applyBorder="1" applyAlignment="1">
      <alignment/>
    </xf>
    <xf numFmtId="0" fontId="27" fillId="0" borderId="23" xfId="0" applyFont="1" applyFill="1" applyBorder="1" applyAlignment="1">
      <alignment/>
    </xf>
    <xf numFmtId="0" fontId="27" fillId="0" borderId="10" xfId="0" applyFont="1" applyFill="1" applyBorder="1" applyAlignment="1">
      <alignment/>
    </xf>
    <xf numFmtId="0" fontId="23" fillId="0" borderId="25" xfId="0" applyFont="1" applyBorder="1" applyAlignment="1">
      <alignment/>
    </xf>
    <xf numFmtId="0" fontId="23" fillId="0" borderId="26" xfId="0" applyFont="1" applyBorder="1" applyAlignment="1">
      <alignment/>
    </xf>
    <xf numFmtId="0" fontId="23" fillId="0" borderId="27" xfId="0" applyFont="1" applyFill="1" applyBorder="1" applyAlignment="1">
      <alignment/>
    </xf>
    <xf numFmtId="0" fontId="22" fillId="0" borderId="28" xfId="0" applyFont="1" applyBorder="1" applyAlignment="1">
      <alignment/>
    </xf>
    <xf numFmtId="0" fontId="22" fillId="0" borderId="29" xfId="0" applyFont="1" applyBorder="1" applyAlignment="1">
      <alignment/>
    </xf>
    <xf numFmtId="0" fontId="22" fillId="0" borderId="30" xfId="0" applyFont="1" applyFill="1" applyBorder="1" applyAlignment="1">
      <alignment/>
    </xf>
    <xf numFmtId="0" fontId="19" fillId="0" borderId="31" xfId="0" applyFont="1" applyBorder="1" applyAlignment="1">
      <alignment horizontal="center"/>
    </xf>
    <xf numFmtId="0" fontId="16" fillId="0" borderId="32" xfId="0" applyFont="1" applyBorder="1" applyAlignment="1">
      <alignment horizontal="center" vertical="center"/>
    </xf>
    <xf numFmtId="0" fontId="16" fillId="0" borderId="33" xfId="0" applyFont="1" applyBorder="1" applyAlignment="1">
      <alignment vertical="center"/>
    </xf>
    <xf numFmtId="0" fontId="16" fillId="0" borderId="34" xfId="0" applyFont="1" applyBorder="1" applyAlignment="1">
      <alignment vertical="center"/>
    </xf>
    <xf numFmtId="0" fontId="16" fillId="0" borderId="35" xfId="0" applyFont="1" applyBorder="1" applyAlignment="1">
      <alignment vertical="center"/>
    </xf>
    <xf numFmtId="0" fontId="11" fillId="0" borderId="36" xfId="0" applyFont="1" applyBorder="1" applyAlignment="1">
      <alignment/>
    </xf>
    <xf numFmtId="0" fontId="11" fillId="0" borderId="37" xfId="0" applyFont="1" applyBorder="1" applyAlignment="1">
      <alignment/>
    </xf>
    <xf numFmtId="0" fontId="21" fillId="0" borderId="14" xfId="0" applyFont="1" applyBorder="1" applyAlignment="1">
      <alignment horizontal="center" vertical="center" wrapText="1"/>
    </xf>
    <xf numFmtId="0" fontId="0" fillId="0" borderId="36" xfId="0" applyBorder="1" applyAlignment="1">
      <alignment/>
    </xf>
    <xf numFmtId="0" fontId="11" fillId="0" borderId="15" xfId="0" applyFont="1" applyBorder="1" applyAlignment="1">
      <alignment/>
    </xf>
    <xf numFmtId="3" fontId="0" fillId="0" borderId="38" xfId="0" applyNumberFormat="1" applyBorder="1" applyAlignment="1">
      <alignment/>
    </xf>
    <xf numFmtId="0" fontId="0" fillId="0" borderId="39" xfId="0" applyBorder="1" applyAlignment="1">
      <alignment/>
    </xf>
    <xf numFmtId="3" fontId="0" fillId="0" borderId="14" xfId="0" applyNumberFormat="1" applyBorder="1" applyAlignment="1">
      <alignment/>
    </xf>
    <xf numFmtId="3" fontId="0" fillId="0" borderId="36" xfId="0" applyNumberFormat="1" applyFill="1" applyBorder="1" applyAlignment="1">
      <alignment/>
    </xf>
    <xf numFmtId="3" fontId="0" fillId="0" borderId="10" xfId="0" applyNumberFormat="1" applyFill="1" applyBorder="1" applyAlignment="1">
      <alignment/>
    </xf>
    <xf numFmtId="3" fontId="0" fillId="0" borderId="36" xfId="0" applyNumberFormat="1" applyBorder="1" applyAlignment="1">
      <alignment/>
    </xf>
    <xf numFmtId="0" fontId="0" fillId="0" borderId="40" xfId="0" applyBorder="1" applyAlignment="1">
      <alignment/>
    </xf>
    <xf numFmtId="0" fontId="18" fillId="0" borderId="17" xfId="0" applyFont="1" applyBorder="1" applyAlignment="1">
      <alignment/>
    </xf>
    <xf numFmtId="0" fontId="18" fillId="0" borderId="32" xfId="0" applyFont="1" applyBorder="1" applyAlignment="1">
      <alignment/>
    </xf>
    <xf numFmtId="0" fontId="18" fillId="0" borderId="31" xfId="0" applyFont="1" applyBorder="1" applyAlignment="1">
      <alignment/>
    </xf>
    <xf numFmtId="3" fontId="18" fillId="0" borderId="41" xfId="0" applyNumberFormat="1" applyFont="1" applyBorder="1" applyAlignment="1">
      <alignment/>
    </xf>
    <xf numFmtId="3" fontId="18" fillId="0" borderId="32" xfId="0" applyNumberFormat="1" applyFont="1" applyFill="1" applyBorder="1" applyAlignment="1">
      <alignment/>
    </xf>
    <xf numFmtId="3" fontId="18" fillId="0" borderId="31" xfId="0" applyNumberFormat="1" applyFont="1" applyFill="1" applyBorder="1" applyAlignment="1">
      <alignment/>
    </xf>
    <xf numFmtId="0" fontId="14" fillId="0" borderId="42" xfId="0" applyFont="1" applyBorder="1" applyAlignment="1">
      <alignment horizontal="left" vertical="center"/>
    </xf>
    <xf numFmtId="0" fontId="0" fillId="0" borderId="43" xfId="0" applyBorder="1" applyAlignment="1">
      <alignment/>
    </xf>
    <xf numFmtId="0" fontId="11" fillId="0" borderId="39" xfId="0" applyFont="1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3" fontId="0" fillId="0" borderId="15" xfId="0" applyNumberFormat="1" applyFill="1" applyBorder="1" applyAlignment="1">
      <alignment/>
    </xf>
    <xf numFmtId="2" fontId="0" fillId="0" borderId="14" xfId="0" applyNumberFormat="1" applyFill="1" applyBorder="1" applyAlignment="1">
      <alignment/>
    </xf>
    <xf numFmtId="2" fontId="0" fillId="0" borderId="14" xfId="0" applyNumberFormat="1" applyBorder="1" applyAlignment="1">
      <alignment/>
    </xf>
    <xf numFmtId="0" fontId="11" fillId="0" borderId="31" xfId="0" applyFont="1" applyBorder="1" applyAlignment="1">
      <alignment/>
    </xf>
    <xf numFmtId="3" fontId="0" fillId="0" borderId="31" xfId="0" applyNumberFormat="1" applyBorder="1" applyAlignment="1">
      <alignment/>
    </xf>
    <xf numFmtId="3" fontId="0" fillId="0" borderId="34" xfId="0" applyNumberFormat="1" applyBorder="1" applyAlignment="1">
      <alignment/>
    </xf>
    <xf numFmtId="0" fontId="18" fillId="0" borderId="39" xfId="0" applyFont="1" applyBorder="1" applyAlignment="1">
      <alignment/>
    </xf>
    <xf numFmtId="0" fontId="18" fillId="0" borderId="15" xfId="0" applyFont="1" applyFill="1" applyBorder="1" applyAlignment="1">
      <alignment/>
    </xf>
    <xf numFmtId="0" fontId="0" fillId="0" borderId="46" xfId="0" applyBorder="1" applyAlignment="1">
      <alignment/>
    </xf>
    <xf numFmtId="3" fontId="0" fillId="0" borderId="11" xfId="0" applyNumberFormat="1" applyBorder="1" applyAlignment="1">
      <alignment/>
    </xf>
    <xf numFmtId="3" fontId="0" fillId="0" borderId="14" xfId="0" applyNumberFormat="1" applyFill="1" applyBorder="1" applyAlignment="1">
      <alignment/>
    </xf>
    <xf numFmtId="2" fontId="0" fillId="0" borderId="11" xfId="0" applyNumberForma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18" fillId="0" borderId="32" xfId="0" applyFont="1" applyFill="1" applyBorder="1" applyAlignment="1">
      <alignment/>
    </xf>
    <xf numFmtId="0" fontId="0" fillId="0" borderId="34" xfId="0" applyBorder="1" applyAlignment="1">
      <alignment/>
    </xf>
    <xf numFmtId="3" fontId="0" fillId="0" borderId="33" xfId="0" applyNumberFormat="1" applyBorder="1" applyAlignment="1">
      <alignment/>
    </xf>
    <xf numFmtId="3" fontId="0" fillId="0" borderId="34" xfId="0" applyNumberFormat="1" applyFill="1" applyBorder="1" applyAlignment="1">
      <alignment/>
    </xf>
    <xf numFmtId="3" fontId="0" fillId="0" borderId="33" xfId="0" applyNumberFormat="1" applyFill="1" applyBorder="1" applyAlignment="1">
      <alignment/>
    </xf>
    <xf numFmtId="3" fontId="0" fillId="0" borderId="11" xfId="0" applyNumberFormat="1" applyFill="1" applyBorder="1" applyAlignment="1">
      <alignment/>
    </xf>
    <xf numFmtId="0" fontId="18" fillId="0" borderId="36" xfId="0" applyFont="1" applyFill="1" applyBorder="1" applyAlignment="1">
      <alignment/>
    </xf>
    <xf numFmtId="0" fontId="16" fillId="0" borderId="47" xfId="0" applyFont="1" applyBorder="1" applyAlignment="1">
      <alignment vertical="center"/>
    </xf>
    <xf numFmtId="0" fontId="16" fillId="0" borderId="46" xfId="0" applyFont="1" applyBorder="1" applyAlignment="1">
      <alignment vertical="center"/>
    </xf>
    <xf numFmtId="172" fontId="16" fillId="0" borderId="48" xfId="40" applyNumberFormat="1" applyFont="1" applyBorder="1" applyAlignment="1">
      <alignment vertical="center"/>
    </xf>
    <xf numFmtId="172" fontId="16" fillId="0" borderId="49" xfId="40" applyNumberFormat="1" applyFont="1" applyBorder="1" applyAlignment="1">
      <alignment vertical="center"/>
    </xf>
    <xf numFmtId="0" fontId="18" fillId="0" borderId="50" xfId="0" applyFont="1" applyBorder="1" applyAlignment="1">
      <alignment vertical="center"/>
    </xf>
    <xf numFmtId="0" fontId="18" fillId="0" borderId="51" xfId="0" applyFont="1" applyBorder="1" applyAlignment="1">
      <alignment vertical="center"/>
    </xf>
    <xf numFmtId="172" fontId="11" fillId="0" borderId="51" xfId="40" applyNumberFormat="1" applyFont="1" applyBorder="1" applyAlignment="1">
      <alignment vertical="center"/>
    </xf>
    <xf numFmtId="3" fontId="0" fillId="0" borderId="51" xfId="0" applyNumberFormat="1" applyBorder="1" applyAlignment="1">
      <alignment/>
    </xf>
    <xf numFmtId="0" fontId="16" fillId="0" borderId="49" xfId="0" applyFont="1" applyBorder="1" applyAlignment="1">
      <alignment vertical="center"/>
    </xf>
    <xf numFmtId="0" fontId="0" fillId="0" borderId="0" xfId="0" applyFont="1" applyAlignment="1">
      <alignment horizontal="right"/>
    </xf>
    <xf numFmtId="0" fontId="21" fillId="0" borderId="0" xfId="0" applyFont="1" applyAlignment="1">
      <alignment/>
    </xf>
    <xf numFmtId="0" fontId="7" fillId="0" borderId="0" xfId="0" applyFont="1" applyAlignment="1">
      <alignment horizontal="left"/>
    </xf>
    <xf numFmtId="0" fontId="29" fillId="0" borderId="0" xfId="0" applyFont="1" applyAlignment="1">
      <alignment horizontal="left"/>
    </xf>
    <xf numFmtId="0" fontId="22" fillId="0" borderId="0" xfId="0" applyFont="1" applyAlignment="1">
      <alignment/>
    </xf>
    <xf numFmtId="0" fontId="22" fillId="0" borderId="0" xfId="0" applyFont="1" applyBorder="1" applyAlignment="1">
      <alignment/>
    </xf>
    <xf numFmtId="0" fontId="22" fillId="0" borderId="10" xfId="0" applyFont="1" applyFill="1" applyBorder="1" applyAlignment="1">
      <alignment/>
    </xf>
    <xf numFmtId="0" fontId="22" fillId="0" borderId="10" xfId="0" applyFont="1" applyBorder="1" applyAlignment="1">
      <alignment/>
    </xf>
    <xf numFmtId="0" fontId="22" fillId="0" borderId="19" xfId="0" applyFont="1" applyBorder="1" applyAlignment="1">
      <alignment horizontal="left" vertical="center"/>
    </xf>
    <xf numFmtId="0" fontId="22" fillId="0" borderId="19" xfId="0" applyFont="1" applyBorder="1" applyAlignment="1">
      <alignment/>
    </xf>
    <xf numFmtId="0" fontId="22" fillId="0" borderId="21" xfId="0" applyFont="1" applyBorder="1" applyAlignment="1">
      <alignment/>
    </xf>
    <xf numFmtId="0" fontId="22" fillId="0" borderId="17" xfId="0" applyFont="1" applyFill="1" applyBorder="1" applyAlignment="1">
      <alignment/>
    </xf>
    <xf numFmtId="0" fontId="22" fillId="0" borderId="29" xfId="0" applyFont="1" applyBorder="1" applyAlignment="1">
      <alignment/>
    </xf>
    <xf numFmtId="0" fontId="22" fillId="0" borderId="30" xfId="0" applyFont="1" applyFill="1" applyBorder="1" applyAlignment="1">
      <alignment/>
    </xf>
    <xf numFmtId="0" fontId="22" fillId="0" borderId="19" xfId="0" applyFont="1" applyBorder="1" applyAlignment="1">
      <alignment horizontal="left"/>
    </xf>
    <xf numFmtId="0" fontId="1" fillId="0" borderId="16" xfId="0" applyFont="1" applyBorder="1" applyAlignment="1">
      <alignment/>
    </xf>
    <xf numFmtId="0" fontId="1" fillId="0" borderId="14" xfId="0" applyFont="1" applyBorder="1" applyAlignment="1">
      <alignment/>
    </xf>
    <xf numFmtId="0" fontId="0" fillId="0" borderId="16" xfId="0" applyFont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44" xfId="0" applyNumberFormat="1" applyFont="1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30" fillId="0" borderId="16" xfId="0" applyFont="1" applyBorder="1" applyAlignment="1">
      <alignment/>
    </xf>
    <xf numFmtId="3" fontId="31" fillId="0" borderId="10" xfId="0" applyNumberFormat="1" applyFont="1" applyBorder="1" applyAlignment="1">
      <alignment/>
    </xf>
    <xf numFmtId="3" fontId="4" fillId="0" borderId="44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3" fontId="1" fillId="0" borderId="44" xfId="0" applyNumberFormat="1" applyFont="1" applyBorder="1" applyAlignment="1">
      <alignment/>
    </xf>
    <xf numFmtId="0" fontId="1" fillId="0" borderId="44" xfId="0" applyFont="1" applyBorder="1" applyAlignment="1">
      <alignment/>
    </xf>
    <xf numFmtId="0" fontId="0" fillId="0" borderId="44" xfId="0" applyFont="1" applyFill="1" applyBorder="1" applyAlignment="1">
      <alignment/>
    </xf>
    <xf numFmtId="3" fontId="1" fillId="0" borderId="14" xfId="0" applyNumberFormat="1" applyFont="1" applyBorder="1" applyAlignment="1">
      <alignment/>
    </xf>
    <xf numFmtId="0" fontId="3" fillId="0" borderId="44" xfId="0" applyFont="1" applyBorder="1" applyAlignment="1">
      <alignment/>
    </xf>
    <xf numFmtId="3" fontId="3" fillId="0" borderId="10" xfId="0" applyNumberFormat="1" applyFont="1" applyBorder="1" applyAlignment="1">
      <alignment/>
    </xf>
    <xf numFmtId="3" fontId="1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44" xfId="0" applyFill="1" applyBorder="1" applyAlignment="1">
      <alignment/>
    </xf>
    <xf numFmtId="0" fontId="0" fillId="0" borderId="16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0" fillId="0" borderId="10" xfId="0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4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0" fillId="0" borderId="16" xfId="0" applyFont="1" applyBorder="1" applyAlignment="1">
      <alignment vertical="center" wrapText="1"/>
    </xf>
    <xf numFmtId="0" fontId="1" fillId="0" borderId="10" xfId="0" applyFont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44" xfId="0" applyNumberFormat="1" applyFont="1" applyBorder="1" applyAlignment="1">
      <alignment/>
    </xf>
    <xf numFmtId="3" fontId="0" fillId="0" borderId="44" xfId="0" applyNumberFormat="1" applyBorder="1" applyAlignment="1">
      <alignment/>
    </xf>
    <xf numFmtId="0" fontId="1" fillId="0" borderId="10" xfId="0" applyFont="1" applyFill="1" applyBorder="1" applyAlignment="1">
      <alignment/>
    </xf>
    <xf numFmtId="3" fontId="1" fillId="0" borderId="44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0" fillId="0" borderId="44" xfId="0" applyNumberFormat="1" applyFont="1" applyFill="1" applyBorder="1" applyAlignment="1">
      <alignment/>
    </xf>
    <xf numFmtId="0" fontId="0" fillId="0" borderId="44" xfId="0" applyFont="1" applyFill="1" applyBorder="1" applyAlignment="1">
      <alignment/>
    </xf>
    <xf numFmtId="0" fontId="0" fillId="0" borderId="44" xfId="0" applyFont="1" applyBorder="1" applyAlignment="1">
      <alignment/>
    </xf>
    <xf numFmtId="3" fontId="1" fillId="0" borderId="10" xfId="0" applyNumberFormat="1" applyFont="1" applyBorder="1" applyAlignment="1">
      <alignment vertical="center" wrapText="1"/>
    </xf>
    <xf numFmtId="3" fontId="0" fillId="0" borderId="10" xfId="0" applyNumberFormat="1" applyFont="1" applyBorder="1" applyAlignment="1">
      <alignment horizontal="right" vertical="center" wrapText="1"/>
    </xf>
    <xf numFmtId="3" fontId="1" fillId="0" borderId="10" xfId="0" applyNumberFormat="1" applyFont="1" applyBorder="1" applyAlignment="1">
      <alignment horizontal="right" vertical="center"/>
    </xf>
    <xf numFmtId="3" fontId="14" fillId="0" borderId="10" xfId="0" applyNumberFormat="1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wrapText="1"/>
    </xf>
    <xf numFmtId="0" fontId="0" fillId="0" borderId="14" xfId="0" applyBorder="1" applyAlignment="1">
      <alignment/>
    </xf>
    <xf numFmtId="0" fontId="0" fillId="0" borderId="16" xfId="0" applyBorder="1" applyAlignment="1">
      <alignment vertical="center"/>
    </xf>
    <xf numFmtId="0" fontId="0" fillId="0" borderId="16" xfId="0" applyBorder="1" applyAlignment="1">
      <alignment/>
    </xf>
    <xf numFmtId="0" fontId="0" fillId="0" borderId="16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17" fillId="0" borderId="52" xfId="0" applyFont="1" applyBorder="1" applyAlignment="1">
      <alignment horizontal="left" vertical="center" wrapText="1"/>
    </xf>
    <xf numFmtId="3" fontId="0" fillId="0" borderId="10" xfId="0" applyNumberFormat="1" applyBorder="1" applyAlignment="1">
      <alignment horizontal="right" vertical="center"/>
    </xf>
    <xf numFmtId="0" fontId="0" fillId="0" borderId="16" xfId="0" applyFont="1" applyBorder="1" applyAlignment="1">
      <alignment/>
    </xf>
    <xf numFmtId="3" fontId="11" fillId="0" borderId="10" xfId="0" applyNumberFormat="1" applyFont="1" applyFill="1" applyBorder="1" applyAlignment="1">
      <alignment/>
    </xf>
    <xf numFmtId="3" fontId="18" fillId="0" borderId="15" xfId="0" applyNumberFormat="1" applyFont="1" applyBorder="1" applyAlignment="1">
      <alignment/>
    </xf>
    <xf numFmtId="0" fontId="19" fillId="0" borderId="10" xfId="0" applyFont="1" applyBorder="1" applyAlignment="1">
      <alignment vertical="top"/>
    </xf>
    <xf numFmtId="0" fontId="32" fillId="0" borderId="0" xfId="0" applyFont="1" applyAlignment="1">
      <alignment horizontal="left"/>
    </xf>
    <xf numFmtId="0" fontId="33" fillId="0" borderId="0" xfId="0" applyFont="1" applyAlignment="1">
      <alignment horizontal="left"/>
    </xf>
    <xf numFmtId="0" fontId="33" fillId="0" borderId="0" xfId="0" applyFont="1" applyAlignment="1">
      <alignment/>
    </xf>
    <xf numFmtId="0" fontId="32" fillId="0" borderId="0" xfId="0" applyFont="1" applyAlignment="1">
      <alignment/>
    </xf>
    <xf numFmtId="0" fontId="32" fillId="0" borderId="50" xfId="0" applyFont="1" applyBorder="1" applyAlignment="1">
      <alignment/>
    </xf>
    <xf numFmtId="0" fontId="32" fillId="0" borderId="53" xfId="0" applyFont="1" applyBorder="1" applyAlignment="1">
      <alignment/>
    </xf>
    <xf numFmtId="0" fontId="32" fillId="0" borderId="47" xfId="0" applyFont="1" applyBorder="1" applyAlignment="1">
      <alignment/>
    </xf>
    <xf numFmtId="0" fontId="32" fillId="0" borderId="54" xfId="0" applyFont="1" applyBorder="1" applyAlignment="1">
      <alignment/>
    </xf>
    <xf numFmtId="0" fontId="32" fillId="0" borderId="55" xfId="0" applyFont="1" applyBorder="1" applyAlignment="1">
      <alignment/>
    </xf>
    <xf numFmtId="0" fontId="0" fillId="0" borderId="56" xfId="0" applyBorder="1" applyAlignment="1">
      <alignment/>
    </xf>
    <xf numFmtId="0" fontId="0" fillId="0" borderId="57" xfId="0" applyBorder="1" applyAlignment="1">
      <alignment/>
    </xf>
    <xf numFmtId="0" fontId="0" fillId="0" borderId="12" xfId="0" applyBorder="1" applyAlignment="1">
      <alignment/>
    </xf>
    <xf numFmtId="0" fontId="0" fillId="0" borderId="58" xfId="0" applyBorder="1" applyAlignment="1">
      <alignment/>
    </xf>
    <xf numFmtId="6" fontId="34" fillId="0" borderId="59" xfId="0" applyNumberFormat="1" applyFont="1" applyBorder="1" applyAlignment="1">
      <alignment horizontal="right"/>
    </xf>
    <xf numFmtId="6" fontId="34" fillId="0" borderId="59" xfId="0" applyNumberFormat="1" applyFont="1" applyBorder="1" applyAlignment="1">
      <alignment/>
    </xf>
    <xf numFmtId="0" fontId="0" fillId="0" borderId="59" xfId="0" applyBorder="1" applyAlignment="1">
      <alignment/>
    </xf>
    <xf numFmtId="0" fontId="0" fillId="0" borderId="60" xfId="0" applyBorder="1" applyAlignment="1">
      <alignment/>
    </xf>
    <xf numFmtId="0" fontId="0" fillId="0" borderId="61" xfId="0" applyBorder="1" applyAlignment="1">
      <alignment/>
    </xf>
    <xf numFmtId="6" fontId="32" fillId="0" borderId="62" xfId="0" applyNumberFormat="1" applyFont="1" applyBorder="1" applyAlignment="1">
      <alignment/>
    </xf>
    <xf numFmtId="0" fontId="0" fillId="0" borderId="63" xfId="0" applyBorder="1" applyAlignment="1">
      <alignment/>
    </xf>
    <xf numFmtId="0" fontId="18" fillId="0" borderId="35" xfId="0" applyFont="1" applyBorder="1" applyAlignment="1">
      <alignment/>
    </xf>
    <xf numFmtId="0" fontId="18" fillId="0" borderId="33" xfId="0" applyFont="1" applyBorder="1" applyAlignment="1">
      <alignment/>
    </xf>
    <xf numFmtId="0" fontId="0" fillId="0" borderId="33" xfId="0" applyBorder="1" applyAlignment="1">
      <alignment/>
    </xf>
    <xf numFmtId="0" fontId="18" fillId="0" borderId="64" xfId="0" applyFont="1" applyBorder="1" applyAlignment="1">
      <alignment/>
    </xf>
    <xf numFmtId="0" fontId="0" fillId="0" borderId="65" xfId="0" applyBorder="1" applyAlignment="1">
      <alignment/>
    </xf>
    <xf numFmtId="0" fontId="0" fillId="0" borderId="66" xfId="0" applyBorder="1" applyAlignment="1">
      <alignment/>
    </xf>
    <xf numFmtId="0" fontId="18" fillId="0" borderId="58" xfId="0" applyFont="1" applyBorder="1" applyAlignment="1">
      <alignment/>
    </xf>
    <xf numFmtId="0" fontId="18" fillId="0" borderId="44" xfId="0" applyFont="1" applyBorder="1" applyAlignment="1">
      <alignment/>
    </xf>
    <xf numFmtId="0" fontId="0" fillId="0" borderId="62" xfId="0" applyBorder="1" applyAlignment="1">
      <alignment/>
    </xf>
    <xf numFmtId="0" fontId="0" fillId="0" borderId="59" xfId="0" applyBorder="1" applyAlignment="1">
      <alignment horizontal="center"/>
    </xf>
    <xf numFmtId="0" fontId="5" fillId="0" borderId="10" xfId="0" applyFont="1" applyBorder="1" applyAlignment="1">
      <alignment/>
    </xf>
    <xf numFmtId="3" fontId="5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  <xf numFmtId="3" fontId="6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6" fillId="0" borderId="10" xfId="0" applyFont="1" applyBorder="1" applyAlignment="1">
      <alignment vertical="center" wrapText="1"/>
    </xf>
    <xf numFmtId="0" fontId="0" fillId="0" borderId="16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7" xfId="0" applyBorder="1" applyAlignment="1">
      <alignment/>
    </xf>
    <xf numFmtId="2" fontId="0" fillId="0" borderId="10" xfId="0" applyNumberFormat="1" applyFill="1" applyBorder="1" applyAlignment="1">
      <alignment/>
    </xf>
    <xf numFmtId="172" fontId="12" fillId="0" borderId="49" xfId="40" applyNumberFormat="1" applyFont="1" applyBorder="1" applyAlignment="1">
      <alignment vertical="center"/>
    </xf>
    <xf numFmtId="0" fontId="18" fillId="0" borderId="42" xfId="0" applyFont="1" applyBorder="1" applyAlignment="1">
      <alignment vertical="center"/>
    </xf>
    <xf numFmtId="0" fontId="18" fillId="0" borderId="49" xfId="0" applyFont="1" applyBorder="1" applyAlignment="1">
      <alignment vertical="center"/>
    </xf>
    <xf numFmtId="172" fontId="11" fillId="0" borderId="0" xfId="40" applyNumberFormat="1" applyFont="1" applyBorder="1" applyAlignment="1">
      <alignment vertical="center"/>
    </xf>
    <xf numFmtId="3" fontId="0" fillId="0" borderId="49" xfId="0" applyNumberFormat="1" applyBorder="1" applyAlignment="1">
      <alignment/>
    </xf>
    <xf numFmtId="0" fontId="18" fillId="0" borderId="50" xfId="0" applyFont="1" applyBorder="1" applyAlignment="1">
      <alignment horizontal="center" vertical="center"/>
    </xf>
    <xf numFmtId="0" fontId="35" fillId="0" borderId="40" xfId="0" applyFont="1" applyBorder="1" applyAlignment="1">
      <alignment horizontal="left" vertical="center"/>
    </xf>
    <xf numFmtId="0" fontId="35" fillId="0" borderId="17" xfId="0" applyFont="1" applyBorder="1" applyAlignment="1">
      <alignment horizontal="left" vertical="center"/>
    </xf>
    <xf numFmtId="0" fontId="19" fillId="0" borderId="18" xfId="0" applyFont="1" applyBorder="1" applyAlignment="1">
      <alignment horizontal="center" vertical="center" wrapText="1"/>
    </xf>
    <xf numFmtId="172" fontId="12" fillId="0" borderId="33" xfId="40" applyNumberFormat="1" applyFont="1" applyBorder="1" applyAlignment="1">
      <alignment vertical="center"/>
    </xf>
    <xf numFmtId="0" fontId="21" fillId="0" borderId="0" xfId="0" applyFont="1" applyBorder="1" applyAlignment="1">
      <alignment horizontal="right"/>
    </xf>
    <xf numFmtId="0" fontId="36" fillId="0" borderId="67" xfId="57" applyFont="1" applyBorder="1" applyAlignment="1">
      <alignment horizontal="left" vertical="center"/>
      <protection/>
    </xf>
    <xf numFmtId="0" fontId="36" fillId="0" borderId="10" xfId="57" applyFont="1" applyBorder="1" applyAlignment="1">
      <alignment horizontal="left" vertical="center"/>
      <protection/>
    </xf>
    <xf numFmtId="0" fontId="37" fillId="0" borderId="68" xfId="57" applyFont="1" applyBorder="1" applyAlignment="1">
      <alignment horizontal="left" vertical="center"/>
      <protection/>
    </xf>
    <xf numFmtId="3" fontId="37" fillId="0" borderId="10" xfId="57" applyNumberFormat="1" applyFont="1" applyBorder="1" applyAlignment="1">
      <alignment horizontal="right" vertical="center"/>
      <protection/>
    </xf>
    <xf numFmtId="3" fontId="37" fillId="0" borderId="10" xfId="57" applyNumberFormat="1" applyFont="1" applyBorder="1" applyAlignment="1">
      <alignment horizontal="right"/>
      <protection/>
    </xf>
    <xf numFmtId="0" fontId="37" fillId="0" borderId="67" xfId="57" applyFont="1" applyBorder="1">
      <alignment/>
      <protection/>
    </xf>
    <xf numFmtId="0" fontId="37" fillId="0" borderId="10" xfId="57" applyFont="1" applyBorder="1">
      <alignment/>
      <protection/>
    </xf>
    <xf numFmtId="0" fontId="37" fillId="0" borderId="69" xfId="57" applyFont="1" applyBorder="1">
      <alignment/>
      <protection/>
    </xf>
    <xf numFmtId="0" fontId="37" fillId="0" borderId="70" xfId="57" applyFont="1" applyBorder="1">
      <alignment/>
      <protection/>
    </xf>
    <xf numFmtId="0" fontId="36" fillId="0" borderId="70" xfId="57" applyFont="1" applyBorder="1">
      <alignment/>
      <protection/>
    </xf>
    <xf numFmtId="3" fontId="36" fillId="0" borderId="10" xfId="57" applyNumberFormat="1" applyFont="1" applyBorder="1" applyAlignment="1">
      <alignment horizontal="right"/>
      <protection/>
    </xf>
    <xf numFmtId="0" fontId="38" fillId="0" borderId="70" xfId="57" applyFont="1" applyBorder="1">
      <alignment/>
      <protection/>
    </xf>
    <xf numFmtId="3" fontId="38" fillId="0" borderId="10" xfId="57" applyNumberFormat="1" applyFont="1" applyBorder="1" applyAlignment="1">
      <alignment horizontal="right"/>
      <protection/>
    </xf>
    <xf numFmtId="3" fontId="39" fillId="0" borderId="10" xfId="0" applyNumberFormat="1" applyFont="1" applyBorder="1" applyAlignment="1">
      <alignment/>
    </xf>
    <xf numFmtId="3" fontId="36" fillId="0" borderId="10" xfId="57" applyNumberFormat="1" applyFont="1" applyBorder="1" applyAlignment="1">
      <alignment horizontal="right"/>
      <protection/>
    </xf>
    <xf numFmtId="49" fontId="37" fillId="0" borderId="70" xfId="57" applyNumberFormat="1" applyFont="1" applyBorder="1">
      <alignment/>
      <protection/>
    </xf>
    <xf numFmtId="3" fontId="37" fillId="0" borderId="10" xfId="57" applyNumberFormat="1" applyFont="1" applyBorder="1" applyAlignment="1">
      <alignment horizontal="right"/>
      <protection/>
    </xf>
    <xf numFmtId="49" fontId="37" fillId="0" borderId="68" xfId="57" applyNumberFormat="1" applyFont="1" applyBorder="1">
      <alignment/>
      <protection/>
    </xf>
    <xf numFmtId="0" fontId="36" fillId="0" borderId="68" xfId="57" applyFont="1" applyBorder="1">
      <alignment/>
      <protection/>
    </xf>
    <xf numFmtId="0" fontId="0" fillId="0" borderId="10" xfId="0" applyFont="1" applyFill="1" applyBorder="1" applyAlignment="1">
      <alignment/>
    </xf>
    <xf numFmtId="0" fontId="36" fillId="0" borderId="10" xfId="57" applyFont="1" applyBorder="1">
      <alignment/>
      <protection/>
    </xf>
    <xf numFmtId="0" fontId="36" fillId="0" borderId="70" xfId="57" applyFont="1" applyBorder="1">
      <alignment/>
      <protection/>
    </xf>
    <xf numFmtId="0" fontId="0" fillId="0" borderId="67" xfId="0" applyBorder="1" applyAlignment="1">
      <alignment/>
    </xf>
    <xf numFmtId="0" fontId="37" fillId="0" borderId="70" xfId="57" applyFont="1" applyBorder="1">
      <alignment/>
      <protection/>
    </xf>
    <xf numFmtId="49" fontId="36" fillId="0" borderId="71" xfId="57" applyNumberFormat="1" applyFont="1" applyBorder="1">
      <alignment/>
      <protection/>
    </xf>
    <xf numFmtId="0" fontId="11" fillId="0" borderId="16" xfId="0" applyFont="1" applyBorder="1" applyAlignment="1">
      <alignment/>
    </xf>
    <xf numFmtId="0" fontId="0" fillId="0" borderId="0" xfId="0" applyAlignment="1">
      <alignment/>
    </xf>
    <xf numFmtId="0" fontId="18" fillId="0" borderId="16" xfId="0" applyFont="1" applyBorder="1" applyAlignment="1">
      <alignment horizontal="center"/>
    </xf>
    <xf numFmtId="0" fontId="18" fillId="0" borderId="15" xfId="0" applyFont="1" applyBorder="1" applyAlignment="1">
      <alignment vertical="center"/>
    </xf>
    <xf numFmtId="0" fontId="17" fillId="0" borderId="15" xfId="0" applyFont="1" applyBorder="1" applyAlignment="1">
      <alignment vertical="center" wrapText="1"/>
    </xf>
    <xf numFmtId="49" fontId="0" fillId="0" borderId="16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 wrapText="1"/>
    </xf>
    <xf numFmtId="49" fontId="18" fillId="0" borderId="15" xfId="0" applyNumberFormat="1" applyFont="1" applyBorder="1" applyAlignment="1">
      <alignment horizontal="center" vertical="center"/>
    </xf>
    <xf numFmtId="49" fontId="17" fillId="0" borderId="15" xfId="0" applyNumberFormat="1" applyFont="1" applyBorder="1" applyAlignment="1">
      <alignment horizontal="center" vertical="center" wrapText="1"/>
    </xf>
    <xf numFmtId="49" fontId="11" fillId="0" borderId="16" xfId="0" applyNumberFormat="1" applyFont="1" applyBorder="1" applyAlignment="1">
      <alignment horizontal="center" vertical="center"/>
    </xf>
    <xf numFmtId="0" fontId="18" fillId="0" borderId="16" xfId="0" applyFont="1" applyBorder="1" applyAlignment="1">
      <alignment vertical="center"/>
    </xf>
    <xf numFmtId="0" fontId="1" fillId="0" borderId="60" xfId="0" applyFont="1" applyBorder="1" applyAlignment="1">
      <alignment/>
    </xf>
    <xf numFmtId="0" fontId="1" fillId="0" borderId="56" xfId="0" applyFont="1" applyBorder="1" applyAlignment="1">
      <alignment/>
    </xf>
    <xf numFmtId="0" fontId="1" fillId="0" borderId="57" xfId="0" applyFont="1" applyBorder="1" applyAlignment="1">
      <alignment/>
    </xf>
    <xf numFmtId="0" fontId="1" fillId="0" borderId="62" xfId="0" applyFont="1" applyBorder="1" applyAlignment="1">
      <alignment/>
    </xf>
    <xf numFmtId="0" fontId="1" fillId="0" borderId="61" xfId="0" applyFont="1" applyBorder="1" applyAlignment="1">
      <alignment/>
    </xf>
    <xf numFmtId="49" fontId="0" fillId="0" borderId="59" xfId="0" applyNumberFormat="1" applyBorder="1" applyAlignment="1">
      <alignment/>
    </xf>
    <xf numFmtId="0" fontId="1" fillId="0" borderId="72" xfId="0" applyFont="1" applyBorder="1" applyAlignment="1">
      <alignment/>
    </xf>
    <xf numFmtId="0" fontId="1" fillId="0" borderId="43" xfId="0" applyFont="1" applyBorder="1" applyAlignment="1">
      <alignment/>
    </xf>
    <xf numFmtId="0" fontId="1" fillId="0" borderId="0" xfId="0" applyFont="1" applyAlignment="1">
      <alignment/>
    </xf>
    <xf numFmtId="3" fontId="12" fillId="0" borderId="0" xfId="0" applyNumberFormat="1" applyFont="1" applyAlignment="1">
      <alignment horizontal="right"/>
    </xf>
    <xf numFmtId="3" fontId="14" fillId="0" borderId="17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3" fontId="14" fillId="0" borderId="14" xfId="0" applyNumberFormat="1" applyFont="1" applyFill="1" applyBorder="1" applyAlignment="1">
      <alignment horizontal="center" vertical="center" wrapText="1"/>
    </xf>
    <xf numFmtId="0" fontId="1" fillId="0" borderId="42" xfId="0" applyFont="1" applyBorder="1" applyAlignment="1">
      <alignment/>
    </xf>
    <xf numFmtId="0" fontId="1" fillId="0" borderId="73" xfId="0" applyFont="1" applyBorder="1" applyAlignment="1">
      <alignment/>
    </xf>
    <xf numFmtId="44" fontId="1" fillId="0" borderId="31" xfId="63" applyFont="1" applyBorder="1" applyAlignment="1">
      <alignment/>
    </xf>
    <xf numFmtId="44" fontId="0" fillId="0" borderId="57" xfId="63" applyFont="1" applyBorder="1" applyAlignment="1">
      <alignment/>
    </xf>
    <xf numFmtId="44" fontId="5" fillId="0" borderId="31" xfId="63" applyFont="1" applyBorder="1" applyAlignment="1">
      <alignment/>
    </xf>
    <xf numFmtId="0" fontId="0" fillId="0" borderId="10" xfId="0" applyFont="1" applyBorder="1" applyAlignment="1">
      <alignment vertical="center" wrapText="1"/>
    </xf>
    <xf numFmtId="0" fontId="1" fillId="0" borderId="59" xfId="0" applyFont="1" applyBorder="1" applyAlignment="1">
      <alignment/>
    </xf>
    <xf numFmtId="1" fontId="16" fillId="0" borderId="10" xfId="0" applyNumberFormat="1" applyFont="1" applyBorder="1" applyAlignment="1">
      <alignment/>
    </xf>
    <xf numFmtId="0" fontId="0" fillId="0" borderId="17" xfId="0" applyBorder="1" applyAlignment="1">
      <alignment horizontal="center"/>
    </xf>
    <xf numFmtId="0" fontId="0" fillId="0" borderId="67" xfId="0" applyFill="1" applyBorder="1" applyAlignment="1">
      <alignment/>
    </xf>
    <xf numFmtId="3" fontId="1" fillId="0" borderId="36" xfId="0" applyNumberFormat="1" applyFont="1" applyBorder="1" applyAlignment="1">
      <alignment/>
    </xf>
    <xf numFmtId="3" fontId="1" fillId="0" borderId="36" xfId="0" applyNumberFormat="1" applyFont="1" applyFill="1" applyBorder="1" applyAlignment="1">
      <alignment/>
    </xf>
    <xf numFmtId="3" fontId="1" fillId="0" borderId="74" xfId="0" applyNumberFormat="1" applyFont="1" applyBorder="1" applyAlignment="1">
      <alignment/>
    </xf>
    <xf numFmtId="0" fontId="1" fillId="0" borderId="74" xfId="0" applyFont="1" applyBorder="1" applyAlignment="1">
      <alignment/>
    </xf>
    <xf numFmtId="3" fontId="1" fillId="0" borderId="58" xfId="0" applyNumberFormat="1" applyFont="1" applyBorder="1" applyAlignment="1">
      <alignment/>
    </xf>
    <xf numFmtId="0" fontId="0" fillId="0" borderId="74" xfId="0" applyBorder="1" applyAlignment="1">
      <alignment/>
    </xf>
    <xf numFmtId="0" fontId="1" fillId="0" borderId="58" xfId="0" applyFont="1" applyBorder="1" applyAlignment="1">
      <alignment/>
    </xf>
    <xf numFmtId="0" fontId="0" fillId="0" borderId="0" xfId="0" applyFont="1" applyAlignment="1">
      <alignment/>
    </xf>
    <xf numFmtId="172" fontId="16" fillId="0" borderId="75" xfId="40" applyNumberFormat="1" applyFont="1" applyBorder="1" applyAlignment="1">
      <alignment vertical="center"/>
    </xf>
    <xf numFmtId="172" fontId="16" fillId="0" borderId="35" xfId="40" applyNumberFormat="1" applyFont="1" applyBorder="1" applyAlignment="1">
      <alignment vertical="center"/>
    </xf>
    <xf numFmtId="0" fontId="0" fillId="0" borderId="64" xfId="0" applyBorder="1" applyAlignment="1">
      <alignment/>
    </xf>
    <xf numFmtId="0" fontId="19" fillId="0" borderId="76" xfId="0" applyFont="1" applyBorder="1" applyAlignment="1">
      <alignment horizontal="center"/>
    </xf>
    <xf numFmtId="0" fontId="16" fillId="0" borderId="64" xfId="0" applyFont="1" applyBorder="1" applyAlignment="1">
      <alignment vertical="center"/>
    </xf>
    <xf numFmtId="3" fontId="0" fillId="0" borderId="77" xfId="0" applyNumberFormat="1" applyFill="1" applyBorder="1" applyAlignment="1">
      <alignment/>
    </xf>
    <xf numFmtId="3" fontId="0" fillId="0" borderId="77" xfId="0" applyNumberFormat="1" applyBorder="1" applyAlignment="1">
      <alignment/>
    </xf>
    <xf numFmtId="3" fontId="1" fillId="0" borderId="77" xfId="0" applyNumberFormat="1" applyFont="1" applyBorder="1" applyAlignment="1">
      <alignment/>
    </xf>
    <xf numFmtId="3" fontId="18" fillId="0" borderId="76" xfId="0" applyNumberFormat="1" applyFont="1" applyFill="1" applyBorder="1" applyAlignment="1">
      <alignment/>
    </xf>
    <xf numFmtId="0" fontId="1" fillId="0" borderId="45" xfId="0" applyFont="1" applyBorder="1" applyAlignment="1">
      <alignment/>
    </xf>
    <xf numFmtId="3" fontId="18" fillId="0" borderId="78" xfId="0" applyNumberFormat="1" applyFont="1" applyFill="1" applyBorder="1" applyAlignment="1">
      <alignment/>
    </xf>
    <xf numFmtId="3" fontId="0" fillId="0" borderId="78" xfId="0" applyNumberFormat="1" applyFill="1" applyBorder="1" applyAlignment="1">
      <alignment/>
    </xf>
    <xf numFmtId="3" fontId="11" fillId="0" borderId="77" xfId="0" applyNumberFormat="1" applyFont="1" applyFill="1" applyBorder="1" applyAlignment="1">
      <alignment/>
    </xf>
    <xf numFmtId="3" fontId="18" fillId="0" borderId="77" xfId="0" applyNumberFormat="1" applyFont="1" applyFill="1" applyBorder="1" applyAlignment="1">
      <alignment/>
    </xf>
    <xf numFmtId="3" fontId="16" fillId="0" borderId="79" xfId="40" applyNumberFormat="1" applyFont="1" applyBorder="1" applyAlignment="1">
      <alignment vertical="center"/>
    </xf>
    <xf numFmtId="0" fontId="0" fillId="0" borderId="53" xfId="0" applyBorder="1" applyAlignment="1">
      <alignment/>
    </xf>
    <xf numFmtId="0" fontId="0" fillId="0" borderId="73" xfId="0" applyBorder="1" applyAlignment="1">
      <alignment/>
    </xf>
    <xf numFmtId="3" fontId="0" fillId="0" borderId="80" xfId="0" applyNumberFormat="1" applyFill="1" applyBorder="1" applyAlignment="1">
      <alignment/>
    </xf>
    <xf numFmtId="3" fontId="41" fillId="0" borderId="81" xfId="0" applyNumberFormat="1" applyFont="1" applyBorder="1" applyAlignment="1">
      <alignment/>
    </xf>
    <xf numFmtId="3" fontId="16" fillId="0" borderId="54" xfId="40" applyNumberFormat="1" applyFont="1" applyBorder="1" applyAlignment="1">
      <alignment vertical="center"/>
    </xf>
    <xf numFmtId="3" fontId="12" fillId="0" borderId="54" xfId="40" applyNumberFormat="1" applyFont="1" applyBorder="1" applyAlignment="1">
      <alignment vertical="center"/>
    </xf>
    <xf numFmtId="172" fontId="16" fillId="0" borderId="55" xfId="40" applyNumberFormat="1" applyFont="1" applyBorder="1" applyAlignment="1">
      <alignment vertical="center"/>
    </xf>
    <xf numFmtId="0" fontId="40" fillId="0" borderId="56" xfId="0" applyFont="1" applyBorder="1" applyAlignment="1">
      <alignment vertical="center"/>
    </xf>
    <xf numFmtId="0" fontId="40" fillId="0" borderId="74" xfId="0" applyFont="1" applyBorder="1" applyAlignment="1">
      <alignment vertical="center"/>
    </xf>
    <xf numFmtId="172" fontId="12" fillId="0" borderId="74" xfId="40" applyNumberFormat="1" applyFont="1" applyBorder="1" applyAlignment="1">
      <alignment vertical="center"/>
    </xf>
    <xf numFmtId="172" fontId="16" fillId="0" borderId="57" xfId="40" applyNumberFormat="1" applyFont="1" applyBorder="1" applyAlignment="1">
      <alignment vertical="center"/>
    </xf>
    <xf numFmtId="0" fontId="12" fillId="0" borderId="65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172" fontId="12" fillId="0" borderId="12" xfId="40" applyNumberFormat="1" applyFont="1" applyBorder="1" applyAlignment="1">
      <alignment vertical="center"/>
    </xf>
    <xf numFmtId="172" fontId="16" fillId="0" borderId="82" xfId="40" applyNumberFormat="1" applyFont="1" applyBorder="1" applyAlignment="1">
      <alignment vertical="center"/>
    </xf>
    <xf numFmtId="3" fontId="12" fillId="0" borderId="66" xfId="40" applyNumberFormat="1" applyFont="1" applyBorder="1" applyAlignment="1">
      <alignment vertical="center"/>
    </xf>
    <xf numFmtId="0" fontId="16" fillId="0" borderId="44" xfId="0" applyFont="1" applyBorder="1" applyAlignment="1">
      <alignment vertical="center"/>
    </xf>
    <xf numFmtId="172" fontId="12" fillId="0" borderId="44" xfId="40" applyNumberFormat="1" applyFont="1" applyBorder="1" applyAlignment="1">
      <alignment vertical="center"/>
    </xf>
    <xf numFmtId="172" fontId="16" fillId="0" borderId="59" xfId="40" applyNumberFormat="1" applyFont="1" applyBorder="1" applyAlignment="1">
      <alignment vertical="center"/>
    </xf>
    <xf numFmtId="3" fontId="12" fillId="0" borderId="45" xfId="40" applyNumberFormat="1" applyFont="1" applyBorder="1" applyAlignment="1">
      <alignment vertical="center"/>
    </xf>
    <xf numFmtId="0" fontId="12" fillId="0" borderId="58" xfId="0" applyFont="1" applyBorder="1" applyAlignment="1">
      <alignment vertical="center"/>
    </xf>
    <xf numFmtId="0" fontId="12" fillId="0" borderId="44" xfId="0" applyFont="1" applyBorder="1" applyAlignment="1">
      <alignment vertical="center"/>
    </xf>
    <xf numFmtId="0" fontId="0" fillId="0" borderId="16" xfId="0" applyBorder="1" applyAlignment="1">
      <alignment horizontal="left"/>
    </xf>
    <xf numFmtId="0" fontId="0" fillId="0" borderId="44" xfId="0" applyBorder="1" applyAlignment="1">
      <alignment horizontal="left"/>
    </xf>
    <xf numFmtId="0" fontId="0" fillId="0" borderId="14" xfId="0" applyBorder="1" applyAlignment="1">
      <alignment horizontal="left"/>
    </xf>
    <xf numFmtId="3" fontId="0" fillId="0" borderId="10" xfId="0" applyNumberFormat="1" applyFont="1" applyFill="1" applyBorder="1" applyAlignment="1">
      <alignment/>
    </xf>
    <xf numFmtId="0" fontId="12" fillId="0" borderId="47" xfId="0" applyFont="1" applyBorder="1" applyAlignment="1">
      <alignment vertical="center"/>
    </xf>
    <xf numFmtId="0" fontId="12" fillId="0" borderId="49" xfId="0" applyFont="1" applyBorder="1" applyAlignment="1">
      <alignment vertical="center"/>
    </xf>
    <xf numFmtId="0" fontId="1" fillId="0" borderId="67" xfId="0" applyFont="1" applyBorder="1" applyAlignment="1">
      <alignment/>
    </xf>
    <xf numFmtId="3" fontId="38" fillId="0" borderId="10" xfId="57" applyNumberFormat="1" applyFont="1" applyBorder="1" applyAlignment="1">
      <alignment horizontal="right"/>
      <protection/>
    </xf>
    <xf numFmtId="0" fontId="38" fillId="0" borderId="70" xfId="57" applyFont="1" applyBorder="1">
      <alignment/>
      <protection/>
    </xf>
    <xf numFmtId="0" fontId="0" fillId="0" borderId="58" xfId="0" applyBorder="1" applyAlignment="1">
      <alignment horizontal="center"/>
    </xf>
    <xf numFmtId="0" fontId="0" fillId="0" borderId="83" xfId="0" applyBorder="1" applyAlignment="1">
      <alignment/>
    </xf>
    <xf numFmtId="3" fontId="0" fillId="0" borderId="59" xfId="0" applyNumberFormat="1" applyFill="1" applyBorder="1" applyAlignment="1">
      <alignment/>
    </xf>
    <xf numFmtId="3" fontId="0" fillId="0" borderId="59" xfId="0" applyNumberFormat="1" applyBorder="1" applyAlignment="1">
      <alignment/>
    </xf>
    <xf numFmtId="3" fontId="1" fillId="0" borderId="59" xfId="0" applyNumberFormat="1" applyFont="1" applyBorder="1" applyAlignment="1">
      <alignment/>
    </xf>
    <xf numFmtId="0" fontId="1" fillId="0" borderId="83" xfId="0" applyFont="1" applyBorder="1" applyAlignment="1">
      <alignment/>
    </xf>
    <xf numFmtId="3" fontId="18" fillId="0" borderId="81" xfId="0" applyNumberFormat="1" applyFont="1" applyFill="1" applyBorder="1" applyAlignment="1">
      <alignment/>
    </xf>
    <xf numFmtId="3" fontId="18" fillId="0" borderId="83" xfId="0" applyNumberFormat="1" applyFont="1" applyFill="1" applyBorder="1" applyAlignment="1">
      <alignment/>
    </xf>
    <xf numFmtId="3" fontId="0" fillId="0" borderId="83" xfId="0" applyNumberFormat="1" applyFill="1" applyBorder="1" applyAlignment="1">
      <alignment/>
    </xf>
    <xf numFmtId="3" fontId="11" fillId="0" borderId="59" xfId="0" applyNumberFormat="1" applyFont="1" applyFill="1" applyBorder="1" applyAlignment="1">
      <alignment/>
    </xf>
    <xf numFmtId="3" fontId="18" fillId="0" borderId="59" xfId="0" applyNumberFormat="1" applyFont="1" applyFill="1" applyBorder="1" applyAlignment="1">
      <alignment/>
    </xf>
    <xf numFmtId="3" fontId="16" fillId="0" borderId="55" xfId="40" applyNumberFormat="1" applyFont="1" applyBorder="1" applyAlignment="1">
      <alignment vertical="center"/>
    </xf>
    <xf numFmtId="0" fontId="0" fillId="0" borderId="81" xfId="0" applyBorder="1" applyAlignment="1">
      <alignment/>
    </xf>
    <xf numFmtId="3" fontId="0" fillId="0" borderId="84" xfId="0" applyNumberFormat="1" applyFill="1" applyBorder="1" applyAlignment="1">
      <alignment/>
    </xf>
    <xf numFmtId="3" fontId="12" fillId="0" borderId="57" xfId="40" applyNumberFormat="1" applyFont="1" applyBorder="1" applyAlignment="1">
      <alignment vertical="center"/>
    </xf>
    <xf numFmtId="3" fontId="12" fillId="0" borderId="59" xfId="40" applyNumberFormat="1" applyFont="1" applyBorder="1" applyAlignment="1">
      <alignment vertical="center"/>
    </xf>
    <xf numFmtId="3" fontId="12" fillId="0" borderId="82" xfId="40" applyNumberFormat="1" applyFont="1" applyBorder="1" applyAlignment="1">
      <alignment vertical="center"/>
    </xf>
    <xf numFmtId="3" fontId="12" fillId="0" borderId="55" xfId="40" applyNumberFormat="1" applyFont="1" applyBorder="1" applyAlignment="1">
      <alignment vertical="center"/>
    </xf>
    <xf numFmtId="0" fontId="0" fillId="0" borderId="85" xfId="0" applyBorder="1" applyAlignment="1">
      <alignment/>
    </xf>
    <xf numFmtId="0" fontId="0" fillId="0" borderId="42" xfId="0" applyBorder="1" applyAlignment="1">
      <alignment/>
    </xf>
    <xf numFmtId="0" fontId="2" fillId="0" borderId="15" xfId="0" applyFont="1" applyBorder="1" applyAlignment="1">
      <alignment horizontal="center" vertical="center" wrapText="1"/>
    </xf>
    <xf numFmtId="0" fontId="2" fillId="0" borderId="86" xfId="0" applyFont="1" applyBorder="1" applyAlignment="1">
      <alignment horizontal="center" vertical="center" wrapText="1"/>
    </xf>
    <xf numFmtId="3" fontId="1" fillId="0" borderId="16" xfId="0" applyNumberFormat="1" applyFont="1" applyBorder="1" applyAlignment="1">
      <alignment/>
    </xf>
    <xf numFmtId="3" fontId="0" fillId="0" borderId="16" xfId="0" applyNumberFormat="1" applyFont="1" applyBorder="1" applyAlignment="1">
      <alignment/>
    </xf>
    <xf numFmtId="3" fontId="4" fillId="0" borderId="16" xfId="0" applyNumberFormat="1" applyFont="1" applyBorder="1" applyAlignment="1">
      <alignment/>
    </xf>
    <xf numFmtId="3" fontId="0" fillId="0" borderId="16" xfId="0" applyNumberFormat="1" applyFont="1" applyFill="1" applyBorder="1" applyAlignment="1">
      <alignment/>
    </xf>
    <xf numFmtId="3" fontId="1" fillId="0" borderId="16" xfId="0" applyNumberFormat="1" applyFont="1" applyBorder="1" applyAlignment="1">
      <alignment horizontal="right" vertical="center" wrapText="1"/>
    </xf>
    <xf numFmtId="3" fontId="6" fillId="0" borderId="14" xfId="0" applyNumberFormat="1" applyFont="1" applyBorder="1" applyAlignment="1">
      <alignment/>
    </xf>
    <xf numFmtId="3" fontId="0" fillId="0" borderId="81" xfId="0" applyNumberFormat="1" applyBorder="1" applyAlignment="1">
      <alignment/>
    </xf>
    <xf numFmtId="0" fontId="1" fillId="0" borderId="63" xfId="0" applyFont="1" applyBorder="1" applyAlignment="1">
      <alignment/>
    </xf>
    <xf numFmtId="44" fontId="5" fillId="0" borderId="75" xfId="63" applyFont="1" applyBorder="1" applyAlignment="1">
      <alignment/>
    </xf>
    <xf numFmtId="0" fontId="0" fillId="0" borderId="15" xfId="0" applyBorder="1" applyAlignment="1">
      <alignment/>
    </xf>
    <xf numFmtId="0" fontId="1" fillId="0" borderId="17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55" xfId="0" applyBorder="1" applyAlignment="1">
      <alignment/>
    </xf>
    <xf numFmtId="0" fontId="1" fillId="0" borderId="87" xfId="0" applyFont="1" applyBorder="1" applyAlignment="1">
      <alignment/>
    </xf>
    <xf numFmtId="0" fontId="1" fillId="0" borderId="81" xfId="0" applyFont="1" applyBorder="1" applyAlignment="1">
      <alignment/>
    </xf>
    <xf numFmtId="3" fontId="0" fillId="0" borderId="77" xfId="0" applyNumberFormat="1" applyFont="1" applyBorder="1" applyAlignment="1">
      <alignment/>
    </xf>
    <xf numFmtId="3" fontId="0" fillId="0" borderId="59" xfId="0" applyNumberFormat="1" applyFont="1" applyBorder="1" applyAlignment="1">
      <alignment/>
    </xf>
    <xf numFmtId="3" fontId="0" fillId="0" borderId="77" xfId="0" applyNumberFormat="1" applyFont="1" applyFill="1" applyBorder="1" applyAlignment="1">
      <alignment/>
    </xf>
    <xf numFmtId="3" fontId="0" fillId="0" borderId="59" xfId="0" applyNumberFormat="1" applyFont="1" applyFill="1" applyBorder="1" applyAlignment="1">
      <alignment/>
    </xf>
    <xf numFmtId="2" fontId="0" fillId="0" borderId="38" xfId="0" applyNumberFormat="1" applyFont="1" applyBorder="1" applyAlignment="1">
      <alignment/>
    </xf>
    <xf numFmtId="3" fontId="0" fillId="0" borderId="15" xfId="0" applyNumberFormat="1" applyFont="1" applyFill="1" applyBorder="1" applyAlignment="1">
      <alignment/>
    </xf>
    <xf numFmtId="3" fontId="0" fillId="0" borderId="88" xfId="0" applyNumberFormat="1" applyFont="1" applyFill="1" applyBorder="1" applyAlignment="1">
      <alignment/>
    </xf>
    <xf numFmtId="3" fontId="0" fillId="0" borderId="82" xfId="0" applyNumberFormat="1" applyFont="1" applyFill="1" applyBorder="1" applyAlignment="1">
      <alignment/>
    </xf>
    <xf numFmtId="3" fontId="0" fillId="0" borderId="81" xfId="0" applyNumberFormat="1" applyFont="1" applyFill="1" applyBorder="1" applyAlignment="1">
      <alignment/>
    </xf>
    <xf numFmtId="2" fontId="0" fillId="0" borderId="14" xfId="0" applyNumberFormat="1" applyFont="1" applyFill="1" applyBorder="1" applyAlignment="1">
      <alignment/>
    </xf>
    <xf numFmtId="3" fontId="1" fillId="0" borderId="81" xfId="0" applyNumberFormat="1" applyFont="1" applyBorder="1" applyAlignment="1">
      <alignment/>
    </xf>
    <xf numFmtId="3" fontId="0" fillId="0" borderId="17" xfId="0" applyNumberFormat="1" applyBorder="1" applyAlignment="1">
      <alignment horizontal="right" vertical="center"/>
    </xf>
    <xf numFmtId="0" fontId="2" fillId="0" borderId="17" xfId="0" applyFont="1" applyBorder="1" applyAlignment="1">
      <alignment/>
    </xf>
    <xf numFmtId="0" fontId="1" fillId="0" borderId="89" xfId="0" applyFont="1" applyBorder="1" applyAlignment="1">
      <alignment/>
    </xf>
    <xf numFmtId="0" fontId="1" fillId="0" borderId="90" xfId="0" applyFont="1" applyBorder="1" applyAlignment="1">
      <alignment/>
    </xf>
    <xf numFmtId="0" fontId="1" fillId="0" borderId="91" xfId="0" applyFont="1" applyBorder="1" applyAlignment="1">
      <alignment/>
    </xf>
    <xf numFmtId="0" fontId="1" fillId="0" borderId="79" xfId="0" applyFont="1" applyBorder="1" applyAlignment="1">
      <alignment/>
    </xf>
    <xf numFmtId="0" fontId="1" fillId="0" borderId="55" xfId="0" applyFont="1" applyBorder="1" applyAlignment="1">
      <alignment/>
    </xf>
    <xf numFmtId="0" fontId="1" fillId="0" borderId="82" xfId="0" applyFont="1" applyBorder="1" applyAlignment="1">
      <alignment/>
    </xf>
    <xf numFmtId="44" fontId="5" fillId="0" borderId="34" xfId="63" applyFont="1" applyBorder="1" applyAlignment="1">
      <alignment/>
    </xf>
    <xf numFmtId="44" fontId="1" fillId="0" borderId="91" xfId="63" applyFont="1" applyBorder="1" applyAlignment="1">
      <alignment/>
    </xf>
    <xf numFmtId="44" fontId="1" fillId="0" borderId="85" xfId="63" applyFont="1" applyBorder="1" applyAlignment="1">
      <alignment/>
    </xf>
    <xf numFmtId="44" fontId="1" fillId="0" borderId="75" xfId="63" applyFont="1" applyBorder="1" applyAlignment="1">
      <alignment/>
    </xf>
    <xf numFmtId="44" fontId="1" fillId="0" borderId="81" xfId="63" applyFont="1" applyBorder="1" applyAlignment="1">
      <alignment/>
    </xf>
    <xf numFmtId="44" fontId="0" fillId="0" borderId="43" xfId="63" applyFont="1" applyBorder="1" applyAlignment="1">
      <alignment/>
    </xf>
    <xf numFmtId="0" fontId="0" fillId="0" borderId="45" xfId="0" applyBorder="1" applyAlignment="1">
      <alignment/>
    </xf>
    <xf numFmtId="0" fontId="0" fillId="0" borderId="82" xfId="0" applyBorder="1" applyAlignment="1">
      <alignment/>
    </xf>
    <xf numFmtId="0" fontId="3" fillId="0" borderId="59" xfId="0" applyFont="1" applyBorder="1" applyAlignment="1">
      <alignment/>
    </xf>
    <xf numFmtId="0" fontId="32" fillId="0" borderId="0" xfId="0" applyFont="1" applyBorder="1" applyAlignment="1">
      <alignment/>
    </xf>
    <xf numFmtId="0" fontId="44" fillId="0" borderId="0" xfId="0" applyFont="1" applyBorder="1" applyAlignment="1">
      <alignment horizontal="center"/>
    </xf>
    <xf numFmtId="0" fontId="44" fillId="0" borderId="0" xfId="0" applyFont="1" applyBorder="1" applyAlignment="1">
      <alignment/>
    </xf>
    <xf numFmtId="0" fontId="34" fillId="0" borderId="0" xfId="0" applyFont="1" applyBorder="1" applyAlignment="1">
      <alignment/>
    </xf>
    <xf numFmtId="0" fontId="45" fillId="0" borderId="0" xfId="0" applyFont="1" applyBorder="1" applyAlignment="1">
      <alignment/>
    </xf>
    <xf numFmtId="0" fontId="45" fillId="0" borderId="0" xfId="60" applyFill="1" applyProtection="1">
      <alignment/>
      <protection/>
    </xf>
    <xf numFmtId="0" fontId="46" fillId="0" borderId="0" xfId="60" applyFont="1" applyFill="1" applyProtection="1">
      <alignment/>
      <protection/>
    </xf>
    <xf numFmtId="0" fontId="51" fillId="0" borderId="91" xfId="60" applyFont="1" applyFill="1" applyBorder="1" applyAlignment="1" applyProtection="1">
      <alignment horizontal="center" vertical="center" wrapText="1"/>
      <protection/>
    </xf>
    <xf numFmtId="0" fontId="51" fillId="0" borderId="92" xfId="60" applyFont="1" applyFill="1" applyBorder="1" applyAlignment="1" applyProtection="1">
      <alignment horizontal="center" vertical="center" wrapText="1"/>
      <protection/>
    </xf>
    <xf numFmtId="0" fontId="51" fillId="0" borderId="93" xfId="60" applyFont="1" applyFill="1" applyBorder="1" applyAlignment="1" applyProtection="1">
      <alignment horizontal="center" vertical="center" wrapText="1"/>
      <protection/>
    </xf>
    <xf numFmtId="0" fontId="52" fillId="0" borderId="89" xfId="60" applyFont="1" applyFill="1" applyBorder="1" applyAlignment="1" applyProtection="1">
      <alignment vertical="center" wrapText="1"/>
      <protection/>
    </xf>
    <xf numFmtId="175" fontId="53" fillId="0" borderId="37" xfId="59" applyNumberFormat="1" applyFont="1" applyFill="1" applyBorder="1" applyAlignment="1" applyProtection="1">
      <alignment horizontal="center" vertical="center"/>
      <protection/>
    </xf>
    <xf numFmtId="176" fontId="52" fillId="0" borderId="37" xfId="60" applyNumberFormat="1" applyFont="1" applyFill="1" applyBorder="1" applyAlignment="1" applyProtection="1">
      <alignment horizontal="right" vertical="center" wrapText="1"/>
      <protection locked="0"/>
    </xf>
    <xf numFmtId="176" fontId="52" fillId="0" borderId="94" xfId="60" applyNumberFormat="1" applyFont="1" applyFill="1" applyBorder="1" applyAlignment="1" applyProtection="1">
      <alignment horizontal="right" vertical="center" wrapText="1"/>
      <protection locked="0"/>
    </xf>
    <xf numFmtId="0" fontId="52" fillId="0" borderId="36" xfId="60" applyFont="1" applyFill="1" applyBorder="1" applyAlignment="1" applyProtection="1">
      <alignment vertical="center" wrapText="1"/>
      <protection/>
    </xf>
    <xf numFmtId="175" fontId="53" fillId="0" borderId="10" xfId="59" applyNumberFormat="1" applyFont="1" applyFill="1" applyBorder="1" applyAlignment="1" applyProtection="1">
      <alignment horizontal="center" vertical="center"/>
      <protection/>
    </xf>
    <xf numFmtId="176" fontId="52" fillId="0" borderId="10" xfId="60" applyNumberFormat="1" applyFont="1" applyFill="1" applyBorder="1" applyAlignment="1" applyProtection="1">
      <alignment horizontal="right" vertical="center" wrapText="1"/>
      <protection/>
    </xf>
    <xf numFmtId="176" fontId="52" fillId="0" borderId="77" xfId="60" applyNumberFormat="1" applyFont="1" applyFill="1" applyBorder="1" applyAlignment="1" applyProtection="1">
      <alignment horizontal="right" vertical="center" wrapText="1"/>
      <protection/>
    </xf>
    <xf numFmtId="0" fontId="54" fillId="0" borderId="36" xfId="60" applyFont="1" applyFill="1" applyBorder="1" applyAlignment="1" applyProtection="1">
      <alignment horizontal="left" vertical="center" wrapText="1" indent="1"/>
      <protection/>
    </xf>
    <xf numFmtId="176" fontId="51" fillId="0" borderId="10" xfId="60" applyNumberFormat="1" applyFont="1" applyFill="1" applyBorder="1" applyAlignment="1" applyProtection="1">
      <alignment horizontal="right" vertical="center" wrapText="1"/>
      <protection locked="0"/>
    </xf>
    <xf numFmtId="176" fontId="51" fillId="0" borderId="77" xfId="60" applyNumberFormat="1" applyFont="1" applyFill="1" applyBorder="1" applyAlignment="1" applyProtection="1">
      <alignment horizontal="right" vertical="center" wrapText="1"/>
      <protection locked="0"/>
    </xf>
    <xf numFmtId="176" fontId="55" fillId="0" borderId="10" xfId="60" applyNumberFormat="1" applyFont="1" applyFill="1" applyBorder="1" applyAlignment="1" applyProtection="1">
      <alignment horizontal="right" vertical="center" wrapText="1"/>
      <protection locked="0"/>
    </xf>
    <xf numFmtId="176" fontId="55" fillId="0" borderId="77" xfId="60" applyNumberFormat="1" applyFont="1" applyFill="1" applyBorder="1" applyAlignment="1" applyProtection="1">
      <alignment horizontal="right" vertical="center" wrapText="1"/>
      <protection locked="0"/>
    </xf>
    <xf numFmtId="176" fontId="55" fillId="0" borderId="10" xfId="60" applyNumberFormat="1" applyFont="1" applyFill="1" applyBorder="1" applyAlignment="1" applyProtection="1">
      <alignment horizontal="right" vertical="center" wrapText="1"/>
      <protection/>
    </xf>
    <xf numFmtId="176" fontId="55" fillId="0" borderId="77" xfId="60" applyNumberFormat="1" applyFont="1" applyFill="1" applyBorder="1" applyAlignment="1" applyProtection="1">
      <alignment horizontal="right" vertical="center" wrapText="1"/>
      <protection/>
    </xf>
    <xf numFmtId="0" fontId="52" fillId="0" borderId="91" xfId="60" applyFont="1" applyFill="1" applyBorder="1" applyAlignment="1" applyProtection="1">
      <alignment vertical="center" wrapText="1"/>
      <protection/>
    </xf>
    <xf numFmtId="175" fontId="53" fillId="0" borderId="92" xfId="59" applyNumberFormat="1" applyFont="1" applyFill="1" applyBorder="1" applyAlignment="1" applyProtection="1">
      <alignment horizontal="center" vertical="center"/>
      <protection/>
    </xf>
    <xf numFmtId="176" fontId="52" fillId="0" borderId="92" xfId="60" applyNumberFormat="1" applyFont="1" applyFill="1" applyBorder="1" applyAlignment="1" applyProtection="1">
      <alignment horizontal="right" vertical="center" wrapText="1"/>
      <protection/>
    </xf>
    <xf numFmtId="176" fontId="52" fillId="0" borderId="93" xfId="60" applyNumberFormat="1" applyFont="1" applyFill="1" applyBorder="1" applyAlignment="1" applyProtection="1">
      <alignment horizontal="right" vertical="center" wrapText="1"/>
      <protection/>
    </xf>
    <xf numFmtId="0" fontId="49" fillId="0" borderId="0" xfId="59" applyFill="1" applyAlignment="1" applyProtection="1">
      <alignment vertical="center" wrapText="1"/>
      <protection/>
    </xf>
    <xf numFmtId="49" fontId="56" fillId="0" borderId="91" xfId="59" applyNumberFormat="1" applyFont="1" applyFill="1" applyBorder="1" applyAlignment="1" applyProtection="1">
      <alignment horizontal="center" vertical="center" wrapText="1"/>
      <protection/>
    </xf>
    <xf numFmtId="0" fontId="56" fillId="0" borderId="91" xfId="59" applyFont="1" applyFill="1" applyBorder="1" applyAlignment="1" applyProtection="1">
      <alignment horizontal="left" vertical="center" wrapText="1"/>
      <protection/>
    </xf>
    <xf numFmtId="0" fontId="49" fillId="0" borderId="0" xfId="58" applyFill="1">
      <alignment/>
      <protection/>
    </xf>
    <xf numFmtId="0" fontId="33" fillId="0" borderId="32" xfId="58" applyFont="1" applyFill="1" applyBorder="1" applyAlignment="1">
      <alignment horizontal="center" vertical="center" wrapText="1"/>
      <protection/>
    </xf>
    <xf numFmtId="0" fontId="57" fillId="0" borderId="31" xfId="58" applyFont="1" applyFill="1" applyBorder="1" applyAlignment="1">
      <alignment horizontal="center" vertical="center"/>
      <protection/>
    </xf>
    <xf numFmtId="0" fontId="57" fillId="0" borderId="76" xfId="58" applyFont="1" applyFill="1" applyBorder="1" applyAlignment="1">
      <alignment horizontal="center" vertical="center" wrapText="1"/>
      <protection/>
    </xf>
    <xf numFmtId="0" fontId="49" fillId="0" borderId="39" xfId="58" applyFill="1" applyBorder="1" applyAlignment="1">
      <alignment horizontal="center" vertical="center"/>
      <protection/>
    </xf>
    <xf numFmtId="0" fontId="49" fillId="0" borderId="15" xfId="58" applyFill="1" applyBorder="1" applyAlignment="1" applyProtection="1">
      <alignment horizontal="left" vertical="center" wrapText="1" indent="1"/>
      <protection locked="0"/>
    </xf>
    <xf numFmtId="178" fontId="58" fillId="0" borderId="88" xfId="58" applyNumberFormat="1" applyFont="1" applyFill="1" applyBorder="1" applyAlignment="1" applyProtection="1">
      <alignment horizontal="right" vertical="center"/>
      <protection/>
    </xf>
    <xf numFmtId="0" fontId="49" fillId="0" borderId="36" xfId="58" applyFill="1" applyBorder="1" applyAlignment="1">
      <alignment horizontal="center" vertical="center"/>
      <protection/>
    </xf>
    <xf numFmtId="0" fontId="59" fillId="0" borderId="10" xfId="58" applyFont="1" applyFill="1" applyBorder="1" applyAlignment="1">
      <alignment horizontal="left" vertical="center" indent="5"/>
      <protection/>
    </xf>
    <xf numFmtId="178" fontId="60" fillId="0" borderId="77" xfId="58" applyNumberFormat="1" applyFont="1" applyFill="1" applyBorder="1" applyAlignment="1" applyProtection="1">
      <alignment horizontal="right" vertical="center"/>
      <protection locked="0"/>
    </xf>
    <xf numFmtId="0" fontId="49" fillId="0" borderId="10" xfId="58" applyFont="1" applyFill="1" applyBorder="1" applyAlignment="1">
      <alignment horizontal="left" vertical="center" indent="1"/>
      <protection/>
    </xf>
    <xf numFmtId="0" fontId="49" fillId="0" borderId="40" xfId="58" applyFill="1" applyBorder="1" applyAlignment="1">
      <alignment horizontal="center" vertical="center"/>
      <protection/>
    </xf>
    <xf numFmtId="0" fontId="49" fillId="0" borderId="17" xfId="58" applyFont="1" applyFill="1" applyBorder="1" applyAlignment="1">
      <alignment horizontal="left" vertical="center" indent="1"/>
      <protection/>
    </xf>
    <xf numFmtId="178" fontId="60" fillId="0" borderId="80" xfId="58" applyNumberFormat="1" applyFont="1" applyFill="1" applyBorder="1" applyAlignment="1" applyProtection="1">
      <alignment horizontal="right" vertical="center"/>
      <protection locked="0"/>
    </xf>
    <xf numFmtId="0" fontId="49" fillId="0" borderId="89" xfId="58" applyFill="1" applyBorder="1" applyAlignment="1">
      <alignment horizontal="center" vertical="center"/>
      <protection/>
    </xf>
    <xf numFmtId="0" fontId="49" fillId="0" borderId="37" xfId="58" applyFill="1" applyBorder="1" applyAlignment="1" applyProtection="1">
      <alignment horizontal="left" vertical="center" wrapText="1" indent="1"/>
      <protection locked="0"/>
    </xf>
    <xf numFmtId="178" fontId="58" fillId="0" borderId="94" xfId="58" applyNumberFormat="1" applyFont="1" applyFill="1" applyBorder="1" applyAlignment="1" applyProtection="1">
      <alignment horizontal="right" vertical="center"/>
      <protection/>
    </xf>
    <xf numFmtId="0" fontId="49" fillId="0" borderId="91" xfId="58" applyFill="1" applyBorder="1" applyAlignment="1">
      <alignment horizontal="center" vertical="center"/>
      <protection/>
    </xf>
    <xf numFmtId="0" fontId="59" fillId="0" borderId="92" xfId="58" applyFont="1" applyFill="1" applyBorder="1" applyAlignment="1">
      <alignment horizontal="left" vertical="center" indent="5"/>
      <protection/>
    </xf>
    <xf numFmtId="178" fontId="60" fillId="0" borderId="93" xfId="58" applyNumberFormat="1" applyFont="1" applyFill="1" applyBorder="1" applyAlignment="1" applyProtection="1">
      <alignment horizontal="right" vertical="center"/>
      <protection locked="0"/>
    </xf>
    <xf numFmtId="0" fontId="44" fillId="0" borderId="0" xfId="61" applyFont="1" applyAlignment="1">
      <alignment horizontal="center"/>
      <protection/>
    </xf>
    <xf numFmtId="0" fontId="61" fillId="0" borderId="95" xfId="61" applyFont="1" applyBorder="1" applyAlignment="1">
      <alignment wrapText="1"/>
      <protection/>
    </xf>
    <xf numFmtId="0" fontId="61" fillId="0" borderId="96" xfId="61" applyFont="1" applyBorder="1" applyAlignment="1">
      <alignment horizontal="center"/>
      <protection/>
    </xf>
    <xf numFmtId="180" fontId="61" fillId="0" borderId="97" xfId="42" applyNumberFormat="1" applyFont="1" applyFill="1" applyBorder="1" applyAlignment="1" applyProtection="1">
      <alignment/>
      <protection/>
    </xf>
    <xf numFmtId="0" fontId="45" fillId="0" borderId="98" xfId="61" applyFont="1" applyBorder="1">
      <alignment/>
      <protection/>
    </xf>
    <xf numFmtId="0" fontId="45" fillId="0" borderId="99" xfId="61" applyFont="1" applyBorder="1">
      <alignment/>
      <protection/>
    </xf>
    <xf numFmtId="180" fontId="45" fillId="0" borderId="100" xfId="42" applyNumberFormat="1" applyFont="1" applyFill="1" applyBorder="1" applyAlignment="1" applyProtection="1">
      <alignment/>
      <protection/>
    </xf>
    <xf numFmtId="0" fontId="45" fillId="0" borderId="101" xfId="61" applyFont="1" applyBorder="1">
      <alignment/>
      <protection/>
    </xf>
    <xf numFmtId="0" fontId="45" fillId="0" borderId="102" xfId="61" applyFont="1" applyBorder="1">
      <alignment/>
      <protection/>
    </xf>
    <xf numFmtId="180" fontId="45" fillId="0" borderId="103" xfId="42" applyNumberFormat="1" applyFont="1" applyFill="1" applyBorder="1" applyAlignment="1" applyProtection="1">
      <alignment/>
      <protection/>
    </xf>
    <xf numFmtId="0" fontId="61" fillId="0" borderId="104" xfId="61" applyFont="1" applyBorder="1">
      <alignment/>
      <protection/>
    </xf>
    <xf numFmtId="0" fontId="61" fillId="0" borderId="105" xfId="61" applyFont="1" applyBorder="1">
      <alignment/>
      <protection/>
    </xf>
    <xf numFmtId="180" fontId="61" fillId="0" borderId="106" xfId="42" applyNumberFormat="1" applyFont="1" applyFill="1" applyBorder="1" applyAlignment="1" applyProtection="1">
      <alignment/>
      <protection/>
    </xf>
    <xf numFmtId="0" fontId="45" fillId="0" borderId="107" xfId="61" applyFont="1" applyBorder="1">
      <alignment/>
      <protection/>
    </xf>
    <xf numFmtId="0" fontId="45" fillId="0" borderId="108" xfId="61" applyFont="1" applyBorder="1">
      <alignment/>
      <protection/>
    </xf>
    <xf numFmtId="180" fontId="45" fillId="0" borderId="109" xfId="42" applyNumberFormat="1" applyFont="1" applyFill="1" applyBorder="1" applyAlignment="1" applyProtection="1">
      <alignment/>
      <protection/>
    </xf>
    <xf numFmtId="0" fontId="62" fillId="0" borderId="101" xfId="61" applyFont="1" applyBorder="1">
      <alignment/>
      <protection/>
    </xf>
    <xf numFmtId="0" fontId="61" fillId="0" borderId="32" xfId="61" applyFont="1" applyBorder="1">
      <alignment/>
      <protection/>
    </xf>
    <xf numFmtId="0" fontId="61" fillId="0" borderId="31" xfId="61" applyFont="1" applyBorder="1">
      <alignment/>
      <protection/>
    </xf>
    <xf numFmtId="180" fontId="61" fillId="0" borderId="76" xfId="42" applyNumberFormat="1" applyFont="1" applyFill="1" applyBorder="1" applyAlignment="1" applyProtection="1">
      <alignment/>
      <protection/>
    </xf>
    <xf numFmtId="0" fontId="61" fillId="0" borderId="39" xfId="61" applyFont="1" applyBorder="1">
      <alignment/>
      <protection/>
    </xf>
    <xf numFmtId="0" fontId="61" fillId="0" borderId="15" xfId="61" applyFont="1" applyBorder="1">
      <alignment/>
      <protection/>
    </xf>
    <xf numFmtId="180" fontId="61" fillId="0" borderId="88" xfId="42" applyNumberFormat="1" applyFont="1" applyFill="1" applyBorder="1" applyAlignment="1" applyProtection="1">
      <alignment/>
      <protection/>
    </xf>
    <xf numFmtId="0" fontId="45" fillId="0" borderId="36" xfId="61" applyFont="1" applyBorder="1">
      <alignment/>
      <protection/>
    </xf>
    <xf numFmtId="0" fontId="45" fillId="0" borderId="10" xfId="61" applyFont="1" applyBorder="1">
      <alignment/>
      <protection/>
    </xf>
    <xf numFmtId="180" fontId="45" fillId="0" borderId="77" xfId="42" applyNumberFormat="1" applyFont="1" applyFill="1" applyBorder="1" applyAlignment="1" applyProtection="1">
      <alignment/>
      <protection/>
    </xf>
    <xf numFmtId="0" fontId="45" fillId="0" borderId="40" xfId="61" applyFont="1" applyBorder="1">
      <alignment/>
      <protection/>
    </xf>
    <xf numFmtId="0" fontId="45" fillId="0" borderId="17" xfId="61" applyFont="1" applyBorder="1">
      <alignment/>
      <protection/>
    </xf>
    <xf numFmtId="180" fontId="45" fillId="0" borderId="80" xfId="42" applyNumberFormat="1" applyFont="1" applyFill="1" applyBorder="1" applyAlignment="1" applyProtection="1">
      <alignment/>
      <protection/>
    </xf>
    <xf numFmtId="0" fontId="44" fillId="0" borderId="32" xfId="61" applyFont="1" applyBorder="1">
      <alignment/>
      <protection/>
    </xf>
    <xf numFmtId="0" fontId="44" fillId="0" borderId="31" xfId="61" applyFont="1" applyBorder="1">
      <alignment/>
      <protection/>
    </xf>
    <xf numFmtId="180" fontId="44" fillId="0" borderId="76" xfId="42" applyNumberFormat="1" applyFont="1" applyFill="1" applyBorder="1" applyAlignment="1" applyProtection="1">
      <alignment/>
      <protection/>
    </xf>
    <xf numFmtId="0" fontId="45" fillId="0" borderId="39" xfId="61" applyFont="1" applyBorder="1">
      <alignment/>
      <protection/>
    </xf>
    <xf numFmtId="0" fontId="45" fillId="0" borderId="15" xfId="61" applyFont="1" applyBorder="1">
      <alignment/>
      <protection/>
    </xf>
    <xf numFmtId="180" fontId="45" fillId="0" borderId="88" xfId="42" applyNumberFormat="1" applyFont="1" applyFill="1" applyBorder="1" applyAlignment="1" applyProtection="1">
      <alignment/>
      <protection/>
    </xf>
    <xf numFmtId="0" fontId="44" fillId="0" borderId="110" xfId="61" applyFont="1" applyBorder="1">
      <alignment/>
      <protection/>
    </xf>
    <xf numFmtId="0" fontId="44" fillId="0" borderId="48" xfId="61" applyFont="1" applyBorder="1">
      <alignment/>
      <protection/>
    </xf>
    <xf numFmtId="180" fontId="44" fillId="0" borderId="79" xfId="42" applyNumberFormat="1" applyFont="1" applyFill="1" applyBorder="1" applyAlignment="1" applyProtection="1">
      <alignment/>
      <protection/>
    </xf>
    <xf numFmtId="0" fontId="44" fillId="0" borderId="111" xfId="61" applyFont="1" applyBorder="1">
      <alignment/>
      <protection/>
    </xf>
    <xf numFmtId="0" fontId="44" fillId="0" borderId="112" xfId="61" applyFont="1" applyBorder="1">
      <alignment/>
      <protection/>
    </xf>
    <xf numFmtId="180" fontId="44" fillId="0" borderId="113" xfId="42" applyNumberFormat="1" applyFont="1" applyFill="1" applyBorder="1" applyAlignment="1" applyProtection="1">
      <alignment/>
      <protection/>
    </xf>
    <xf numFmtId="0" fontId="44" fillId="0" borderId="104" xfId="61" applyFont="1" applyBorder="1">
      <alignment/>
      <protection/>
    </xf>
    <xf numFmtId="180" fontId="44" fillId="0" borderId="106" xfId="42" applyNumberFormat="1" applyFont="1" applyFill="1" applyBorder="1" applyAlignment="1" applyProtection="1">
      <alignment/>
      <protection/>
    </xf>
    <xf numFmtId="0" fontId="44" fillId="0" borderId="95" xfId="61" applyFont="1" applyBorder="1">
      <alignment/>
      <protection/>
    </xf>
    <xf numFmtId="0" fontId="44" fillId="0" borderId="96" xfId="61" applyFont="1" applyBorder="1">
      <alignment/>
      <protection/>
    </xf>
    <xf numFmtId="180" fontId="44" fillId="0" borderId="97" xfId="42" applyNumberFormat="1" applyFont="1" applyFill="1" applyBorder="1" applyAlignment="1" applyProtection="1">
      <alignment/>
      <protection/>
    </xf>
    <xf numFmtId="176" fontId="52" fillId="0" borderId="10" xfId="60" applyNumberFormat="1" applyFont="1" applyFill="1" applyBorder="1" applyAlignment="1" applyProtection="1">
      <alignment horizontal="right" vertical="center" wrapText="1"/>
      <protection/>
    </xf>
    <xf numFmtId="0" fontId="21" fillId="0" borderId="16" xfId="0" applyFont="1" applyBorder="1" applyAlignment="1">
      <alignment horizontal="left"/>
    </xf>
    <xf numFmtId="0" fontId="19" fillId="0" borderId="44" xfId="0" applyFont="1" applyBorder="1" applyAlignment="1">
      <alignment horizontal="left"/>
    </xf>
    <xf numFmtId="0" fontId="19" fillId="0" borderId="14" xfId="0" applyFont="1" applyBorder="1" applyAlignment="1">
      <alignment horizontal="left"/>
    </xf>
    <xf numFmtId="177" fontId="53" fillId="0" borderId="15" xfId="59" applyNumberFormat="1" applyFont="1" applyFill="1" applyBorder="1" applyAlignment="1" applyProtection="1">
      <alignment vertical="center"/>
      <protection locked="0"/>
    </xf>
    <xf numFmtId="177" fontId="53" fillId="0" borderId="10" xfId="59" applyNumberFormat="1" applyFont="1" applyFill="1" applyBorder="1" applyAlignment="1" applyProtection="1">
      <alignment vertical="center"/>
      <protection locked="0"/>
    </xf>
    <xf numFmtId="177" fontId="56" fillId="0" borderId="10" xfId="59" applyNumberFormat="1" applyFont="1" applyFill="1" applyBorder="1" applyAlignment="1" applyProtection="1">
      <alignment vertical="center"/>
      <protection/>
    </xf>
    <xf numFmtId="177" fontId="56" fillId="0" borderId="10" xfId="59" applyNumberFormat="1" applyFont="1" applyFill="1" applyBorder="1" applyAlignment="1" applyProtection="1">
      <alignment vertical="center"/>
      <protection locked="0"/>
    </xf>
    <xf numFmtId="0" fontId="0" fillId="0" borderId="37" xfId="0" applyBorder="1" applyAlignment="1">
      <alignment/>
    </xf>
    <xf numFmtId="0" fontId="0" fillId="0" borderId="13" xfId="0" applyFill="1" applyBorder="1" applyAlignment="1">
      <alignment/>
    </xf>
    <xf numFmtId="0" fontId="50" fillId="0" borderId="0" xfId="59" applyFont="1" applyFill="1" applyBorder="1" applyAlignment="1" applyProtection="1">
      <alignment horizontal="right" vertical="center"/>
      <protection/>
    </xf>
    <xf numFmtId="0" fontId="44" fillId="0" borderId="0" xfId="60" applyFont="1" applyFill="1" applyAlignment="1" applyProtection="1">
      <alignment horizontal="center" vertical="center" wrapText="1"/>
      <protection/>
    </xf>
    <xf numFmtId="0" fontId="44" fillId="0" borderId="0" xfId="60" applyFont="1" applyFill="1" applyAlignment="1" applyProtection="1">
      <alignment horizontal="center" vertical="center"/>
      <protection/>
    </xf>
    <xf numFmtId="0" fontId="0" fillId="0" borderId="45" xfId="0" applyBorder="1" applyAlignment="1">
      <alignment horizontal="right"/>
    </xf>
    <xf numFmtId="0" fontId="32" fillId="0" borderId="87" xfId="0" applyFont="1" applyBorder="1" applyAlignment="1">
      <alignment horizontal="center"/>
    </xf>
    <xf numFmtId="0" fontId="32" fillId="0" borderId="53" xfId="0" applyFont="1" applyBorder="1" applyAlignment="1">
      <alignment horizontal="center"/>
    </xf>
    <xf numFmtId="0" fontId="52" fillId="0" borderId="0" xfId="60" applyFont="1" applyFill="1" applyBorder="1" applyAlignment="1" applyProtection="1">
      <alignment vertical="center" wrapText="1"/>
      <protection/>
    </xf>
    <xf numFmtId="175" fontId="53" fillId="0" borderId="0" xfId="59" applyNumberFormat="1" applyFont="1" applyFill="1" applyBorder="1" applyAlignment="1" applyProtection="1">
      <alignment horizontal="center" vertical="center"/>
      <protection/>
    </xf>
    <xf numFmtId="176" fontId="52" fillId="0" borderId="0" xfId="60" applyNumberFormat="1" applyFont="1" applyFill="1" applyBorder="1" applyAlignment="1" applyProtection="1">
      <alignment horizontal="right" vertical="center" wrapText="1"/>
      <protection/>
    </xf>
    <xf numFmtId="0" fontId="2" fillId="0" borderId="17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1" fillId="0" borderId="8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1" fillId="0" borderId="0" xfId="0" applyFont="1" applyAlignment="1">
      <alignment horizontal="right"/>
    </xf>
    <xf numFmtId="3" fontId="5" fillId="0" borderId="10" xfId="0" applyNumberFormat="1" applyFont="1" applyBorder="1" applyAlignment="1">
      <alignment horizontal="right" vertical="center" wrapText="1"/>
    </xf>
    <xf numFmtId="0" fontId="8" fillId="0" borderId="0" xfId="0" applyFont="1" applyAlignment="1">
      <alignment horizontal="left"/>
    </xf>
    <xf numFmtId="0" fontId="1" fillId="0" borderId="17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3" fontId="1" fillId="0" borderId="17" xfId="0" applyNumberFormat="1" applyFont="1" applyBorder="1" applyAlignment="1">
      <alignment horizontal="right" vertical="center" wrapText="1"/>
    </xf>
    <xf numFmtId="3" fontId="1" fillId="0" borderId="15" xfId="0" applyNumberFormat="1" applyFont="1" applyBorder="1" applyAlignment="1">
      <alignment horizontal="right" vertical="center" wrapText="1"/>
    </xf>
    <xf numFmtId="3" fontId="1" fillId="0" borderId="17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3" fontId="1" fillId="0" borderId="10" xfId="0" applyNumberFormat="1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3" fontId="1" fillId="0" borderId="10" xfId="0" applyNumberFormat="1" applyFont="1" applyBorder="1" applyAlignment="1">
      <alignment horizontal="right" vertical="center" wrapText="1"/>
    </xf>
    <xf numFmtId="0" fontId="10" fillId="0" borderId="0" xfId="0" applyFont="1" applyAlignment="1">
      <alignment horizontal="center"/>
    </xf>
    <xf numFmtId="3" fontId="1" fillId="0" borderId="0" xfId="0" applyNumberFormat="1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left" vertical="center" wrapText="1"/>
    </xf>
    <xf numFmtId="3" fontId="14" fillId="0" borderId="17" xfId="0" applyNumberFormat="1" applyFont="1" applyFill="1" applyBorder="1" applyAlignment="1">
      <alignment horizontal="center" vertical="center" wrapText="1"/>
    </xf>
    <xf numFmtId="3" fontId="14" fillId="0" borderId="15" xfId="0" applyNumberFormat="1" applyFont="1" applyFill="1" applyBorder="1" applyAlignment="1">
      <alignment horizontal="center" vertical="center" wrapText="1"/>
    </xf>
    <xf numFmtId="3" fontId="14" fillId="0" borderId="10" xfId="0" applyNumberFormat="1" applyFont="1" applyBorder="1" applyAlignment="1">
      <alignment horizontal="center" vertical="center"/>
    </xf>
    <xf numFmtId="3" fontId="19" fillId="0" borderId="10" xfId="0" applyNumberFormat="1" applyFont="1" applyBorder="1" applyAlignment="1">
      <alignment horizontal="center" vertical="center" wrapText="1"/>
    </xf>
    <xf numFmtId="3" fontId="14" fillId="0" borderId="16" xfId="0" applyNumberFormat="1" applyFont="1" applyFill="1" applyBorder="1" applyAlignment="1">
      <alignment horizontal="center" vertical="center" wrapText="1"/>
    </xf>
    <xf numFmtId="3" fontId="14" fillId="0" borderId="44" xfId="0" applyNumberFormat="1" applyFont="1" applyFill="1" applyBorder="1" applyAlignment="1">
      <alignment horizontal="center" vertical="center" wrapText="1"/>
    </xf>
    <xf numFmtId="3" fontId="14" fillId="0" borderId="14" xfId="0" applyNumberFormat="1" applyFont="1" applyFill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3" fontId="14" fillId="0" borderId="18" xfId="0" applyNumberFormat="1" applyFont="1" applyBorder="1" applyAlignment="1">
      <alignment horizontal="center" vertical="center" wrapText="1"/>
    </xf>
    <xf numFmtId="3" fontId="14" fillId="0" borderId="114" xfId="0" applyNumberFormat="1" applyFont="1" applyBorder="1" applyAlignment="1">
      <alignment horizontal="center" vertical="center" wrapText="1"/>
    </xf>
    <xf numFmtId="3" fontId="14" fillId="0" borderId="86" xfId="0" applyNumberFormat="1" applyFont="1" applyBorder="1" applyAlignment="1">
      <alignment horizontal="center" vertical="center" wrapText="1"/>
    </xf>
    <xf numFmtId="3" fontId="14" fillId="0" borderId="52" xfId="0" applyNumberFormat="1" applyFont="1" applyBorder="1" applyAlignment="1">
      <alignment horizontal="center" vertical="center" wrapText="1"/>
    </xf>
    <xf numFmtId="3" fontId="14" fillId="0" borderId="12" xfId="0" applyNumberFormat="1" applyFont="1" applyBorder="1" applyAlignment="1">
      <alignment horizontal="center" vertical="center" wrapText="1"/>
    </xf>
    <xf numFmtId="3" fontId="14" fillId="0" borderId="38" xfId="0" applyNumberFormat="1" applyFont="1" applyBorder="1" applyAlignment="1">
      <alignment horizontal="center" vertical="center" wrapText="1"/>
    </xf>
    <xf numFmtId="3" fontId="14" fillId="0" borderId="17" xfId="0" applyNumberFormat="1" applyFont="1" applyBorder="1" applyAlignment="1">
      <alignment horizontal="center" vertical="center" wrapText="1"/>
    </xf>
    <xf numFmtId="3" fontId="14" fillId="0" borderId="15" xfId="0" applyNumberFormat="1" applyFont="1" applyBorder="1" applyAlignment="1">
      <alignment horizontal="center" vertical="center" wrapText="1"/>
    </xf>
    <xf numFmtId="3" fontId="12" fillId="0" borderId="0" xfId="0" applyNumberFormat="1" applyFont="1" applyAlignment="1">
      <alignment horizontal="right"/>
    </xf>
    <xf numFmtId="3" fontId="19" fillId="0" borderId="16" xfId="0" applyNumberFormat="1" applyFont="1" applyFill="1" applyBorder="1" applyAlignment="1">
      <alignment horizontal="center" vertical="center" wrapText="1"/>
    </xf>
    <xf numFmtId="3" fontId="19" fillId="0" borderId="44" xfId="0" applyNumberFormat="1" applyFont="1" applyFill="1" applyBorder="1" applyAlignment="1">
      <alignment horizontal="center" vertical="center" wrapText="1"/>
    </xf>
    <xf numFmtId="3" fontId="19" fillId="0" borderId="14" xfId="0" applyNumberFormat="1" applyFont="1" applyFill="1" applyBorder="1" applyAlignment="1">
      <alignment horizontal="center" vertical="center" wrapText="1"/>
    </xf>
    <xf numFmtId="3" fontId="12" fillId="0" borderId="0" xfId="0" applyNumberFormat="1" applyFont="1" applyAlignment="1">
      <alignment horizontal="right"/>
    </xf>
    <xf numFmtId="0" fontId="13" fillId="0" borderId="0" xfId="0" applyFont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3" fontId="19" fillId="0" borderId="10" xfId="0" applyNumberFormat="1" applyFont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36" fillId="0" borderId="17" xfId="57" applyFont="1" applyBorder="1" applyAlignment="1">
      <alignment horizontal="center" vertical="center"/>
      <protection/>
    </xf>
    <xf numFmtId="0" fontId="36" fillId="0" borderId="13" xfId="57" applyFont="1" applyBorder="1" applyAlignment="1">
      <alignment horizontal="center" vertical="center"/>
      <protection/>
    </xf>
    <xf numFmtId="0" fontId="36" fillId="0" borderId="15" xfId="57" applyFont="1" applyBorder="1" applyAlignment="1">
      <alignment horizontal="center" vertical="center"/>
      <protection/>
    </xf>
    <xf numFmtId="0" fontId="2" fillId="0" borderId="114" xfId="0" applyFont="1" applyBorder="1" applyAlignment="1">
      <alignment horizontal="center" vertical="center" wrapText="1"/>
    </xf>
    <xf numFmtId="0" fontId="2" fillId="0" borderId="8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67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49" fontId="19" fillId="0" borderId="15" xfId="0" applyNumberFormat="1" applyFont="1" applyBorder="1" applyAlignment="1">
      <alignment horizontal="left"/>
    </xf>
    <xf numFmtId="49" fontId="11" fillId="0" borderId="16" xfId="0" applyNumberFormat="1" applyFont="1" applyBorder="1" applyAlignment="1">
      <alignment horizontal="left"/>
    </xf>
    <xf numFmtId="49" fontId="11" fillId="0" borderId="44" xfId="0" applyNumberFormat="1" applyFont="1" applyBorder="1" applyAlignment="1">
      <alignment horizontal="left"/>
    </xf>
    <xf numFmtId="49" fontId="11" fillId="0" borderId="14" xfId="0" applyNumberFormat="1" applyFont="1" applyBorder="1" applyAlignment="1">
      <alignment horizontal="left"/>
    </xf>
    <xf numFmtId="0" fontId="21" fillId="0" borderId="16" xfId="0" applyFont="1" applyBorder="1" applyAlignment="1">
      <alignment horizontal="left"/>
    </xf>
    <xf numFmtId="0" fontId="19" fillId="0" borderId="44" xfId="0" applyFont="1" applyBorder="1" applyAlignment="1">
      <alignment horizontal="left"/>
    </xf>
    <xf numFmtId="0" fontId="19" fillId="0" borderId="14" xfId="0" applyFont="1" applyBorder="1" applyAlignment="1">
      <alignment horizontal="left"/>
    </xf>
    <xf numFmtId="49" fontId="18" fillId="0" borderId="16" xfId="0" applyNumberFormat="1" applyFont="1" applyBorder="1" applyAlignment="1">
      <alignment horizontal="left"/>
    </xf>
    <xf numFmtId="49" fontId="18" fillId="0" borderId="44" xfId="0" applyNumberFormat="1" applyFont="1" applyBorder="1" applyAlignment="1">
      <alignment horizontal="left"/>
    </xf>
    <xf numFmtId="49" fontId="18" fillId="0" borderId="14" xfId="0" applyNumberFormat="1" applyFont="1" applyBorder="1" applyAlignment="1">
      <alignment horizontal="left"/>
    </xf>
    <xf numFmtId="49" fontId="11" fillId="0" borderId="10" xfId="0" applyNumberFormat="1" applyFont="1" applyBorder="1" applyAlignment="1">
      <alignment horizontal="left"/>
    </xf>
    <xf numFmtId="49" fontId="21" fillId="0" borderId="10" xfId="0" applyNumberFormat="1" applyFont="1" applyBorder="1" applyAlignment="1">
      <alignment horizontal="left"/>
    </xf>
    <xf numFmtId="49" fontId="21" fillId="0" borderId="16" xfId="0" applyNumberFormat="1" applyFont="1" applyBorder="1" applyAlignment="1">
      <alignment horizontal="left"/>
    </xf>
    <xf numFmtId="49" fontId="21" fillId="0" borderId="44" xfId="0" applyNumberFormat="1" applyFont="1" applyBorder="1" applyAlignment="1">
      <alignment horizontal="left"/>
    </xf>
    <xf numFmtId="49" fontId="21" fillId="0" borderId="14" xfId="0" applyNumberFormat="1" applyFont="1" applyBorder="1" applyAlignment="1">
      <alignment horizontal="left"/>
    </xf>
    <xf numFmtId="49" fontId="18" fillId="0" borderId="10" xfId="0" applyNumberFormat="1" applyFont="1" applyBorder="1" applyAlignment="1">
      <alignment horizontal="left"/>
    </xf>
    <xf numFmtId="0" fontId="18" fillId="0" borderId="0" xfId="0" applyFont="1" applyAlignment="1">
      <alignment horizontal="center" vertical="center" wrapText="1"/>
    </xf>
    <xf numFmtId="0" fontId="18" fillId="0" borderId="10" xfId="0" applyFont="1" applyBorder="1" applyAlignment="1">
      <alignment horizontal="center"/>
    </xf>
    <xf numFmtId="0" fontId="19" fillId="0" borderId="10" xfId="0" applyFont="1" applyBorder="1" applyAlignment="1">
      <alignment horizontal="center" vertical="center"/>
    </xf>
    <xf numFmtId="0" fontId="0" fillId="0" borderId="16" xfId="0" applyBorder="1" applyAlignment="1">
      <alignment horizontal="left"/>
    </xf>
    <xf numFmtId="0" fontId="0" fillId="0" borderId="44" xfId="0" applyBorder="1" applyAlignment="1">
      <alignment horizontal="left"/>
    </xf>
    <xf numFmtId="0" fontId="0" fillId="0" borderId="14" xfId="0" applyBorder="1" applyAlignment="1">
      <alignment horizontal="left"/>
    </xf>
    <xf numFmtId="0" fontId="21" fillId="0" borderId="16" xfId="0" applyFont="1" applyBorder="1" applyAlignment="1">
      <alignment horizontal="center"/>
    </xf>
    <xf numFmtId="0" fontId="21" fillId="0" borderId="44" xfId="0" applyFont="1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18" fillId="0" borderId="16" xfId="0" applyFont="1" applyBorder="1" applyAlignment="1">
      <alignment horizontal="left"/>
    </xf>
    <xf numFmtId="0" fontId="18" fillId="0" borderId="44" xfId="0" applyFont="1" applyBorder="1" applyAlignment="1">
      <alignment horizontal="left"/>
    </xf>
    <xf numFmtId="0" fontId="18" fillId="0" borderId="14" xfId="0" applyFont="1" applyBorder="1" applyAlignment="1">
      <alignment horizontal="left"/>
    </xf>
    <xf numFmtId="0" fontId="19" fillId="0" borderId="16" xfId="0" applyFont="1" applyBorder="1" applyAlignment="1">
      <alignment horizontal="left"/>
    </xf>
    <xf numFmtId="0" fontId="14" fillId="0" borderId="52" xfId="0" applyFont="1" applyBorder="1" applyAlignment="1">
      <alignment horizontal="left" vertical="center"/>
    </xf>
    <xf numFmtId="0" fontId="14" fillId="0" borderId="14" xfId="0" applyFont="1" applyBorder="1" applyAlignment="1">
      <alignment horizontal="left" vertical="center"/>
    </xf>
    <xf numFmtId="0" fontId="18" fillId="0" borderId="33" xfId="0" applyFont="1" applyBorder="1" applyAlignment="1">
      <alignment horizontal="center" vertical="center"/>
    </xf>
    <xf numFmtId="0" fontId="18" fillId="0" borderId="34" xfId="0" applyFont="1" applyBorder="1" applyAlignment="1">
      <alignment horizontal="center" vertical="center"/>
    </xf>
    <xf numFmtId="0" fontId="13" fillId="32" borderId="115" xfId="0" applyFont="1" applyFill="1" applyBorder="1" applyAlignment="1">
      <alignment horizontal="center" vertical="center"/>
    </xf>
    <xf numFmtId="0" fontId="13" fillId="32" borderId="116" xfId="0" applyFont="1" applyFill="1" applyBorder="1" applyAlignment="1">
      <alignment horizontal="center" vertical="center"/>
    </xf>
    <xf numFmtId="0" fontId="13" fillId="32" borderId="110" xfId="0" applyFont="1" applyFill="1" applyBorder="1" applyAlignment="1">
      <alignment horizontal="center" vertical="center"/>
    </xf>
    <xf numFmtId="0" fontId="13" fillId="32" borderId="48" xfId="0" applyFont="1" applyFill="1" applyBorder="1" applyAlignment="1">
      <alignment horizontal="center" vertical="center"/>
    </xf>
    <xf numFmtId="3" fontId="28" fillId="32" borderId="117" xfId="0" applyNumberFormat="1" applyFont="1" applyFill="1" applyBorder="1" applyAlignment="1">
      <alignment horizontal="right" vertical="center"/>
    </xf>
    <xf numFmtId="3" fontId="28" fillId="32" borderId="118" xfId="0" applyNumberFormat="1" applyFont="1" applyFill="1" applyBorder="1" applyAlignment="1">
      <alignment horizontal="right" vertical="center"/>
    </xf>
    <xf numFmtId="3" fontId="13" fillId="32" borderId="87" xfId="0" applyNumberFormat="1" applyFont="1" applyFill="1" applyBorder="1" applyAlignment="1">
      <alignment horizontal="right" vertical="center"/>
    </xf>
    <xf numFmtId="3" fontId="13" fillId="32" borderId="55" xfId="0" applyNumberFormat="1" applyFont="1" applyFill="1" applyBorder="1" applyAlignment="1">
      <alignment horizontal="right" vertical="center"/>
    </xf>
    <xf numFmtId="0" fontId="2" fillId="0" borderId="87" xfId="0" applyFont="1" applyBorder="1" applyAlignment="1">
      <alignment horizontal="center" vertical="center" wrapText="1"/>
    </xf>
    <xf numFmtId="0" fontId="2" fillId="0" borderId="83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3" fontId="13" fillId="32" borderId="90" xfId="0" applyNumberFormat="1" applyFont="1" applyFill="1" applyBorder="1" applyAlignment="1">
      <alignment horizontal="right" vertical="center"/>
    </xf>
    <xf numFmtId="3" fontId="13" fillId="32" borderId="79" xfId="0" applyNumberFormat="1" applyFont="1" applyFill="1" applyBorder="1" applyAlignment="1">
      <alignment horizontal="right" vertical="center"/>
    </xf>
    <xf numFmtId="3" fontId="13" fillId="32" borderId="116" xfId="0" applyNumberFormat="1" applyFont="1" applyFill="1" applyBorder="1" applyAlignment="1">
      <alignment horizontal="right" vertical="center"/>
    </xf>
    <xf numFmtId="3" fontId="13" fillId="32" borderId="48" xfId="0" applyNumberFormat="1" applyFont="1" applyFill="1" applyBorder="1" applyAlignment="1">
      <alignment horizontal="right" vertical="center"/>
    </xf>
    <xf numFmtId="0" fontId="16" fillId="0" borderId="0" xfId="0" applyFont="1" applyAlignment="1">
      <alignment horizontal="center" vertical="center" wrapText="1"/>
    </xf>
    <xf numFmtId="0" fontId="14" fillId="0" borderId="81" xfId="0" applyFont="1" applyBorder="1" applyAlignment="1">
      <alignment horizontal="center" vertical="center"/>
    </xf>
    <xf numFmtId="0" fontId="19" fillId="0" borderId="87" xfId="0" applyFont="1" applyBorder="1" applyAlignment="1">
      <alignment horizontal="center" vertical="center" wrapText="1"/>
    </xf>
    <xf numFmtId="0" fontId="19" fillId="0" borderId="55" xfId="0" applyFont="1" applyBorder="1" applyAlignment="1">
      <alignment horizontal="center" vertical="center" wrapText="1"/>
    </xf>
    <xf numFmtId="0" fontId="18" fillId="0" borderId="35" xfId="0" applyFont="1" applyBorder="1" applyAlignment="1">
      <alignment horizontal="center"/>
    </xf>
    <xf numFmtId="0" fontId="18" fillId="0" borderId="33" xfId="0" applyFont="1" applyBorder="1" applyAlignment="1">
      <alignment horizontal="center"/>
    </xf>
    <xf numFmtId="0" fontId="18" fillId="0" borderId="64" xfId="0" applyFont="1" applyBorder="1" applyAlignment="1">
      <alignment horizontal="center"/>
    </xf>
    <xf numFmtId="0" fontId="23" fillId="0" borderId="0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left" vertical="center" wrapText="1"/>
    </xf>
    <xf numFmtId="0" fontId="23" fillId="0" borderId="119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2" fillId="0" borderId="89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90" xfId="0" applyFont="1" applyBorder="1" applyAlignment="1">
      <alignment horizontal="center" vertical="center" wrapText="1"/>
    </xf>
    <xf numFmtId="0" fontId="2" fillId="0" borderId="78" xfId="0" applyFont="1" applyBorder="1" applyAlignment="1">
      <alignment horizontal="center" vertical="center" wrapText="1"/>
    </xf>
    <xf numFmtId="0" fontId="2" fillId="0" borderId="88" xfId="0" applyFont="1" applyBorder="1" applyAlignment="1">
      <alignment horizontal="center" vertical="center" wrapText="1"/>
    </xf>
    <xf numFmtId="0" fontId="44" fillId="0" borderId="0" xfId="60" applyFont="1" applyFill="1" applyAlignment="1" applyProtection="1">
      <alignment horizontal="center" vertical="center" wrapText="1"/>
      <protection/>
    </xf>
    <xf numFmtId="0" fontId="44" fillId="0" borderId="0" xfId="60" applyFont="1" applyFill="1" applyAlignment="1" applyProtection="1">
      <alignment horizontal="center" vertical="center"/>
      <protection/>
    </xf>
    <xf numFmtId="0" fontId="47" fillId="0" borderId="0" xfId="60" applyFont="1" applyFill="1" applyBorder="1" applyAlignment="1" applyProtection="1">
      <alignment horizontal="right"/>
      <protection/>
    </xf>
    <xf numFmtId="0" fontId="48" fillId="0" borderId="115" xfId="60" applyFont="1" applyFill="1" applyBorder="1" applyAlignment="1" applyProtection="1">
      <alignment horizontal="center" vertical="center" wrapText="1"/>
      <protection/>
    </xf>
    <xf numFmtId="0" fontId="48" fillId="0" borderId="120" xfId="60" applyFont="1" applyFill="1" applyBorder="1" applyAlignment="1" applyProtection="1">
      <alignment horizontal="center" vertical="center" wrapText="1"/>
      <protection/>
    </xf>
    <xf numFmtId="0" fontId="48" fillId="0" borderId="39" xfId="60" applyFont="1" applyFill="1" applyBorder="1" applyAlignment="1" applyProtection="1">
      <alignment horizontal="center" vertical="center" wrapText="1"/>
      <protection/>
    </xf>
    <xf numFmtId="0" fontId="50" fillId="0" borderId="116" xfId="59" applyFont="1" applyFill="1" applyBorder="1" applyAlignment="1" applyProtection="1">
      <alignment horizontal="center" vertical="center" textRotation="90"/>
      <protection/>
    </xf>
    <xf numFmtId="0" fontId="50" fillId="0" borderId="13" xfId="59" applyFont="1" applyFill="1" applyBorder="1" applyAlignment="1" applyProtection="1">
      <alignment horizontal="center" vertical="center" textRotation="90"/>
      <protection/>
    </xf>
    <xf numFmtId="0" fontId="50" fillId="0" borderId="15" xfId="59" applyFont="1" applyFill="1" applyBorder="1" applyAlignment="1" applyProtection="1">
      <alignment horizontal="center" vertical="center" textRotation="90"/>
      <protection/>
    </xf>
    <xf numFmtId="0" fontId="47" fillId="0" borderId="116" xfId="60" applyFont="1" applyFill="1" applyBorder="1" applyAlignment="1" applyProtection="1">
      <alignment horizontal="center" vertical="center" wrapText="1"/>
      <protection/>
    </xf>
    <xf numFmtId="0" fontId="47" fillId="0" borderId="15" xfId="60" applyFont="1" applyFill="1" applyBorder="1" applyAlignment="1" applyProtection="1">
      <alignment horizontal="center" vertical="center" wrapText="1"/>
      <protection/>
    </xf>
    <xf numFmtId="0" fontId="47" fillId="0" borderId="37" xfId="60" applyFont="1" applyFill="1" applyBorder="1" applyAlignment="1" applyProtection="1">
      <alignment horizontal="center" vertical="center" wrapText="1"/>
      <protection/>
    </xf>
    <xf numFmtId="0" fontId="47" fillId="0" borderId="10" xfId="60" applyFont="1" applyFill="1" applyBorder="1" applyAlignment="1" applyProtection="1">
      <alignment horizontal="center" vertical="center" wrapText="1"/>
      <protection/>
    </xf>
    <xf numFmtId="0" fontId="47" fillId="0" borderId="90" xfId="60" applyFont="1" applyFill="1" applyBorder="1" applyAlignment="1" applyProtection="1">
      <alignment horizontal="center" vertical="center" wrapText="1"/>
      <protection/>
    </xf>
    <xf numFmtId="0" fontId="47" fillId="0" borderId="88" xfId="60" applyFont="1" applyFill="1" applyBorder="1" applyAlignment="1" applyProtection="1">
      <alignment horizontal="center" vertical="center" wrapText="1"/>
      <protection/>
    </xf>
    <xf numFmtId="0" fontId="47" fillId="0" borderId="10" xfId="60" applyFont="1" applyFill="1" applyBorder="1" applyAlignment="1" applyProtection="1">
      <alignment horizontal="center" wrapText="1"/>
      <protection/>
    </xf>
    <xf numFmtId="0" fontId="47" fillId="0" borderId="77" xfId="60" applyFont="1" applyFill="1" applyBorder="1" applyAlignment="1" applyProtection="1">
      <alignment horizontal="center" wrapText="1"/>
      <protection/>
    </xf>
    <xf numFmtId="0" fontId="50" fillId="0" borderId="0" xfId="59" applyFont="1" applyFill="1" applyBorder="1" applyAlignment="1" applyProtection="1">
      <alignment horizontal="right" vertical="center"/>
      <protection/>
    </xf>
    <xf numFmtId="0" fontId="32" fillId="0" borderId="89" xfId="59" applyFont="1" applyFill="1" applyBorder="1" applyAlignment="1" applyProtection="1">
      <alignment horizontal="center" vertical="center" wrapText="1"/>
      <protection/>
    </xf>
    <xf numFmtId="0" fontId="32" fillId="0" borderId="36" xfId="59" applyFont="1" applyFill="1" applyBorder="1" applyAlignment="1" applyProtection="1">
      <alignment horizontal="center" vertical="center" wrapText="1"/>
      <protection/>
    </xf>
    <xf numFmtId="0" fontId="57" fillId="0" borderId="0" xfId="58" applyFont="1" applyFill="1" applyAlignment="1" applyProtection="1">
      <alignment horizontal="center" vertical="top" wrapText="1"/>
      <protection locked="0"/>
    </xf>
    <xf numFmtId="0" fontId="18" fillId="33" borderId="0" xfId="61" applyFont="1" applyFill="1" applyBorder="1" applyAlignment="1">
      <alignment horizontal="center"/>
      <protection/>
    </xf>
    <xf numFmtId="0" fontId="44" fillId="0" borderId="0" xfId="61" applyFont="1" applyBorder="1" applyAlignment="1">
      <alignment horizontal="center"/>
      <protection/>
    </xf>
    <xf numFmtId="180" fontId="11" fillId="0" borderId="121" xfId="42" applyNumberFormat="1" applyFont="1" applyFill="1" applyBorder="1" applyAlignment="1" applyProtection="1">
      <alignment horizontal="right"/>
      <protection/>
    </xf>
  </cellXfs>
  <cellStyles count="55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 2 2" xfId="42"/>
    <cellStyle name="Figyelmezteté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Followed Hyperlink" xfId="55"/>
    <cellStyle name="Magyarázó szöveg" xfId="56"/>
    <cellStyle name="Normál_Munka1" xfId="57"/>
    <cellStyle name="Normál_Munka13" xfId="58"/>
    <cellStyle name="Normál_VAGYONK" xfId="59"/>
    <cellStyle name="Normál_VAGYONKIM" xfId="60"/>
    <cellStyle name="Normál_Zárszámadás mell 2" xfId="61"/>
    <cellStyle name="Összesen" xfId="62"/>
    <cellStyle name="Currency" xfId="63"/>
    <cellStyle name="Currency [0]" xfId="64"/>
    <cellStyle name="Rossz" xfId="65"/>
    <cellStyle name="Semleges" xfId="66"/>
    <cellStyle name="Számítás" xfId="67"/>
    <cellStyle name="Percen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8"/>
  <sheetViews>
    <sheetView zoomScalePageLayoutView="0" workbookViewId="0" topLeftCell="C1">
      <selection activeCell="K4" sqref="K4:K6"/>
    </sheetView>
  </sheetViews>
  <sheetFormatPr defaultColWidth="9.00390625" defaultRowHeight="12.75"/>
  <cols>
    <col min="1" max="1" width="54.125" style="0" customWidth="1"/>
    <col min="2" max="6" width="11.375" style="0" customWidth="1"/>
    <col min="7" max="7" width="53.125" style="0" customWidth="1"/>
    <col min="8" max="9" width="11.375" style="0" customWidth="1"/>
    <col min="10" max="10" width="12.125" style="0" customWidth="1"/>
    <col min="11" max="11" width="11.875" style="0" customWidth="1"/>
  </cols>
  <sheetData>
    <row r="1" spans="8:12" ht="12.75">
      <c r="H1" s="10"/>
      <c r="K1" s="569" t="s">
        <v>581</v>
      </c>
      <c r="L1" s="569"/>
    </row>
    <row r="2" spans="1:10" ht="12.75">
      <c r="A2" s="566" t="s">
        <v>358</v>
      </c>
      <c r="B2" s="566"/>
      <c r="C2" s="566"/>
      <c r="D2" s="566"/>
      <c r="E2" s="566"/>
      <c r="F2" s="566"/>
      <c r="G2" s="566"/>
      <c r="H2" s="566"/>
      <c r="I2" s="566"/>
      <c r="J2" s="566"/>
    </row>
    <row r="3" spans="8:10" ht="12.75">
      <c r="H3" s="565" t="s">
        <v>566</v>
      </c>
      <c r="I3" s="565"/>
      <c r="J3" s="9" t="s">
        <v>6</v>
      </c>
    </row>
    <row r="4" spans="1:12" ht="12.75" customHeight="1">
      <c r="A4" s="567" t="s">
        <v>0</v>
      </c>
      <c r="B4" s="568" t="s">
        <v>9</v>
      </c>
      <c r="C4" s="568" t="s">
        <v>10</v>
      </c>
      <c r="D4" s="568" t="s">
        <v>568</v>
      </c>
      <c r="E4" s="562" t="s">
        <v>567</v>
      </c>
      <c r="F4" s="412" t="s">
        <v>343</v>
      </c>
      <c r="G4" s="570" t="s">
        <v>1</v>
      </c>
      <c r="H4" s="562" t="s">
        <v>9</v>
      </c>
      <c r="I4" s="562" t="s">
        <v>10</v>
      </c>
      <c r="J4" s="568" t="s">
        <v>568</v>
      </c>
      <c r="K4" s="562" t="s">
        <v>591</v>
      </c>
      <c r="L4" s="412" t="s">
        <v>343</v>
      </c>
    </row>
    <row r="5" spans="1:12" ht="12.75" customHeight="1">
      <c r="A5" s="567"/>
      <c r="B5" s="568"/>
      <c r="C5" s="568"/>
      <c r="D5" s="568"/>
      <c r="E5" s="563"/>
      <c r="F5" s="413" t="s">
        <v>344</v>
      </c>
      <c r="G5" s="571"/>
      <c r="H5" s="563"/>
      <c r="I5" s="563"/>
      <c r="J5" s="568"/>
      <c r="K5" s="563"/>
      <c r="L5" s="413" t="s">
        <v>344</v>
      </c>
    </row>
    <row r="6" spans="1:12" ht="25.5" customHeight="1">
      <c r="A6" s="567"/>
      <c r="B6" s="568"/>
      <c r="C6" s="568"/>
      <c r="D6" s="568"/>
      <c r="E6" s="564"/>
      <c r="F6" s="400"/>
      <c r="G6" s="572"/>
      <c r="H6" s="564"/>
      <c r="I6" s="564"/>
      <c r="J6" s="568"/>
      <c r="K6" s="564"/>
      <c r="L6" s="411"/>
    </row>
    <row r="7" spans="1:12" ht="12.75">
      <c r="A7" s="160" t="s">
        <v>30</v>
      </c>
      <c r="B7" s="2">
        <f>B8+B9+B11</f>
        <v>61614</v>
      </c>
      <c r="C7" s="2">
        <f>C8+C9</f>
        <v>0</v>
      </c>
      <c r="D7" s="2">
        <f>D8+D9+D11</f>
        <v>61614</v>
      </c>
      <c r="E7" s="402">
        <f>E8+E9+E11</f>
        <v>66739</v>
      </c>
      <c r="F7" s="402">
        <f>F8+F9+F11</f>
        <v>66739</v>
      </c>
      <c r="G7" s="161" t="s">
        <v>2</v>
      </c>
      <c r="H7" s="2">
        <v>45728</v>
      </c>
      <c r="I7" s="2"/>
      <c r="J7" s="2">
        <f>SUM(H7:I7)</f>
        <v>45728</v>
      </c>
      <c r="K7" s="188">
        <v>41230</v>
      </c>
      <c r="L7" s="188">
        <v>39922</v>
      </c>
    </row>
    <row r="8" spans="1:12" ht="12.75">
      <c r="A8" s="162" t="s">
        <v>32</v>
      </c>
      <c r="B8" s="163">
        <v>37180</v>
      </c>
      <c r="C8" s="164"/>
      <c r="D8" s="163">
        <f>SUM(B8:C8)</f>
        <v>37180</v>
      </c>
      <c r="E8" s="403">
        <v>39644</v>
      </c>
      <c r="F8" s="163">
        <v>39644</v>
      </c>
      <c r="G8" s="165"/>
      <c r="H8" s="2"/>
      <c r="I8" s="2"/>
      <c r="J8" s="47"/>
      <c r="K8" s="47"/>
      <c r="L8" s="188"/>
    </row>
    <row r="9" spans="1:12" ht="12.75">
      <c r="A9" s="166" t="s">
        <v>33</v>
      </c>
      <c r="B9" s="163">
        <v>772</v>
      </c>
      <c r="C9" s="164"/>
      <c r="D9" s="163">
        <f>SUM(B9:C9)</f>
        <v>772</v>
      </c>
      <c r="E9" s="403">
        <v>4726</v>
      </c>
      <c r="F9" s="163">
        <v>4726</v>
      </c>
      <c r="G9" s="161" t="s">
        <v>11</v>
      </c>
      <c r="H9" s="2">
        <v>9810</v>
      </c>
      <c r="I9" s="2"/>
      <c r="J9" s="2">
        <f>SUM(H9:I9)</f>
        <v>9810</v>
      </c>
      <c r="K9" s="188">
        <v>11328</v>
      </c>
      <c r="L9" s="188">
        <v>11328</v>
      </c>
    </row>
    <row r="10" spans="1:12" ht="12.75">
      <c r="A10" s="167"/>
      <c r="B10" s="168"/>
      <c r="C10" s="169"/>
      <c r="D10" s="170"/>
      <c r="E10" s="404"/>
      <c r="F10" s="170"/>
      <c r="G10" s="165"/>
      <c r="H10" s="2"/>
      <c r="I10" s="2"/>
      <c r="J10" s="47"/>
      <c r="K10" s="47"/>
      <c r="L10" s="188"/>
    </row>
    <row r="11" spans="1:12" ht="12.75">
      <c r="A11" s="252" t="s">
        <v>181</v>
      </c>
      <c r="B11" s="2">
        <v>23662</v>
      </c>
      <c r="C11" s="171"/>
      <c r="D11" s="2">
        <v>23662</v>
      </c>
      <c r="E11" s="402">
        <v>22369</v>
      </c>
      <c r="F11" s="2">
        <v>22369</v>
      </c>
      <c r="G11" s="161" t="s">
        <v>19</v>
      </c>
      <c r="H11" s="2">
        <v>34334</v>
      </c>
      <c r="I11" s="2"/>
      <c r="J11" s="2">
        <f>SUM(H11:I11)</f>
        <v>34334</v>
      </c>
      <c r="K11" s="188">
        <v>39422</v>
      </c>
      <c r="L11" s="188">
        <v>39129</v>
      </c>
    </row>
    <row r="12" spans="1:12" ht="12.75">
      <c r="A12" s="160" t="s">
        <v>31</v>
      </c>
      <c r="B12" s="2"/>
      <c r="C12" s="164"/>
      <c r="D12" s="163"/>
      <c r="E12" s="171">
        <v>20253</v>
      </c>
      <c r="F12" s="2">
        <v>20253</v>
      </c>
      <c r="G12" s="165"/>
      <c r="H12" s="2"/>
      <c r="I12" s="2"/>
      <c r="J12" s="47"/>
      <c r="K12" s="47"/>
      <c r="L12" s="188"/>
    </row>
    <row r="13" spans="1:12" ht="12.75">
      <c r="A13" s="166" t="s">
        <v>34</v>
      </c>
      <c r="B13" s="163"/>
      <c r="C13" s="164"/>
      <c r="D13" s="163"/>
      <c r="E13" s="164">
        <v>17389</v>
      </c>
      <c r="F13" s="163">
        <v>17389</v>
      </c>
      <c r="G13" s="165"/>
      <c r="H13" s="163"/>
      <c r="I13" s="163"/>
      <c r="J13" s="51"/>
      <c r="K13" s="47"/>
      <c r="L13" s="188"/>
    </row>
    <row r="14" spans="1:12" ht="12.75">
      <c r="A14" s="166" t="s">
        <v>330</v>
      </c>
      <c r="B14" s="163"/>
      <c r="C14" s="164"/>
      <c r="D14" s="163"/>
      <c r="E14" s="164">
        <v>2864</v>
      </c>
      <c r="F14" s="163">
        <v>2864</v>
      </c>
      <c r="G14" s="161"/>
      <c r="H14" s="2"/>
      <c r="I14" s="2"/>
      <c r="J14" s="47"/>
      <c r="K14" s="47"/>
      <c r="L14" s="188"/>
    </row>
    <row r="15" spans="1:12" ht="12.75">
      <c r="A15" s="160" t="s">
        <v>18</v>
      </c>
      <c r="B15" s="2">
        <f>SUM(B16:B24)</f>
        <v>18100</v>
      </c>
      <c r="C15" s="171"/>
      <c r="D15" s="2">
        <f aca="true" t="shared" si="0" ref="D15:E17">SUM(B15:C15)</f>
        <v>18100</v>
      </c>
      <c r="E15" s="2">
        <f>SUM(E16:E24)</f>
        <v>22101</v>
      </c>
      <c r="F15" s="402">
        <f>F16+F17+F19+F20+F22</f>
        <v>19153</v>
      </c>
      <c r="G15" s="161" t="s">
        <v>20</v>
      </c>
      <c r="H15" s="2">
        <v>3952</v>
      </c>
      <c r="I15" s="2"/>
      <c r="J15" s="2">
        <f>SUM(H15:I15)</f>
        <v>3952</v>
      </c>
      <c r="K15" s="188">
        <v>2096</v>
      </c>
      <c r="L15" s="188">
        <v>2096</v>
      </c>
    </row>
    <row r="16" spans="1:12" ht="12.75">
      <c r="A16" s="166" t="s">
        <v>565</v>
      </c>
      <c r="B16" s="163">
        <v>6000</v>
      </c>
      <c r="C16" s="164"/>
      <c r="D16" s="163">
        <f t="shared" si="0"/>
        <v>6000</v>
      </c>
      <c r="E16" s="403">
        <f t="shared" si="0"/>
        <v>6000</v>
      </c>
      <c r="F16" s="163">
        <v>3143</v>
      </c>
      <c r="G16" s="114"/>
      <c r="H16" s="163"/>
      <c r="I16" s="163"/>
      <c r="J16" s="47"/>
      <c r="K16" s="47"/>
      <c r="L16" s="188"/>
    </row>
    <row r="17" spans="1:12" ht="12.75">
      <c r="A17" s="166" t="s">
        <v>58</v>
      </c>
      <c r="B17" s="163">
        <v>2800</v>
      </c>
      <c r="C17" s="164"/>
      <c r="D17" s="163">
        <f t="shared" si="0"/>
        <v>2800</v>
      </c>
      <c r="E17" s="403">
        <v>2801</v>
      </c>
      <c r="F17" s="163">
        <v>2801</v>
      </c>
      <c r="G17" s="172" t="s">
        <v>21</v>
      </c>
      <c r="H17" s="2">
        <f>SUM(H18:H19)</f>
        <v>14642</v>
      </c>
      <c r="I17" s="2"/>
      <c r="J17" s="2">
        <f>SUM(J18:J19)</f>
        <v>14642</v>
      </c>
      <c r="K17" s="188">
        <v>17943</v>
      </c>
      <c r="L17" s="188">
        <v>17943</v>
      </c>
    </row>
    <row r="18" spans="1:12" ht="12.75">
      <c r="A18" s="166" t="s">
        <v>35</v>
      </c>
      <c r="B18" s="163"/>
      <c r="C18" s="164"/>
      <c r="D18" s="163"/>
      <c r="E18" s="403"/>
      <c r="F18" s="163"/>
      <c r="G18" s="165" t="s">
        <v>26</v>
      </c>
      <c r="H18" s="163">
        <v>3869</v>
      </c>
      <c r="I18" s="163"/>
      <c r="J18" s="51">
        <f>SUM(H18:I18)</f>
        <v>3869</v>
      </c>
      <c r="K18" s="47">
        <v>8088</v>
      </c>
      <c r="L18" s="47">
        <v>8088</v>
      </c>
    </row>
    <row r="19" spans="1:12" ht="12.75">
      <c r="A19" s="166" t="s">
        <v>36</v>
      </c>
      <c r="B19" s="163">
        <v>6000</v>
      </c>
      <c r="C19" s="164"/>
      <c r="D19" s="163">
        <f>SUM(B19:C19)</f>
        <v>6000</v>
      </c>
      <c r="E19" s="403">
        <v>10000</v>
      </c>
      <c r="F19" s="163">
        <v>10352</v>
      </c>
      <c r="G19" s="165" t="s">
        <v>27</v>
      </c>
      <c r="H19" s="163">
        <v>10773</v>
      </c>
      <c r="I19" s="163"/>
      <c r="J19" s="51">
        <f>SUM(H19:I19)</f>
        <v>10773</v>
      </c>
      <c r="K19" s="47">
        <v>9855</v>
      </c>
      <c r="L19" s="47">
        <v>9855</v>
      </c>
    </row>
    <row r="20" spans="1:12" ht="12.75">
      <c r="A20" s="166" t="s">
        <v>37</v>
      </c>
      <c r="B20" s="163">
        <v>2800</v>
      </c>
      <c r="C20" s="164"/>
      <c r="D20" s="163">
        <f>SUM(B20:C20)</f>
        <v>2800</v>
      </c>
      <c r="E20" s="403">
        <f>SUM(C20:D20)</f>
        <v>2800</v>
      </c>
      <c r="F20" s="163">
        <v>2678</v>
      </c>
      <c r="G20" s="173"/>
      <c r="H20" s="163"/>
      <c r="I20" s="163"/>
      <c r="J20" s="51"/>
      <c r="K20" s="188"/>
      <c r="L20" s="47"/>
    </row>
    <row r="21" spans="1:12" ht="12.75">
      <c r="A21" s="166" t="s">
        <v>38</v>
      </c>
      <c r="B21" s="163"/>
      <c r="C21" s="164"/>
      <c r="D21" s="163"/>
      <c r="E21" s="403"/>
      <c r="F21" s="163"/>
      <c r="G21" s="114"/>
      <c r="H21" s="163"/>
      <c r="I21" s="174"/>
      <c r="J21" s="47"/>
      <c r="K21" s="188"/>
      <c r="L21" s="47"/>
    </row>
    <row r="22" spans="1:12" ht="12.75">
      <c r="A22" s="166" t="s">
        <v>8</v>
      </c>
      <c r="B22" s="163">
        <v>200</v>
      </c>
      <c r="C22" s="164"/>
      <c r="D22" s="163">
        <f>SUM(B22:C22)</f>
        <v>200</v>
      </c>
      <c r="E22" s="403">
        <f>SUM(C22:D22)</f>
        <v>200</v>
      </c>
      <c r="F22" s="163">
        <v>179</v>
      </c>
      <c r="G22" s="114"/>
      <c r="H22" s="47"/>
      <c r="I22" s="165"/>
      <c r="J22" s="47"/>
      <c r="K22" s="188"/>
      <c r="L22" s="47"/>
    </row>
    <row r="23" spans="1:12" ht="12.75">
      <c r="A23" s="166" t="s">
        <v>39</v>
      </c>
      <c r="B23" s="163"/>
      <c r="C23" s="164"/>
      <c r="D23" s="163"/>
      <c r="E23" s="403"/>
      <c r="F23" s="163"/>
      <c r="G23" s="172" t="s">
        <v>4</v>
      </c>
      <c r="H23" s="2">
        <v>0</v>
      </c>
      <c r="I23" s="2"/>
      <c r="J23" s="2">
        <f>SUM(H23:I23)</f>
        <v>0</v>
      </c>
      <c r="K23" s="188">
        <v>3783</v>
      </c>
      <c r="L23" s="188">
        <v>3782</v>
      </c>
    </row>
    <row r="24" spans="1:12" ht="12.75">
      <c r="A24" s="166" t="s">
        <v>7</v>
      </c>
      <c r="B24" s="163">
        <v>300</v>
      </c>
      <c r="C24" s="164"/>
      <c r="D24" s="163">
        <v>300</v>
      </c>
      <c r="E24" s="164">
        <v>300</v>
      </c>
      <c r="F24" s="163"/>
      <c r="G24" s="175"/>
      <c r="H24" s="176"/>
      <c r="I24" s="176"/>
      <c r="J24" s="176"/>
      <c r="K24" s="188"/>
      <c r="L24" s="188"/>
    </row>
    <row r="25" spans="1:12" ht="12.75">
      <c r="A25" s="166"/>
      <c r="B25" s="163"/>
      <c r="C25" s="164"/>
      <c r="D25" s="163"/>
      <c r="E25" s="164"/>
      <c r="F25" s="163"/>
      <c r="G25" s="161"/>
      <c r="H25" s="177"/>
      <c r="I25" s="2"/>
      <c r="J25" s="2"/>
      <c r="K25" s="188"/>
      <c r="L25" s="188"/>
    </row>
    <row r="26" spans="1:12" ht="12.75">
      <c r="A26" s="160" t="s">
        <v>40</v>
      </c>
      <c r="B26" s="2">
        <f>SUM(B27:B36)</f>
        <v>11087</v>
      </c>
      <c r="C26" s="171">
        <f>SUM(C27:C36)</f>
        <v>286</v>
      </c>
      <c r="D26" s="2">
        <f>SUM(D27:D36)</f>
        <v>11373</v>
      </c>
      <c r="E26" s="402">
        <f>SUM(E27:E36)</f>
        <v>13720</v>
      </c>
      <c r="F26" s="402">
        <f>SUM(F27:F36)</f>
        <v>16380</v>
      </c>
      <c r="G26" s="161" t="s">
        <v>3</v>
      </c>
      <c r="H26" s="177">
        <v>3820</v>
      </c>
      <c r="I26" s="2"/>
      <c r="J26" s="2">
        <f>SUM(H26:I26)</f>
        <v>3820</v>
      </c>
      <c r="K26" s="188">
        <v>31307</v>
      </c>
      <c r="L26" s="188">
        <v>31307</v>
      </c>
    </row>
    <row r="27" spans="1:12" ht="12.75">
      <c r="A27" s="166" t="s">
        <v>41</v>
      </c>
      <c r="B27" s="163"/>
      <c r="C27" s="164"/>
      <c r="D27" s="163"/>
      <c r="E27" s="403"/>
      <c r="F27" s="163"/>
      <c r="G27" s="161"/>
      <c r="H27" s="177"/>
      <c r="I27" s="2"/>
      <c r="J27" s="2"/>
      <c r="K27" s="188"/>
      <c r="L27" s="47"/>
    </row>
    <row r="28" spans="1:12" ht="12.75">
      <c r="A28" s="166" t="s">
        <v>42</v>
      </c>
      <c r="B28" s="163">
        <v>2165</v>
      </c>
      <c r="C28" s="164"/>
      <c r="D28" s="163">
        <f>SUM(B28:C28)</f>
        <v>2165</v>
      </c>
      <c r="E28" s="403">
        <f>SUM(C28:D28)</f>
        <v>2165</v>
      </c>
      <c r="F28" s="163">
        <v>1552</v>
      </c>
      <c r="G28" s="161" t="s">
        <v>22</v>
      </c>
      <c r="H28" s="177"/>
      <c r="I28" s="177"/>
      <c r="J28" s="177"/>
      <c r="K28" s="47"/>
      <c r="L28" s="47"/>
    </row>
    <row r="29" spans="1:12" ht="12.75">
      <c r="A29" s="166" t="s">
        <v>43</v>
      </c>
      <c r="B29" s="163">
        <v>921</v>
      </c>
      <c r="C29" s="164"/>
      <c r="D29" s="163">
        <f>SUM(B29:C29)</f>
        <v>921</v>
      </c>
      <c r="E29" s="403">
        <v>921</v>
      </c>
      <c r="F29" s="163">
        <v>2835</v>
      </c>
      <c r="G29" s="165" t="s">
        <v>28</v>
      </c>
      <c r="H29" s="178"/>
      <c r="I29" s="178"/>
      <c r="J29" s="51"/>
      <c r="K29" s="1"/>
      <c r="L29" s="47"/>
    </row>
    <row r="30" spans="1:12" ht="12.75">
      <c r="A30" s="166" t="s">
        <v>44</v>
      </c>
      <c r="B30" s="163"/>
      <c r="C30" s="164"/>
      <c r="D30" s="163"/>
      <c r="E30" s="403"/>
      <c r="F30" s="163"/>
      <c r="G30" s="165" t="s">
        <v>29</v>
      </c>
      <c r="H30" s="178"/>
      <c r="I30" s="51"/>
      <c r="J30" s="51"/>
      <c r="K30" s="321"/>
      <c r="L30" s="47"/>
    </row>
    <row r="31" spans="1:12" ht="12.75">
      <c r="A31" s="166" t="s">
        <v>45</v>
      </c>
      <c r="B31" s="163">
        <v>5786</v>
      </c>
      <c r="C31" s="164">
        <v>225</v>
      </c>
      <c r="D31" s="163">
        <f>SUM(B31:C31)</f>
        <v>6011</v>
      </c>
      <c r="E31" s="403">
        <v>6011</v>
      </c>
      <c r="F31" s="163">
        <v>6275</v>
      </c>
      <c r="G31" s="179"/>
      <c r="H31" s="178"/>
      <c r="I31" s="177"/>
      <c r="J31" s="51"/>
      <c r="K31" s="321"/>
      <c r="L31" s="47"/>
    </row>
    <row r="32" spans="1:12" ht="12.75">
      <c r="A32" s="162" t="s">
        <v>46</v>
      </c>
      <c r="B32" s="163">
        <v>1562</v>
      </c>
      <c r="C32" s="164">
        <v>61</v>
      </c>
      <c r="D32" s="163">
        <f>SUM(B32:C32)</f>
        <v>1623</v>
      </c>
      <c r="E32" s="403">
        <v>2123</v>
      </c>
      <c r="F32" s="163">
        <v>2572</v>
      </c>
      <c r="G32" s="179"/>
      <c r="H32" s="163"/>
      <c r="I32" s="163"/>
      <c r="J32" s="51"/>
      <c r="K32" s="47"/>
      <c r="L32" s="47"/>
    </row>
    <row r="33" spans="1:12" ht="12.75">
      <c r="A33" s="180" t="s">
        <v>47</v>
      </c>
      <c r="B33" s="163"/>
      <c r="C33" s="164"/>
      <c r="D33" s="163"/>
      <c r="E33" s="403"/>
      <c r="F33" s="163"/>
      <c r="G33" s="181"/>
      <c r="H33" s="177"/>
      <c r="I33" s="177"/>
      <c r="J33" s="182"/>
      <c r="K33" s="47"/>
      <c r="L33" s="47"/>
    </row>
    <row r="34" spans="1:12" ht="12.75">
      <c r="A34" s="180" t="s">
        <v>48</v>
      </c>
      <c r="B34" s="163">
        <v>100</v>
      </c>
      <c r="C34" s="164"/>
      <c r="D34" s="163">
        <f>SUM(B34:C34)</f>
        <v>100</v>
      </c>
      <c r="E34" s="403">
        <f>SUM(C34:D34)</f>
        <v>100</v>
      </c>
      <c r="F34" s="163">
        <v>11</v>
      </c>
      <c r="G34" s="161"/>
      <c r="H34" s="177"/>
      <c r="I34" s="177"/>
      <c r="J34" s="177"/>
      <c r="K34" s="47"/>
      <c r="L34" s="47"/>
    </row>
    <row r="35" spans="1:12" ht="12.75">
      <c r="A35" s="162" t="s">
        <v>49</v>
      </c>
      <c r="B35" s="2"/>
      <c r="C35" s="171"/>
      <c r="D35" s="163"/>
      <c r="E35" s="403"/>
      <c r="F35" s="163"/>
      <c r="G35" s="165"/>
      <c r="H35" s="178"/>
      <c r="I35" s="178"/>
      <c r="J35" s="51"/>
      <c r="K35" s="47"/>
      <c r="L35" s="47"/>
    </row>
    <row r="36" spans="1:12" ht="12.75">
      <c r="A36" s="180" t="s">
        <v>50</v>
      </c>
      <c r="B36" s="163">
        <v>553</v>
      </c>
      <c r="C36" s="164"/>
      <c r="D36" s="163">
        <f>SUM(B36:C36)</f>
        <v>553</v>
      </c>
      <c r="E36" s="403">
        <v>2400</v>
      </c>
      <c r="F36" s="163">
        <v>3135</v>
      </c>
      <c r="G36" s="165"/>
      <c r="H36" s="178"/>
      <c r="I36" s="51"/>
      <c r="J36" s="51"/>
      <c r="K36" s="47"/>
      <c r="L36" s="47"/>
    </row>
    <row r="37" spans="1:12" ht="12.75">
      <c r="A37" s="166"/>
      <c r="B37" s="163"/>
      <c r="C37" s="164"/>
      <c r="D37" s="163"/>
      <c r="E37" s="164"/>
      <c r="F37" s="163"/>
      <c r="G37" s="179"/>
      <c r="H37" s="178"/>
      <c r="I37" s="177"/>
      <c r="J37" s="51"/>
      <c r="K37" s="47"/>
      <c r="L37" s="47"/>
    </row>
    <row r="38" spans="1:12" ht="12.75">
      <c r="A38" s="183" t="s">
        <v>51</v>
      </c>
      <c r="B38" s="2">
        <f>SUM(B39)</f>
        <v>0</v>
      </c>
      <c r="C38" s="171">
        <f>SUM(C39)</f>
        <v>0</v>
      </c>
      <c r="D38" s="2">
        <f>SUM(D39)</f>
        <v>0</v>
      </c>
      <c r="E38" s="171">
        <v>4884</v>
      </c>
      <c r="F38" s="2">
        <v>4884</v>
      </c>
      <c r="G38" s="179"/>
      <c r="H38" s="163"/>
      <c r="I38" s="163"/>
      <c r="J38" s="51"/>
      <c r="K38" s="47"/>
      <c r="L38" s="47"/>
    </row>
    <row r="39" spans="1:12" ht="12.75">
      <c r="A39" s="162" t="s">
        <v>52</v>
      </c>
      <c r="B39" s="163"/>
      <c r="C39" s="164"/>
      <c r="D39" s="163"/>
      <c r="E39" s="164">
        <v>4800</v>
      </c>
      <c r="F39" s="163">
        <v>4800</v>
      </c>
      <c r="G39" s="184" t="s">
        <v>5</v>
      </c>
      <c r="H39" s="2"/>
      <c r="I39" s="2"/>
      <c r="J39" s="2"/>
      <c r="K39" s="47"/>
      <c r="L39" s="47"/>
    </row>
    <row r="40" spans="1:12" ht="12.75">
      <c r="A40" s="166" t="s">
        <v>331</v>
      </c>
      <c r="B40" s="163"/>
      <c r="C40" s="164"/>
      <c r="D40" s="163"/>
      <c r="E40" s="164">
        <v>84</v>
      </c>
      <c r="F40" s="163">
        <v>84</v>
      </c>
      <c r="G40" s="185" t="s">
        <v>23</v>
      </c>
      <c r="H40" s="163"/>
      <c r="I40" s="163"/>
      <c r="J40" s="163"/>
      <c r="K40" s="47"/>
      <c r="L40" s="47"/>
    </row>
    <row r="41" spans="1:12" ht="12.75">
      <c r="A41" s="183" t="s">
        <v>30</v>
      </c>
      <c r="B41" s="2">
        <f>B42+B43+B44</f>
        <v>45361</v>
      </c>
      <c r="C41" s="2">
        <f>SUM(C42)</f>
        <v>0</v>
      </c>
      <c r="D41" s="2">
        <f>D42+D43+D44</f>
        <v>45361</v>
      </c>
      <c r="E41" s="402">
        <f>E42+E43+E44+E45+E46</f>
        <v>48700</v>
      </c>
      <c r="F41" s="402">
        <f>F42+F43+F44+F45+F46</f>
        <v>44276</v>
      </c>
      <c r="G41" s="185" t="s">
        <v>24</v>
      </c>
      <c r="H41" s="163">
        <v>500</v>
      </c>
      <c r="I41" s="163"/>
      <c r="J41" s="163">
        <v>500</v>
      </c>
      <c r="K41" s="188">
        <v>500</v>
      </c>
      <c r="L41" s="47"/>
    </row>
    <row r="42" spans="1:12" ht="12.75">
      <c r="A42" s="166" t="s">
        <v>56</v>
      </c>
      <c r="B42" s="163">
        <v>16094</v>
      </c>
      <c r="C42" s="164"/>
      <c r="D42" s="163">
        <f aca="true" t="shared" si="1" ref="D42:E44">SUM(B42:C42)</f>
        <v>16094</v>
      </c>
      <c r="E42" s="403">
        <f t="shared" si="1"/>
        <v>16094</v>
      </c>
      <c r="F42" s="163">
        <v>12491</v>
      </c>
      <c r="G42" s="185" t="s">
        <v>25</v>
      </c>
      <c r="H42" s="163"/>
      <c r="I42" s="163"/>
      <c r="J42" s="163"/>
      <c r="K42" s="47"/>
      <c r="L42" s="47"/>
    </row>
    <row r="43" spans="1:12" ht="12.75">
      <c r="A43" s="162" t="s">
        <v>57</v>
      </c>
      <c r="B43" s="163">
        <v>28854</v>
      </c>
      <c r="C43" s="171"/>
      <c r="D43" s="163">
        <f t="shared" si="1"/>
        <v>28854</v>
      </c>
      <c r="E43" s="403">
        <f t="shared" si="1"/>
        <v>28854</v>
      </c>
      <c r="F43" s="163">
        <v>27736</v>
      </c>
      <c r="G43" s="161"/>
      <c r="H43" s="2"/>
      <c r="I43" s="2"/>
      <c r="J43" s="47"/>
      <c r="K43" s="47"/>
      <c r="L43" s="47"/>
    </row>
    <row r="44" spans="1:12" ht="12.75">
      <c r="A44" s="162" t="s">
        <v>152</v>
      </c>
      <c r="B44" s="163">
        <v>413</v>
      </c>
      <c r="C44" s="171"/>
      <c r="D44" s="163">
        <f t="shared" si="1"/>
        <v>413</v>
      </c>
      <c r="E44" s="403">
        <v>1184</v>
      </c>
      <c r="F44" s="163">
        <v>1187</v>
      </c>
      <c r="G44" s="161" t="s">
        <v>289</v>
      </c>
      <c r="H44" s="2"/>
      <c r="I44" s="2"/>
      <c r="J44" s="47"/>
      <c r="K44" s="188">
        <v>10000</v>
      </c>
      <c r="L44" s="188">
        <v>10000</v>
      </c>
    </row>
    <row r="45" spans="1:12" ht="12.75">
      <c r="A45" s="166" t="s">
        <v>320</v>
      </c>
      <c r="B45" s="47"/>
      <c r="C45" s="47"/>
      <c r="D45" s="47"/>
      <c r="E45" s="166">
        <v>375</v>
      </c>
      <c r="F45" s="47">
        <v>669</v>
      </c>
      <c r="G45" s="161" t="s">
        <v>290</v>
      </c>
      <c r="H45" s="2"/>
      <c r="I45" s="2"/>
      <c r="J45" s="47"/>
      <c r="K45" s="188">
        <v>4299</v>
      </c>
      <c r="L45" s="188">
        <v>1993</v>
      </c>
    </row>
    <row r="46" spans="1:12" ht="12.75">
      <c r="A46" s="166" t="s">
        <v>321</v>
      </c>
      <c r="B46" s="47"/>
      <c r="C46" s="47"/>
      <c r="D46" s="47"/>
      <c r="E46" s="166">
        <v>2193</v>
      </c>
      <c r="F46" s="47">
        <v>2193</v>
      </c>
      <c r="G46" s="165"/>
      <c r="H46" s="2"/>
      <c r="I46" s="2"/>
      <c r="J46" s="47"/>
      <c r="K46" s="47"/>
      <c r="L46" s="188"/>
    </row>
    <row r="47" spans="1:12" ht="12.75">
      <c r="A47" s="377" t="s">
        <v>333</v>
      </c>
      <c r="B47" s="188"/>
      <c r="C47" s="188"/>
      <c r="D47" s="188"/>
      <c r="E47" s="402">
        <f>E48</f>
        <v>228</v>
      </c>
      <c r="F47" s="2">
        <v>228</v>
      </c>
      <c r="G47" s="165"/>
      <c r="H47" s="2"/>
      <c r="I47" s="2"/>
      <c r="J47" s="47"/>
      <c r="K47" s="47"/>
      <c r="L47" s="47"/>
    </row>
    <row r="48" spans="1:12" ht="12.75">
      <c r="A48" s="325" t="s">
        <v>329</v>
      </c>
      <c r="B48" s="47"/>
      <c r="C48" s="47"/>
      <c r="D48" s="47"/>
      <c r="E48" s="405">
        <v>228</v>
      </c>
      <c r="F48" s="374">
        <v>228</v>
      </c>
      <c r="G48" s="165"/>
      <c r="H48" s="2"/>
      <c r="I48" s="2"/>
      <c r="J48" s="47"/>
      <c r="K48" s="47"/>
      <c r="L48" s="47"/>
    </row>
    <row r="49" spans="1:12" ht="12.75">
      <c r="A49" s="325" t="s">
        <v>340</v>
      </c>
      <c r="B49" s="47"/>
      <c r="C49" s="114"/>
      <c r="D49" s="47"/>
      <c r="E49" s="405"/>
      <c r="F49" s="374">
        <v>876</v>
      </c>
      <c r="G49" s="165"/>
      <c r="H49" s="2"/>
      <c r="I49" s="2"/>
      <c r="J49" s="47"/>
      <c r="K49" s="47"/>
      <c r="L49" s="47"/>
    </row>
    <row r="50" spans="1:12" ht="12.75">
      <c r="A50" s="183" t="s">
        <v>54</v>
      </c>
      <c r="B50" s="2"/>
      <c r="C50" s="171"/>
      <c r="D50" s="2"/>
      <c r="E50" s="171">
        <f>E51</f>
        <v>1546</v>
      </c>
      <c r="F50" s="2">
        <v>1546</v>
      </c>
      <c r="G50" s="165"/>
      <c r="H50" s="2"/>
      <c r="I50" s="2"/>
      <c r="J50" s="47"/>
      <c r="K50" s="47"/>
      <c r="L50" s="47"/>
    </row>
    <row r="51" spans="1:12" ht="12.75">
      <c r="A51" s="166" t="s">
        <v>328</v>
      </c>
      <c r="B51" s="163"/>
      <c r="C51" s="164"/>
      <c r="D51" s="163"/>
      <c r="E51" s="164">
        <v>1546</v>
      </c>
      <c r="F51" s="163">
        <v>1546</v>
      </c>
      <c r="G51" s="165"/>
      <c r="H51" s="2"/>
      <c r="I51" s="2"/>
      <c r="J51" s="47"/>
      <c r="K51" s="47"/>
      <c r="L51" s="47"/>
    </row>
    <row r="52" spans="1:12" ht="12.75" customHeight="1">
      <c r="A52" s="3" t="s">
        <v>13</v>
      </c>
      <c r="B52" s="4">
        <f>SUM(B7,B12,B15,B26,B38,B41,B50,B10)</f>
        <v>136162</v>
      </c>
      <c r="C52" s="4">
        <f>SUM(C7,C12,C15,C26,C38,C41,C50)</f>
        <v>286</v>
      </c>
      <c r="D52" s="4">
        <f>SUM(B52:C52)</f>
        <v>136448</v>
      </c>
      <c r="E52" s="406">
        <f>SUM(E7,E12,E15,E26,E38,E41,E50,E10,E47)</f>
        <v>178171</v>
      </c>
      <c r="F52" s="406">
        <f>SUM(F7,F12,F15,F26,F38,F41,F50,F47+F49)</f>
        <v>174335</v>
      </c>
      <c r="G52" s="184" t="s">
        <v>12</v>
      </c>
      <c r="H52" s="2">
        <f>H7+H9+H11+H15+H17+H23+H26+H41</f>
        <v>112786</v>
      </c>
      <c r="I52" s="2">
        <f>SUM(I23:I51)</f>
        <v>0</v>
      </c>
      <c r="J52" s="2">
        <f>J7+J9+J11+J15+J17+J23+J26+J41</f>
        <v>112786</v>
      </c>
      <c r="K52" s="2">
        <f>K7+K9+K11+K15+K17+K23+K26+K41+K44+K45+K46</f>
        <v>161908</v>
      </c>
      <c r="L52" s="2">
        <f>L7+L9+L11+L15+L17+L23+L26+L41+L44+L45+L46</f>
        <v>157500</v>
      </c>
    </row>
    <row r="53" spans="1:12" ht="12.75">
      <c r="A53" s="186" t="s">
        <v>14</v>
      </c>
      <c r="B53" s="2"/>
      <c r="C53" s="171"/>
      <c r="D53" s="2"/>
      <c r="E53" s="402">
        <v>14298</v>
      </c>
      <c r="F53" s="2">
        <v>12306</v>
      </c>
      <c r="G53" s="184" t="s">
        <v>16</v>
      </c>
      <c r="H53" s="2">
        <v>23662</v>
      </c>
      <c r="I53" s="2"/>
      <c r="J53" s="47">
        <v>23662</v>
      </c>
      <c r="K53" s="188">
        <v>33507</v>
      </c>
      <c r="L53" s="47">
        <v>23241</v>
      </c>
    </row>
    <row r="54" spans="1:12" ht="12.75">
      <c r="A54" s="187" t="s">
        <v>55</v>
      </c>
      <c r="B54" s="163"/>
      <c r="C54" s="164"/>
      <c r="D54" s="163">
        <f>SUM(B54:C54)</f>
        <v>0</v>
      </c>
      <c r="E54" s="403">
        <v>2946</v>
      </c>
      <c r="F54" s="163">
        <v>2946</v>
      </c>
      <c r="G54" s="184"/>
      <c r="H54" s="2"/>
      <c r="I54" s="2"/>
      <c r="J54" s="47"/>
      <c r="K54" s="188"/>
      <c r="L54" s="47"/>
    </row>
    <row r="55" spans="1:12" ht="12.75">
      <c r="A55" s="8" t="s">
        <v>15</v>
      </c>
      <c r="B55" s="2">
        <f>SUM(B52:B54)</f>
        <v>136162</v>
      </c>
      <c r="C55" s="2">
        <f>SUM(C52:C54)</f>
        <v>286</v>
      </c>
      <c r="D55" s="2">
        <f>SUM(D52:D54)</f>
        <v>136448</v>
      </c>
      <c r="E55" s="402">
        <f>SUM(E52:E54)</f>
        <v>195415</v>
      </c>
      <c r="F55" s="402">
        <f>SUM(F52:F54)</f>
        <v>189587</v>
      </c>
      <c r="G55" s="15" t="s">
        <v>17</v>
      </c>
      <c r="H55" s="2">
        <f>SUM(H52:H54)</f>
        <v>136448</v>
      </c>
      <c r="I55" s="2">
        <f>SUM(I52:I54)</f>
        <v>0</v>
      </c>
      <c r="J55" s="2">
        <f>SUM(J52:J54)</f>
        <v>136448</v>
      </c>
      <c r="K55" s="2">
        <f>SUM(K52:K54)</f>
        <v>195415</v>
      </c>
      <c r="L55" s="2">
        <f>SUM(L52:L54)</f>
        <v>180741</v>
      </c>
    </row>
    <row r="56" spans="1:6" ht="12.75">
      <c r="A56" s="7"/>
      <c r="B56" s="7"/>
      <c r="C56" s="7"/>
      <c r="D56" s="7"/>
      <c r="E56" s="7"/>
      <c r="F56" s="7"/>
    </row>
    <row r="58" spans="7:10" ht="12.75">
      <c r="G58" s="13"/>
      <c r="H58" s="14"/>
      <c r="I58" s="5"/>
      <c r="J58" s="14"/>
    </row>
  </sheetData>
  <sheetProtection/>
  <mergeCells count="13">
    <mergeCell ref="K1:L1"/>
    <mergeCell ref="J4:J6"/>
    <mergeCell ref="D4:D6"/>
    <mergeCell ref="H4:H6"/>
    <mergeCell ref="G4:G6"/>
    <mergeCell ref="E4:E6"/>
    <mergeCell ref="K4:K6"/>
    <mergeCell ref="I4:I6"/>
    <mergeCell ref="H3:I3"/>
    <mergeCell ref="A2:J2"/>
    <mergeCell ref="A4:A6"/>
    <mergeCell ref="B4:B6"/>
    <mergeCell ref="C4:C6"/>
  </mergeCells>
  <printOptions horizontalCentered="1"/>
  <pageMargins left="0" right="0" top="0.3937007874015748" bottom="0" header="0.5118110236220472" footer="0.5118110236220472"/>
  <pageSetup horizontalDpi="600" verticalDpi="600" orientation="landscape" paperSize="9" scale="64" r:id="rId1"/>
  <headerFooter alignWithMargins="0">
    <oddFooter>&amp;R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D3:J27"/>
  <sheetViews>
    <sheetView tabSelected="1" zoomScalePageLayoutView="0" workbookViewId="0" topLeftCell="A1">
      <selection activeCell="I10" sqref="I10:I12"/>
    </sheetView>
  </sheetViews>
  <sheetFormatPr defaultColWidth="9.00390625" defaultRowHeight="12.75"/>
  <cols>
    <col min="8" max="8" width="18.375" style="0" customWidth="1"/>
    <col min="9" max="9" width="14.75390625" style="0" customWidth="1"/>
  </cols>
  <sheetData>
    <row r="3" ht="12.75">
      <c r="I3" t="s">
        <v>169</v>
      </c>
    </row>
    <row r="5" ht="12.75">
      <c r="D5" s="42" t="s">
        <v>582</v>
      </c>
    </row>
    <row r="6" ht="12.75">
      <c r="D6" s="42"/>
    </row>
    <row r="7" spans="4:9" ht="12.75" customHeight="1">
      <c r="D7" s="688"/>
      <c r="E7" s="688"/>
      <c r="H7" s="688" t="s">
        <v>588</v>
      </c>
      <c r="I7" s="688"/>
    </row>
    <row r="9" ht="13.5" thickBot="1">
      <c r="G9" t="s">
        <v>170</v>
      </c>
    </row>
    <row r="10" spans="4:9" ht="13.5" customHeight="1" thickBot="1">
      <c r="D10" s="236" t="s">
        <v>171</v>
      </c>
      <c r="E10" s="237"/>
      <c r="F10" s="238"/>
      <c r="G10" s="239"/>
      <c r="H10" s="692" t="s">
        <v>568</v>
      </c>
      <c r="I10" s="694" t="s">
        <v>591</v>
      </c>
    </row>
    <row r="11" spans="4:9" ht="12.75">
      <c r="D11" s="240"/>
      <c r="E11" s="227"/>
      <c r="F11" s="227"/>
      <c r="G11" s="241"/>
      <c r="H11" s="693"/>
      <c r="I11" s="695"/>
    </row>
    <row r="12" spans="4:10" ht="52.5" customHeight="1">
      <c r="D12" s="240"/>
      <c r="E12" s="227"/>
      <c r="F12" s="227"/>
      <c r="G12" s="241"/>
      <c r="H12" s="693"/>
      <c r="I12" s="696"/>
      <c r="J12" s="7"/>
    </row>
    <row r="13" spans="4:10" ht="12.75">
      <c r="D13" s="242" t="s">
        <v>172</v>
      </c>
      <c r="E13" s="114"/>
      <c r="F13" s="114"/>
      <c r="G13" s="115"/>
      <c r="H13" s="228"/>
      <c r="I13" s="166"/>
      <c r="J13" s="399"/>
    </row>
    <row r="14" spans="4:10" ht="12.75">
      <c r="D14" s="228"/>
      <c r="E14" s="114"/>
      <c r="F14" s="114"/>
      <c r="G14" s="115"/>
      <c r="H14" s="228"/>
      <c r="I14" s="166"/>
      <c r="J14" s="399"/>
    </row>
    <row r="15" spans="4:10" ht="12.75">
      <c r="D15" s="228" t="s">
        <v>173</v>
      </c>
      <c r="E15" s="114"/>
      <c r="F15" s="114"/>
      <c r="G15" s="115"/>
      <c r="H15" s="228"/>
      <c r="I15" s="166"/>
      <c r="J15" s="399"/>
    </row>
    <row r="16" spans="4:10" ht="12.75">
      <c r="D16" s="228"/>
      <c r="E16" s="114"/>
      <c r="F16" s="114"/>
      <c r="G16" s="115"/>
      <c r="H16" s="228"/>
      <c r="I16" s="166"/>
      <c r="J16" s="399"/>
    </row>
    <row r="17" spans="4:10" ht="12.75">
      <c r="D17" s="228" t="s">
        <v>174</v>
      </c>
      <c r="E17" s="114"/>
      <c r="F17" s="114"/>
      <c r="G17" s="115"/>
      <c r="H17" s="228"/>
      <c r="I17" s="166"/>
      <c r="J17" s="399"/>
    </row>
    <row r="18" spans="4:10" ht="12.75">
      <c r="D18" s="228"/>
      <c r="E18" s="114"/>
      <c r="F18" s="114"/>
      <c r="G18" s="115"/>
      <c r="H18" s="228"/>
      <c r="I18" s="166"/>
      <c r="J18" s="399"/>
    </row>
    <row r="19" spans="4:10" ht="12.75">
      <c r="D19" s="242" t="s">
        <v>175</v>
      </c>
      <c r="E19" s="243"/>
      <c r="F19" s="114"/>
      <c r="G19" s="115"/>
      <c r="H19" s="228"/>
      <c r="I19" s="166"/>
      <c r="J19" s="399"/>
    </row>
    <row r="20" spans="4:10" ht="12.75">
      <c r="D20" s="228"/>
      <c r="E20" s="114"/>
      <c r="F20" s="114"/>
      <c r="G20" s="115"/>
      <c r="H20" s="228"/>
      <c r="I20" s="166"/>
      <c r="J20" s="399"/>
    </row>
    <row r="21" spans="4:10" ht="12.75">
      <c r="D21" s="228"/>
      <c r="E21" s="114"/>
      <c r="F21" s="114"/>
      <c r="G21" s="115"/>
      <c r="H21" s="228"/>
      <c r="I21" s="166"/>
      <c r="J21" s="399"/>
    </row>
    <row r="22" spans="4:10" ht="12.75">
      <c r="D22" s="242" t="s">
        <v>176</v>
      </c>
      <c r="E22" s="243"/>
      <c r="F22" s="114"/>
      <c r="G22" s="115"/>
      <c r="H22" s="228"/>
      <c r="I22" s="166"/>
      <c r="J22" s="399"/>
    </row>
    <row r="23" spans="4:10" ht="12.75">
      <c r="D23" s="228" t="s">
        <v>177</v>
      </c>
      <c r="E23" s="114"/>
      <c r="F23" s="114"/>
      <c r="G23" s="115"/>
      <c r="H23" s="380">
        <v>500</v>
      </c>
      <c r="I23" s="166">
        <v>500</v>
      </c>
      <c r="J23" s="399"/>
    </row>
    <row r="24" spans="4:10" ht="12.75">
      <c r="D24" s="228" t="s">
        <v>178</v>
      </c>
      <c r="E24" s="114"/>
      <c r="F24" s="114"/>
      <c r="G24" s="115"/>
      <c r="H24" s="380"/>
      <c r="I24" s="166"/>
      <c r="J24" s="399"/>
    </row>
    <row r="25" spans="4:10" ht="12.75">
      <c r="D25" s="228"/>
      <c r="E25" s="114"/>
      <c r="F25" s="114"/>
      <c r="G25" s="115"/>
      <c r="H25" s="380"/>
      <c r="I25" s="166"/>
      <c r="J25" s="399"/>
    </row>
    <row r="26" spans="4:10" ht="12.75">
      <c r="D26" s="242" t="s">
        <v>179</v>
      </c>
      <c r="E26" s="243"/>
      <c r="F26" s="243"/>
      <c r="G26" s="115"/>
      <c r="H26" s="380">
        <v>500</v>
      </c>
      <c r="I26" s="166">
        <v>500</v>
      </c>
      <c r="J26" s="399"/>
    </row>
    <row r="27" spans="4:10" ht="13.5" thickBot="1">
      <c r="D27" s="232"/>
      <c r="E27" s="235"/>
      <c r="F27" s="235"/>
      <c r="G27" s="233"/>
      <c r="H27" s="232"/>
      <c r="I27" s="398"/>
      <c r="J27" s="399"/>
    </row>
  </sheetData>
  <sheetProtection/>
  <mergeCells count="4">
    <mergeCell ref="D7:E7"/>
    <mergeCell ref="H7:I7"/>
    <mergeCell ref="H10:H12"/>
    <mergeCell ref="I10:I1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C3:J18"/>
  <sheetViews>
    <sheetView zoomScalePageLayoutView="0" workbookViewId="0" topLeftCell="B1">
      <selection activeCell="F7" sqref="F7:G7"/>
    </sheetView>
  </sheetViews>
  <sheetFormatPr defaultColWidth="9.00390625" defaultRowHeight="12.75"/>
  <cols>
    <col min="4" max="4" width="44.75390625" style="0" customWidth="1"/>
    <col min="5" max="5" width="16.75390625" style="0" customWidth="1"/>
    <col min="6" max="6" width="20.125" style="0" customWidth="1"/>
  </cols>
  <sheetData>
    <row r="3" ht="12.75">
      <c r="F3" t="s">
        <v>584</v>
      </c>
    </row>
    <row r="4" spans="4:5" ht="15.75">
      <c r="D4" s="216" t="s">
        <v>160</v>
      </c>
      <c r="E4" s="217"/>
    </row>
    <row r="5" spans="4:5" ht="12.75">
      <c r="D5" s="218"/>
      <c r="E5" s="218"/>
    </row>
    <row r="6" spans="4:5" ht="15.75">
      <c r="D6" s="219" t="s">
        <v>161</v>
      </c>
      <c r="E6" s="218"/>
    </row>
    <row r="7" spans="6:7" ht="12.75">
      <c r="F7" s="688" t="s">
        <v>594</v>
      </c>
      <c r="G7" s="688"/>
    </row>
    <row r="9" ht="13.5" thickBot="1"/>
    <row r="10" spans="3:6" ht="15.75">
      <c r="C10" s="220" t="s">
        <v>162</v>
      </c>
      <c r="D10" s="221"/>
      <c r="E10" s="558" t="s">
        <v>163</v>
      </c>
      <c r="F10" s="557" t="s">
        <v>164</v>
      </c>
    </row>
    <row r="11" spans="3:10" ht="16.5" thickBot="1">
      <c r="C11" s="222" t="s">
        <v>165</v>
      </c>
      <c r="D11" s="223"/>
      <c r="E11" s="222"/>
      <c r="F11" s="224"/>
      <c r="J11" s="10"/>
    </row>
    <row r="12" spans="3:6" ht="12.75">
      <c r="C12" s="225"/>
      <c r="D12" s="112"/>
      <c r="E12" s="226"/>
      <c r="F12" s="112"/>
    </row>
    <row r="13" spans="3:6" ht="15.75">
      <c r="C13" s="228" t="s">
        <v>166</v>
      </c>
      <c r="D13" s="115"/>
      <c r="E13" s="229">
        <v>10000</v>
      </c>
      <c r="F13" s="556" t="s">
        <v>167</v>
      </c>
    </row>
    <row r="14" spans="3:6" ht="15.75">
      <c r="C14" s="228"/>
      <c r="D14" s="115"/>
      <c r="E14" s="230">
        <v>0</v>
      </c>
      <c r="F14" s="556" t="s">
        <v>168</v>
      </c>
    </row>
    <row r="15" spans="3:6" ht="12.75">
      <c r="C15" s="228"/>
      <c r="D15" s="115"/>
      <c r="E15" s="231"/>
      <c r="F15" s="556"/>
    </row>
    <row r="16" spans="3:6" ht="12.75">
      <c r="C16" s="228"/>
      <c r="D16" s="115"/>
      <c r="E16" s="231"/>
      <c r="F16" s="115"/>
    </row>
    <row r="17" spans="3:6" ht="12.75">
      <c r="C17" s="228"/>
      <c r="D17" s="115"/>
      <c r="E17" s="231"/>
      <c r="F17" s="115"/>
    </row>
    <row r="18" spans="3:6" ht="16.5" thickBot="1">
      <c r="C18" s="232"/>
      <c r="D18" s="233"/>
      <c r="E18" s="234">
        <f>SUM(E13:E17)</f>
        <v>10000</v>
      </c>
      <c r="F18" s="233"/>
    </row>
  </sheetData>
  <sheetProtection/>
  <mergeCells count="1">
    <mergeCell ref="F7:G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2:S33"/>
  <sheetViews>
    <sheetView zoomScalePageLayoutView="0" workbookViewId="0" topLeftCell="B1">
      <selection activeCell="Q6" sqref="Q6"/>
    </sheetView>
  </sheetViews>
  <sheetFormatPr defaultColWidth="9.00390625" defaultRowHeight="12.75"/>
  <cols>
    <col min="3" max="3" width="14.375" style="0" customWidth="1"/>
    <col min="4" max="4" width="13.375" style="0" customWidth="1"/>
  </cols>
  <sheetData>
    <row r="2" spans="6:18" ht="12.75">
      <c r="F2" s="311" t="s">
        <v>270</v>
      </c>
      <c r="G2" s="311"/>
      <c r="H2" s="311"/>
      <c r="I2" s="311"/>
      <c r="J2" s="311"/>
      <c r="K2" s="311"/>
      <c r="R2" t="s">
        <v>284</v>
      </c>
    </row>
    <row r="3" spans="6:11" ht="12.75">
      <c r="F3" s="311" t="s">
        <v>271</v>
      </c>
      <c r="G3" s="311"/>
      <c r="H3" s="311"/>
      <c r="I3" s="311"/>
      <c r="J3" s="311"/>
      <c r="K3" s="311"/>
    </row>
    <row r="4" spans="6:11" ht="12.75">
      <c r="F4" s="311"/>
      <c r="G4" s="311"/>
      <c r="H4" s="311"/>
      <c r="I4" s="311"/>
      <c r="J4" s="311"/>
      <c r="K4" s="311"/>
    </row>
    <row r="5" spans="6:11" ht="12.75">
      <c r="F5" s="311" t="s">
        <v>351</v>
      </c>
      <c r="G5" s="311"/>
      <c r="H5" s="311"/>
      <c r="I5" s="311"/>
      <c r="J5" s="311"/>
      <c r="K5" s="311"/>
    </row>
    <row r="6" ht="12.75">
      <c r="Q6" t="s">
        <v>595</v>
      </c>
    </row>
    <row r="7" ht="13.5" thickBot="1"/>
    <row r="8" spans="2:19" ht="12.75">
      <c r="B8" s="304" t="s">
        <v>272</v>
      </c>
      <c r="C8" s="305"/>
      <c r="D8" s="305" t="s">
        <v>273</v>
      </c>
      <c r="E8" s="430" t="s">
        <v>75</v>
      </c>
      <c r="F8" s="309"/>
      <c r="G8" s="415" t="s">
        <v>343</v>
      </c>
      <c r="H8" s="329" t="s">
        <v>275</v>
      </c>
      <c r="I8" s="430"/>
      <c r="J8" s="431" t="s">
        <v>343</v>
      </c>
      <c r="K8" s="329" t="s">
        <v>76</v>
      </c>
      <c r="L8" s="304"/>
      <c r="M8" s="415" t="s">
        <v>343</v>
      </c>
      <c r="N8" s="310" t="s">
        <v>279</v>
      </c>
      <c r="O8" s="304" t="s">
        <v>279</v>
      </c>
      <c r="P8" s="415" t="s">
        <v>343</v>
      </c>
      <c r="Q8" s="310" t="s">
        <v>278</v>
      </c>
      <c r="R8" s="329" t="s">
        <v>278</v>
      </c>
      <c r="S8" s="415" t="s">
        <v>343</v>
      </c>
    </row>
    <row r="9" spans="2:19" ht="13.5" thickBot="1">
      <c r="B9" s="303"/>
      <c r="C9" s="307"/>
      <c r="D9" s="306" t="s">
        <v>274</v>
      </c>
      <c r="E9" s="437"/>
      <c r="F9" s="438"/>
      <c r="G9" s="385" t="s">
        <v>344</v>
      </c>
      <c r="H9" s="409" t="s">
        <v>276</v>
      </c>
      <c r="I9" s="432"/>
      <c r="J9" s="433" t="s">
        <v>344</v>
      </c>
      <c r="K9" s="409"/>
      <c r="L9" s="303"/>
      <c r="M9" s="385" t="s">
        <v>344</v>
      </c>
      <c r="N9" s="307" t="s">
        <v>277</v>
      </c>
      <c r="O9" s="303" t="s">
        <v>277</v>
      </c>
      <c r="P9" s="434" t="s">
        <v>344</v>
      </c>
      <c r="Q9" s="307" t="s">
        <v>277</v>
      </c>
      <c r="R9" s="409" t="s">
        <v>277</v>
      </c>
      <c r="S9" s="435" t="s">
        <v>344</v>
      </c>
    </row>
    <row r="10" spans="2:19" ht="13.5" thickBot="1">
      <c r="B10" s="316"/>
      <c r="C10" s="317"/>
      <c r="D10" s="434"/>
      <c r="E10" s="436" t="s">
        <v>287</v>
      </c>
      <c r="F10" s="439" t="s">
        <v>286</v>
      </c>
      <c r="G10" s="440"/>
      <c r="H10" s="436" t="s">
        <v>287</v>
      </c>
      <c r="I10" s="318" t="s">
        <v>286</v>
      </c>
      <c r="J10" s="318"/>
      <c r="K10" s="320" t="s">
        <v>287</v>
      </c>
      <c r="L10" s="439" t="s">
        <v>286</v>
      </c>
      <c r="M10" s="440"/>
      <c r="N10" s="436" t="s">
        <v>287</v>
      </c>
      <c r="O10" s="439" t="s">
        <v>286</v>
      </c>
      <c r="P10" s="440"/>
      <c r="Q10" s="436" t="s">
        <v>287</v>
      </c>
      <c r="R10" s="410" t="s">
        <v>286</v>
      </c>
      <c r="S10" s="244"/>
    </row>
    <row r="11" spans="2:19" ht="12.75">
      <c r="B11" s="225"/>
      <c r="C11" s="112"/>
      <c r="D11" s="226"/>
      <c r="E11" s="441"/>
      <c r="F11" s="319"/>
      <c r="G11" s="319"/>
      <c r="H11" s="226"/>
      <c r="I11" s="226"/>
      <c r="J11" s="226"/>
      <c r="K11" s="226"/>
      <c r="L11" s="226"/>
      <c r="M11" s="226"/>
      <c r="N11" s="226"/>
      <c r="O11" s="331"/>
      <c r="P11" s="226"/>
      <c r="Q11" s="331"/>
      <c r="R11" s="226"/>
      <c r="S11" s="241"/>
    </row>
    <row r="12" spans="2:19" ht="12.75">
      <c r="B12" s="228" t="s">
        <v>280</v>
      </c>
      <c r="C12" s="115"/>
      <c r="D12" s="308" t="s">
        <v>281</v>
      </c>
      <c r="E12" s="442">
        <v>17137</v>
      </c>
      <c r="F12" s="231">
        <v>17345</v>
      </c>
      <c r="G12" s="231">
        <v>16257</v>
      </c>
      <c r="H12" s="245">
        <v>4675</v>
      </c>
      <c r="I12" s="231">
        <v>4759</v>
      </c>
      <c r="J12" s="231">
        <v>4752</v>
      </c>
      <c r="K12" s="245">
        <v>1850</v>
      </c>
      <c r="L12" s="231">
        <v>2809</v>
      </c>
      <c r="M12" s="231">
        <v>1603</v>
      </c>
      <c r="N12" s="322">
        <f>E12+H12+K12</f>
        <v>23662</v>
      </c>
      <c r="O12" s="332">
        <f>F12+I12+L12</f>
        <v>24913</v>
      </c>
      <c r="P12" s="322">
        <v>22612</v>
      </c>
      <c r="Q12" s="172">
        <v>23662</v>
      </c>
      <c r="R12" s="444">
        <v>23927</v>
      </c>
      <c r="S12" s="115">
        <v>23241</v>
      </c>
    </row>
    <row r="13" spans="2:19" ht="12.75">
      <c r="B13" s="228" t="s">
        <v>350</v>
      </c>
      <c r="C13" s="115"/>
      <c r="D13" s="231"/>
      <c r="E13" s="115"/>
      <c r="F13" s="231"/>
      <c r="G13" s="231"/>
      <c r="H13" s="245"/>
      <c r="I13" s="231"/>
      <c r="J13" s="231"/>
      <c r="K13" s="231"/>
      <c r="L13" s="231"/>
      <c r="M13" s="231"/>
      <c r="N13" s="231"/>
      <c r="O13" s="114"/>
      <c r="P13" s="231"/>
      <c r="Q13" s="114"/>
      <c r="R13" s="231">
        <v>986</v>
      </c>
      <c r="S13" s="115">
        <v>986</v>
      </c>
    </row>
    <row r="14" spans="2:19" ht="12.75">
      <c r="B14" s="228"/>
      <c r="C14" s="115"/>
      <c r="D14" s="381"/>
      <c r="F14" s="231"/>
      <c r="G14" s="231"/>
      <c r="H14" s="231"/>
      <c r="I14" s="231"/>
      <c r="J14" s="231"/>
      <c r="K14" s="231"/>
      <c r="L14" s="231"/>
      <c r="M14" s="231"/>
      <c r="N14" s="231"/>
      <c r="O14" s="114"/>
      <c r="P14" s="231"/>
      <c r="Q14" s="114"/>
      <c r="R14" s="231"/>
      <c r="S14" s="115"/>
    </row>
    <row r="15" spans="2:19" ht="12.75">
      <c r="B15" s="228" t="s">
        <v>283</v>
      </c>
      <c r="C15" s="115"/>
      <c r="D15" s="443"/>
      <c r="F15" s="231"/>
      <c r="G15" s="231"/>
      <c r="H15" s="231"/>
      <c r="I15" s="231"/>
      <c r="J15" s="231"/>
      <c r="K15" s="231"/>
      <c r="L15" s="231"/>
      <c r="M15" s="231"/>
      <c r="N15" s="231"/>
      <c r="O15" s="114"/>
      <c r="P15" s="231"/>
      <c r="Q15" s="172">
        <v>23662</v>
      </c>
      <c r="R15" s="322">
        <f>SUM(R12:R14)</f>
        <v>24913</v>
      </c>
      <c r="S15" s="343">
        <f>SUM(S12:S14)</f>
        <v>24227</v>
      </c>
    </row>
    <row r="16" spans="2:19" ht="13.5" thickBot="1">
      <c r="B16" s="232"/>
      <c r="C16" s="233"/>
      <c r="D16" s="244"/>
      <c r="E16" s="244"/>
      <c r="F16" s="244"/>
      <c r="G16" s="244"/>
      <c r="H16" s="244"/>
      <c r="I16" s="244"/>
      <c r="J16" s="244"/>
      <c r="K16" s="244"/>
      <c r="L16" s="244"/>
      <c r="M16" s="244"/>
      <c r="N16" s="244"/>
      <c r="O16" s="235"/>
      <c r="P16" s="244"/>
      <c r="Q16" s="235"/>
      <c r="R16" s="244"/>
      <c r="S16" s="233"/>
    </row>
    <row r="17" spans="3:4" ht="12.75">
      <c r="C17" s="231"/>
      <c r="D17" s="231"/>
    </row>
    <row r="18" spans="3:4" ht="12.75">
      <c r="C18" s="231"/>
      <c r="D18" s="231"/>
    </row>
    <row r="33" ht="12.75">
      <c r="F33" t="s">
        <v>282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C2:N27"/>
  <sheetViews>
    <sheetView zoomScalePageLayoutView="0" workbookViewId="0" topLeftCell="A1">
      <selection activeCell="K5" sqref="K5"/>
    </sheetView>
  </sheetViews>
  <sheetFormatPr defaultColWidth="9.00390625" defaultRowHeight="12.75"/>
  <sheetData>
    <row r="2" ht="12.75">
      <c r="M2" t="s">
        <v>570</v>
      </c>
    </row>
    <row r="4" spans="3:14" ht="15.75">
      <c r="C4" s="7"/>
      <c r="D4" s="7"/>
      <c r="E4" s="7"/>
      <c r="F4" s="219" t="s">
        <v>558</v>
      </c>
      <c r="G4" s="445"/>
      <c r="H4" s="446"/>
      <c r="I4" s="447"/>
      <c r="J4" s="445"/>
      <c r="K4" s="445"/>
      <c r="L4" s="448"/>
      <c r="M4" s="448"/>
      <c r="N4" s="7"/>
    </row>
    <row r="5" spans="3:14" ht="15.75">
      <c r="C5" s="446"/>
      <c r="D5" s="7"/>
      <c r="E5" s="7"/>
      <c r="F5" s="7"/>
      <c r="G5" s="7"/>
      <c r="H5" s="7"/>
      <c r="I5" s="7"/>
      <c r="J5" s="7"/>
      <c r="K5" t="s">
        <v>587</v>
      </c>
      <c r="N5" s="7"/>
    </row>
    <row r="6" spans="3:14" ht="15.75">
      <c r="C6" s="446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3:14" ht="15.75">
      <c r="C7" s="447"/>
      <c r="D7" s="7"/>
      <c r="E7" s="7"/>
      <c r="F7" s="7"/>
      <c r="G7" s="7"/>
      <c r="H7" s="7"/>
      <c r="I7" s="7"/>
      <c r="J7" s="7"/>
      <c r="K7" s="7"/>
      <c r="L7" s="7"/>
      <c r="M7" s="7"/>
      <c r="N7" s="7"/>
    </row>
    <row r="8" spans="3:14" ht="15.75">
      <c r="C8" s="447" t="s">
        <v>360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</row>
    <row r="9" spans="3:14" ht="15.75">
      <c r="C9" s="447"/>
      <c r="D9" s="7"/>
      <c r="E9" s="7"/>
      <c r="F9" s="7"/>
      <c r="G9" s="7"/>
      <c r="H9" s="7"/>
      <c r="I9" s="7"/>
      <c r="J9" s="7"/>
      <c r="K9" s="7"/>
      <c r="L9" s="7"/>
      <c r="M9" s="7"/>
      <c r="N9" s="7"/>
    </row>
    <row r="10" spans="3:14" ht="15.75">
      <c r="C10" s="449" t="s">
        <v>361</v>
      </c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3:14" ht="15.75">
      <c r="C11" s="449" t="s">
        <v>362</v>
      </c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</row>
    <row r="12" spans="3:14" ht="15.75">
      <c r="C12" s="449" t="s">
        <v>363</v>
      </c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3:14" ht="15.75">
      <c r="C13" s="449" t="s">
        <v>559</v>
      </c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</row>
    <row r="14" spans="3:14" ht="15.75">
      <c r="C14" s="449" t="s">
        <v>560</v>
      </c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3:14" ht="15.75">
      <c r="C15" s="447" t="s">
        <v>364</v>
      </c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3:14" ht="15.75">
      <c r="C16" s="7"/>
      <c r="D16" s="449" t="s">
        <v>365</v>
      </c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3:14" ht="15.75">
      <c r="C17" s="449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</row>
    <row r="18" spans="3:14" ht="15.75">
      <c r="C18" s="447" t="s">
        <v>366</v>
      </c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</row>
    <row r="19" spans="3:14" ht="15.75">
      <c r="C19" s="449" t="s">
        <v>367</v>
      </c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</row>
    <row r="20" spans="3:14" ht="15.75">
      <c r="C20" s="44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</row>
    <row r="21" spans="3:14" ht="15.75">
      <c r="C21" s="447" t="s">
        <v>368</v>
      </c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</row>
    <row r="22" spans="3:14" ht="15.75">
      <c r="C22" s="449" t="s">
        <v>365</v>
      </c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</row>
    <row r="23" spans="3:14" ht="15.75">
      <c r="C23" s="449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</row>
    <row r="24" spans="3:14" ht="15.75">
      <c r="C24" s="447" t="s">
        <v>369</v>
      </c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</row>
    <row r="25" spans="3:14" ht="15.75">
      <c r="C25" s="447" t="s">
        <v>370</v>
      </c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</row>
    <row r="26" spans="3:14" ht="15.75">
      <c r="C26" s="44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</row>
    <row r="27" spans="3:14" ht="15.75">
      <c r="C27" s="44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1:F93"/>
  <sheetViews>
    <sheetView zoomScalePageLayoutView="0" workbookViewId="0" topLeftCell="A1">
      <selection activeCell="D4" sqref="D4"/>
    </sheetView>
  </sheetViews>
  <sheetFormatPr defaultColWidth="9.00390625" defaultRowHeight="12.75"/>
  <cols>
    <col min="1" max="1" width="1.00390625" style="0" customWidth="1"/>
    <col min="2" max="2" width="59.125" style="0" customWidth="1"/>
    <col min="3" max="3" width="9.125" style="0" customWidth="1"/>
    <col min="4" max="4" width="15.875" style="0" customWidth="1"/>
    <col min="5" max="5" width="13.125" style="0" customWidth="1"/>
    <col min="6" max="6" width="13.00390625" style="0" customWidth="1"/>
  </cols>
  <sheetData>
    <row r="1" ht="12.75">
      <c r="E1" t="s">
        <v>575</v>
      </c>
    </row>
    <row r="3" spans="2:6" ht="19.5" customHeight="1">
      <c r="B3" s="697" t="s">
        <v>371</v>
      </c>
      <c r="C3" s="698"/>
      <c r="D3" s="698"/>
      <c r="E3" s="698"/>
      <c r="F3" s="698"/>
    </row>
    <row r="4" spans="2:4" ht="19.5" customHeight="1">
      <c r="B4" s="554"/>
      <c r="C4" s="555"/>
      <c r="D4" t="s">
        <v>587</v>
      </c>
    </row>
    <row r="5" spans="2:6" ht="19.5" customHeight="1" thickBot="1">
      <c r="B5" s="450"/>
      <c r="C5" s="451"/>
      <c r="D5" s="699" t="s">
        <v>372</v>
      </c>
      <c r="E5" s="699"/>
      <c r="F5" s="699"/>
    </row>
    <row r="6" spans="2:6" ht="19.5" customHeight="1">
      <c r="B6" s="700" t="s">
        <v>373</v>
      </c>
      <c r="C6" s="703" t="s">
        <v>374</v>
      </c>
      <c r="D6" s="706"/>
      <c r="E6" s="708" t="s">
        <v>375</v>
      </c>
      <c r="F6" s="710"/>
    </row>
    <row r="7" spans="2:6" ht="19.5" customHeight="1">
      <c r="B7" s="701"/>
      <c r="C7" s="704"/>
      <c r="D7" s="707"/>
      <c r="E7" s="709"/>
      <c r="F7" s="711"/>
    </row>
    <row r="8" spans="2:6" ht="19.5" customHeight="1">
      <c r="B8" s="702"/>
      <c r="C8" s="705"/>
      <c r="D8" s="712" t="s">
        <v>376</v>
      </c>
      <c r="E8" s="712"/>
      <c r="F8" s="713"/>
    </row>
    <row r="9" spans="2:6" ht="13.5" customHeight="1" thickBot="1">
      <c r="B9" s="452" t="s">
        <v>377</v>
      </c>
      <c r="C9" s="453" t="s">
        <v>378</v>
      </c>
      <c r="D9" s="453" t="s">
        <v>379</v>
      </c>
      <c r="E9" s="453" t="s">
        <v>380</v>
      </c>
      <c r="F9" s="454" t="s">
        <v>381</v>
      </c>
    </row>
    <row r="10" spans="2:6" ht="13.5" customHeight="1">
      <c r="B10" s="455" t="s">
        <v>382</v>
      </c>
      <c r="C10" s="456" t="s">
        <v>383</v>
      </c>
      <c r="D10" s="457"/>
      <c r="E10" s="457"/>
      <c r="F10" s="458"/>
    </row>
    <row r="11" spans="2:6" ht="13.5" customHeight="1">
      <c r="B11" s="459" t="s">
        <v>384</v>
      </c>
      <c r="C11" s="460" t="s">
        <v>385</v>
      </c>
      <c r="D11" s="47"/>
      <c r="E11" s="461">
        <v>284467</v>
      </c>
      <c r="F11" s="462"/>
    </row>
    <row r="12" spans="2:6" ht="13.5" customHeight="1">
      <c r="B12" s="459" t="s">
        <v>386</v>
      </c>
      <c r="C12" s="460" t="s">
        <v>387</v>
      </c>
      <c r="D12" s="47"/>
      <c r="E12" s="468">
        <v>280061</v>
      </c>
      <c r="F12" s="462">
        <v>0</v>
      </c>
    </row>
    <row r="13" spans="2:6" ht="13.5" customHeight="1">
      <c r="B13" s="463" t="s">
        <v>388</v>
      </c>
      <c r="C13" s="460" t="s">
        <v>389</v>
      </c>
      <c r="D13" s="47"/>
      <c r="E13" s="464"/>
      <c r="F13" s="465"/>
    </row>
    <row r="14" spans="2:6" ht="13.5" customHeight="1">
      <c r="B14" s="463" t="s">
        <v>390</v>
      </c>
      <c r="C14" s="460" t="s">
        <v>391</v>
      </c>
      <c r="D14" s="47"/>
      <c r="E14" s="466"/>
      <c r="F14" s="467"/>
    </row>
    <row r="15" spans="2:6" ht="13.5" customHeight="1">
      <c r="B15" s="463" t="s">
        <v>392</v>
      </c>
      <c r="C15" s="460" t="s">
        <v>393</v>
      </c>
      <c r="D15" s="47"/>
      <c r="E15" s="466"/>
      <c r="F15" s="467"/>
    </row>
    <row r="16" spans="2:6" ht="13.5" customHeight="1">
      <c r="B16" s="463" t="s">
        <v>394</v>
      </c>
      <c r="C16" s="460" t="s">
        <v>395</v>
      </c>
      <c r="D16" s="47"/>
      <c r="E16" s="466"/>
      <c r="F16" s="467"/>
    </row>
    <row r="17" spans="2:6" ht="13.5" customHeight="1">
      <c r="B17" s="459" t="s">
        <v>396</v>
      </c>
      <c r="C17" s="460" t="s">
        <v>397</v>
      </c>
      <c r="D17" s="47"/>
      <c r="E17" s="468">
        <v>3562</v>
      </c>
      <c r="F17" s="469">
        <v>0</v>
      </c>
    </row>
    <row r="18" spans="2:6" ht="13.5" customHeight="1">
      <c r="B18" s="463" t="s">
        <v>398</v>
      </c>
      <c r="C18" s="460" t="s">
        <v>399</v>
      </c>
      <c r="D18" s="47"/>
      <c r="E18" s="466">
        <v>5500</v>
      </c>
      <c r="F18" s="467"/>
    </row>
    <row r="19" spans="2:6" ht="13.5" customHeight="1">
      <c r="B19" s="463" t="s">
        <v>400</v>
      </c>
      <c r="C19" s="460" t="s">
        <v>401</v>
      </c>
      <c r="D19" s="47"/>
      <c r="E19" s="466"/>
      <c r="F19" s="467"/>
    </row>
    <row r="20" spans="2:6" ht="13.5" customHeight="1">
      <c r="B20" s="463" t="s">
        <v>402</v>
      </c>
      <c r="C20" s="460" t="s">
        <v>403</v>
      </c>
      <c r="D20" s="47"/>
      <c r="E20" s="466"/>
      <c r="F20" s="467"/>
    </row>
    <row r="21" spans="2:6" ht="13.5" customHeight="1">
      <c r="B21" s="463" t="s">
        <v>404</v>
      </c>
      <c r="C21" s="460" t="s">
        <v>405</v>
      </c>
      <c r="D21" s="47"/>
      <c r="E21" s="466"/>
      <c r="F21" s="467"/>
    </row>
    <row r="22" spans="2:6" ht="13.5" customHeight="1">
      <c r="B22" s="459" t="s">
        <v>406</v>
      </c>
      <c r="C22" s="460" t="s">
        <v>407</v>
      </c>
      <c r="D22" s="47"/>
      <c r="E22" s="468">
        <v>0</v>
      </c>
      <c r="F22" s="469">
        <v>0</v>
      </c>
    </row>
    <row r="23" spans="2:6" ht="13.5" customHeight="1">
      <c r="B23" s="463" t="s">
        <v>408</v>
      </c>
      <c r="C23" s="460" t="s">
        <v>409</v>
      </c>
      <c r="D23" s="47"/>
      <c r="E23" s="466"/>
      <c r="F23" s="467"/>
    </row>
    <row r="24" spans="2:6" ht="13.5" customHeight="1">
      <c r="B24" s="463" t="s">
        <v>410</v>
      </c>
      <c r="C24" s="460" t="s">
        <v>411</v>
      </c>
      <c r="D24" s="47"/>
      <c r="E24" s="466"/>
      <c r="F24" s="467"/>
    </row>
    <row r="25" spans="2:6" ht="13.5" customHeight="1">
      <c r="B25" s="463" t="s">
        <v>412</v>
      </c>
      <c r="C25" s="460" t="s">
        <v>413</v>
      </c>
      <c r="D25" s="47"/>
      <c r="E25" s="466"/>
      <c r="F25" s="467"/>
    </row>
    <row r="26" spans="2:6" ht="13.5" customHeight="1">
      <c r="B26" s="463" t="s">
        <v>414</v>
      </c>
      <c r="C26" s="460" t="s">
        <v>415</v>
      </c>
      <c r="D26" s="47"/>
      <c r="E26" s="466"/>
      <c r="F26" s="467"/>
    </row>
    <row r="27" spans="2:6" ht="13.5" customHeight="1">
      <c r="B27" s="459" t="s">
        <v>416</v>
      </c>
      <c r="C27" s="460" t="s">
        <v>417</v>
      </c>
      <c r="D27" s="47"/>
      <c r="E27" s="468">
        <v>844</v>
      </c>
      <c r="F27" s="469">
        <v>0</v>
      </c>
    </row>
    <row r="28" spans="2:6" ht="13.5" customHeight="1">
      <c r="B28" s="463" t="s">
        <v>418</v>
      </c>
      <c r="C28" s="460" t="s">
        <v>419</v>
      </c>
      <c r="D28" s="47"/>
      <c r="E28" s="466">
        <v>844</v>
      </c>
      <c r="F28" s="467"/>
    </row>
    <row r="29" spans="2:6" ht="13.5" customHeight="1">
      <c r="B29" s="463" t="s">
        <v>420</v>
      </c>
      <c r="C29" s="460" t="s">
        <v>421</v>
      </c>
      <c r="D29" s="47"/>
      <c r="E29" s="466"/>
      <c r="F29" s="467"/>
    </row>
    <row r="30" spans="2:6" ht="13.5" customHeight="1">
      <c r="B30" s="463" t="s">
        <v>422</v>
      </c>
      <c r="C30" s="460" t="s">
        <v>423</v>
      </c>
      <c r="D30" s="47"/>
      <c r="E30" s="466"/>
      <c r="F30" s="467"/>
    </row>
    <row r="31" spans="2:6" ht="13.5" customHeight="1">
      <c r="B31" s="463" t="s">
        <v>424</v>
      </c>
      <c r="C31" s="460" t="s">
        <v>425</v>
      </c>
      <c r="D31" s="47"/>
      <c r="E31" s="466"/>
      <c r="F31" s="467"/>
    </row>
    <row r="32" spans="2:6" ht="13.5" customHeight="1">
      <c r="B32" s="459" t="s">
        <v>426</v>
      </c>
      <c r="C32" s="460" t="s">
        <v>427</v>
      </c>
      <c r="D32" s="47"/>
      <c r="E32" s="468">
        <v>0</v>
      </c>
      <c r="F32" s="469">
        <v>0</v>
      </c>
    </row>
    <row r="33" spans="2:6" ht="13.5" customHeight="1">
      <c r="B33" s="463" t="s">
        <v>428</v>
      </c>
      <c r="C33" s="460" t="s">
        <v>429</v>
      </c>
      <c r="D33" s="47"/>
      <c r="E33" s="466"/>
      <c r="F33" s="467"/>
    </row>
    <row r="34" spans="2:6" ht="13.5" customHeight="1">
      <c r="B34" s="463" t="s">
        <v>430</v>
      </c>
      <c r="C34" s="460" t="s">
        <v>431</v>
      </c>
      <c r="D34" s="47"/>
      <c r="E34" s="466"/>
      <c r="F34" s="467"/>
    </row>
    <row r="35" spans="2:6" ht="13.5" customHeight="1">
      <c r="B35" s="463" t="s">
        <v>432</v>
      </c>
      <c r="C35" s="460" t="s">
        <v>433</v>
      </c>
      <c r="D35" s="47"/>
      <c r="E35" s="466"/>
      <c r="F35" s="467"/>
    </row>
    <row r="36" spans="2:6" ht="13.5" customHeight="1">
      <c r="B36" s="463" t="s">
        <v>434</v>
      </c>
      <c r="C36" s="460" t="s">
        <v>435</v>
      </c>
      <c r="D36" s="47"/>
      <c r="E36" s="466"/>
      <c r="F36" s="467"/>
    </row>
    <row r="37" spans="2:6" ht="13.5" customHeight="1">
      <c r="B37" s="459" t="s">
        <v>436</v>
      </c>
      <c r="C37" s="460" t="s">
        <v>437</v>
      </c>
      <c r="D37" s="47"/>
      <c r="E37" s="468">
        <v>171</v>
      </c>
      <c r="F37" s="469">
        <v>0</v>
      </c>
    </row>
    <row r="38" spans="2:6" ht="13.5" customHeight="1">
      <c r="B38" s="459" t="s">
        <v>438</v>
      </c>
      <c r="C38" s="460" t="s">
        <v>439</v>
      </c>
      <c r="D38" s="47"/>
      <c r="E38" s="468">
        <v>171</v>
      </c>
      <c r="F38" s="469">
        <v>0</v>
      </c>
    </row>
    <row r="39" spans="2:6" ht="13.5" customHeight="1">
      <c r="B39" s="463" t="s">
        <v>440</v>
      </c>
      <c r="C39" s="460" t="s">
        <v>441</v>
      </c>
      <c r="D39" s="47"/>
      <c r="E39" s="466"/>
      <c r="F39" s="467"/>
    </row>
    <row r="40" spans="2:6" ht="13.5" customHeight="1">
      <c r="B40" s="463" t="s">
        <v>442</v>
      </c>
      <c r="C40" s="460" t="s">
        <v>443</v>
      </c>
      <c r="D40" s="47"/>
      <c r="E40" s="466"/>
      <c r="F40" s="467"/>
    </row>
    <row r="41" spans="2:6" ht="13.5" customHeight="1">
      <c r="B41" s="463" t="s">
        <v>444</v>
      </c>
      <c r="C41" s="460" t="s">
        <v>445</v>
      </c>
      <c r="D41" s="47"/>
      <c r="E41" s="466"/>
      <c r="F41" s="467"/>
    </row>
    <row r="42" spans="2:6" ht="13.5" customHeight="1">
      <c r="B42" s="463" t="s">
        <v>446</v>
      </c>
      <c r="C42" s="460" t="s">
        <v>447</v>
      </c>
      <c r="D42" s="47"/>
      <c r="E42" s="466"/>
      <c r="F42" s="467"/>
    </row>
    <row r="43" spans="2:6" ht="13.5" customHeight="1">
      <c r="B43" s="459" t="s">
        <v>448</v>
      </c>
      <c r="C43" s="460" t="s">
        <v>449</v>
      </c>
      <c r="D43" s="47"/>
      <c r="E43" s="468">
        <v>0</v>
      </c>
      <c r="F43" s="469">
        <v>0</v>
      </c>
    </row>
    <row r="44" spans="2:6" ht="13.5" customHeight="1">
      <c r="B44" s="463" t="s">
        <v>450</v>
      </c>
      <c r="C44" s="460" t="s">
        <v>451</v>
      </c>
      <c r="D44" s="47"/>
      <c r="E44" s="466"/>
      <c r="F44" s="467"/>
    </row>
    <row r="45" spans="2:6" ht="13.5" customHeight="1">
      <c r="B45" s="463" t="s">
        <v>452</v>
      </c>
      <c r="C45" s="460" t="s">
        <v>453</v>
      </c>
      <c r="D45" s="47"/>
      <c r="E45" s="466"/>
      <c r="F45" s="467"/>
    </row>
    <row r="46" spans="2:6" ht="13.5" customHeight="1">
      <c r="B46" s="463" t="s">
        <v>454</v>
      </c>
      <c r="C46" s="460" t="s">
        <v>455</v>
      </c>
      <c r="D46" s="47"/>
      <c r="E46" s="466"/>
      <c r="F46" s="467"/>
    </row>
    <row r="47" spans="2:6" ht="13.5" customHeight="1">
      <c r="B47" s="463" t="s">
        <v>456</v>
      </c>
      <c r="C47" s="460" t="s">
        <v>457</v>
      </c>
      <c r="D47" s="47"/>
      <c r="E47" s="466"/>
      <c r="F47" s="467"/>
    </row>
    <row r="48" spans="2:6" ht="13.5" customHeight="1">
      <c r="B48" s="459" t="s">
        <v>458</v>
      </c>
      <c r="C48" s="460" t="s">
        <v>459</v>
      </c>
      <c r="D48" s="47"/>
      <c r="E48" s="468">
        <v>0</v>
      </c>
      <c r="F48" s="469">
        <v>0</v>
      </c>
    </row>
    <row r="49" spans="2:6" ht="13.5" customHeight="1">
      <c r="B49" s="463" t="s">
        <v>460</v>
      </c>
      <c r="C49" s="460" t="s">
        <v>461</v>
      </c>
      <c r="D49" s="47"/>
      <c r="E49" s="466"/>
      <c r="F49" s="467"/>
    </row>
    <row r="50" spans="2:6" ht="13.5" customHeight="1">
      <c r="B50" s="463" t="s">
        <v>462</v>
      </c>
      <c r="C50" s="460" t="s">
        <v>463</v>
      </c>
      <c r="D50" s="47"/>
      <c r="E50" s="466"/>
      <c r="F50" s="467"/>
    </row>
    <row r="51" spans="2:6" ht="13.5" customHeight="1">
      <c r="B51" s="463" t="s">
        <v>464</v>
      </c>
      <c r="C51" s="460" t="s">
        <v>465</v>
      </c>
      <c r="D51" s="47"/>
      <c r="E51" s="466"/>
      <c r="F51" s="467"/>
    </row>
    <row r="52" spans="2:6" ht="13.5" customHeight="1">
      <c r="B52" s="463" t="s">
        <v>466</v>
      </c>
      <c r="C52" s="460" t="s">
        <v>467</v>
      </c>
      <c r="D52" s="47"/>
      <c r="E52" s="466"/>
      <c r="F52" s="467"/>
    </row>
    <row r="53" spans="2:6" ht="13.5" customHeight="1">
      <c r="B53" s="459" t="s">
        <v>468</v>
      </c>
      <c r="C53" s="460" t="s">
        <v>469</v>
      </c>
      <c r="D53" s="47"/>
      <c r="E53" s="466">
        <v>108827</v>
      </c>
      <c r="F53" s="467"/>
    </row>
    <row r="54" spans="2:6" ht="13.5" customHeight="1">
      <c r="B54" s="459" t="s">
        <v>470</v>
      </c>
      <c r="C54" s="460" t="s">
        <v>471</v>
      </c>
      <c r="D54" s="47"/>
      <c r="E54" s="543">
        <v>393465</v>
      </c>
      <c r="F54" s="469">
        <v>0</v>
      </c>
    </row>
    <row r="55" spans="2:6" ht="13.5" customHeight="1">
      <c r="B55" s="459" t="s">
        <v>472</v>
      </c>
      <c r="C55" s="460" t="s">
        <v>473</v>
      </c>
      <c r="D55" s="47"/>
      <c r="E55" s="466">
        <v>337</v>
      </c>
      <c r="F55" s="467"/>
    </row>
    <row r="56" spans="2:6" ht="13.5" customHeight="1">
      <c r="B56" s="459" t="s">
        <v>474</v>
      </c>
      <c r="C56" s="460" t="s">
        <v>475</v>
      </c>
      <c r="D56" s="47"/>
      <c r="E56" s="466"/>
      <c r="F56" s="467"/>
    </row>
    <row r="57" spans="2:6" ht="13.5" customHeight="1">
      <c r="B57" s="459" t="s">
        <v>476</v>
      </c>
      <c r="C57" s="460" t="s">
        <v>477</v>
      </c>
      <c r="D57" s="47"/>
      <c r="E57" s="468">
        <v>337</v>
      </c>
      <c r="F57" s="469">
        <v>0</v>
      </c>
    </row>
    <row r="58" spans="2:6" ht="13.5" customHeight="1">
      <c r="B58" s="459" t="s">
        <v>478</v>
      </c>
      <c r="C58" s="460" t="s">
        <v>479</v>
      </c>
      <c r="D58" s="47"/>
      <c r="E58" s="466"/>
      <c r="F58" s="467"/>
    </row>
    <row r="59" spans="2:6" ht="13.5" customHeight="1">
      <c r="B59" s="459" t="s">
        <v>480</v>
      </c>
      <c r="C59" s="460" t="s">
        <v>481</v>
      </c>
      <c r="D59" s="47"/>
      <c r="E59" s="466"/>
      <c r="F59" s="467"/>
    </row>
    <row r="60" spans="2:6" ht="13.5" customHeight="1">
      <c r="B60" s="459" t="s">
        <v>482</v>
      </c>
      <c r="C60" s="460" t="s">
        <v>483</v>
      </c>
      <c r="D60" s="47"/>
      <c r="E60" s="466" t="s">
        <v>484</v>
      </c>
      <c r="F60" s="467"/>
    </row>
    <row r="61" spans="2:6" ht="13.5" customHeight="1">
      <c r="B61" s="459" t="s">
        <v>485</v>
      </c>
      <c r="C61" s="460" t="s">
        <v>486</v>
      </c>
      <c r="D61" s="47"/>
      <c r="E61" s="466"/>
      <c r="F61" s="467"/>
    </row>
    <row r="62" spans="2:6" ht="13.5" customHeight="1">
      <c r="B62" s="459" t="s">
        <v>487</v>
      </c>
      <c r="C62" s="460" t="s">
        <v>488</v>
      </c>
      <c r="D62" s="47"/>
      <c r="E62" s="468">
        <v>13073</v>
      </c>
      <c r="F62" s="469">
        <v>0</v>
      </c>
    </row>
    <row r="63" spans="2:6" ht="13.5" customHeight="1">
      <c r="B63" s="459" t="s">
        <v>489</v>
      </c>
      <c r="C63" s="460" t="s">
        <v>490</v>
      </c>
      <c r="D63" s="47"/>
      <c r="E63" s="466">
        <v>3221</v>
      </c>
      <c r="F63" s="467"/>
    </row>
    <row r="64" spans="2:6" ht="13.5" customHeight="1">
      <c r="B64" s="459" t="s">
        <v>491</v>
      </c>
      <c r="C64" s="460" t="s">
        <v>492</v>
      </c>
      <c r="D64" s="47"/>
      <c r="E64" s="466">
        <v>4338</v>
      </c>
      <c r="F64" s="467"/>
    </row>
    <row r="65" spans="2:6" ht="13.5" customHeight="1">
      <c r="B65" s="459" t="s">
        <v>493</v>
      </c>
      <c r="C65" s="460" t="s">
        <v>494</v>
      </c>
      <c r="D65" s="47"/>
      <c r="E65" s="466"/>
      <c r="F65" s="467"/>
    </row>
    <row r="66" spans="2:6" ht="13.5" customHeight="1">
      <c r="B66" s="459" t="s">
        <v>495</v>
      </c>
      <c r="C66" s="460" t="s">
        <v>496</v>
      </c>
      <c r="D66" s="47"/>
      <c r="E66" s="543">
        <v>7659</v>
      </c>
      <c r="F66" s="469">
        <v>0</v>
      </c>
    </row>
    <row r="67" spans="2:6" ht="13.5" customHeight="1">
      <c r="B67" s="459" t="s">
        <v>497</v>
      </c>
      <c r="C67" s="460" t="s">
        <v>498</v>
      </c>
      <c r="D67" s="47"/>
      <c r="E67" s="466"/>
      <c r="F67" s="467"/>
    </row>
    <row r="68" spans="2:6" ht="13.5" customHeight="1">
      <c r="B68" s="459" t="s">
        <v>499</v>
      </c>
      <c r="C68" s="460" t="s">
        <v>500</v>
      </c>
      <c r="D68" s="47"/>
      <c r="E68" s="466"/>
      <c r="F68" s="467"/>
    </row>
    <row r="69" spans="2:6" ht="13.5" customHeight="1">
      <c r="B69" s="459" t="s">
        <v>501</v>
      </c>
      <c r="C69" s="460" t="s">
        <v>502</v>
      </c>
      <c r="D69" s="47"/>
      <c r="E69" s="468">
        <v>0</v>
      </c>
      <c r="F69" s="469">
        <v>0</v>
      </c>
    </row>
    <row r="70" spans="2:6" ht="13.5" customHeight="1">
      <c r="B70" s="459" t="s">
        <v>503</v>
      </c>
      <c r="C70" s="460" t="s">
        <v>504</v>
      </c>
      <c r="D70" s="47"/>
      <c r="E70" s="466"/>
      <c r="F70" s="467"/>
    </row>
    <row r="71" spans="2:6" ht="13.5" customHeight="1" thickBot="1">
      <c r="B71" s="470" t="s">
        <v>505</v>
      </c>
      <c r="C71" s="471" t="s">
        <v>506</v>
      </c>
      <c r="D71" s="47"/>
      <c r="E71" s="472">
        <v>414534</v>
      </c>
      <c r="F71" s="473">
        <v>0</v>
      </c>
    </row>
    <row r="72" spans="2:6" ht="13.5" customHeight="1">
      <c r="B72" s="559"/>
      <c r="C72" s="560"/>
      <c r="D72" s="7"/>
      <c r="E72" s="561"/>
      <c r="F72" s="561"/>
    </row>
    <row r="73" spans="2:6" ht="13.5" customHeight="1">
      <c r="B73" s="559"/>
      <c r="C73" s="560"/>
      <c r="D73" s="7"/>
      <c r="E73" s="561"/>
      <c r="F73" s="561"/>
    </row>
    <row r="74" spans="2:4" ht="12.75">
      <c r="B74" s="474"/>
      <c r="C74" s="714"/>
      <c r="D74" s="714"/>
    </row>
    <row r="75" spans="2:4" ht="12.75">
      <c r="B75" s="474"/>
      <c r="C75" s="553"/>
      <c r="D75" s="553"/>
    </row>
    <row r="76" spans="2:4" ht="13.5" thickBot="1">
      <c r="B76" s="474"/>
      <c r="C76" s="553"/>
      <c r="D76" s="553"/>
    </row>
    <row r="77" spans="2:6" ht="12.75" customHeight="1">
      <c r="B77" s="715" t="s">
        <v>507</v>
      </c>
      <c r="C77" s="703" t="s">
        <v>374</v>
      </c>
      <c r="D77" s="706"/>
      <c r="E77" s="708" t="s">
        <v>375</v>
      </c>
      <c r="F77" s="710"/>
    </row>
    <row r="78" spans="2:6" ht="12.75" customHeight="1">
      <c r="B78" s="716"/>
      <c r="C78" s="704"/>
      <c r="D78" s="707"/>
      <c r="E78" s="709"/>
      <c r="F78" s="711"/>
    </row>
    <row r="79" spans="2:6" ht="13.5" thickBot="1">
      <c r="B79" s="475" t="s">
        <v>508</v>
      </c>
      <c r="C79" s="705"/>
      <c r="D79" s="712" t="s">
        <v>376</v>
      </c>
      <c r="E79" s="712"/>
      <c r="F79" s="713"/>
    </row>
    <row r="80" spans="2:6" ht="13.5" thickBot="1">
      <c r="B80" s="459" t="s">
        <v>509</v>
      </c>
      <c r="C80" s="453" t="s">
        <v>378</v>
      </c>
      <c r="D80" s="453" t="s">
        <v>379</v>
      </c>
      <c r="E80" s="453" t="s">
        <v>380</v>
      </c>
      <c r="F80" s="454" t="s">
        <v>381</v>
      </c>
    </row>
    <row r="81" spans="2:6" ht="12.75">
      <c r="B81" s="459" t="s">
        <v>510</v>
      </c>
      <c r="C81" s="460" t="s">
        <v>385</v>
      </c>
      <c r="D81" s="551"/>
      <c r="E81" s="547">
        <v>-259860</v>
      </c>
      <c r="F81" s="551"/>
    </row>
    <row r="82" spans="2:6" ht="12.75">
      <c r="B82" s="459" t="s">
        <v>511</v>
      </c>
      <c r="C82" s="460" t="s">
        <v>387</v>
      </c>
      <c r="D82" s="47"/>
      <c r="E82" s="547">
        <v>13634</v>
      </c>
      <c r="F82" s="47"/>
    </row>
    <row r="83" spans="2:6" ht="12.75">
      <c r="B83" s="459" t="s">
        <v>512</v>
      </c>
      <c r="C83" s="460" t="s">
        <v>389</v>
      </c>
      <c r="D83" s="47"/>
      <c r="E83" s="548">
        <v>167144</v>
      </c>
      <c r="F83" s="47"/>
    </row>
    <row r="84" spans="2:6" ht="12.75">
      <c r="B84" s="459" t="s">
        <v>513</v>
      </c>
      <c r="C84" s="460" t="s">
        <v>391</v>
      </c>
      <c r="D84" s="47"/>
      <c r="E84" s="548"/>
      <c r="F84" s="47"/>
    </row>
    <row r="85" spans="2:6" ht="12.75">
      <c r="B85" s="459" t="s">
        <v>514</v>
      </c>
      <c r="C85" s="460" t="s">
        <v>393</v>
      </c>
      <c r="D85" s="47"/>
      <c r="E85" s="548">
        <v>1994</v>
      </c>
      <c r="F85" s="47"/>
    </row>
    <row r="86" spans="2:6" ht="12.75">
      <c r="B86" s="459" t="s">
        <v>515</v>
      </c>
      <c r="C86" s="460" t="s">
        <v>395</v>
      </c>
      <c r="D86" s="47"/>
      <c r="E86" s="549">
        <v>404376</v>
      </c>
      <c r="F86" s="47"/>
    </row>
    <row r="87" spans="2:6" ht="12.75">
      <c r="B87" s="459" t="s">
        <v>516</v>
      </c>
      <c r="C87" s="460" t="s">
        <v>397</v>
      </c>
      <c r="D87" s="47"/>
      <c r="E87" s="550"/>
      <c r="F87" s="47"/>
    </row>
    <row r="88" spans="2:6" ht="12.75">
      <c r="B88" s="459" t="s">
        <v>517</v>
      </c>
      <c r="C88" s="460" t="s">
        <v>399</v>
      </c>
      <c r="D88" s="47"/>
      <c r="E88" s="548">
        <v>3933</v>
      </c>
      <c r="F88" s="47"/>
    </row>
    <row r="89" spans="2:6" ht="12.75">
      <c r="B89" s="459" t="s">
        <v>518</v>
      </c>
      <c r="C89" s="460" t="s">
        <v>401</v>
      </c>
      <c r="D89" s="47"/>
      <c r="E89" s="548">
        <v>743</v>
      </c>
      <c r="F89" s="47"/>
    </row>
    <row r="90" spans="2:6" ht="12.75">
      <c r="B90" s="459" t="s">
        <v>519</v>
      </c>
      <c r="C90" s="460" t="s">
        <v>403</v>
      </c>
      <c r="D90" s="47"/>
      <c r="E90" s="549">
        <v>4676</v>
      </c>
      <c r="F90" s="47"/>
    </row>
    <row r="91" spans="2:6" ht="12.75">
      <c r="B91" s="459" t="s">
        <v>520</v>
      </c>
      <c r="C91" s="460" t="s">
        <v>405</v>
      </c>
      <c r="D91" s="47"/>
      <c r="E91" s="548"/>
      <c r="F91" s="47"/>
    </row>
    <row r="92" spans="2:6" ht="12.75">
      <c r="B92" s="459" t="s">
        <v>521</v>
      </c>
      <c r="C92" s="460" t="s">
        <v>407</v>
      </c>
      <c r="D92" s="47"/>
      <c r="E92" s="548">
        <v>5482</v>
      </c>
      <c r="F92" s="47"/>
    </row>
    <row r="93" spans="2:6" ht="13.5" thickBot="1">
      <c r="B93" s="476" t="s">
        <v>522</v>
      </c>
      <c r="C93" s="460" t="s">
        <v>409</v>
      </c>
      <c r="D93" s="47"/>
      <c r="E93" s="549">
        <v>414534</v>
      </c>
      <c r="F93" s="47"/>
    </row>
  </sheetData>
  <sheetProtection/>
  <mergeCells count="15">
    <mergeCell ref="C74:D74"/>
    <mergeCell ref="F77:F78"/>
    <mergeCell ref="D79:F79"/>
    <mergeCell ref="B77:B78"/>
    <mergeCell ref="D77:D78"/>
    <mergeCell ref="C77:C79"/>
    <mergeCell ref="E77:E78"/>
    <mergeCell ref="B3:F3"/>
    <mergeCell ref="D5:F5"/>
    <mergeCell ref="B6:B8"/>
    <mergeCell ref="C6:C8"/>
    <mergeCell ref="D6:D7"/>
    <mergeCell ref="E6:E7"/>
    <mergeCell ref="F6:F7"/>
    <mergeCell ref="D8:F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2:D13"/>
  <sheetViews>
    <sheetView zoomScalePageLayoutView="0" workbookViewId="0" topLeftCell="A1">
      <selection activeCell="C4" sqref="C4"/>
    </sheetView>
  </sheetViews>
  <sheetFormatPr defaultColWidth="9.00390625" defaultRowHeight="12.75"/>
  <cols>
    <col min="2" max="2" width="4.625" style="0" customWidth="1"/>
    <col min="3" max="3" width="65.375" style="0" customWidth="1"/>
    <col min="4" max="4" width="14.625" style="0" customWidth="1"/>
  </cols>
  <sheetData>
    <row r="2" ht="12.75">
      <c r="D2" t="s">
        <v>573</v>
      </c>
    </row>
    <row r="3" spans="2:4" ht="19.5" customHeight="1">
      <c r="B3" s="717" t="s">
        <v>523</v>
      </c>
      <c r="C3" s="717"/>
      <c r="D3" s="717"/>
    </row>
    <row r="4" spans="2:3" ht="19.5" customHeight="1" thickBot="1">
      <c r="B4" s="477"/>
      <c r="C4" t="s">
        <v>596</v>
      </c>
    </row>
    <row r="5" spans="2:4" ht="29.25" customHeight="1" thickBot="1">
      <c r="B5" s="478" t="s">
        <v>524</v>
      </c>
      <c r="C5" s="479" t="s">
        <v>74</v>
      </c>
      <c r="D5" s="480" t="s">
        <v>585</v>
      </c>
    </row>
    <row r="6" spans="2:4" ht="26.25" customHeight="1">
      <c r="B6" s="481" t="s">
        <v>83</v>
      </c>
      <c r="C6" s="482" t="s">
        <v>586</v>
      </c>
      <c r="D6" s="483">
        <v>8002</v>
      </c>
    </row>
    <row r="7" spans="2:4" ht="19.5" customHeight="1">
      <c r="B7" s="484" t="s">
        <v>86</v>
      </c>
      <c r="C7" s="485" t="s">
        <v>525</v>
      </c>
      <c r="D7" s="486">
        <v>8002</v>
      </c>
    </row>
    <row r="8" spans="2:4" ht="19.5" customHeight="1">
      <c r="B8" s="484" t="s">
        <v>526</v>
      </c>
      <c r="C8" s="485" t="s">
        <v>527</v>
      </c>
      <c r="D8" s="486">
        <v>0</v>
      </c>
    </row>
    <row r="9" spans="2:4" ht="19.5" customHeight="1">
      <c r="B9" s="484" t="s">
        <v>528</v>
      </c>
      <c r="C9" s="487" t="s">
        <v>529</v>
      </c>
      <c r="D9" s="486">
        <v>181585</v>
      </c>
    </row>
    <row r="10" spans="2:4" ht="19.5" customHeight="1" thickBot="1">
      <c r="B10" s="488" t="s">
        <v>530</v>
      </c>
      <c r="C10" s="489" t="s">
        <v>531</v>
      </c>
      <c r="D10" s="490">
        <v>176514</v>
      </c>
    </row>
    <row r="11" spans="2:4" ht="26.25" customHeight="1">
      <c r="B11" s="491" t="s">
        <v>532</v>
      </c>
      <c r="C11" s="492" t="s">
        <v>562</v>
      </c>
      <c r="D11" s="493">
        <v>13073</v>
      </c>
    </row>
    <row r="12" spans="2:4" ht="19.5" customHeight="1">
      <c r="B12" s="484" t="s">
        <v>533</v>
      </c>
      <c r="C12" s="485" t="s">
        <v>525</v>
      </c>
      <c r="D12" s="486">
        <v>13073</v>
      </c>
    </row>
    <row r="13" spans="2:4" ht="19.5" customHeight="1" thickBot="1">
      <c r="B13" s="494" t="s">
        <v>534</v>
      </c>
      <c r="C13" s="495" t="s">
        <v>527</v>
      </c>
      <c r="D13" s="496">
        <v>0</v>
      </c>
    </row>
  </sheetData>
  <sheetProtection/>
  <mergeCells count="1">
    <mergeCell ref="B3:D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C3:E28"/>
  <sheetViews>
    <sheetView zoomScalePageLayoutView="0" workbookViewId="0" topLeftCell="A1">
      <selection activeCell="E7" sqref="E7"/>
    </sheetView>
  </sheetViews>
  <sheetFormatPr defaultColWidth="9.00390625" defaultRowHeight="12.75"/>
  <cols>
    <col min="3" max="3" width="7.625" style="0" customWidth="1"/>
    <col min="4" max="4" width="72.875" style="0" customWidth="1"/>
    <col min="5" max="5" width="24.375" style="0" customWidth="1"/>
  </cols>
  <sheetData>
    <row r="3" spans="3:5" ht="12.75">
      <c r="C3" s="718"/>
      <c r="D3" s="718"/>
      <c r="E3" s="718"/>
    </row>
    <row r="4" spans="3:5" ht="15.75">
      <c r="C4" s="719" t="s">
        <v>561</v>
      </c>
      <c r="D4" s="719"/>
      <c r="E4" s="719"/>
    </row>
    <row r="5" spans="3:5" ht="15.75">
      <c r="C5" s="497"/>
      <c r="D5" s="497"/>
      <c r="E5" t="s">
        <v>574</v>
      </c>
    </row>
    <row r="6" spans="3:5" ht="15.75">
      <c r="C6" s="719" t="s">
        <v>535</v>
      </c>
      <c r="D6" s="719"/>
      <c r="E6" s="497"/>
    </row>
    <row r="7" spans="3:5" ht="15.75">
      <c r="C7" s="497"/>
      <c r="D7" s="497"/>
      <c r="E7" t="s">
        <v>587</v>
      </c>
    </row>
    <row r="8" spans="3:5" ht="13.5" thickBot="1">
      <c r="C8" s="720" t="s">
        <v>536</v>
      </c>
      <c r="D8" s="720"/>
      <c r="E8" s="720"/>
    </row>
    <row r="9" spans="3:5" ht="32.25" thickBot="1">
      <c r="C9" s="498" t="s">
        <v>524</v>
      </c>
      <c r="D9" s="499" t="s">
        <v>74</v>
      </c>
      <c r="E9" s="500" t="s">
        <v>537</v>
      </c>
    </row>
    <row r="10" spans="3:5" ht="15.75">
      <c r="C10" s="501" t="s">
        <v>83</v>
      </c>
      <c r="D10" s="502" t="s">
        <v>538</v>
      </c>
      <c r="E10" s="503">
        <v>174335</v>
      </c>
    </row>
    <row r="11" spans="3:5" ht="16.5" thickBot="1">
      <c r="C11" s="504" t="s">
        <v>86</v>
      </c>
      <c r="D11" s="505" t="s">
        <v>539</v>
      </c>
      <c r="E11" s="506">
        <v>145507</v>
      </c>
    </row>
    <row r="12" spans="3:5" ht="16.5" thickBot="1">
      <c r="C12" s="507" t="s">
        <v>526</v>
      </c>
      <c r="D12" s="508" t="s">
        <v>540</v>
      </c>
      <c r="E12" s="509">
        <f>E10-E11</f>
        <v>28828</v>
      </c>
    </row>
    <row r="13" spans="3:5" ht="15.75">
      <c r="C13" s="510" t="s">
        <v>528</v>
      </c>
      <c r="D13" s="511" t="s">
        <v>541</v>
      </c>
      <c r="E13" s="512">
        <v>15252</v>
      </c>
    </row>
    <row r="14" spans="3:5" ht="16.5" thickBot="1">
      <c r="C14" s="513" t="s">
        <v>530</v>
      </c>
      <c r="D14" s="505" t="s">
        <v>542</v>
      </c>
      <c r="E14" s="506">
        <v>35234</v>
      </c>
    </row>
    <row r="15" spans="3:5" ht="16.5" thickBot="1">
      <c r="C15" s="514" t="s">
        <v>532</v>
      </c>
      <c r="D15" s="515" t="s">
        <v>543</v>
      </c>
      <c r="E15" s="516">
        <f>E13-E14</f>
        <v>-19982</v>
      </c>
    </row>
    <row r="16" spans="3:5" ht="15.75">
      <c r="C16" s="517" t="s">
        <v>533</v>
      </c>
      <c r="D16" s="518" t="s">
        <v>544</v>
      </c>
      <c r="E16" s="519">
        <f>E12+E15</f>
        <v>8846</v>
      </c>
    </row>
    <row r="17" spans="3:5" ht="15.75">
      <c r="C17" s="520" t="s">
        <v>534</v>
      </c>
      <c r="D17" s="521" t="s">
        <v>545</v>
      </c>
      <c r="E17" s="522"/>
    </row>
    <row r="18" spans="3:5" ht="16.5" thickBot="1">
      <c r="C18" s="523" t="s">
        <v>546</v>
      </c>
      <c r="D18" s="524" t="s">
        <v>547</v>
      </c>
      <c r="E18" s="525"/>
    </row>
    <row r="19" spans="3:5" ht="16.5" thickBot="1">
      <c r="C19" s="526" t="s">
        <v>401</v>
      </c>
      <c r="D19" s="527" t="s">
        <v>548</v>
      </c>
      <c r="E19" s="528">
        <f>E17-E18</f>
        <v>0</v>
      </c>
    </row>
    <row r="20" spans="3:5" ht="15.75">
      <c r="C20" s="529" t="s">
        <v>403</v>
      </c>
      <c r="D20" s="530" t="s">
        <v>549</v>
      </c>
      <c r="E20" s="531"/>
    </row>
    <row r="21" spans="3:5" ht="16.5" thickBot="1">
      <c r="C21" s="523" t="s">
        <v>405</v>
      </c>
      <c r="D21" s="524" t="s">
        <v>550</v>
      </c>
      <c r="E21" s="525"/>
    </row>
    <row r="22" spans="3:5" ht="16.5" thickBot="1">
      <c r="C22" s="514" t="s">
        <v>407</v>
      </c>
      <c r="D22" s="515" t="s">
        <v>551</v>
      </c>
      <c r="E22" s="516">
        <f>E20-E21</f>
        <v>0</v>
      </c>
    </row>
    <row r="23" spans="3:5" ht="16.5" thickBot="1">
      <c r="C23" s="526" t="s">
        <v>409</v>
      </c>
      <c r="D23" s="527" t="s">
        <v>552</v>
      </c>
      <c r="E23" s="528">
        <f>E19+E22</f>
        <v>0</v>
      </c>
    </row>
    <row r="24" spans="3:5" ht="16.5" thickBot="1">
      <c r="C24" s="532" t="s">
        <v>411</v>
      </c>
      <c r="D24" s="533" t="s">
        <v>553</v>
      </c>
      <c r="E24" s="534">
        <f>E16+E23</f>
        <v>8846</v>
      </c>
    </row>
    <row r="25" spans="3:5" ht="16.5" thickBot="1">
      <c r="C25" s="535" t="s">
        <v>413</v>
      </c>
      <c r="D25" s="536" t="s">
        <v>554</v>
      </c>
      <c r="E25" s="537">
        <v>0</v>
      </c>
    </row>
    <row r="26" spans="3:5" ht="16.5" thickBot="1">
      <c r="C26" s="538" t="s">
        <v>417</v>
      </c>
      <c r="D26" s="538" t="s">
        <v>555</v>
      </c>
      <c r="E26" s="539">
        <v>8846</v>
      </c>
    </row>
    <row r="27" spans="3:5" ht="16.5" thickBot="1">
      <c r="C27" s="540" t="s">
        <v>419</v>
      </c>
      <c r="D27" s="541" t="s">
        <v>556</v>
      </c>
      <c r="E27" s="542">
        <f>E23*0.1</f>
        <v>0</v>
      </c>
    </row>
    <row r="28" spans="3:5" ht="16.5" thickBot="1">
      <c r="C28" s="540" t="s">
        <v>421</v>
      </c>
      <c r="D28" s="541" t="s">
        <v>557</v>
      </c>
      <c r="E28" s="542">
        <f>E23-E27</f>
        <v>0</v>
      </c>
    </row>
  </sheetData>
  <sheetProtection/>
  <mergeCells count="4">
    <mergeCell ref="C3:E3"/>
    <mergeCell ref="C4:E4"/>
    <mergeCell ref="C6:D6"/>
    <mergeCell ref="C8:E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45" sqref="G45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M51"/>
  <sheetViews>
    <sheetView zoomScalePageLayoutView="0" workbookViewId="0" topLeftCell="C1">
      <selection activeCell="L4" sqref="L4:L6"/>
    </sheetView>
  </sheetViews>
  <sheetFormatPr defaultColWidth="9.00390625" defaultRowHeight="12.75"/>
  <cols>
    <col min="1" max="1" width="3.125" style="0" customWidth="1"/>
    <col min="2" max="2" width="48.375" style="0" customWidth="1"/>
    <col min="3" max="3" width="9.875" style="0" customWidth="1"/>
    <col min="4" max="4" width="11.75390625" style="0" customWidth="1"/>
    <col min="5" max="7" width="12.00390625" style="0" customWidth="1"/>
    <col min="8" max="8" width="47.875" style="0" customWidth="1"/>
    <col min="9" max="9" width="11.75390625" style="0" customWidth="1"/>
    <col min="10" max="10" width="10.625" style="0" customWidth="1"/>
    <col min="11" max="11" width="13.25390625" style="0" customWidth="1"/>
    <col min="12" max="12" width="11.75390625" style="0" customWidth="1"/>
    <col min="13" max="13" width="11.00390625" style="0" customWidth="1"/>
  </cols>
  <sheetData>
    <row r="1" spans="5:12" ht="15.75">
      <c r="E1" s="577" t="s">
        <v>583</v>
      </c>
      <c r="F1" s="577"/>
      <c r="G1" s="577"/>
      <c r="H1" s="577"/>
      <c r="I1" s="577"/>
      <c r="J1" s="577"/>
      <c r="K1" s="577"/>
      <c r="L1" s="577"/>
    </row>
    <row r="2" spans="5:12" ht="15">
      <c r="E2" s="147"/>
      <c r="F2" s="147"/>
      <c r="G2" s="147"/>
      <c r="H2" s="147"/>
      <c r="I2" s="147"/>
      <c r="J2" s="147"/>
      <c r="L2" s="148" t="s">
        <v>580</v>
      </c>
    </row>
    <row r="3" spans="10:11" ht="12.75">
      <c r="J3" s="565" t="s">
        <v>588</v>
      </c>
      <c r="K3" s="565"/>
    </row>
    <row r="4" spans="2:13" ht="12.75" customHeight="1">
      <c r="B4" s="578" t="s">
        <v>0</v>
      </c>
      <c r="C4" s="562" t="s">
        <v>9</v>
      </c>
      <c r="D4" s="562" t="s">
        <v>10</v>
      </c>
      <c r="E4" s="568" t="s">
        <v>568</v>
      </c>
      <c r="F4" s="562" t="s">
        <v>569</v>
      </c>
      <c r="G4" s="412" t="s">
        <v>343</v>
      </c>
      <c r="H4" s="578" t="s">
        <v>1</v>
      </c>
      <c r="I4" s="562" t="s">
        <v>9</v>
      </c>
      <c r="J4" s="562" t="s">
        <v>10</v>
      </c>
      <c r="K4" s="568" t="s">
        <v>359</v>
      </c>
      <c r="L4" s="562" t="s">
        <v>598</v>
      </c>
      <c r="M4" s="412" t="s">
        <v>343</v>
      </c>
    </row>
    <row r="5" spans="2:13" ht="12.75">
      <c r="B5" s="579"/>
      <c r="C5" s="563"/>
      <c r="D5" s="563"/>
      <c r="E5" s="568"/>
      <c r="F5" s="563"/>
      <c r="G5" s="413" t="s">
        <v>344</v>
      </c>
      <c r="H5" s="579"/>
      <c r="I5" s="563"/>
      <c r="J5" s="563"/>
      <c r="K5" s="568"/>
      <c r="L5" s="563"/>
      <c r="M5" s="413" t="s">
        <v>344</v>
      </c>
    </row>
    <row r="6" spans="2:13" ht="19.5" customHeight="1">
      <c r="B6" s="580"/>
      <c r="C6" s="564"/>
      <c r="D6" s="564"/>
      <c r="E6" s="568"/>
      <c r="F6" s="564"/>
      <c r="G6" s="400"/>
      <c r="H6" s="580"/>
      <c r="I6" s="564"/>
      <c r="J6" s="564"/>
      <c r="K6" s="568"/>
      <c r="L6" s="564"/>
      <c r="M6" s="47"/>
    </row>
    <row r="7" spans="2:13" ht="12.75">
      <c r="B7" s="246" t="s">
        <v>30</v>
      </c>
      <c r="C7" s="247">
        <f>SUM(C8:C10)</f>
        <v>61614</v>
      </c>
      <c r="D7" s="247">
        <f>SUM(D8:D9)</f>
        <v>0</v>
      </c>
      <c r="E7" s="247">
        <f>SUM(C7:D7)</f>
        <v>61614</v>
      </c>
      <c r="F7" s="247">
        <f>F8+F9+F10</f>
        <v>66739</v>
      </c>
      <c r="G7" s="247">
        <f>G8+G9+G10</f>
        <v>66739</v>
      </c>
      <c r="H7" s="246" t="s">
        <v>2</v>
      </c>
      <c r="I7" s="247">
        <v>45728</v>
      </c>
      <c r="J7" s="247"/>
      <c r="K7" s="247">
        <f>SUM(I7:J7)</f>
        <v>45728</v>
      </c>
      <c r="L7" s="188">
        <v>41230</v>
      </c>
      <c r="M7" s="188">
        <v>39922</v>
      </c>
    </row>
    <row r="8" spans="2:13" ht="12.75">
      <c r="B8" s="248" t="s">
        <v>32</v>
      </c>
      <c r="C8" s="249">
        <v>37180</v>
      </c>
      <c r="D8" s="249"/>
      <c r="E8" s="249">
        <v>37180</v>
      </c>
      <c r="F8" s="249">
        <v>39644</v>
      </c>
      <c r="G8" s="249">
        <v>39644</v>
      </c>
      <c r="H8" s="248"/>
      <c r="I8" s="249"/>
      <c r="J8" s="249"/>
      <c r="K8" s="249"/>
      <c r="L8" s="188"/>
      <c r="M8" s="188"/>
    </row>
    <row r="9" spans="2:13" ht="12.75">
      <c r="B9" s="248" t="s">
        <v>33</v>
      </c>
      <c r="C9" s="249">
        <v>772</v>
      </c>
      <c r="D9" s="249"/>
      <c r="E9" s="249">
        <f>SUM(C9:D9)</f>
        <v>772</v>
      </c>
      <c r="F9" s="249">
        <v>4726</v>
      </c>
      <c r="G9" s="249">
        <v>4726</v>
      </c>
      <c r="H9" s="246" t="s">
        <v>11</v>
      </c>
      <c r="I9" s="247">
        <v>9810</v>
      </c>
      <c r="J9" s="247"/>
      <c r="K9" s="247">
        <f>SUM(I9:J9)</f>
        <v>9810</v>
      </c>
      <c r="L9" s="188">
        <v>11328</v>
      </c>
      <c r="M9" s="188">
        <v>11328</v>
      </c>
    </row>
    <row r="10" spans="2:13" ht="12.75">
      <c r="B10" s="252" t="s">
        <v>181</v>
      </c>
      <c r="C10" s="2">
        <v>23662</v>
      </c>
      <c r="D10" s="170"/>
      <c r="E10" s="170">
        <v>23662</v>
      </c>
      <c r="F10" s="170">
        <v>22369</v>
      </c>
      <c r="G10" s="170">
        <v>22369</v>
      </c>
      <c r="H10" s="248"/>
      <c r="I10" s="249"/>
      <c r="J10" s="249"/>
      <c r="K10" s="249"/>
      <c r="L10" s="188"/>
      <c r="M10" s="188"/>
    </row>
    <row r="11" spans="2:13" ht="12.75">
      <c r="B11" s="248"/>
      <c r="C11" s="249"/>
      <c r="D11" s="249"/>
      <c r="E11" s="249"/>
      <c r="F11" s="249"/>
      <c r="G11" s="249"/>
      <c r="H11" s="246" t="s">
        <v>19</v>
      </c>
      <c r="I11" s="247">
        <v>34334</v>
      </c>
      <c r="J11" s="247"/>
      <c r="K11" s="247">
        <f>SUM(I11:J11)</f>
        <v>34334</v>
      </c>
      <c r="L11" s="188">
        <v>39422</v>
      </c>
      <c r="M11" s="188">
        <v>39129</v>
      </c>
    </row>
    <row r="12" spans="2:13" ht="12.75">
      <c r="B12" s="246" t="s">
        <v>18</v>
      </c>
      <c r="C12" s="247">
        <f>C16+C17+C19+C13+C21</f>
        <v>15300</v>
      </c>
      <c r="D12" s="247"/>
      <c r="E12" s="247">
        <f>SUM(C12:D12)</f>
        <v>15300</v>
      </c>
      <c r="F12" s="247">
        <v>19300</v>
      </c>
      <c r="G12" s="247">
        <f>G16+G17+G19+G13+G21</f>
        <v>16352</v>
      </c>
      <c r="H12" s="248"/>
      <c r="I12" s="249"/>
      <c r="J12" s="249"/>
      <c r="K12" s="249"/>
      <c r="L12" s="188"/>
      <c r="M12" s="188"/>
    </row>
    <row r="13" spans="2:13" ht="12.75">
      <c r="B13" s="248" t="s">
        <v>342</v>
      </c>
      <c r="C13" s="249">
        <v>6000</v>
      </c>
      <c r="D13" s="249"/>
      <c r="E13" s="249">
        <f>SUM(C13:D13)</f>
        <v>6000</v>
      </c>
      <c r="F13" s="249">
        <f>SUM(D13:E13)</f>
        <v>6000</v>
      </c>
      <c r="G13" s="249">
        <v>3143</v>
      </c>
      <c r="H13" s="246" t="s">
        <v>20</v>
      </c>
      <c r="I13" s="247">
        <v>3952</v>
      </c>
      <c r="J13" s="247"/>
      <c r="K13" s="247">
        <f>SUM(I13:J13)</f>
        <v>3952</v>
      </c>
      <c r="L13" s="188">
        <v>2096</v>
      </c>
      <c r="M13" s="188">
        <v>2096</v>
      </c>
    </row>
    <row r="14" spans="2:13" ht="12.75">
      <c r="B14" s="248" t="s">
        <v>153</v>
      </c>
      <c r="C14" s="249"/>
      <c r="D14" s="249"/>
      <c r="E14" s="249"/>
      <c r="F14" s="249"/>
      <c r="G14" s="249"/>
      <c r="H14" s="47"/>
      <c r="I14" s="249"/>
      <c r="J14" s="249"/>
      <c r="K14" s="249"/>
      <c r="L14" s="188"/>
      <c r="M14" s="188"/>
    </row>
    <row r="15" spans="2:13" ht="12.75">
      <c r="B15" s="248" t="s">
        <v>35</v>
      </c>
      <c r="C15" s="249"/>
      <c r="D15" s="249"/>
      <c r="E15" s="249"/>
      <c r="F15" s="249"/>
      <c r="G15" s="249"/>
      <c r="H15" s="188" t="s">
        <v>59</v>
      </c>
      <c r="I15" s="247">
        <f>I16+I17</f>
        <v>14642</v>
      </c>
      <c r="J15" s="247"/>
      <c r="K15" s="247">
        <f>SUM(I15:J15)</f>
        <v>14642</v>
      </c>
      <c r="L15" s="188">
        <v>17943</v>
      </c>
      <c r="M15" s="188">
        <v>17943</v>
      </c>
    </row>
    <row r="16" spans="2:13" ht="12.75">
      <c r="B16" s="248" t="s">
        <v>36</v>
      </c>
      <c r="C16" s="249">
        <v>6000</v>
      </c>
      <c r="D16" s="249"/>
      <c r="E16" s="249">
        <f>SUM(C16:D16)</f>
        <v>6000</v>
      </c>
      <c r="F16" s="249">
        <v>10000</v>
      </c>
      <c r="G16" s="249">
        <v>10352</v>
      </c>
      <c r="H16" s="248" t="s">
        <v>26</v>
      </c>
      <c r="I16" s="249">
        <v>3869</v>
      </c>
      <c r="J16" s="249"/>
      <c r="K16" s="249">
        <f>SUM(I16:J16)</f>
        <v>3869</v>
      </c>
      <c r="L16" s="47">
        <v>8088</v>
      </c>
      <c r="M16" s="47">
        <v>8088</v>
      </c>
    </row>
    <row r="17" spans="2:13" ht="12.75">
      <c r="B17" s="248" t="s">
        <v>37</v>
      </c>
      <c r="C17" s="249">
        <v>2800</v>
      </c>
      <c r="D17" s="249"/>
      <c r="E17" s="249">
        <f>SUM(C17:D17)</f>
        <v>2800</v>
      </c>
      <c r="F17" s="249">
        <f>SUM(D17:E17)</f>
        <v>2800</v>
      </c>
      <c r="G17" s="249">
        <v>2678</v>
      </c>
      <c r="H17" s="248" t="s">
        <v>27</v>
      </c>
      <c r="I17" s="249">
        <v>10773</v>
      </c>
      <c r="J17" s="249"/>
      <c r="K17" s="249">
        <f>SUM(I17:J17)</f>
        <v>10773</v>
      </c>
      <c r="L17" s="47">
        <v>9855</v>
      </c>
      <c r="M17" s="47">
        <v>9855</v>
      </c>
    </row>
    <row r="18" spans="2:11" ht="12.75">
      <c r="B18" s="248" t="s">
        <v>38</v>
      </c>
      <c r="C18" s="249"/>
      <c r="D18" s="247"/>
      <c r="E18" s="249"/>
      <c r="F18" s="249"/>
      <c r="G18" s="249"/>
      <c r="H18" s="248"/>
      <c r="I18" s="247"/>
      <c r="J18" s="247"/>
      <c r="K18" s="249"/>
    </row>
    <row r="19" spans="2:11" ht="12.75">
      <c r="B19" s="248" t="s">
        <v>8</v>
      </c>
      <c r="C19" s="249">
        <v>200</v>
      </c>
      <c r="D19" s="247"/>
      <c r="E19" s="249">
        <f>SUM(C19:D19)</f>
        <v>200</v>
      </c>
      <c r="F19" s="249">
        <f>SUM(D19:E19)</f>
        <v>200</v>
      </c>
      <c r="G19" s="249">
        <v>179</v>
      </c>
      <c r="H19" s="47"/>
      <c r="I19" s="247"/>
      <c r="J19" s="247"/>
      <c r="K19" s="247"/>
    </row>
    <row r="20" spans="2:13" ht="12.75">
      <c r="B20" s="248" t="s">
        <v>39</v>
      </c>
      <c r="C20" s="249"/>
      <c r="D20" s="249"/>
      <c r="E20" s="249"/>
      <c r="F20" s="249"/>
      <c r="G20" s="249"/>
      <c r="H20" s="246"/>
      <c r="I20" s="247"/>
      <c r="J20" s="247"/>
      <c r="K20" s="247"/>
      <c r="L20" s="47"/>
      <c r="M20" s="47"/>
    </row>
    <row r="21" spans="2:13" ht="12.75">
      <c r="B21" s="248" t="s">
        <v>7</v>
      </c>
      <c r="C21" s="249">
        <v>300</v>
      </c>
      <c r="D21" s="248"/>
      <c r="E21" s="249">
        <v>300</v>
      </c>
      <c r="F21" s="249">
        <v>300</v>
      </c>
      <c r="G21" s="249"/>
      <c r="H21" s="248"/>
      <c r="I21" s="249"/>
      <c r="J21" s="249"/>
      <c r="K21" s="249"/>
      <c r="L21" s="47"/>
      <c r="M21" s="47"/>
    </row>
    <row r="22" spans="2:13" ht="12.75">
      <c r="B22" s="248"/>
      <c r="C22" s="249"/>
      <c r="D22" s="248"/>
      <c r="E22" s="249"/>
      <c r="F22" s="249"/>
      <c r="G22" s="249"/>
      <c r="H22" s="248"/>
      <c r="I22" s="249"/>
      <c r="J22" s="249"/>
      <c r="K22" s="249"/>
      <c r="L22" s="47"/>
      <c r="M22" s="47"/>
    </row>
    <row r="23" spans="2:13" ht="12.75">
      <c r="B23" s="246" t="s">
        <v>40</v>
      </c>
      <c r="C23" s="247">
        <f>C24+C25+C26+C27+C28+C29+C31+C32+C33</f>
        <v>11087</v>
      </c>
      <c r="D23" s="247">
        <f>D24+D25+D26+D27+D28+D29+D31+D32+D33</f>
        <v>286</v>
      </c>
      <c r="E23" s="247">
        <f>E24+E25+E26+E27+E28+E29+E31+E32+E33</f>
        <v>11373</v>
      </c>
      <c r="F23" s="247">
        <f>F24+F25+F26+F27+F28+F29+F31+F32+F33</f>
        <v>13720</v>
      </c>
      <c r="G23" s="247">
        <f>G24+G25+G26+G27+G28+G29+G31+G32+G33</f>
        <v>16380</v>
      </c>
      <c r="H23" s="248"/>
      <c r="I23" s="249"/>
      <c r="J23" s="249"/>
      <c r="K23" s="249"/>
      <c r="L23" s="47"/>
      <c r="M23" s="47"/>
    </row>
    <row r="24" spans="2:13" ht="12.75">
      <c r="B24" s="248" t="s">
        <v>41</v>
      </c>
      <c r="C24" s="249"/>
      <c r="D24" s="248"/>
      <c r="E24" s="249"/>
      <c r="F24" s="249"/>
      <c r="G24" s="249"/>
      <c r="H24" s="246" t="s">
        <v>5</v>
      </c>
      <c r="I24" s="247"/>
      <c r="J24" s="247"/>
      <c r="K24" s="247"/>
      <c r="L24" s="47"/>
      <c r="M24" s="47"/>
    </row>
    <row r="25" spans="2:13" ht="12.75">
      <c r="B25" s="248" t="s">
        <v>42</v>
      </c>
      <c r="C25" s="249">
        <v>2165</v>
      </c>
      <c r="D25" s="248"/>
      <c r="E25" s="249">
        <f>SUM(C25:D25)</f>
        <v>2165</v>
      </c>
      <c r="F25" s="249">
        <f>SUM(D25:E25)</f>
        <v>2165</v>
      </c>
      <c r="G25" s="249">
        <v>1552</v>
      </c>
      <c r="H25" s="248" t="s">
        <v>23</v>
      </c>
      <c r="I25" s="249"/>
      <c r="J25" s="249"/>
      <c r="K25" s="249"/>
      <c r="L25" s="47"/>
      <c r="M25" s="47"/>
    </row>
    <row r="26" spans="2:13" ht="12.75">
      <c r="B26" s="248" t="s">
        <v>43</v>
      </c>
      <c r="C26" s="249">
        <v>921</v>
      </c>
      <c r="D26" s="248"/>
      <c r="E26" s="249">
        <f>SUM(C26:D26)</f>
        <v>921</v>
      </c>
      <c r="F26" s="249">
        <f>SUM(D26:E26)</f>
        <v>921</v>
      </c>
      <c r="G26" s="249">
        <v>2835</v>
      </c>
      <c r="H26" s="248" t="s">
        <v>24</v>
      </c>
      <c r="I26" s="249">
        <v>500</v>
      </c>
      <c r="J26" s="249"/>
      <c r="K26" s="249">
        <f>SUM(I26:J26)</f>
        <v>500</v>
      </c>
      <c r="L26" s="188">
        <v>500</v>
      </c>
      <c r="M26" s="47"/>
    </row>
    <row r="27" spans="2:13" ht="12.75">
      <c r="B27" s="248" t="s">
        <v>44</v>
      </c>
      <c r="C27" s="249"/>
      <c r="D27" s="248"/>
      <c r="E27" s="249"/>
      <c r="F27" s="249"/>
      <c r="G27" s="249"/>
      <c r="H27" s="248"/>
      <c r="I27" s="249"/>
      <c r="J27" s="249"/>
      <c r="K27" s="249"/>
      <c r="L27" s="47"/>
      <c r="M27" s="47"/>
    </row>
    <row r="28" spans="2:13" ht="12.75">
      <c r="B28" s="248" t="s">
        <v>45</v>
      </c>
      <c r="C28" s="163">
        <v>5786</v>
      </c>
      <c r="D28" s="164">
        <v>225</v>
      </c>
      <c r="E28" s="249">
        <f>SUM(C28:D28)</f>
        <v>6011</v>
      </c>
      <c r="F28" s="249">
        <v>6011</v>
      </c>
      <c r="G28" s="249">
        <v>6275</v>
      </c>
      <c r="H28" s="246"/>
      <c r="I28" s="247"/>
      <c r="J28" s="247"/>
      <c r="K28" s="247"/>
      <c r="L28" s="47"/>
      <c r="M28" s="47"/>
    </row>
    <row r="29" spans="2:13" ht="12.75">
      <c r="B29" s="248" t="s">
        <v>46</v>
      </c>
      <c r="C29" s="163">
        <v>1562</v>
      </c>
      <c r="D29" s="164">
        <v>61</v>
      </c>
      <c r="E29" s="249">
        <f>SUM(C29:D29)</f>
        <v>1623</v>
      </c>
      <c r="F29" s="249">
        <v>2123</v>
      </c>
      <c r="G29" s="249">
        <v>2572</v>
      </c>
      <c r="H29" s="246"/>
      <c r="I29" s="247"/>
      <c r="J29" s="247"/>
      <c r="K29" s="247"/>
      <c r="L29" s="47"/>
      <c r="M29" s="47"/>
    </row>
    <row r="30" spans="2:13" ht="12.75">
      <c r="B30" s="248" t="s">
        <v>47</v>
      </c>
      <c r="C30" s="249"/>
      <c r="D30" s="248"/>
      <c r="E30" s="249"/>
      <c r="F30" s="249"/>
      <c r="G30" s="407"/>
      <c r="H30" s="161" t="s">
        <v>289</v>
      </c>
      <c r="I30" s="2"/>
      <c r="J30" s="2"/>
      <c r="K30" s="47"/>
      <c r="L30" s="188">
        <v>10000</v>
      </c>
      <c r="M30" s="188">
        <v>10000</v>
      </c>
    </row>
    <row r="31" spans="2:13" ht="12.75">
      <c r="B31" s="248" t="s">
        <v>48</v>
      </c>
      <c r="C31" s="249">
        <v>100</v>
      </c>
      <c r="D31" s="248"/>
      <c r="E31" s="249">
        <f>SUM(C31:D31)</f>
        <v>100</v>
      </c>
      <c r="F31" s="249">
        <f>SUM(D31:E31)</f>
        <v>100</v>
      </c>
      <c r="G31" s="407">
        <v>11</v>
      </c>
      <c r="H31" s="161" t="s">
        <v>290</v>
      </c>
      <c r="I31" s="2"/>
      <c r="J31" s="2"/>
      <c r="K31" s="47"/>
      <c r="L31" s="188">
        <v>4299</v>
      </c>
      <c r="M31" s="188">
        <v>1993</v>
      </c>
    </row>
    <row r="32" spans="2:13" ht="12.75">
      <c r="B32" s="248" t="s">
        <v>49</v>
      </c>
      <c r="C32" s="249"/>
      <c r="D32" s="248"/>
      <c r="E32" s="247"/>
      <c r="F32" s="247"/>
      <c r="G32" s="247"/>
      <c r="H32" s="47"/>
      <c r="I32" s="249"/>
      <c r="J32" s="249"/>
      <c r="K32" s="249"/>
      <c r="L32" s="47"/>
      <c r="M32" s="47"/>
    </row>
    <row r="33" spans="2:13" ht="12.75">
      <c r="B33" s="248" t="s">
        <v>50</v>
      </c>
      <c r="C33" s="249">
        <v>553</v>
      </c>
      <c r="D33" s="248"/>
      <c r="E33" s="249">
        <f>SUM(C33:D33)</f>
        <v>553</v>
      </c>
      <c r="F33" s="249">
        <v>2400</v>
      </c>
      <c r="G33" s="249">
        <v>3135</v>
      </c>
      <c r="H33" s="47"/>
      <c r="I33" s="249"/>
      <c r="J33" s="249"/>
      <c r="K33" s="249"/>
      <c r="L33" s="47"/>
      <c r="M33" s="47"/>
    </row>
    <row r="34" spans="2:13" ht="12.75">
      <c r="B34" s="248"/>
      <c r="C34" s="249"/>
      <c r="D34" s="249"/>
      <c r="E34" s="249"/>
      <c r="F34" s="249"/>
      <c r="G34" s="249"/>
      <c r="H34" s="47"/>
      <c r="I34" s="249"/>
      <c r="J34" s="249"/>
      <c r="K34" s="249"/>
      <c r="L34" s="47"/>
      <c r="M34" s="47"/>
    </row>
    <row r="35" spans="2:13" ht="12.75">
      <c r="B35" s="246" t="s">
        <v>53</v>
      </c>
      <c r="C35" s="247">
        <f>C36+C37+C38</f>
        <v>45361</v>
      </c>
      <c r="D35" s="247"/>
      <c r="E35" s="247">
        <f aca="true" t="shared" si="0" ref="E35:F38">SUM(C35:D35)</f>
        <v>45361</v>
      </c>
      <c r="F35" s="247">
        <f>F36+F37+F38+F39+F40</f>
        <v>48700</v>
      </c>
      <c r="G35" s="247">
        <f>G36+G37+G38+G39+G40</f>
        <v>44276</v>
      </c>
      <c r="H35" s="248"/>
      <c r="I35" s="249"/>
      <c r="J35" s="249"/>
      <c r="K35" s="249"/>
      <c r="L35" s="47"/>
      <c r="M35" s="47"/>
    </row>
    <row r="36" spans="2:13" ht="12.75">
      <c r="B36" s="47" t="s">
        <v>56</v>
      </c>
      <c r="C36" s="163">
        <v>16094</v>
      </c>
      <c r="D36" s="248"/>
      <c r="E36" s="249">
        <f t="shared" si="0"/>
        <v>16094</v>
      </c>
      <c r="F36" s="249">
        <f t="shared" si="0"/>
        <v>16094</v>
      </c>
      <c r="G36" s="249">
        <v>12491</v>
      </c>
      <c r="H36" s="248"/>
      <c r="I36" s="249"/>
      <c r="J36" s="249"/>
      <c r="K36" s="249"/>
      <c r="L36" s="47"/>
      <c r="M36" s="47"/>
    </row>
    <row r="37" spans="2:13" ht="12.75">
      <c r="B37" s="250" t="s">
        <v>57</v>
      </c>
      <c r="C37" s="163">
        <v>28854</v>
      </c>
      <c r="D37" s="249"/>
      <c r="E37" s="249">
        <f t="shared" si="0"/>
        <v>28854</v>
      </c>
      <c r="F37" s="249">
        <f t="shared" si="0"/>
        <v>28854</v>
      </c>
      <c r="G37" s="249">
        <v>27736</v>
      </c>
      <c r="H37" s="248"/>
      <c r="I37" s="249"/>
      <c r="J37" s="249"/>
      <c r="K37" s="249"/>
      <c r="L37" s="47"/>
      <c r="M37" s="47"/>
    </row>
    <row r="38" spans="2:13" ht="12.75">
      <c r="B38" s="250" t="s">
        <v>152</v>
      </c>
      <c r="C38" s="163">
        <v>413</v>
      </c>
      <c r="D38" s="248"/>
      <c r="E38" s="249">
        <f t="shared" si="0"/>
        <v>413</v>
      </c>
      <c r="F38" s="249">
        <v>1184</v>
      </c>
      <c r="G38" s="249">
        <v>1187</v>
      </c>
      <c r="H38" s="248"/>
      <c r="I38" s="249"/>
      <c r="J38" s="249"/>
      <c r="K38" s="249"/>
      <c r="L38" s="47"/>
      <c r="M38" s="47"/>
    </row>
    <row r="39" spans="2:13" ht="12.75">
      <c r="B39" s="166" t="s">
        <v>320</v>
      </c>
      <c r="C39" s="163"/>
      <c r="D39" s="248"/>
      <c r="E39" s="249"/>
      <c r="F39" s="249">
        <v>375</v>
      </c>
      <c r="G39" s="249">
        <v>669</v>
      </c>
      <c r="H39" s="248"/>
      <c r="I39" s="249"/>
      <c r="J39" s="249"/>
      <c r="K39" s="249"/>
      <c r="L39" s="47"/>
      <c r="M39" s="47"/>
    </row>
    <row r="40" spans="2:13" ht="12.75">
      <c r="B40" s="166" t="s">
        <v>321</v>
      </c>
      <c r="C40" s="163"/>
      <c r="D40" s="248"/>
      <c r="E40" s="249"/>
      <c r="F40" s="249">
        <v>2193</v>
      </c>
      <c r="G40" s="249">
        <v>2193</v>
      </c>
      <c r="H40" s="248"/>
      <c r="I40" s="249"/>
      <c r="J40" s="249"/>
      <c r="K40" s="249"/>
      <c r="L40" s="47"/>
      <c r="M40" s="47"/>
    </row>
    <row r="41" spans="2:13" ht="12.75">
      <c r="B41" s="377" t="s">
        <v>333</v>
      </c>
      <c r="C41" s="188"/>
      <c r="D41" s="188"/>
      <c r="E41" s="188"/>
      <c r="F41" s="2">
        <f>F42</f>
        <v>228</v>
      </c>
      <c r="G41" s="2">
        <v>228</v>
      </c>
      <c r="H41" s="248"/>
      <c r="I41" s="249"/>
      <c r="J41" s="249"/>
      <c r="K41" s="249"/>
      <c r="L41" s="47"/>
      <c r="M41" s="47"/>
    </row>
    <row r="42" spans="2:13" ht="12.75">
      <c r="B42" s="325" t="s">
        <v>329</v>
      </c>
      <c r="C42" s="47"/>
      <c r="D42" s="47"/>
      <c r="E42" s="47"/>
      <c r="F42" s="374">
        <v>228</v>
      </c>
      <c r="G42" s="374">
        <v>228</v>
      </c>
      <c r="H42" s="248"/>
      <c r="I42" s="249"/>
      <c r="J42" s="249"/>
      <c r="K42" s="249"/>
      <c r="L42" s="47"/>
      <c r="M42" s="47"/>
    </row>
    <row r="43" spans="2:13" ht="12.75">
      <c r="B43" s="325" t="s">
        <v>340</v>
      </c>
      <c r="C43" s="163"/>
      <c r="D43" s="248"/>
      <c r="E43" s="249"/>
      <c r="F43" s="249"/>
      <c r="G43" s="249">
        <v>876</v>
      </c>
      <c r="H43" s="248"/>
      <c r="I43" s="249"/>
      <c r="J43" s="249"/>
      <c r="K43" s="249"/>
      <c r="L43" s="47"/>
      <c r="M43" s="47"/>
    </row>
    <row r="44" spans="2:13" ht="12.75">
      <c r="B44" s="166"/>
      <c r="C44" s="163"/>
      <c r="D44" s="248"/>
      <c r="E44" s="249"/>
      <c r="F44" s="249"/>
      <c r="G44" s="249"/>
      <c r="H44" s="248"/>
      <c r="I44" s="249"/>
      <c r="J44" s="249"/>
      <c r="K44" s="249"/>
      <c r="L44" s="47"/>
      <c r="M44" s="47"/>
    </row>
    <row r="45" spans="2:13" ht="12.75">
      <c r="B45" s="581" t="s">
        <v>60</v>
      </c>
      <c r="C45" s="576">
        <f>C7+C12+C23+C35</f>
        <v>133362</v>
      </c>
      <c r="D45" s="576">
        <f>D23</f>
        <v>286</v>
      </c>
      <c r="E45" s="576">
        <f>SUM(C45:D45)</f>
        <v>133648</v>
      </c>
      <c r="F45" s="576">
        <f>F7+F12+F23+F35+F41</f>
        <v>148687</v>
      </c>
      <c r="G45" s="576">
        <f>G7+G12+G23+G35+G41+G43</f>
        <v>144851</v>
      </c>
      <c r="H45" s="574" t="s">
        <v>61</v>
      </c>
      <c r="I45" s="573">
        <f>I7+I9+I11+I13+I15+I26</f>
        <v>108966</v>
      </c>
      <c r="J45" s="573"/>
      <c r="K45" s="573">
        <f>SUM(I45:J45)</f>
        <v>108966</v>
      </c>
      <c r="L45" s="573">
        <f>L7+L9+L11+L13+L15+L26+L30+L31</f>
        <v>126818</v>
      </c>
      <c r="M45" s="573">
        <f>M7+M9+M11+M13+M15+M26+M30+M31</f>
        <v>122411</v>
      </c>
    </row>
    <row r="46" spans="2:13" ht="12.75">
      <c r="B46" s="581"/>
      <c r="C46" s="576"/>
      <c r="D46" s="576"/>
      <c r="E46" s="576"/>
      <c r="F46" s="576"/>
      <c r="G46" s="576"/>
      <c r="H46" s="574"/>
      <c r="I46" s="573"/>
      <c r="J46" s="573"/>
      <c r="K46" s="573"/>
      <c r="L46" s="573"/>
      <c r="M46" s="573"/>
    </row>
    <row r="47" spans="2:13" ht="17.25" customHeight="1">
      <c r="B47" s="17" t="s">
        <v>14</v>
      </c>
      <c r="C47" s="16"/>
      <c r="D47" s="16"/>
      <c r="E47" s="16"/>
      <c r="F47" s="16">
        <v>14298</v>
      </c>
      <c r="G47" s="16">
        <v>12306</v>
      </c>
      <c r="H47" s="17" t="s">
        <v>62</v>
      </c>
      <c r="I47" s="18">
        <v>23662</v>
      </c>
      <c r="J47" s="18"/>
      <c r="K47" s="18">
        <v>23662</v>
      </c>
      <c r="L47" s="188">
        <v>33507</v>
      </c>
      <c r="M47" s="188">
        <v>23241</v>
      </c>
    </row>
    <row r="48" spans="2:13" ht="22.5" customHeight="1">
      <c r="B48" s="251" t="s">
        <v>55</v>
      </c>
      <c r="C48" s="16"/>
      <c r="D48" s="16"/>
      <c r="E48" s="16">
        <f>SUM(C48:D48)</f>
        <v>0</v>
      </c>
      <c r="F48" s="16">
        <v>2946</v>
      </c>
      <c r="G48" s="16">
        <v>2946</v>
      </c>
      <c r="H48" s="17"/>
      <c r="I48" s="18"/>
      <c r="J48" s="18"/>
      <c r="K48" s="18"/>
      <c r="L48" s="47"/>
      <c r="M48" s="47"/>
    </row>
    <row r="49" spans="2:13" ht="12.75">
      <c r="B49" s="17" t="s">
        <v>63</v>
      </c>
      <c r="C49" s="18">
        <f>C45+C48</f>
        <v>133362</v>
      </c>
      <c r="D49" s="18">
        <f>D45+D48</f>
        <v>286</v>
      </c>
      <c r="E49" s="18">
        <f>E45+E48</f>
        <v>133648</v>
      </c>
      <c r="F49" s="18">
        <f>SUM(F45:F48)</f>
        <v>165931</v>
      </c>
      <c r="G49" s="18">
        <f>SUM(G45:G48)</f>
        <v>160103</v>
      </c>
      <c r="H49" s="17" t="s">
        <v>64</v>
      </c>
      <c r="I49" s="16">
        <f>SUM(I45:I48)</f>
        <v>132628</v>
      </c>
      <c r="J49" s="16"/>
      <c r="K49" s="16">
        <f>SUM(I49:J49)</f>
        <v>132628</v>
      </c>
      <c r="L49" s="2">
        <f>SUM(L45:L48)</f>
        <v>160325</v>
      </c>
      <c r="M49" s="2">
        <f>SUM(M45:M48)</f>
        <v>145652</v>
      </c>
    </row>
    <row r="51" spans="8:11" ht="12.75">
      <c r="H51" s="575"/>
      <c r="I51" s="575"/>
      <c r="J51" s="575"/>
      <c r="K51" s="14"/>
    </row>
  </sheetData>
  <sheetProtection/>
  <mergeCells count="25">
    <mergeCell ref="M45:M46"/>
    <mergeCell ref="B45:B46"/>
    <mergeCell ref="C45:C46"/>
    <mergeCell ref="D45:D46"/>
    <mergeCell ref="F45:F46"/>
    <mergeCell ref="B4:B6"/>
    <mergeCell ref="F4:F6"/>
    <mergeCell ref="L45:L46"/>
    <mergeCell ref="I4:I6"/>
    <mergeCell ref="H51:J51"/>
    <mergeCell ref="E45:E46"/>
    <mergeCell ref="G45:G46"/>
    <mergeCell ref="E1:L1"/>
    <mergeCell ref="J4:J6"/>
    <mergeCell ref="K4:K6"/>
    <mergeCell ref="J45:J46"/>
    <mergeCell ref="K45:K46"/>
    <mergeCell ref="H4:H6"/>
    <mergeCell ref="L4:L6"/>
    <mergeCell ref="J3:K3"/>
    <mergeCell ref="C4:C6"/>
    <mergeCell ref="D4:D6"/>
    <mergeCell ref="E4:E6"/>
    <mergeCell ref="I45:I46"/>
    <mergeCell ref="H45:H46"/>
  </mergeCells>
  <printOptions/>
  <pageMargins left="0.3937007874015748" right="0.5511811023622047" top="0.984251968503937" bottom="0.984251968503937" header="0.5118110236220472" footer="0.5118110236220472"/>
  <pageSetup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M40"/>
  <sheetViews>
    <sheetView zoomScalePageLayoutView="0" workbookViewId="0" topLeftCell="C1">
      <selection activeCell="L6" sqref="L6:L8"/>
    </sheetView>
  </sheetViews>
  <sheetFormatPr defaultColWidth="9.00390625" defaultRowHeight="12.75"/>
  <cols>
    <col min="2" max="2" width="49.125" style="0" customWidth="1"/>
    <col min="5" max="5" width="11.75390625" style="0" customWidth="1"/>
    <col min="6" max="6" width="16.125" style="0" customWidth="1"/>
    <col min="7" max="7" width="11.125" style="0" customWidth="1"/>
    <col min="8" max="8" width="44.125" style="0" customWidth="1"/>
    <col min="11" max="11" width="13.125" style="0" customWidth="1"/>
    <col min="12" max="12" width="11.875" style="0" customWidth="1"/>
  </cols>
  <sheetData>
    <row r="3" spans="9:12" ht="12.75">
      <c r="I3" s="10"/>
      <c r="L3" s="10" t="s">
        <v>579</v>
      </c>
    </row>
    <row r="4" spans="2:11" ht="12.75">
      <c r="B4" s="589" t="s">
        <v>357</v>
      </c>
      <c r="C4" s="589"/>
      <c r="D4" s="589"/>
      <c r="E4" s="589"/>
      <c r="F4" s="589"/>
      <c r="G4" s="589"/>
      <c r="H4" s="589"/>
      <c r="I4" s="589"/>
      <c r="J4" s="565" t="s">
        <v>589</v>
      </c>
      <c r="K4" s="565"/>
    </row>
    <row r="5" spans="9:11" ht="12.75">
      <c r="I5" s="9"/>
      <c r="K5" s="10" t="s">
        <v>6</v>
      </c>
    </row>
    <row r="6" spans="2:13" ht="12.75" customHeight="1">
      <c r="B6" s="578" t="s">
        <v>0</v>
      </c>
      <c r="C6" s="562" t="s">
        <v>9</v>
      </c>
      <c r="D6" s="562" t="s">
        <v>10</v>
      </c>
      <c r="E6" s="568" t="s">
        <v>568</v>
      </c>
      <c r="F6" s="562" t="s">
        <v>569</v>
      </c>
      <c r="G6" s="401"/>
      <c r="H6" s="570" t="s">
        <v>1</v>
      </c>
      <c r="I6" s="562" t="s">
        <v>9</v>
      </c>
      <c r="J6" s="562" t="s">
        <v>10</v>
      </c>
      <c r="K6" s="568" t="s">
        <v>568</v>
      </c>
      <c r="L6" s="562" t="s">
        <v>591</v>
      </c>
      <c r="M6" s="412" t="s">
        <v>343</v>
      </c>
    </row>
    <row r="7" spans="2:13" ht="12.75">
      <c r="B7" s="579"/>
      <c r="C7" s="563"/>
      <c r="D7" s="563"/>
      <c r="E7" s="568"/>
      <c r="F7" s="563"/>
      <c r="G7" s="412" t="s">
        <v>343</v>
      </c>
      <c r="H7" s="571"/>
      <c r="I7" s="563"/>
      <c r="J7" s="563"/>
      <c r="K7" s="568"/>
      <c r="L7" s="563"/>
      <c r="M7" s="413" t="s">
        <v>344</v>
      </c>
    </row>
    <row r="8" spans="2:13" ht="26.25" customHeight="1">
      <c r="B8" s="580"/>
      <c r="C8" s="564"/>
      <c r="D8" s="564"/>
      <c r="E8" s="568"/>
      <c r="F8" s="564"/>
      <c r="G8" s="413" t="s">
        <v>344</v>
      </c>
      <c r="H8" s="572"/>
      <c r="I8" s="564"/>
      <c r="J8" s="564"/>
      <c r="K8" s="568"/>
      <c r="L8" s="564"/>
      <c r="M8" s="47"/>
    </row>
    <row r="9" spans="2:13" ht="12.75">
      <c r="B9" s="188" t="s">
        <v>65</v>
      </c>
      <c r="C9" s="2"/>
      <c r="D9" s="171"/>
      <c r="E9" s="2"/>
      <c r="F9" s="2">
        <f>F10+F11</f>
        <v>20253</v>
      </c>
      <c r="G9" s="2">
        <f>G10+G11</f>
        <v>20253</v>
      </c>
      <c r="H9" s="172" t="s">
        <v>19</v>
      </c>
      <c r="I9" s="2"/>
      <c r="J9" s="114"/>
      <c r="K9" s="2"/>
      <c r="L9" s="47"/>
      <c r="M9" s="47"/>
    </row>
    <row r="10" spans="2:13" ht="12.75">
      <c r="B10" s="47" t="s">
        <v>34</v>
      </c>
      <c r="C10" s="189"/>
      <c r="D10" s="190"/>
      <c r="E10" s="189"/>
      <c r="F10" s="189">
        <v>17390</v>
      </c>
      <c r="G10" s="189">
        <v>17389</v>
      </c>
      <c r="H10" s="114"/>
      <c r="I10" s="51"/>
      <c r="J10" s="114"/>
      <c r="K10" s="51"/>
      <c r="L10" s="47"/>
      <c r="M10" s="47"/>
    </row>
    <row r="11" spans="2:13" ht="12.75">
      <c r="B11" s="166" t="s">
        <v>288</v>
      </c>
      <c r="C11" s="163"/>
      <c r="D11" s="164"/>
      <c r="E11" s="163"/>
      <c r="F11" s="163">
        <v>2863</v>
      </c>
      <c r="G11" s="163">
        <v>2864</v>
      </c>
      <c r="H11" s="114"/>
      <c r="I11" s="47"/>
      <c r="J11" s="114"/>
      <c r="K11" s="47"/>
      <c r="L11" s="47"/>
      <c r="M11" s="47"/>
    </row>
    <row r="12" spans="2:13" ht="12.75">
      <c r="B12" s="47"/>
      <c r="C12" s="51"/>
      <c r="D12" s="191"/>
      <c r="E12" s="51"/>
      <c r="F12" s="51"/>
      <c r="G12" s="51"/>
      <c r="H12" s="114"/>
      <c r="I12" s="2"/>
      <c r="J12" s="114"/>
      <c r="K12" s="47"/>
      <c r="L12" s="47"/>
      <c r="M12" s="47"/>
    </row>
    <row r="13" spans="2:13" ht="12.75">
      <c r="B13" s="188" t="s">
        <v>40</v>
      </c>
      <c r="C13" s="2">
        <f>C14</f>
        <v>0</v>
      </c>
      <c r="D13" s="171"/>
      <c r="E13" s="2">
        <f>SUM(C13:D13)</f>
        <v>0</v>
      </c>
      <c r="F13" s="2"/>
      <c r="G13" s="2"/>
      <c r="H13" s="172" t="s">
        <v>4</v>
      </c>
      <c r="I13" s="2"/>
      <c r="J13" s="171"/>
      <c r="K13" s="2"/>
      <c r="L13" s="51">
        <v>3783</v>
      </c>
      <c r="M13" s="47">
        <v>3782</v>
      </c>
    </row>
    <row r="14" spans="2:13" ht="12.75">
      <c r="B14" s="162" t="s">
        <v>57</v>
      </c>
      <c r="C14" s="189"/>
      <c r="D14" s="190"/>
      <c r="E14" s="189"/>
      <c r="F14" s="189"/>
      <c r="G14" s="189"/>
      <c r="H14" s="175"/>
      <c r="I14" s="176"/>
      <c r="J14" s="175"/>
      <c r="K14" s="176"/>
      <c r="L14" s="47"/>
      <c r="M14" s="47"/>
    </row>
    <row r="15" spans="2:13" ht="12.75">
      <c r="B15" s="21"/>
      <c r="C15" s="51"/>
      <c r="D15" s="191"/>
      <c r="E15" s="189"/>
      <c r="F15" s="189"/>
      <c r="G15" s="189"/>
      <c r="H15" s="172"/>
      <c r="I15" s="2"/>
      <c r="J15" s="171"/>
      <c r="K15" s="2"/>
      <c r="L15" s="47"/>
      <c r="M15" s="47"/>
    </row>
    <row r="16" spans="2:13" ht="12.75">
      <c r="B16" s="192"/>
      <c r="C16" s="2"/>
      <c r="D16" s="171"/>
      <c r="E16" s="51"/>
      <c r="F16" s="51"/>
      <c r="G16" s="51"/>
      <c r="H16" s="172" t="s">
        <v>3</v>
      </c>
      <c r="I16" s="2">
        <v>3820</v>
      </c>
      <c r="J16" s="171"/>
      <c r="K16" s="2">
        <f>SUM(I16:J16)</f>
        <v>3820</v>
      </c>
      <c r="L16" s="51">
        <v>31307</v>
      </c>
      <c r="M16" s="47">
        <v>31307</v>
      </c>
    </row>
    <row r="17" spans="2:13" ht="12.75">
      <c r="B17" s="192" t="s">
        <v>51</v>
      </c>
      <c r="C17" s="2">
        <f>C18+C19</f>
        <v>2800</v>
      </c>
      <c r="D17" s="171"/>
      <c r="E17" s="2">
        <f>SUM(C17:D17)</f>
        <v>2800</v>
      </c>
      <c r="F17" s="2">
        <f>F18+F19</f>
        <v>7685</v>
      </c>
      <c r="G17" s="2">
        <f>G18+G19</f>
        <v>7685</v>
      </c>
      <c r="H17" s="172"/>
      <c r="I17" s="2"/>
      <c r="J17" s="171"/>
      <c r="K17" s="2"/>
      <c r="L17" s="47"/>
      <c r="M17" s="47"/>
    </row>
    <row r="18" spans="2:13" ht="12.75">
      <c r="B18" s="253" t="s">
        <v>339</v>
      </c>
      <c r="C18" s="189"/>
      <c r="D18" s="191"/>
      <c r="E18" s="51">
        <f>SUM(C18:D18)</f>
        <v>0</v>
      </c>
      <c r="F18" s="51">
        <v>4884</v>
      </c>
      <c r="G18" s="51">
        <v>4884</v>
      </c>
      <c r="H18" s="172" t="s">
        <v>22</v>
      </c>
      <c r="I18" s="177"/>
      <c r="J18" s="193"/>
      <c r="K18" s="177"/>
      <c r="L18" s="47"/>
      <c r="M18" s="47"/>
    </row>
    <row r="19" spans="2:13" ht="12.75">
      <c r="B19" s="47" t="s">
        <v>154</v>
      </c>
      <c r="C19" s="51">
        <v>2800</v>
      </c>
      <c r="D19" s="191"/>
      <c r="E19" s="51">
        <f>SUM(C19:D19)</f>
        <v>2800</v>
      </c>
      <c r="F19" s="51">
        <v>2801</v>
      </c>
      <c r="G19" s="51">
        <v>2801</v>
      </c>
      <c r="H19" s="114" t="s">
        <v>66</v>
      </c>
      <c r="I19" s="194"/>
      <c r="J19" s="195"/>
      <c r="K19" s="51"/>
      <c r="L19" s="47"/>
      <c r="M19" s="47"/>
    </row>
    <row r="20" spans="2:13" ht="12.75">
      <c r="B20" s="192" t="s">
        <v>54</v>
      </c>
      <c r="C20" s="2"/>
      <c r="D20" s="171"/>
      <c r="E20" s="2"/>
      <c r="F20" s="2">
        <f>F21</f>
        <v>1546</v>
      </c>
      <c r="G20" s="2">
        <f>G21</f>
        <v>1546</v>
      </c>
      <c r="H20" s="114" t="s">
        <v>67</v>
      </c>
      <c r="I20" s="194"/>
      <c r="J20" s="191"/>
      <c r="K20" s="51"/>
      <c r="L20" s="47"/>
      <c r="M20" s="47"/>
    </row>
    <row r="21" spans="2:13" ht="12.75">
      <c r="B21" s="166" t="s">
        <v>328</v>
      </c>
      <c r="C21" s="189"/>
      <c r="D21" s="190"/>
      <c r="E21" s="189"/>
      <c r="F21" s="189">
        <v>1546</v>
      </c>
      <c r="G21" s="189">
        <v>1546</v>
      </c>
      <c r="H21" s="196"/>
      <c r="I21" s="51"/>
      <c r="J21" s="114"/>
      <c r="K21" s="189"/>
      <c r="L21" s="47"/>
      <c r="M21" s="47"/>
    </row>
    <row r="22" spans="2:13" ht="12.75">
      <c r="B22" s="47"/>
      <c r="C22" s="51"/>
      <c r="D22" s="191"/>
      <c r="E22" s="51"/>
      <c r="F22" s="51"/>
      <c r="G22" s="51"/>
      <c r="H22" s="172" t="s">
        <v>5</v>
      </c>
      <c r="I22" s="2"/>
      <c r="J22" s="171"/>
      <c r="K22" s="2"/>
      <c r="L22" s="47"/>
      <c r="M22" s="47"/>
    </row>
    <row r="23" spans="2:13" ht="12.75">
      <c r="B23" s="47"/>
      <c r="C23" s="2"/>
      <c r="D23" s="171"/>
      <c r="E23" s="51"/>
      <c r="F23" s="51"/>
      <c r="G23" s="51"/>
      <c r="H23" s="197" t="s">
        <v>25</v>
      </c>
      <c r="I23" s="51"/>
      <c r="J23" s="114"/>
      <c r="K23" s="51"/>
      <c r="L23" s="47"/>
      <c r="M23" s="47"/>
    </row>
    <row r="24" spans="2:13" ht="12.75">
      <c r="B24" s="47"/>
      <c r="C24" s="51"/>
      <c r="D24" s="191"/>
      <c r="E24" s="51"/>
      <c r="F24" s="51"/>
      <c r="G24" s="51"/>
      <c r="H24" s="114"/>
      <c r="I24" s="47"/>
      <c r="J24" s="114"/>
      <c r="K24" s="47"/>
      <c r="L24" s="47"/>
      <c r="M24" s="47"/>
    </row>
    <row r="25" spans="2:13" ht="12.75">
      <c r="B25" s="47"/>
      <c r="C25" s="51"/>
      <c r="D25" s="191"/>
      <c r="E25" s="51"/>
      <c r="F25" s="51"/>
      <c r="G25" s="51"/>
      <c r="H25" s="114"/>
      <c r="I25" s="47"/>
      <c r="J25" s="114"/>
      <c r="K25" s="47"/>
      <c r="L25" s="47"/>
      <c r="M25" s="47"/>
    </row>
    <row r="26" spans="2:13" ht="12.75">
      <c r="B26" s="47"/>
      <c r="C26" s="51"/>
      <c r="D26" s="191"/>
      <c r="E26" s="51"/>
      <c r="F26" s="51"/>
      <c r="G26" s="51"/>
      <c r="H26" s="114"/>
      <c r="I26" s="47"/>
      <c r="J26" s="114"/>
      <c r="K26" s="47"/>
      <c r="L26" s="47"/>
      <c r="M26" s="47"/>
    </row>
    <row r="27" spans="2:13" ht="12.75">
      <c r="B27" s="47"/>
      <c r="C27" s="51"/>
      <c r="D27" s="191"/>
      <c r="E27" s="51"/>
      <c r="F27" s="51"/>
      <c r="G27" s="51"/>
      <c r="H27" s="172"/>
      <c r="I27" s="2"/>
      <c r="J27" s="114"/>
      <c r="K27" s="47"/>
      <c r="L27" s="47"/>
      <c r="M27" s="47"/>
    </row>
    <row r="28" spans="2:13" ht="12.75">
      <c r="B28" s="592" t="s">
        <v>68</v>
      </c>
      <c r="C28" s="588">
        <f>C9+C13+C17+C20</f>
        <v>2800</v>
      </c>
      <c r="D28" s="588"/>
      <c r="E28" s="588">
        <f>SUM(C28:D28)</f>
        <v>2800</v>
      </c>
      <c r="F28" s="582">
        <f>F9+F17+F20</f>
        <v>29484</v>
      </c>
      <c r="G28" s="582">
        <f>G9+G17+G20</f>
        <v>29484</v>
      </c>
      <c r="H28" s="587" t="s">
        <v>69</v>
      </c>
      <c r="I28" s="586">
        <f>I13+I16+I18</f>
        <v>3820</v>
      </c>
      <c r="J28" s="586">
        <f>J13</f>
        <v>0</v>
      </c>
      <c r="K28" s="586">
        <f>SUM(I28:J28)</f>
        <v>3820</v>
      </c>
      <c r="L28" s="584">
        <f>L13+L16</f>
        <v>35090</v>
      </c>
      <c r="M28" s="254"/>
    </row>
    <row r="29" spans="2:13" ht="12.75">
      <c r="B29" s="592"/>
      <c r="C29" s="588"/>
      <c r="D29" s="588"/>
      <c r="E29" s="588"/>
      <c r="F29" s="583"/>
      <c r="G29" s="583"/>
      <c r="H29" s="587"/>
      <c r="I29" s="586"/>
      <c r="J29" s="586"/>
      <c r="K29" s="586"/>
      <c r="L29" s="585"/>
      <c r="M29" s="411">
        <f>SUM(M13:M28)</f>
        <v>35089</v>
      </c>
    </row>
    <row r="30" spans="2:13" ht="12.75">
      <c r="B30" s="1" t="s">
        <v>70</v>
      </c>
      <c r="C30" s="4"/>
      <c r="D30" s="4"/>
      <c r="E30" s="199"/>
      <c r="F30" s="199"/>
      <c r="G30" s="199"/>
      <c r="H30" s="184" t="s">
        <v>62</v>
      </c>
      <c r="I30" s="198"/>
      <c r="J30" s="47"/>
      <c r="K30" s="47"/>
      <c r="L30" s="47"/>
      <c r="M30" s="47"/>
    </row>
    <row r="31" spans="2:13" ht="12.75">
      <c r="B31" s="21" t="s">
        <v>71</v>
      </c>
      <c r="C31" s="200"/>
      <c r="D31" s="200"/>
      <c r="E31" s="200"/>
      <c r="F31" s="200"/>
      <c r="G31" s="200"/>
      <c r="H31" s="184"/>
      <c r="I31" s="198"/>
      <c r="J31" s="198"/>
      <c r="K31" s="198"/>
      <c r="L31" s="47"/>
      <c r="M31" s="47"/>
    </row>
    <row r="32" spans="2:13" ht="12.75">
      <c r="B32" s="591" t="s">
        <v>72</v>
      </c>
      <c r="C32" s="586">
        <f>C13+C17+C20</f>
        <v>2800</v>
      </c>
      <c r="D32" s="586"/>
      <c r="E32" s="586">
        <f>E13+E17+E20</f>
        <v>2800</v>
      </c>
      <c r="F32" s="582">
        <f>F28</f>
        <v>29484</v>
      </c>
      <c r="G32" s="582">
        <f>G28</f>
        <v>29484</v>
      </c>
      <c r="H32" s="587" t="s">
        <v>73</v>
      </c>
      <c r="I32" s="586">
        <f>I9+I13+I16+I18</f>
        <v>3820</v>
      </c>
      <c r="J32" s="586"/>
      <c r="K32" s="586">
        <f>K9+K13+K16+K18</f>
        <v>3820</v>
      </c>
      <c r="L32" s="586">
        <f>L9+L13+L16+L18</f>
        <v>35090</v>
      </c>
      <c r="M32" s="586">
        <f>M9+M13+M16+M18</f>
        <v>35089</v>
      </c>
    </row>
    <row r="33" spans="2:13" ht="12.75">
      <c r="B33" s="591"/>
      <c r="C33" s="586"/>
      <c r="D33" s="586"/>
      <c r="E33" s="586"/>
      <c r="F33" s="583"/>
      <c r="G33" s="583"/>
      <c r="H33" s="587"/>
      <c r="I33" s="586"/>
      <c r="J33" s="586"/>
      <c r="K33" s="586"/>
      <c r="L33" s="586"/>
      <c r="M33" s="586"/>
    </row>
    <row r="35" spans="8:11" ht="12.75">
      <c r="H35" s="575"/>
      <c r="I35" s="575"/>
      <c r="J35" s="575"/>
      <c r="K35" s="14"/>
    </row>
    <row r="39" spans="9:10" ht="12.75">
      <c r="I39" s="7"/>
      <c r="J39" s="590"/>
    </row>
    <row r="40" spans="9:10" ht="12.75">
      <c r="I40" s="7"/>
      <c r="J40" s="590"/>
    </row>
  </sheetData>
  <sheetProtection/>
  <mergeCells count="37">
    <mergeCell ref="G28:G29"/>
    <mergeCell ref="G32:G33"/>
    <mergeCell ref="M32:M33"/>
    <mergeCell ref="B32:B33"/>
    <mergeCell ref="C32:C33"/>
    <mergeCell ref="D32:D33"/>
    <mergeCell ref="E32:E33"/>
    <mergeCell ref="H32:H33"/>
    <mergeCell ref="I32:I33"/>
    <mergeCell ref="B28:B29"/>
    <mergeCell ref="I6:I8"/>
    <mergeCell ref="J6:J8"/>
    <mergeCell ref="K6:K8"/>
    <mergeCell ref="J39:J40"/>
    <mergeCell ref="K32:K33"/>
    <mergeCell ref="H35:J35"/>
    <mergeCell ref="J32:J33"/>
    <mergeCell ref="C28:C29"/>
    <mergeCell ref="D28:D29"/>
    <mergeCell ref="E28:E29"/>
    <mergeCell ref="J4:K4"/>
    <mergeCell ref="B4:I4"/>
    <mergeCell ref="B6:B8"/>
    <mergeCell ref="C6:C8"/>
    <mergeCell ref="D6:D8"/>
    <mergeCell ref="E6:E8"/>
    <mergeCell ref="F6:F8"/>
    <mergeCell ref="L6:L8"/>
    <mergeCell ref="F28:F29"/>
    <mergeCell ref="F32:F33"/>
    <mergeCell ref="L28:L29"/>
    <mergeCell ref="L32:L33"/>
    <mergeCell ref="H28:H29"/>
    <mergeCell ref="I28:I29"/>
    <mergeCell ref="J28:J29"/>
    <mergeCell ref="K28:K29"/>
    <mergeCell ref="H6:H8"/>
  </mergeCells>
  <printOptions/>
  <pageMargins left="0.7" right="0.7" top="0.75" bottom="0.75" header="0.3" footer="0.3"/>
  <pageSetup horizontalDpi="600" verticalDpi="600" orientation="landscape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AT42"/>
  <sheetViews>
    <sheetView zoomScale="106" zoomScaleNormal="106" zoomScalePageLayoutView="0" workbookViewId="0" topLeftCell="S1">
      <selection activeCell="U6" sqref="U6:X6"/>
    </sheetView>
  </sheetViews>
  <sheetFormatPr defaultColWidth="9.00390625" defaultRowHeight="12.75"/>
  <cols>
    <col min="2" max="2" width="75.00390625" style="0" customWidth="1"/>
    <col min="3" max="3" width="13.375" style="0" customWidth="1"/>
    <col min="4" max="4" width="11.875" style="0" customWidth="1"/>
    <col min="5" max="5" width="10.125" style="0" hidden="1" customWidth="1"/>
    <col min="6" max="6" width="9.125" style="0" hidden="1" customWidth="1"/>
    <col min="9" max="11" width="11.75390625" style="0" customWidth="1"/>
    <col min="12" max="14" width="12.875" style="0" customWidth="1"/>
    <col min="15" max="15" width="14.875" style="0" customWidth="1"/>
    <col min="16" max="17" width="13.875" style="0" customWidth="1"/>
    <col min="18" max="20" width="11.125" style="0" customWidth="1"/>
    <col min="21" max="21" width="11.625" style="0" customWidth="1"/>
    <col min="22" max="23" width="11.875" style="0" customWidth="1"/>
    <col min="24" max="26" width="12.25390625" style="0" customWidth="1"/>
    <col min="29" max="29" width="9.875" style="0" customWidth="1"/>
    <col min="35" max="37" width="11.25390625" style="0" customWidth="1"/>
    <col min="38" max="38" width="10.625" style="0" customWidth="1"/>
    <col min="39" max="40" width="15.00390625" style="0" customWidth="1"/>
    <col min="41" max="43" width="12.75390625" style="0" customWidth="1"/>
    <col min="44" max="44" width="12.375" style="0" customWidth="1"/>
    <col min="45" max="45" width="15.625" style="0" customWidth="1"/>
  </cols>
  <sheetData>
    <row r="3" spans="4:26" ht="15">
      <c r="D3" s="5"/>
      <c r="E3" s="5"/>
      <c r="F3" s="22"/>
      <c r="G3" s="22"/>
      <c r="H3" s="22"/>
      <c r="I3" s="5"/>
      <c r="J3" s="5"/>
      <c r="K3" s="5"/>
      <c r="L3" s="5"/>
      <c r="M3" s="5"/>
      <c r="N3" s="5"/>
      <c r="O3" s="610"/>
      <c r="P3" s="610"/>
      <c r="Q3" s="610"/>
      <c r="R3" s="610"/>
      <c r="S3" s="610"/>
      <c r="T3" s="610"/>
      <c r="U3" s="610"/>
      <c r="V3" s="610"/>
      <c r="W3" s="610"/>
      <c r="X3" s="610"/>
      <c r="Y3" s="312"/>
      <c r="Z3" s="312"/>
    </row>
    <row r="4" spans="4:26" ht="18" customHeight="1">
      <c r="D4" s="5"/>
      <c r="E4" s="5"/>
      <c r="F4" s="22"/>
      <c r="G4" s="22"/>
      <c r="H4" s="22"/>
      <c r="I4" s="5"/>
      <c r="J4" s="5"/>
      <c r="K4" s="5"/>
      <c r="L4" s="5"/>
      <c r="M4" s="5"/>
      <c r="N4" s="5"/>
      <c r="O4" s="610" t="s">
        <v>578</v>
      </c>
      <c r="P4" s="614"/>
      <c r="Q4" s="614"/>
      <c r="R4" s="610"/>
      <c r="S4" s="610"/>
      <c r="T4" s="610"/>
      <c r="U4" s="610"/>
      <c r="V4" s="610"/>
      <c r="W4" s="610"/>
      <c r="X4" s="610"/>
      <c r="Y4" s="312"/>
      <c r="Z4" s="312"/>
    </row>
    <row r="5" spans="2:26" ht="18" customHeight="1">
      <c r="B5" s="615" t="s">
        <v>356</v>
      </c>
      <c r="C5" s="615"/>
      <c r="D5" s="615"/>
      <c r="E5" s="615"/>
      <c r="F5" s="615"/>
      <c r="G5" s="615"/>
      <c r="H5" s="615"/>
      <c r="I5" s="615"/>
      <c r="J5" s="615"/>
      <c r="K5" s="615"/>
      <c r="L5" s="615"/>
      <c r="M5" s="615"/>
      <c r="N5" s="615"/>
      <c r="O5" s="615"/>
      <c r="P5" s="615"/>
      <c r="Q5" s="615"/>
      <c r="R5" s="615"/>
      <c r="S5" s="615"/>
      <c r="T5" s="615"/>
      <c r="U5" s="615"/>
      <c r="V5" s="615"/>
      <c r="W5" s="615"/>
      <c r="X5" s="615"/>
      <c r="Y5" s="23"/>
      <c r="Z5" s="23"/>
    </row>
    <row r="6" spans="2:26" ht="28.5" customHeight="1"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565" t="s">
        <v>590</v>
      </c>
      <c r="V6" s="565"/>
      <c r="W6" s="565"/>
      <c r="X6" s="565"/>
      <c r="Y6" s="314"/>
      <c r="Z6" s="314"/>
    </row>
    <row r="7" spans="2:26" ht="36" customHeight="1">
      <c r="B7" s="24"/>
      <c r="C7" s="24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X7" s="10" t="s">
        <v>6</v>
      </c>
      <c r="Y7" s="10"/>
      <c r="Z7" s="10"/>
    </row>
    <row r="8" spans="2:46" ht="22.5" customHeight="1">
      <c r="B8" s="600" t="s">
        <v>74</v>
      </c>
      <c r="C8" s="616" t="s">
        <v>230</v>
      </c>
      <c r="D8" s="602" t="s">
        <v>292</v>
      </c>
      <c r="E8" s="603"/>
      <c r="F8" s="604"/>
      <c r="G8" s="608" t="s">
        <v>319</v>
      </c>
      <c r="H8" s="593" t="s">
        <v>348</v>
      </c>
      <c r="I8" s="608" t="s">
        <v>293</v>
      </c>
      <c r="J8" s="608" t="s">
        <v>306</v>
      </c>
      <c r="K8" s="593" t="s">
        <v>348</v>
      </c>
      <c r="L8" s="603" t="s">
        <v>294</v>
      </c>
      <c r="M8" s="603" t="s">
        <v>307</v>
      </c>
      <c r="N8" s="593" t="s">
        <v>348</v>
      </c>
      <c r="O8" s="593" t="s">
        <v>295</v>
      </c>
      <c r="P8" s="593" t="s">
        <v>308</v>
      </c>
      <c r="Q8" s="593" t="s">
        <v>348</v>
      </c>
      <c r="R8" s="593" t="s">
        <v>296</v>
      </c>
      <c r="S8" s="593" t="s">
        <v>309</v>
      </c>
      <c r="T8" s="593" t="s">
        <v>348</v>
      </c>
      <c r="U8" s="597" t="s">
        <v>59</v>
      </c>
      <c r="V8" s="598"/>
      <c r="W8" s="598"/>
      <c r="X8" s="599"/>
      <c r="Y8" s="315"/>
      <c r="Z8" s="593" t="s">
        <v>348</v>
      </c>
      <c r="AA8" s="611" t="s">
        <v>79</v>
      </c>
      <c r="AB8" s="612"/>
      <c r="AC8" s="613"/>
      <c r="AD8" s="44"/>
      <c r="AE8" s="597" t="s">
        <v>22</v>
      </c>
      <c r="AF8" s="598"/>
      <c r="AG8" s="599"/>
      <c r="AH8" s="313"/>
      <c r="AI8" s="593" t="s">
        <v>302</v>
      </c>
      <c r="AJ8" s="593" t="s">
        <v>315</v>
      </c>
      <c r="AK8" s="593" t="s">
        <v>348</v>
      </c>
      <c r="AL8" s="595" t="s">
        <v>303</v>
      </c>
      <c r="AM8" s="595" t="s">
        <v>316</v>
      </c>
      <c r="AN8" s="593" t="s">
        <v>348</v>
      </c>
      <c r="AO8" s="596" t="s">
        <v>304</v>
      </c>
      <c r="AP8" s="596" t="s">
        <v>317</v>
      </c>
      <c r="AQ8" s="593" t="s">
        <v>348</v>
      </c>
      <c r="AR8" s="595" t="s">
        <v>305</v>
      </c>
      <c r="AS8" s="618" t="s">
        <v>318</v>
      </c>
      <c r="AT8" s="593" t="s">
        <v>348</v>
      </c>
    </row>
    <row r="9" spans="2:46" ht="46.5" customHeight="1">
      <c r="B9" s="601"/>
      <c r="C9" s="617"/>
      <c r="D9" s="605"/>
      <c r="E9" s="606"/>
      <c r="F9" s="607"/>
      <c r="G9" s="609"/>
      <c r="H9" s="594"/>
      <c r="I9" s="609"/>
      <c r="J9" s="609"/>
      <c r="K9" s="594"/>
      <c r="L9" s="606"/>
      <c r="M9" s="606"/>
      <c r="N9" s="594"/>
      <c r="O9" s="594"/>
      <c r="P9" s="594"/>
      <c r="Q9" s="594"/>
      <c r="R9" s="594"/>
      <c r="S9" s="594"/>
      <c r="T9" s="594"/>
      <c r="U9" s="26" t="s">
        <v>297</v>
      </c>
      <c r="V9" s="26" t="s">
        <v>310</v>
      </c>
      <c r="W9" s="429" t="s">
        <v>348</v>
      </c>
      <c r="X9" s="26" t="s">
        <v>298</v>
      </c>
      <c r="Y9" s="26" t="s">
        <v>311</v>
      </c>
      <c r="Z9" s="594"/>
      <c r="AA9" s="45" t="s">
        <v>299</v>
      </c>
      <c r="AB9" s="45" t="s">
        <v>313</v>
      </c>
      <c r="AC9" s="44" t="s">
        <v>300</v>
      </c>
      <c r="AD9" s="44" t="s">
        <v>312</v>
      </c>
      <c r="AE9" s="26" t="s">
        <v>297</v>
      </c>
      <c r="AF9" s="26" t="s">
        <v>310</v>
      </c>
      <c r="AG9" s="26" t="s">
        <v>301</v>
      </c>
      <c r="AH9" s="26" t="s">
        <v>314</v>
      </c>
      <c r="AI9" s="594"/>
      <c r="AJ9" s="594"/>
      <c r="AK9" s="594"/>
      <c r="AL9" s="595"/>
      <c r="AM9" s="595"/>
      <c r="AN9" s="594"/>
      <c r="AO9" s="596"/>
      <c r="AP9" s="596"/>
      <c r="AQ9" s="594"/>
      <c r="AR9" s="595"/>
      <c r="AS9" s="618"/>
      <c r="AT9" s="594"/>
    </row>
    <row r="10" spans="2:46" ht="30" customHeight="1">
      <c r="B10" s="210" t="s">
        <v>9</v>
      </c>
      <c r="C10" s="47"/>
      <c r="D10" s="201"/>
      <c r="E10" s="27"/>
      <c r="F10" s="27"/>
      <c r="G10" s="27"/>
      <c r="H10" s="47"/>
      <c r="I10" s="28"/>
      <c r="J10" s="27"/>
      <c r="K10" s="27"/>
      <c r="L10" s="27"/>
      <c r="M10" s="27"/>
      <c r="N10" s="27"/>
      <c r="O10" s="29"/>
      <c r="P10" s="29"/>
      <c r="Q10" s="29"/>
      <c r="R10" s="29"/>
      <c r="S10" s="29"/>
      <c r="T10" s="29"/>
      <c r="U10" s="26"/>
      <c r="V10" s="26"/>
      <c r="W10" s="413"/>
      <c r="X10" s="26"/>
      <c r="Y10" s="26"/>
      <c r="Z10" s="26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</row>
    <row r="11" spans="2:46" ht="12.75">
      <c r="B11" s="206" t="s">
        <v>231</v>
      </c>
      <c r="C11" s="297" t="s">
        <v>252</v>
      </c>
      <c r="D11" s="211">
        <f>I11+L11+O11+R11+U11+X11+AA11+AC11+AE11+AG11+AI11+AL11+AO11+AR11</f>
        <v>12848</v>
      </c>
      <c r="E11" s="203"/>
      <c r="F11" s="30" t="e">
        <f>SUM(I11:X11,#REF!)</f>
        <v>#REF!</v>
      </c>
      <c r="G11" s="211">
        <f aca="true" t="shared" si="0" ref="G11:G31">J11+M11+P11+S11+V11+Y11+AB11+AD11+AF11+AH11+AJ11+AM11+AP11+AS11</f>
        <v>31770</v>
      </c>
      <c r="H11" s="211">
        <f aca="true" t="shared" si="1" ref="H11:H33">K11+N11+Q11+T11+W11+Z11+AC11+AE11+AG11+AI11+AK11+AN11+AQ11+AT11</f>
        <v>29693</v>
      </c>
      <c r="I11" s="30">
        <v>6649</v>
      </c>
      <c r="J11" s="30">
        <v>6463</v>
      </c>
      <c r="K11" s="30">
        <v>6463</v>
      </c>
      <c r="L11" s="30">
        <v>1808</v>
      </c>
      <c r="M11" s="30">
        <v>1808</v>
      </c>
      <c r="N11" s="30">
        <v>1745</v>
      </c>
      <c r="O11" s="30">
        <v>3891</v>
      </c>
      <c r="P11" s="30">
        <v>8325</v>
      </c>
      <c r="Q11" s="30">
        <v>8325</v>
      </c>
      <c r="R11" s="32"/>
      <c r="S11" s="32"/>
      <c r="T11" s="32"/>
      <c r="U11" s="32"/>
      <c r="V11" s="32">
        <v>375</v>
      </c>
      <c r="W11" s="32">
        <v>1167</v>
      </c>
      <c r="X11" s="32"/>
      <c r="Y11" s="32"/>
      <c r="Z11" s="32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>
        <v>14299</v>
      </c>
      <c r="AQ11" s="47">
        <v>11993</v>
      </c>
      <c r="AR11" s="47">
        <v>500</v>
      </c>
      <c r="AS11" s="47">
        <v>500</v>
      </c>
      <c r="AT11" s="47"/>
    </row>
    <row r="12" spans="2:46" ht="13.5" customHeight="1">
      <c r="B12" s="206" t="s">
        <v>232</v>
      </c>
      <c r="C12" s="297" t="s">
        <v>253</v>
      </c>
      <c r="D12" s="211">
        <f>I12+L12+O12+R12+U12+X12+AA12+AC12+AE12+AG12+AI12+AL12+AO12+AR12</f>
        <v>3820</v>
      </c>
      <c r="E12" s="203"/>
      <c r="F12" s="30" t="e">
        <f>SUM(I12:X12,#REF!)</f>
        <v>#REF!</v>
      </c>
      <c r="G12" s="211">
        <f t="shared" si="0"/>
        <v>35261</v>
      </c>
      <c r="H12" s="211">
        <f t="shared" si="1"/>
        <v>36096</v>
      </c>
      <c r="I12" s="30"/>
      <c r="J12" s="30"/>
      <c r="K12" s="30"/>
      <c r="L12" s="30"/>
      <c r="M12" s="30"/>
      <c r="N12" s="30"/>
      <c r="O12" s="30"/>
      <c r="P12" s="30">
        <v>172</v>
      </c>
      <c r="Q12" s="30">
        <v>172</v>
      </c>
      <c r="R12" s="32"/>
      <c r="S12" s="32"/>
      <c r="T12" s="32"/>
      <c r="U12" s="32"/>
      <c r="V12" s="32"/>
      <c r="W12" s="32">
        <v>835</v>
      </c>
      <c r="X12" s="32"/>
      <c r="Y12" s="32"/>
      <c r="Z12" s="32"/>
      <c r="AA12" s="47"/>
      <c r="AB12" s="47"/>
      <c r="AC12" s="47"/>
      <c r="AD12" s="47"/>
      <c r="AE12" s="47"/>
      <c r="AF12" s="47"/>
      <c r="AG12" s="47"/>
      <c r="AH12" s="47"/>
      <c r="AI12" s="47"/>
      <c r="AJ12" s="47">
        <v>3782</v>
      </c>
      <c r="AK12" s="47">
        <v>3782</v>
      </c>
      <c r="AL12" s="47">
        <v>3820</v>
      </c>
      <c r="AM12" s="47">
        <v>31307</v>
      </c>
      <c r="AN12" s="47">
        <v>31307</v>
      </c>
      <c r="AO12" s="47"/>
      <c r="AP12" s="47"/>
      <c r="AQ12" s="47"/>
      <c r="AR12" s="47"/>
      <c r="AS12" s="47"/>
      <c r="AT12" s="47"/>
    </row>
    <row r="13" spans="2:46" ht="12.75">
      <c r="B13" s="206" t="s">
        <v>269</v>
      </c>
      <c r="C13" s="297" t="s">
        <v>254</v>
      </c>
      <c r="D13" s="211">
        <f>I13+L13+O13+R13+U13+X13+AA13+AC13+AE13+AG13+AI13+AL13+AO13+AR13</f>
        <v>100</v>
      </c>
      <c r="E13" s="205"/>
      <c r="F13" s="30" t="e">
        <f>SUM(I13:X13,#REF!)</f>
        <v>#REF!</v>
      </c>
      <c r="G13" s="211">
        <f t="shared" si="0"/>
        <v>111</v>
      </c>
      <c r="H13" s="211">
        <f t="shared" si="1"/>
        <v>111</v>
      </c>
      <c r="I13" s="30"/>
      <c r="J13" s="30"/>
      <c r="K13" s="30"/>
      <c r="L13" s="30"/>
      <c r="M13" s="30"/>
      <c r="N13" s="30"/>
      <c r="O13" s="30">
        <v>100</v>
      </c>
      <c r="P13" s="30">
        <v>111</v>
      </c>
      <c r="Q13" s="30">
        <v>111</v>
      </c>
      <c r="R13" s="32"/>
      <c r="S13" s="32"/>
      <c r="T13" s="32"/>
      <c r="U13" s="32"/>
      <c r="V13" s="32"/>
      <c r="W13" s="32"/>
      <c r="X13" s="32"/>
      <c r="Y13" s="32"/>
      <c r="Z13" s="32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</row>
    <row r="14" spans="2:46" ht="12.75">
      <c r="B14" s="208" t="s">
        <v>233</v>
      </c>
      <c r="C14" s="298" t="s">
        <v>255</v>
      </c>
      <c r="D14" s="211">
        <v>1118</v>
      </c>
      <c r="E14" s="204"/>
      <c r="F14" s="30" t="e">
        <f>SUM(I14:X14,#REF!)</f>
        <v>#REF!</v>
      </c>
      <c r="G14" s="211">
        <f t="shared" si="0"/>
        <v>857</v>
      </c>
      <c r="H14" s="211">
        <f t="shared" si="1"/>
        <v>764</v>
      </c>
      <c r="I14" s="30"/>
      <c r="J14" s="30"/>
      <c r="K14" s="30"/>
      <c r="L14" s="30"/>
      <c r="M14" s="30"/>
      <c r="N14" s="30"/>
      <c r="O14" s="30">
        <v>1118</v>
      </c>
      <c r="P14" s="30">
        <v>857</v>
      </c>
      <c r="Q14" s="30">
        <v>764</v>
      </c>
      <c r="R14" s="32"/>
      <c r="S14" s="32"/>
      <c r="T14" s="32"/>
      <c r="U14" s="32"/>
      <c r="V14" s="32"/>
      <c r="W14" s="32"/>
      <c r="X14" s="32"/>
      <c r="Y14" s="32"/>
      <c r="Z14" s="32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</row>
    <row r="15" spans="2:46" ht="12.75">
      <c r="B15" s="208" t="s">
        <v>234</v>
      </c>
      <c r="C15" s="298" t="s">
        <v>256</v>
      </c>
      <c r="D15" s="211">
        <f aca="true" t="shared" si="2" ref="D15:D31">I15+L15+O15+R15+U15+X15+AA15+AC15+AE15+AG15+AI15+AL15+AO15+AR15</f>
        <v>26136</v>
      </c>
      <c r="E15" s="209"/>
      <c r="F15" s="30" t="e">
        <f>SUM(I15:X15,#REF!)</f>
        <v>#REF!</v>
      </c>
      <c r="G15" s="211">
        <f t="shared" si="0"/>
        <v>36311</v>
      </c>
      <c r="H15" s="211">
        <f t="shared" si="1"/>
        <v>27219</v>
      </c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2">
        <v>2474</v>
      </c>
      <c r="V15" s="32">
        <v>2804</v>
      </c>
      <c r="W15" s="32">
        <v>3978</v>
      </c>
      <c r="X15" s="32"/>
      <c r="Y15" s="32"/>
      <c r="Z15" s="32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>
        <v>23662</v>
      </c>
      <c r="AP15" s="47">
        <v>33507</v>
      </c>
      <c r="AQ15" s="47">
        <v>23241</v>
      </c>
      <c r="AR15" s="47"/>
      <c r="AS15" s="47"/>
      <c r="AT15" s="47"/>
    </row>
    <row r="16" spans="2:46" ht="12.75">
      <c r="B16" s="208" t="s">
        <v>235</v>
      </c>
      <c r="C16" s="298">
        <v>105010</v>
      </c>
      <c r="D16" s="211">
        <f t="shared" si="2"/>
        <v>638</v>
      </c>
      <c r="E16" s="209"/>
      <c r="F16" s="30" t="e">
        <f>SUM(I16:X16,#REF!)</f>
        <v>#REF!</v>
      </c>
      <c r="G16" s="211">
        <f t="shared" si="0"/>
        <v>547</v>
      </c>
      <c r="H16" s="211">
        <f t="shared" si="1"/>
        <v>547</v>
      </c>
      <c r="I16" s="30"/>
      <c r="J16" s="30"/>
      <c r="K16" s="30"/>
      <c r="L16" s="30"/>
      <c r="M16" s="30"/>
      <c r="N16" s="30"/>
      <c r="O16" s="30"/>
      <c r="P16" s="30"/>
      <c r="Q16" s="30"/>
      <c r="R16" s="32">
        <v>638</v>
      </c>
      <c r="S16" s="32">
        <v>547</v>
      </c>
      <c r="T16" s="32">
        <v>547</v>
      </c>
      <c r="U16" s="32"/>
      <c r="V16" s="32"/>
      <c r="W16" s="32"/>
      <c r="X16" s="32"/>
      <c r="Y16" s="32"/>
      <c r="Z16" s="32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</row>
    <row r="17" spans="2:46" ht="12.75">
      <c r="B17" s="208" t="s">
        <v>236</v>
      </c>
      <c r="C17" s="298">
        <v>106020</v>
      </c>
      <c r="D17" s="211">
        <f t="shared" si="2"/>
        <v>398</v>
      </c>
      <c r="E17" s="209"/>
      <c r="F17" s="30" t="e">
        <f>SUM(I17:X17,#REF!)</f>
        <v>#REF!</v>
      </c>
      <c r="G17" s="211">
        <f t="shared" si="0"/>
        <v>119</v>
      </c>
      <c r="H17" s="211">
        <f t="shared" si="1"/>
        <v>119</v>
      </c>
      <c r="I17" s="30"/>
      <c r="J17" s="30"/>
      <c r="K17" s="30"/>
      <c r="L17" s="30"/>
      <c r="M17" s="30"/>
      <c r="N17" s="30"/>
      <c r="O17" s="30"/>
      <c r="P17" s="30"/>
      <c r="Q17" s="30"/>
      <c r="R17" s="32">
        <v>398</v>
      </c>
      <c r="S17" s="32">
        <v>119</v>
      </c>
      <c r="T17" s="32">
        <v>119</v>
      </c>
      <c r="U17" s="30"/>
      <c r="V17" s="30"/>
      <c r="W17" s="30"/>
      <c r="X17" s="30"/>
      <c r="Y17" s="30"/>
      <c r="Z17" s="30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</row>
    <row r="18" spans="2:46" ht="12.75">
      <c r="B18" s="208" t="s">
        <v>237</v>
      </c>
      <c r="C18" s="298">
        <v>101150</v>
      </c>
      <c r="D18" s="211">
        <f t="shared" si="2"/>
        <v>566</v>
      </c>
      <c r="E18" s="209"/>
      <c r="F18" s="30" t="e">
        <f>SUM(I18:X18,#REF!)</f>
        <v>#REF!</v>
      </c>
      <c r="G18" s="211">
        <f t="shared" si="0"/>
        <v>94</v>
      </c>
      <c r="H18" s="211">
        <f t="shared" si="1"/>
        <v>94</v>
      </c>
      <c r="I18" s="33"/>
      <c r="J18" s="33"/>
      <c r="K18" s="33"/>
      <c r="L18" s="33"/>
      <c r="M18" s="33"/>
      <c r="N18" s="33"/>
      <c r="O18" s="33"/>
      <c r="P18" s="33"/>
      <c r="Q18" s="33"/>
      <c r="R18" s="32">
        <v>566</v>
      </c>
      <c r="S18" s="32">
        <v>94</v>
      </c>
      <c r="T18" s="32">
        <v>94</v>
      </c>
      <c r="U18" s="32"/>
      <c r="V18" s="32"/>
      <c r="W18" s="32"/>
      <c r="X18" s="32"/>
      <c r="Y18" s="32"/>
      <c r="Z18" s="32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</row>
    <row r="19" spans="2:46" ht="12.75">
      <c r="B19" s="206" t="s">
        <v>149</v>
      </c>
      <c r="C19" s="297">
        <v>107051</v>
      </c>
      <c r="D19" s="211">
        <f t="shared" si="2"/>
        <v>4844</v>
      </c>
      <c r="E19" s="205"/>
      <c r="F19" s="30" t="e">
        <f>SUM(I19:X19,#REF!)</f>
        <v>#REF!</v>
      </c>
      <c r="G19" s="211">
        <f t="shared" si="0"/>
        <v>5695</v>
      </c>
      <c r="H19" s="211">
        <f t="shared" si="1"/>
        <v>5107</v>
      </c>
      <c r="I19" s="34">
        <v>1745</v>
      </c>
      <c r="J19" s="34">
        <v>2338</v>
      </c>
      <c r="K19" s="34">
        <v>1750</v>
      </c>
      <c r="L19" s="34">
        <v>489</v>
      </c>
      <c r="M19" s="34">
        <v>669</v>
      </c>
      <c r="N19" s="34">
        <v>669</v>
      </c>
      <c r="O19" s="34">
        <v>2610</v>
      </c>
      <c r="P19" s="34">
        <v>2688</v>
      </c>
      <c r="Q19" s="34">
        <v>2688</v>
      </c>
      <c r="R19" s="32"/>
      <c r="S19" s="32"/>
      <c r="T19" s="32"/>
      <c r="U19" s="34"/>
      <c r="V19" s="34"/>
      <c r="W19" s="34"/>
      <c r="X19" s="34"/>
      <c r="Y19" s="34"/>
      <c r="Z19" s="34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</row>
    <row r="20" spans="2:46" ht="12.75">
      <c r="B20" s="208" t="s">
        <v>238</v>
      </c>
      <c r="C20" s="298">
        <v>107060</v>
      </c>
      <c r="D20" s="211">
        <f t="shared" si="2"/>
        <v>2350</v>
      </c>
      <c r="E20" s="204"/>
      <c r="F20" s="30" t="e">
        <f>SUM(I20:X20,#REF!)</f>
        <v>#REF!</v>
      </c>
      <c r="G20" s="211">
        <f t="shared" si="0"/>
        <v>1336</v>
      </c>
      <c r="H20" s="211">
        <f t="shared" si="1"/>
        <v>2362</v>
      </c>
      <c r="I20" s="33"/>
      <c r="J20" s="33"/>
      <c r="K20" s="33"/>
      <c r="L20" s="34"/>
      <c r="M20" s="34"/>
      <c r="N20" s="34"/>
      <c r="O20" s="34"/>
      <c r="P20" s="34"/>
      <c r="Q20" s="34"/>
      <c r="R20" s="32">
        <v>2350</v>
      </c>
      <c r="S20" s="32">
        <v>1336</v>
      </c>
      <c r="T20" s="32">
        <v>1336</v>
      </c>
      <c r="U20" s="32"/>
      <c r="V20" s="32"/>
      <c r="W20" s="32">
        <v>1026</v>
      </c>
      <c r="X20" s="32"/>
      <c r="Y20" s="32"/>
      <c r="Z20" s="32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</row>
    <row r="21" spans="2:46" ht="12.75">
      <c r="B21" s="206" t="s">
        <v>239</v>
      </c>
      <c r="C21" s="297" t="s">
        <v>257</v>
      </c>
      <c r="D21" s="211">
        <f t="shared" si="2"/>
        <v>0</v>
      </c>
      <c r="E21" s="205"/>
      <c r="F21" s="30"/>
      <c r="G21" s="211">
        <f t="shared" si="0"/>
        <v>0</v>
      </c>
      <c r="H21" s="211">
        <f t="shared" si="1"/>
        <v>0</v>
      </c>
      <c r="I21" s="39"/>
      <c r="J21" s="39"/>
      <c r="K21" s="39"/>
      <c r="L21" s="39"/>
      <c r="M21" s="39"/>
      <c r="N21" s="39"/>
      <c r="O21" s="39"/>
      <c r="P21" s="39"/>
      <c r="Q21" s="39"/>
      <c r="R21" s="38"/>
      <c r="S21" s="38"/>
      <c r="T21" s="38"/>
      <c r="U21" s="38"/>
      <c r="V21" s="38"/>
      <c r="W21" s="38"/>
      <c r="X21" s="38"/>
      <c r="Y21" s="38"/>
      <c r="Z21" s="38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</row>
    <row r="22" spans="2:46" ht="12.75">
      <c r="B22" s="206" t="s">
        <v>240</v>
      </c>
      <c r="C22" s="297" t="s">
        <v>258</v>
      </c>
      <c r="D22" s="211">
        <f t="shared" si="2"/>
        <v>29206</v>
      </c>
      <c r="E22" s="205"/>
      <c r="F22" s="30"/>
      <c r="G22" s="211">
        <f t="shared" si="0"/>
        <v>22664</v>
      </c>
      <c r="H22" s="211">
        <f t="shared" si="1"/>
        <v>22664</v>
      </c>
      <c r="I22" s="39">
        <v>20094</v>
      </c>
      <c r="J22" s="39">
        <v>14018</v>
      </c>
      <c r="K22" s="39">
        <v>14018</v>
      </c>
      <c r="L22" s="39">
        <v>2712</v>
      </c>
      <c r="M22" s="39">
        <v>3475</v>
      </c>
      <c r="N22" s="39">
        <v>3475</v>
      </c>
      <c r="O22" s="39">
        <v>6400</v>
      </c>
      <c r="P22" s="39">
        <v>5171</v>
      </c>
      <c r="Q22" s="39">
        <v>5171</v>
      </c>
      <c r="R22" s="38"/>
      <c r="S22" s="38"/>
      <c r="T22" s="38"/>
      <c r="U22" s="38"/>
      <c r="V22" s="38"/>
      <c r="W22" s="38"/>
      <c r="X22" s="38"/>
      <c r="Y22" s="38"/>
      <c r="Z22" s="38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</row>
    <row r="23" spans="2:46" ht="12.75">
      <c r="B23" s="206" t="s">
        <v>241</v>
      </c>
      <c r="C23" s="297" t="s">
        <v>259</v>
      </c>
      <c r="D23" s="211">
        <f t="shared" si="2"/>
        <v>681</v>
      </c>
      <c r="E23" s="203"/>
      <c r="F23" s="30"/>
      <c r="G23" s="211">
        <f t="shared" si="0"/>
        <v>699</v>
      </c>
      <c r="H23" s="211">
        <f t="shared" si="1"/>
        <v>699</v>
      </c>
      <c r="I23" s="39"/>
      <c r="J23" s="39"/>
      <c r="K23" s="39"/>
      <c r="L23" s="39"/>
      <c r="M23" s="39"/>
      <c r="N23" s="39"/>
      <c r="O23" s="39">
        <v>681</v>
      </c>
      <c r="P23" s="39">
        <v>699</v>
      </c>
      <c r="Q23" s="39">
        <v>699</v>
      </c>
      <c r="R23" s="38"/>
      <c r="S23" s="38"/>
      <c r="T23" s="38"/>
      <c r="U23" s="38"/>
      <c r="V23" s="38"/>
      <c r="W23" s="38"/>
      <c r="X23" s="38"/>
      <c r="Y23" s="38"/>
      <c r="Z23" s="38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/>
    </row>
    <row r="24" spans="2:46" ht="12.75">
      <c r="B24" s="208" t="s">
        <v>242</v>
      </c>
      <c r="C24" s="298" t="s">
        <v>260</v>
      </c>
      <c r="D24" s="211">
        <f t="shared" si="2"/>
        <v>6065</v>
      </c>
      <c r="E24" s="204"/>
      <c r="F24" s="30"/>
      <c r="G24" s="211">
        <f t="shared" si="0"/>
        <v>9612</v>
      </c>
      <c r="H24" s="211">
        <f t="shared" si="1"/>
        <v>8961</v>
      </c>
      <c r="I24" s="39">
        <v>2032</v>
      </c>
      <c r="J24" s="39">
        <v>2032</v>
      </c>
      <c r="K24" s="39">
        <v>1920</v>
      </c>
      <c r="L24" s="39">
        <v>567</v>
      </c>
      <c r="M24" s="39">
        <v>1033</v>
      </c>
      <c r="N24" s="39">
        <v>1101</v>
      </c>
      <c r="O24" s="39">
        <v>3466</v>
      </c>
      <c r="P24" s="39">
        <v>3950</v>
      </c>
      <c r="Q24" s="39">
        <v>3343</v>
      </c>
      <c r="R24" s="38"/>
      <c r="S24" s="38"/>
      <c r="T24" s="38"/>
      <c r="U24" s="38"/>
      <c r="V24" s="38"/>
      <c r="W24" s="38"/>
      <c r="X24" s="38"/>
      <c r="Y24" s="38">
        <v>2597</v>
      </c>
      <c r="Z24" s="38">
        <v>2597</v>
      </c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</row>
    <row r="25" spans="2:46" ht="12.75">
      <c r="B25" s="208" t="s">
        <v>243</v>
      </c>
      <c r="C25" s="298" t="s">
        <v>261</v>
      </c>
      <c r="D25" s="211">
        <f t="shared" si="2"/>
        <v>2000</v>
      </c>
      <c r="E25" s="204"/>
      <c r="F25" s="30"/>
      <c r="G25" s="211">
        <f t="shared" si="0"/>
        <v>2000</v>
      </c>
      <c r="H25" s="211">
        <f t="shared" si="1"/>
        <v>1859</v>
      </c>
      <c r="I25" s="37"/>
      <c r="J25" s="37"/>
      <c r="K25" s="37"/>
      <c r="L25" s="39"/>
      <c r="M25" s="39"/>
      <c r="N25" s="39"/>
      <c r="O25" s="39">
        <v>2000</v>
      </c>
      <c r="P25" s="39">
        <v>2000</v>
      </c>
      <c r="Q25" s="39">
        <v>1859</v>
      </c>
      <c r="R25" s="38"/>
      <c r="S25" s="38"/>
      <c r="T25" s="38"/>
      <c r="U25" s="38"/>
      <c r="V25" s="38"/>
      <c r="W25" s="38"/>
      <c r="X25" s="38"/>
      <c r="Y25" s="38"/>
      <c r="Z25" s="38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</row>
    <row r="26" spans="2:46" ht="12.75">
      <c r="B26" s="207" t="s">
        <v>244</v>
      </c>
      <c r="C26" s="297" t="s">
        <v>262</v>
      </c>
      <c r="D26" s="211">
        <f t="shared" si="2"/>
        <v>7838</v>
      </c>
      <c r="E26" s="165"/>
      <c r="F26" s="30"/>
      <c r="G26" s="211">
        <f t="shared" si="0"/>
        <v>8433</v>
      </c>
      <c r="H26" s="211">
        <f t="shared" si="1"/>
        <v>4537</v>
      </c>
      <c r="I26" s="37"/>
      <c r="J26" s="37">
        <v>310</v>
      </c>
      <c r="K26" s="37">
        <v>310</v>
      </c>
      <c r="L26" s="39"/>
      <c r="M26" s="39">
        <v>84</v>
      </c>
      <c r="N26" s="39">
        <v>84</v>
      </c>
      <c r="O26" s="39"/>
      <c r="P26" s="39">
        <v>201</v>
      </c>
      <c r="Q26" s="39">
        <v>201</v>
      </c>
      <c r="R26" s="38"/>
      <c r="S26" s="38"/>
      <c r="T26" s="38"/>
      <c r="U26" s="38"/>
      <c r="V26" s="38"/>
      <c r="W26" s="38"/>
      <c r="X26" s="38">
        <v>7838</v>
      </c>
      <c r="Y26" s="38">
        <v>7838</v>
      </c>
      <c r="Z26" s="38">
        <v>3942</v>
      </c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</row>
    <row r="27" spans="2:46" ht="12.75">
      <c r="B27" s="207" t="s">
        <v>146</v>
      </c>
      <c r="C27" s="297" t="s">
        <v>268</v>
      </c>
      <c r="D27" s="211">
        <f t="shared" si="2"/>
        <v>6669</v>
      </c>
      <c r="E27" s="165"/>
      <c r="F27" s="30"/>
      <c r="G27" s="211">
        <f t="shared" si="0"/>
        <v>6930</v>
      </c>
      <c r="H27" s="211">
        <f t="shared" si="1"/>
        <v>7067</v>
      </c>
      <c r="I27" s="39">
        <v>868</v>
      </c>
      <c r="J27" s="39">
        <v>1073</v>
      </c>
      <c r="K27" s="39">
        <v>1073</v>
      </c>
      <c r="L27" s="39">
        <v>234</v>
      </c>
      <c r="M27" s="39">
        <v>290</v>
      </c>
      <c r="N27" s="39">
        <v>290</v>
      </c>
      <c r="O27" s="39">
        <v>1437</v>
      </c>
      <c r="P27" s="39">
        <v>1437</v>
      </c>
      <c r="Q27" s="39">
        <v>1406</v>
      </c>
      <c r="R27" s="38"/>
      <c r="S27" s="38"/>
      <c r="T27" s="38"/>
      <c r="U27" s="38">
        <v>1395</v>
      </c>
      <c r="V27" s="38">
        <v>1395</v>
      </c>
      <c r="W27" s="38">
        <v>1518</v>
      </c>
      <c r="X27" s="38">
        <v>2735</v>
      </c>
      <c r="Y27" s="38">
        <v>2735</v>
      </c>
      <c r="Z27" s="38">
        <v>2780</v>
      </c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</row>
    <row r="28" spans="2:46" ht="12.75">
      <c r="B28" s="206" t="s">
        <v>245</v>
      </c>
      <c r="C28" s="297" t="s">
        <v>263</v>
      </c>
      <c r="D28" s="211">
        <f t="shared" si="2"/>
        <v>3424</v>
      </c>
      <c r="E28" s="205"/>
      <c r="F28" s="30"/>
      <c r="G28" s="211">
        <f t="shared" si="0"/>
        <v>3424</v>
      </c>
      <c r="H28" s="211">
        <f t="shared" si="1"/>
        <v>3553</v>
      </c>
      <c r="I28" s="39">
        <v>2293</v>
      </c>
      <c r="J28" s="39">
        <v>2293</v>
      </c>
      <c r="K28" s="39">
        <v>2293</v>
      </c>
      <c r="L28" s="39">
        <v>641</v>
      </c>
      <c r="M28" s="39">
        <v>641</v>
      </c>
      <c r="N28" s="39">
        <v>634</v>
      </c>
      <c r="O28" s="39">
        <v>490</v>
      </c>
      <c r="P28" s="39">
        <v>490</v>
      </c>
      <c r="Q28" s="39">
        <v>626</v>
      </c>
      <c r="R28" s="38"/>
      <c r="S28" s="38"/>
      <c r="T28" s="38"/>
      <c r="U28" s="38"/>
      <c r="V28" s="38"/>
      <c r="W28" s="38"/>
      <c r="X28" s="38"/>
      <c r="Y28" s="38"/>
      <c r="Z28" s="38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</row>
    <row r="29" spans="2:46" ht="12.75">
      <c r="B29" s="206" t="s">
        <v>246</v>
      </c>
      <c r="C29" s="297" t="s">
        <v>264</v>
      </c>
      <c r="D29" s="211">
        <f t="shared" si="2"/>
        <v>254</v>
      </c>
      <c r="E29" s="205"/>
      <c r="F29" s="30"/>
      <c r="G29" s="211">
        <f t="shared" si="0"/>
        <v>1119</v>
      </c>
      <c r="H29" s="211">
        <f t="shared" si="1"/>
        <v>451</v>
      </c>
      <c r="I29" s="37">
        <v>204</v>
      </c>
      <c r="J29" s="37">
        <v>204</v>
      </c>
      <c r="K29" s="37">
        <v>363</v>
      </c>
      <c r="L29" s="39">
        <v>50</v>
      </c>
      <c r="M29" s="39">
        <v>88</v>
      </c>
      <c r="N29" s="39">
        <v>88</v>
      </c>
      <c r="O29" s="39"/>
      <c r="P29" s="39">
        <v>827</v>
      </c>
      <c r="Q29" s="39"/>
      <c r="R29" s="38"/>
      <c r="S29" s="38"/>
      <c r="T29" s="38"/>
      <c r="U29" s="38"/>
      <c r="V29" s="38"/>
      <c r="W29" s="38"/>
      <c r="X29" s="38"/>
      <c r="Y29" s="38"/>
      <c r="Z29" s="38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</row>
    <row r="30" spans="2:46" ht="12.75">
      <c r="B30" s="207" t="s">
        <v>247</v>
      </c>
      <c r="C30" s="297" t="s">
        <v>265</v>
      </c>
      <c r="D30" s="211">
        <f t="shared" si="2"/>
        <v>11140</v>
      </c>
      <c r="E30" s="205"/>
      <c r="F30" s="30"/>
      <c r="G30" s="211">
        <f t="shared" si="0"/>
        <v>11327</v>
      </c>
      <c r="H30" s="211">
        <f t="shared" si="1"/>
        <v>10626</v>
      </c>
      <c r="I30" s="39">
        <v>5702</v>
      </c>
      <c r="J30" s="39">
        <v>5984</v>
      </c>
      <c r="K30" s="39">
        <v>5283</v>
      </c>
      <c r="L30" s="39">
        <v>1600</v>
      </c>
      <c r="M30" s="39">
        <v>1445</v>
      </c>
      <c r="N30" s="39">
        <v>1445</v>
      </c>
      <c r="O30" s="39">
        <v>3838</v>
      </c>
      <c r="P30" s="39">
        <v>3898</v>
      </c>
      <c r="Q30" s="39">
        <v>3898</v>
      </c>
      <c r="R30" s="38"/>
      <c r="S30" s="38"/>
      <c r="T30" s="38"/>
      <c r="U30" s="38"/>
      <c r="V30" s="38"/>
      <c r="W30" s="38"/>
      <c r="X30" s="38"/>
      <c r="Y30" s="38"/>
      <c r="Z30" s="38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</row>
    <row r="31" spans="2:46" ht="12.75">
      <c r="B31" s="207" t="s">
        <v>346</v>
      </c>
      <c r="C31" s="297" t="s">
        <v>345</v>
      </c>
      <c r="D31" s="211">
        <f t="shared" si="2"/>
        <v>10215</v>
      </c>
      <c r="E31" s="165"/>
      <c r="F31" s="30"/>
      <c r="G31" s="211">
        <f t="shared" si="0"/>
        <v>10968</v>
      </c>
      <c r="H31" s="211">
        <f t="shared" si="1"/>
        <v>12035</v>
      </c>
      <c r="I31" s="39">
        <v>6141</v>
      </c>
      <c r="J31" s="39">
        <v>6515</v>
      </c>
      <c r="K31" s="39">
        <v>6449</v>
      </c>
      <c r="L31" s="39">
        <v>1709</v>
      </c>
      <c r="M31" s="39">
        <v>1795</v>
      </c>
      <c r="N31" s="39">
        <v>1797</v>
      </c>
      <c r="O31" s="39">
        <v>2365</v>
      </c>
      <c r="P31" s="39">
        <v>2658</v>
      </c>
      <c r="Q31" s="39">
        <v>3789</v>
      </c>
      <c r="R31" s="38"/>
      <c r="S31" s="38"/>
      <c r="T31" s="38"/>
      <c r="U31" s="38"/>
      <c r="V31" s="38"/>
      <c r="W31" s="38"/>
      <c r="X31" s="38"/>
      <c r="Y31" s="38"/>
      <c r="Z31" s="38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</row>
    <row r="32" spans="2:46" ht="12.75">
      <c r="B32" s="206" t="s">
        <v>248</v>
      </c>
      <c r="C32" s="297" t="s">
        <v>347</v>
      </c>
      <c r="D32" s="211">
        <v>5500</v>
      </c>
      <c r="E32" s="203"/>
      <c r="F32" s="30"/>
      <c r="G32" s="211">
        <v>5500</v>
      </c>
      <c r="H32" s="211">
        <f t="shared" si="1"/>
        <v>5397</v>
      </c>
      <c r="I32" s="37"/>
      <c r="J32" s="37"/>
      <c r="K32" s="37"/>
      <c r="L32" s="39"/>
      <c r="M32" s="39"/>
      <c r="N32" s="39"/>
      <c r="O32" s="39">
        <v>5500</v>
      </c>
      <c r="P32" s="39">
        <v>5500</v>
      </c>
      <c r="Q32" s="39">
        <v>5397</v>
      </c>
      <c r="R32" s="38"/>
      <c r="S32" s="38"/>
      <c r="T32" s="38"/>
      <c r="U32" s="38"/>
      <c r="V32" s="38"/>
      <c r="W32" s="38"/>
      <c r="X32" s="38"/>
      <c r="Y32" s="38"/>
      <c r="Z32" s="38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</row>
    <row r="33" spans="2:46" ht="12.75">
      <c r="B33" s="206" t="s">
        <v>249</v>
      </c>
      <c r="C33" s="297"/>
      <c r="D33" s="211"/>
      <c r="E33" s="203"/>
      <c r="F33" s="30"/>
      <c r="G33" s="211"/>
      <c r="H33" s="211">
        <f t="shared" si="1"/>
        <v>0</v>
      </c>
      <c r="I33" s="37"/>
      <c r="J33" s="37"/>
      <c r="K33" s="37"/>
      <c r="L33" s="39"/>
      <c r="M33" s="39"/>
      <c r="N33" s="39"/>
      <c r="O33" s="39"/>
      <c r="P33" s="39"/>
      <c r="Q33" s="39"/>
      <c r="R33" s="38"/>
      <c r="S33" s="38"/>
      <c r="T33" s="38"/>
      <c r="U33" s="38"/>
      <c r="V33" s="38"/>
      <c r="W33" s="38"/>
      <c r="X33" s="38"/>
      <c r="Y33" s="38"/>
      <c r="Z33" s="38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</row>
    <row r="34" spans="2:46" ht="19.5" customHeight="1">
      <c r="B34" s="295" t="s">
        <v>77</v>
      </c>
      <c r="C34" s="299"/>
      <c r="D34" s="211">
        <f>SUM(D11:D33)</f>
        <v>135810</v>
      </c>
      <c r="E34" s="35"/>
      <c r="F34" s="36" t="e">
        <f>SUM(I34:X34,#REF!)</f>
        <v>#REF!</v>
      </c>
      <c r="G34" s="211">
        <f>SUM(G11:G33)</f>
        <v>194777</v>
      </c>
      <c r="H34" s="211">
        <f>SUM(H11:H33)</f>
        <v>179961</v>
      </c>
      <c r="I34" s="37">
        <f>SUM(I11:I32)</f>
        <v>45728</v>
      </c>
      <c r="J34" s="37">
        <f>SUM(J11:J32)</f>
        <v>41230</v>
      </c>
      <c r="K34" s="37">
        <f>SUM(K11:K33)</f>
        <v>39922</v>
      </c>
      <c r="L34" s="37">
        <f>SUM(L11:L32)</f>
        <v>9810</v>
      </c>
      <c r="M34" s="37">
        <f>SUM(M11:M32)</f>
        <v>11328</v>
      </c>
      <c r="N34" s="37">
        <f>SUM(N11:N33)</f>
        <v>11328</v>
      </c>
      <c r="O34" s="37">
        <f>SUM(O11:O33)</f>
        <v>33896</v>
      </c>
      <c r="P34" s="37">
        <f>SUM(P11:P33)</f>
        <v>38984</v>
      </c>
      <c r="Q34" s="37">
        <f>SUM(Q11:Q33)</f>
        <v>38449</v>
      </c>
      <c r="R34" s="37">
        <f aca="true" t="shared" si="3" ref="R34:Y34">SUM(R11:R32)</f>
        <v>3952</v>
      </c>
      <c r="S34" s="37">
        <f t="shared" si="3"/>
        <v>2096</v>
      </c>
      <c r="T34" s="37">
        <f>SUM(T16:T33)</f>
        <v>2096</v>
      </c>
      <c r="U34" s="37">
        <f t="shared" si="3"/>
        <v>3869</v>
      </c>
      <c r="V34" s="37">
        <f t="shared" si="3"/>
        <v>4574</v>
      </c>
      <c r="W34" s="37">
        <f>SUM(W11:W33)</f>
        <v>8524</v>
      </c>
      <c r="X34" s="37">
        <f t="shared" si="3"/>
        <v>10573</v>
      </c>
      <c r="Y34" s="37">
        <f t="shared" si="3"/>
        <v>13170</v>
      </c>
      <c r="Z34" s="37">
        <f>SUM(Z24:Z33)</f>
        <v>9319</v>
      </c>
      <c r="AA34" s="47"/>
      <c r="AB34" s="47"/>
      <c r="AC34" s="47"/>
      <c r="AD34" s="47"/>
      <c r="AE34" s="47"/>
      <c r="AF34" s="47"/>
      <c r="AG34" s="47"/>
      <c r="AH34" s="47"/>
      <c r="AI34" s="188">
        <f>SUM(AI11:AI32)</f>
        <v>0</v>
      </c>
      <c r="AJ34" s="188">
        <v>3782</v>
      </c>
      <c r="AK34" s="188">
        <v>3782</v>
      </c>
      <c r="AL34" s="188">
        <f>SUM(AL11:AL32)</f>
        <v>3820</v>
      </c>
      <c r="AM34" s="188">
        <v>31307</v>
      </c>
      <c r="AN34" s="188">
        <v>31307</v>
      </c>
      <c r="AO34" s="188">
        <f>SUM(AO15:AO33)</f>
        <v>23662</v>
      </c>
      <c r="AP34" s="188">
        <f>SUM(AP11:AP33)</f>
        <v>47806</v>
      </c>
      <c r="AQ34" s="188"/>
      <c r="AR34" s="188">
        <f>SUM(AR11:AR32)</f>
        <v>500</v>
      </c>
      <c r="AS34" s="188"/>
      <c r="AT34" s="47"/>
    </row>
    <row r="35" spans="2:46" ht="17.25" customHeight="1">
      <c r="B35" s="296" t="s">
        <v>10</v>
      </c>
      <c r="C35" s="300"/>
      <c r="D35" s="211">
        <f>I35+L35+O35+R35+U35+X35+AA35+AC35+AE35+AG35+AI35+AL35+AO35+AR35</f>
        <v>0</v>
      </c>
      <c r="E35" s="35"/>
      <c r="F35" s="30"/>
      <c r="G35" s="211">
        <f>J35+M35+P35+S35+V35+Y35+AB35+AD35+AF35+AH35+AJ35+AM35+AP35+AS35</f>
        <v>0</v>
      </c>
      <c r="H35" s="428"/>
      <c r="I35" s="37"/>
      <c r="J35" s="37"/>
      <c r="K35" s="37"/>
      <c r="L35" s="37"/>
      <c r="M35" s="37"/>
      <c r="N35" s="37"/>
      <c r="O35" s="37"/>
      <c r="P35" s="37"/>
      <c r="Q35" s="37"/>
      <c r="R35" s="38"/>
      <c r="S35" s="38"/>
      <c r="T35" s="38"/>
      <c r="U35" s="38"/>
      <c r="V35" s="38"/>
      <c r="W35" s="38"/>
      <c r="X35" s="38"/>
      <c r="Y35" s="38"/>
      <c r="Z35" s="38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</row>
    <row r="36" spans="2:46" ht="12.75">
      <c r="B36" s="292" t="s">
        <v>250</v>
      </c>
      <c r="C36" s="301" t="s">
        <v>266</v>
      </c>
      <c r="D36" s="211">
        <f>I36+L36+O36+R36+U36+X36+AA36+AC36+AE36+AG36+AI36+AL36+AO36+AR36</f>
        <v>538</v>
      </c>
      <c r="E36" s="35"/>
      <c r="F36" s="30" t="e">
        <f>SUM(I36:X36,#REF!)</f>
        <v>#REF!</v>
      </c>
      <c r="G36" s="211">
        <f>J36+M36+P36+S36+V36+Y36+AB36+AD36+AF36+AH36+AJ36+AM36+AP36+AS36</f>
        <v>538</v>
      </c>
      <c r="H36" s="428">
        <v>780</v>
      </c>
      <c r="I36" s="39"/>
      <c r="J36" s="39"/>
      <c r="K36" s="39"/>
      <c r="L36" s="39"/>
      <c r="M36" s="39"/>
      <c r="N36" s="39"/>
      <c r="O36" s="39">
        <v>438</v>
      </c>
      <c r="P36" s="39">
        <v>438</v>
      </c>
      <c r="Q36" s="39">
        <v>680</v>
      </c>
      <c r="R36" s="38"/>
      <c r="S36" s="38"/>
      <c r="T36" s="38"/>
      <c r="U36" s="38"/>
      <c r="V36" s="38"/>
      <c r="W36" s="38"/>
      <c r="X36" s="38">
        <v>100</v>
      </c>
      <c r="Y36" s="38">
        <v>100</v>
      </c>
      <c r="Z36" s="38">
        <v>100</v>
      </c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7"/>
      <c r="AQ36" s="47"/>
      <c r="AR36" s="47"/>
      <c r="AS36" s="47"/>
      <c r="AT36" s="47"/>
    </row>
    <row r="37" spans="2:46" ht="12.75">
      <c r="B37" s="292" t="s">
        <v>251</v>
      </c>
      <c r="C37" s="301" t="s">
        <v>267</v>
      </c>
      <c r="D37" s="211">
        <f>I37+L37+O37+R37+U37+X37+AA37+AC37+AE37+AG37+AI37+AL37+AO37+AR37</f>
        <v>100</v>
      </c>
      <c r="E37" s="35"/>
      <c r="F37" s="35"/>
      <c r="G37" s="211">
        <f>J37+M37+P37+S37+V37+Y37+AB37+AD37+AF37+AH37+AJ37+AM37+AP37+AS37</f>
        <v>100</v>
      </c>
      <c r="H37" s="428"/>
      <c r="I37" s="39"/>
      <c r="J37" s="39"/>
      <c r="K37" s="39"/>
      <c r="L37" s="39"/>
      <c r="M37" s="39"/>
      <c r="N37" s="39"/>
      <c r="O37" s="39"/>
      <c r="P37" s="39"/>
      <c r="Q37" s="39"/>
      <c r="R37" s="38"/>
      <c r="S37" s="38"/>
      <c r="T37" s="38"/>
      <c r="U37" s="38"/>
      <c r="V37" s="38"/>
      <c r="W37" s="38"/>
      <c r="X37" s="38">
        <v>100</v>
      </c>
      <c r="Y37" s="38">
        <v>100</v>
      </c>
      <c r="Z37" s="38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47"/>
    </row>
    <row r="38" spans="2:46" ht="20.25" customHeight="1">
      <c r="B38" s="302" t="s">
        <v>78</v>
      </c>
      <c r="C38" s="294"/>
      <c r="D38" s="211">
        <f>SUM(D36:D37)</f>
        <v>638</v>
      </c>
      <c r="E38" s="35"/>
      <c r="F38" s="37" t="e">
        <f>SUM(I38:X38,#REF!)</f>
        <v>#REF!</v>
      </c>
      <c r="G38" s="211">
        <f>J38+M38+P38+S38+V38+Y38+AB38+AD38+AF38+AH38+AJ38+AM38+AP38+AS38</f>
        <v>638</v>
      </c>
      <c r="H38" s="428"/>
      <c r="I38" s="37"/>
      <c r="J38" s="37"/>
      <c r="K38" s="37"/>
      <c r="L38" s="37"/>
      <c r="M38" s="37"/>
      <c r="N38" s="37"/>
      <c r="O38" s="37">
        <f>SUM(O36:O37)</f>
        <v>438</v>
      </c>
      <c r="P38" s="37">
        <f>SUM(P36:P37)</f>
        <v>438</v>
      </c>
      <c r="Q38" s="37"/>
      <c r="R38" s="37"/>
      <c r="S38" s="37"/>
      <c r="T38" s="37"/>
      <c r="U38" s="37"/>
      <c r="V38" s="37"/>
      <c r="W38" s="37"/>
      <c r="X38" s="37">
        <f>SUM(X36:X37)</f>
        <v>200</v>
      </c>
      <c r="Y38" s="37">
        <f>SUM(Y36:Y37)</f>
        <v>200</v>
      </c>
      <c r="Z38" s="3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47"/>
    </row>
    <row r="39" spans="2:46" ht="20.25" customHeight="1">
      <c r="B39" s="41" t="s">
        <v>139</v>
      </c>
      <c r="C39" s="41"/>
      <c r="D39" s="40">
        <f>D34+D38</f>
        <v>136448</v>
      </c>
      <c r="E39" s="40" t="e">
        <f>SUM(#REF!,#REF!)</f>
        <v>#REF!</v>
      </c>
      <c r="F39" s="40" t="e">
        <f>SUM(L39,O39,R39,U39,X39,#REF!,#REF!,#REF!,#REF!,#REF!,I39)</f>
        <v>#REF!</v>
      </c>
      <c r="G39" s="323">
        <f>G34+G38</f>
        <v>195415</v>
      </c>
      <c r="H39" s="323">
        <f>SUM(H34:H38)</f>
        <v>180741</v>
      </c>
      <c r="I39" s="40">
        <f aca="true" t="shared" si="4" ref="I39:AR39">I34+I38</f>
        <v>45728</v>
      </c>
      <c r="J39" s="40">
        <f t="shared" si="4"/>
        <v>41230</v>
      </c>
      <c r="K39" s="40">
        <f>SUM(K34:K38)</f>
        <v>39922</v>
      </c>
      <c r="L39" s="40">
        <f t="shared" si="4"/>
        <v>9810</v>
      </c>
      <c r="M39" s="40">
        <f t="shared" si="4"/>
        <v>11328</v>
      </c>
      <c r="N39" s="40">
        <f>SUM(N34:N38)</f>
        <v>11328</v>
      </c>
      <c r="O39" s="40">
        <f t="shared" si="4"/>
        <v>34334</v>
      </c>
      <c r="P39" s="40">
        <f t="shared" si="4"/>
        <v>39422</v>
      </c>
      <c r="Q39" s="40">
        <f>SUM(Q34:Q38)</f>
        <v>39129</v>
      </c>
      <c r="R39" s="40">
        <f t="shared" si="4"/>
        <v>3952</v>
      </c>
      <c r="S39" s="40">
        <f t="shared" si="4"/>
        <v>2096</v>
      </c>
      <c r="T39" s="40">
        <f>SUM(T34:T38)</f>
        <v>2096</v>
      </c>
      <c r="U39" s="40">
        <f t="shared" si="4"/>
        <v>3869</v>
      </c>
      <c r="V39" s="40">
        <f t="shared" si="4"/>
        <v>4574</v>
      </c>
      <c r="W39" s="40">
        <f>SUM(W34:W38)</f>
        <v>8524</v>
      </c>
      <c r="X39" s="40">
        <f t="shared" si="4"/>
        <v>10773</v>
      </c>
      <c r="Y39" s="40">
        <f t="shared" si="4"/>
        <v>13370</v>
      </c>
      <c r="Z39" s="40">
        <f>SUM(Z34:Z38)</f>
        <v>9419</v>
      </c>
      <c r="AA39" s="40">
        <f t="shared" si="4"/>
        <v>0</v>
      </c>
      <c r="AB39" s="40"/>
      <c r="AC39" s="40">
        <f t="shared" si="4"/>
        <v>0</v>
      </c>
      <c r="AD39" s="40"/>
      <c r="AE39" s="40">
        <f t="shared" si="4"/>
        <v>0</v>
      </c>
      <c r="AF39" s="40"/>
      <c r="AG39" s="40">
        <f t="shared" si="4"/>
        <v>0</v>
      </c>
      <c r="AH39" s="40"/>
      <c r="AI39" s="40">
        <f t="shared" si="4"/>
        <v>0</v>
      </c>
      <c r="AJ39" s="40">
        <v>3782</v>
      </c>
      <c r="AK39" s="40">
        <v>3782</v>
      </c>
      <c r="AL39" s="40">
        <f t="shared" si="4"/>
        <v>3820</v>
      </c>
      <c r="AM39" s="40">
        <v>31307</v>
      </c>
      <c r="AN39" s="40">
        <v>31307</v>
      </c>
      <c r="AO39" s="40">
        <v>23662</v>
      </c>
      <c r="AP39" s="40">
        <f>SUM(AP34:AP38)</f>
        <v>47806</v>
      </c>
      <c r="AQ39" s="40">
        <f>SUM(AQ11:AQ38)</f>
        <v>35234</v>
      </c>
      <c r="AR39" s="40">
        <f t="shared" si="4"/>
        <v>500</v>
      </c>
      <c r="AS39" s="40">
        <f>SUM(AS11:AS38)</f>
        <v>500</v>
      </c>
      <c r="AT39" s="47"/>
    </row>
    <row r="40" spans="3:17" ht="20.25" customHeight="1">
      <c r="C40" s="293"/>
      <c r="D40" s="5"/>
      <c r="E40" s="5"/>
      <c r="F40" s="22"/>
      <c r="G40" s="22"/>
      <c r="H40" s="22"/>
      <c r="I40" s="5"/>
      <c r="J40" s="5"/>
      <c r="K40" s="5"/>
      <c r="L40" s="5"/>
      <c r="M40" s="5"/>
      <c r="N40" s="5"/>
      <c r="O40" s="5"/>
      <c r="P40" s="5"/>
      <c r="Q40" s="5"/>
    </row>
    <row r="41" spans="2:17" ht="20.25" customHeight="1">
      <c r="B41" s="42"/>
      <c r="C41" s="42"/>
      <c r="D41" s="5"/>
      <c r="E41" s="5"/>
      <c r="F41" s="22"/>
      <c r="G41" s="22"/>
      <c r="H41" s="22"/>
      <c r="I41" s="43"/>
      <c r="J41" s="43"/>
      <c r="K41" s="43"/>
      <c r="L41" s="43"/>
      <c r="M41" s="43"/>
      <c r="N41" s="43"/>
      <c r="O41" s="43"/>
      <c r="P41" s="43"/>
      <c r="Q41" s="43"/>
    </row>
    <row r="42" spans="2:17" ht="20.25" customHeight="1">
      <c r="B42" s="42"/>
      <c r="C42" s="42"/>
      <c r="D42" s="5"/>
      <c r="E42" s="5"/>
      <c r="F42" s="22"/>
      <c r="G42" s="22"/>
      <c r="H42" s="22"/>
      <c r="I42" s="5"/>
      <c r="J42" s="5"/>
      <c r="K42" s="5"/>
      <c r="L42" s="5"/>
      <c r="M42" s="5"/>
      <c r="N42" s="5"/>
      <c r="O42" s="5"/>
      <c r="P42" s="5"/>
      <c r="Q42" s="5"/>
    </row>
  </sheetData>
  <sheetProtection/>
  <mergeCells count="37">
    <mergeCell ref="K8:K9"/>
    <mergeCell ref="H8:H9"/>
    <mergeCell ref="AK8:AK9"/>
    <mergeCell ref="AN8:AN9"/>
    <mergeCell ref="AQ8:AQ9"/>
    <mergeCell ref="AT8:AT9"/>
    <mergeCell ref="Z8:Z9"/>
    <mergeCell ref="AM8:AM9"/>
    <mergeCell ref="AP8:AP9"/>
    <mergeCell ref="AS8:AS9"/>
    <mergeCell ref="O3:X3"/>
    <mergeCell ref="AA8:AC8"/>
    <mergeCell ref="AE8:AG8"/>
    <mergeCell ref="AI8:AI9"/>
    <mergeCell ref="O4:X4"/>
    <mergeCell ref="B5:X5"/>
    <mergeCell ref="U6:X6"/>
    <mergeCell ref="R8:R9"/>
    <mergeCell ref="C8:C9"/>
    <mergeCell ref="Q8:Q9"/>
    <mergeCell ref="B8:B9"/>
    <mergeCell ref="D8:F9"/>
    <mergeCell ref="I8:I9"/>
    <mergeCell ref="L8:L9"/>
    <mergeCell ref="AL8:AL9"/>
    <mergeCell ref="J8:J9"/>
    <mergeCell ref="M8:M9"/>
    <mergeCell ref="T8:T9"/>
    <mergeCell ref="N8:N9"/>
    <mergeCell ref="G8:G9"/>
    <mergeCell ref="O8:O9"/>
    <mergeCell ref="P8:P9"/>
    <mergeCell ref="S8:S9"/>
    <mergeCell ref="AJ8:AJ9"/>
    <mergeCell ref="AR8:AR9"/>
    <mergeCell ref="AO8:AO9"/>
    <mergeCell ref="U8:X8"/>
  </mergeCells>
  <printOptions/>
  <pageMargins left="0.7" right="0.7" top="0.75" bottom="0.75" header="0.3" footer="0.3"/>
  <pageSetup horizontalDpi="600" verticalDpi="600" orientation="landscape" paperSize="8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3:G56"/>
  <sheetViews>
    <sheetView zoomScalePageLayoutView="0" workbookViewId="0" topLeftCell="B1">
      <selection activeCell="F4" sqref="F4"/>
    </sheetView>
  </sheetViews>
  <sheetFormatPr defaultColWidth="9.00390625" defaultRowHeight="12.75"/>
  <cols>
    <col min="2" max="2" width="54.75390625" style="0" customWidth="1"/>
    <col min="3" max="3" width="20.25390625" style="0" customWidth="1"/>
    <col min="4" max="4" width="14.75390625" style="0" customWidth="1"/>
    <col min="5" max="5" width="23.375" style="0" customWidth="1"/>
    <col min="6" max="6" width="13.25390625" style="0" customWidth="1"/>
  </cols>
  <sheetData>
    <row r="3" spans="6:7" ht="12.75">
      <c r="F3" s="569" t="s">
        <v>577</v>
      </c>
      <c r="G3" s="569"/>
    </row>
    <row r="4" spans="2:6" ht="12.75">
      <c r="B4" s="619" t="s">
        <v>355</v>
      </c>
      <c r="C4" s="619"/>
      <c r="D4" s="619"/>
      <c r="E4" s="619"/>
      <c r="F4" t="s">
        <v>592</v>
      </c>
    </row>
    <row r="5" ht="12.75">
      <c r="E5" s="266" t="s">
        <v>6</v>
      </c>
    </row>
    <row r="6" spans="2:7" ht="12.75">
      <c r="B6" s="620"/>
      <c r="C6" s="623" t="s">
        <v>207</v>
      </c>
      <c r="D6" s="623"/>
      <c r="E6" s="624"/>
      <c r="F6" s="324"/>
      <c r="G6" s="47"/>
    </row>
    <row r="7" spans="2:7" ht="12.75" customHeight="1">
      <c r="B7" s="621"/>
      <c r="C7" s="625" t="s">
        <v>9</v>
      </c>
      <c r="D7" s="626" t="s">
        <v>10</v>
      </c>
      <c r="E7" s="568" t="s">
        <v>568</v>
      </c>
      <c r="F7" s="562" t="s">
        <v>591</v>
      </c>
      <c r="G7" s="412" t="s">
        <v>343</v>
      </c>
    </row>
    <row r="8" spans="2:7" ht="12.75">
      <c r="B8" s="622"/>
      <c r="C8" s="625"/>
      <c r="D8" s="626"/>
      <c r="E8" s="568"/>
      <c r="F8" s="563"/>
      <c r="G8" s="413" t="s">
        <v>344</v>
      </c>
    </row>
    <row r="9" spans="2:7" ht="12.75">
      <c r="B9" s="267" t="s">
        <v>0</v>
      </c>
      <c r="C9" s="268"/>
      <c r="D9" s="268"/>
      <c r="E9" s="568"/>
      <c r="F9" s="564"/>
      <c r="G9" s="411"/>
    </row>
    <row r="10" spans="2:7" ht="12.75">
      <c r="B10" s="269" t="s">
        <v>208</v>
      </c>
      <c r="C10" s="270">
        <v>20384</v>
      </c>
      <c r="D10" s="270"/>
      <c r="E10" s="51">
        <f aca="true" t="shared" si="0" ref="E10:E15">SUM(C10:D10)</f>
        <v>20384</v>
      </c>
      <c r="F10" s="47">
        <v>20534</v>
      </c>
      <c r="G10" s="47">
        <v>20534</v>
      </c>
    </row>
    <row r="11" spans="2:7" ht="12.75">
      <c r="B11" s="47" t="s">
        <v>209</v>
      </c>
      <c r="C11" s="271">
        <v>23662</v>
      </c>
      <c r="D11" s="271"/>
      <c r="E11" s="51">
        <f t="shared" si="0"/>
        <v>23662</v>
      </c>
      <c r="F11" s="47">
        <v>22369</v>
      </c>
      <c r="G11" s="47">
        <v>22369</v>
      </c>
    </row>
    <row r="12" spans="2:7" ht="12.75">
      <c r="B12" s="272" t="s">
        <v>210</v>
      </c>
      <c r="C12" s="271">
        <v>15380</v>
      </c>
      <c r="D12" s="271"/>
      <c r="E12" s="51">
        <f t="shared" si="0"/>
        <v>15380</v>
      </c>
      <c r="F12" s="47">
        <v>17694</v>
      </c>
      <c r="G12" s="47">
        <v>17694</v>
      </c>
    </row>
    <row r="13" spans="2:7" ht="12.75">
      <c r="B13" s="273" t="s">
        <v>211</v>
      </c>
      <c r="C13" s="271">
        <v>1416</v>
      </c>
      <c r="D13" s="7"/>
      <c r="E13" s="51">
        <f t="shared" si="0"/>
        <v>1416</v>
      </c>
      <c r="F13" s="47">
        <v>1416</v>
      </c>
      <c r="G13" s="47">
        <v>1416</v>
      </c>
    </row>
    <row r="14" spans="2:7" ht="12.75">
      <c r="B14" s="274" t="s">
        <v>212</v>
      </c>
      <c r="C14" s="271">
        <v>772</v>
      </c>
      <c r="D14" s="271"/>
      <c r="E14" s="51">
        <f t="shared" si="0"/>
        <v>772</v>
      </c>
      <c r="F14" s="47">
        <v>4726</v>
      </c>
      <c r="G14" s="47">
        <v>4726</v>
      </c>
    </row>
    <row r="15" spans="2:7" ht="12.75">
      <c r="B15" s="275" t="s">
        <v>213</v>
      </c>
      <c r="C15" s="271"/>
      <c r="D15" s="271"/>
      <c r="E15" s="51">
        <f t="shared" si="0"/>
        <v>0</v>
      </c>
      <c r="F15" s="51"/>
      <c r="G15" s="47"/>
    </row>
    <row r="16" spans="2:7" ht="12.75">
      <c r="B16" s="276" t="s">
        <v>214</v>
      </c>
      <c r="C16" s="277">
        <f>SUM(C10:C15)</f>
        <v>61614</v>
      </c>
      <c r="D16" s="277">
        <f>SUM(D10:D15)</f>
        <v>0</v>
      </c>
      <c r="E16" s="277">
        <f>SUM(E10:E15)</f>
        <v>61614</v>
      </c>
      <c r="F16" s="277">
        <f>SUM(F10:F15)</f>
        <v>66739</v>
      </c>
      <c r="G16" s="277">
        <f>SUM(G10:G15)</f>
        <v>66739</v>
      </c>
    </row>
    <row r="17" spans="2:7" ht="12.75">
      <c r="B17" s="275"/>
      <c r="C17" s="271"/>
      <c r="D17" s="271"/>
      <c r="E17" s="51"/>
      <c r="F17" s="51"/>
      <c r="G17" s="47"/>
    </row>
    <row r="18" spans="2:7" s="311" customFormat="1" ht="12.75">
      <c r="B18" s="276" t="s">
        <v>215</v>
      </c>
      <c r="C18" s="281">
        <v>45361</v>
      </c>
      <c r="D18" s="281"/>
      <c r="E18" s="2">
        <f>SUM(C18:D18)</f>
        <v>45361</v>
      </c>
      <c r="F18" s="2">
        <v>48700</v>
      </c>
      <c r="G18" s="188">
        <v>45152</v>
      </c>
    </row>
    <row r="19" spans="2:7" ht="12.75">
      <c r="B19" s="278" t="s">
        <v>216</v>
      </c>
      <c r="C19" s="279">
        <v>16094</v>
      </c>
      <c r="D19" s="279"/>
      <c r="E19" s="280">
        <f>SUM(C19:D19)</f>
        <v>16094</v>
      </c>
      <c r="F19" s="280">
        <f>SUM(D19:E19)</f>
        <v>16094</v>
      </c>
      <c r="G19" s="47">
        <v>12491</v>
      </c>
    </row>
    <row r="20" spans="2:7" ht="12.75">
      <c r="B20" s="278" t="s">
        <v>228</v>
      </c>
      <c r="C20" s="279">
        <v>28854</v>
      </c>
      <c r="D20" s="279"/>
      <c r="E20" s="280">
        <v>28854</v>
      </c>
      <c r="F20" s="280">
        <v>28854</v>
      </c>
      <c r="G20" s="47">
        <v>27736</v>
      </c>
    </row>
    <row r="21" spans="2:7" ht="12.75">
      <c r="B21" s="379" t="s">
        <v>334</v>
      </c>
      <c r="C21" s="277"/>
      <c r="D21" s="277"/>
      <c r="E21" s="277"/>
      <c r="F21" s="378">
        <v>3752</v>
      </c>
      <c r="G21" s="47">
        <v>4895</v>
      </c>
    </row>
    <row r="22" spans="2:7" ht="12.75">
      <c r="B22" s="276" t="s">
        <v>34</v>
      </c>
      <c r="C22" s="281"/>
      <c r="D22" s="281"/>
      <c r="E22" s="2">
        <f>SUM(C22:D22)</f>
        <v>0</v>
      </c>
      <c r="F22" s="188"/>
      <c r="G22" s="47"/>
    </row>
    <row r="23" spans="2:7" ht="12.75">
      <c r="B23" s="166" t="s">
        <v>34</v>
      </c>
      <c r="C23" s="271"/>
      <c r="D23" s="271"/>
      <c r="E23" s="51">
        <f>SUM(C23:D23)</f>
        <v>0</v>
      </c>
      <c r="F23" s="47">
        <v>17389</v>
      </c>
      <c r="G23" s="47">
        <v>17389</v>
      </c>
    </row>
    <row r="24" spans="2:7" ht="12.75">
      <c r="B24" s="166" t="s">
        <v>330</v>
      </c>
      <c r="C24" s="279"/>
      <c r="D24" s="279"/>
      <c r="E24" s="280">
        <f>SUM(C24:D24)</f>
        <v>0</v>
      </c>
      <c r="F24" s="47">
        <v>2864</v>
      </c>
      <c r="G24" s="47">
        <v>2864</v>
      </c>
    </row>
    <row r="25" spans="2:7" ht="12.75">
      <c r="B25" s="278"/>
      <c r="C25" s="279"/>
      <c r="D25" s="279"/>
      <c r="E25" s="280">
        <f>SUM(C25:D25)</f>
        <v>0</v>
      </c>
      <c r="F25" s="47"/>
      <c r="G25" s="47"/>
    </row>
    <row r="26" spans="2:7" ht="12.75">
      <c r="B26" s="276" t="s">
        <v>217</v>
      </c>
      <c r="C26" s="281">
        <f>SUM(C22:C23)</f>
        <v>0</v>
      </c>
      <c r="D26" s="281">
        <f>SUM(D22:D23)</f>
        <v>0</v>
      </c>
      <c r="E26" s="281">
        <f>SUM(E22:E23)</f>
        <v>0</v>
      </c>
      <c r="F26" s="188">
        <v>20253</v>
      </c>
      <c r="G26" s="188">
        <v>20253</v>
      </c>
    </row>
    <row r="27" spans="2:7" ht="12.75">
      <c r="B27" s="282" t="s">
        <v>227</v>
      </c>
      <c r="C27" s="283">
        <v>6000</v>
      </c>
      <c r="D27" s="283"/>
      <c r="E27" s="51">
        <f>SUM(C27:D27)</f>
        <v>6000</v>
      </c>
      <c r="F27" s="51">
        <f>SUM(D27:E27)</f>
        <v>6000</v>
      </c>
      <c r="G27" s="47">
        <v>3143</v>
      </c>
    </row>
    <row r="28" spans="2:7" ht="12.75">
      <c r="B28" s="282" t="s">
        <v>36</v>
      </c>
      <c r="C28" s="283">
        <v>6000</v>
      </c>
      <c r="D28" s="283"/>
      <c r="E28" s="51">
        <f>SUM(C28:D28)</f>
        <v>6000</v>
      </c>
      <c r="F28" s="51">
        <v>10000</v>
      </c>
      <c r="G28" s="47">
        <v>10352</v>
      </c>
    </row>
    <row r="29" spans="2:7" ht="12.75">
      <c r="B29" s="282" t="s">
        <v>58</v>
      </c>
      <c r="C29" s="283">
        <v>2800</v>
      </c>
      <c r="D29" s="283"/>
      <c r="E29" s="51">
        <v>2800</v>
      </c>
      <c r="F29" s="51">
        <v>2800</v>
      </c>
      <c r="G29" s="47">
        <v>2678</v>
      </c>
    </row>
    <row r="30" spans="2:7" ht="12.75">
      <c r="B30" s="282" t="s">
        <v>218</v>
      </c>
      <c r="C30" s="283">
        <v>2800</v>
      </c>
      <c r="D30" s="283"/>
      <c r="E30" s="51">
        <f aca="true" t="shared" si="1" ref="E30:F32">SUM(C30:D30)</f>
        <v>2800</v>
      </c>
      <c r="F30" s="51">
        <f t="shared" si="1"/>
        <v>2800</v>
      </c>
      <c r="G30" s="47">
        <v>2801</v>
      </c>
    </row>
    <row r="31" spans="2:7" ht="12.75">
      <c r="B31" s="282" t="s">
        <v>8</v>
      </c>
      <c r="C31" s="283">
        <v>200</v>
      </c>
      <c r="D31" s="283"/>
      <c r="E31" s="51">
        <f t="shared" si="1"/>
        <v>200</v>
      </c>
      <c r="F31" s="51">
        <f t="shared" si="1"/>
        <v>200</v>
      </c>
      <c r="G31" s="47">
        <v>179</v>
      </c>
    </row>
    <row r="32" spans="2:7" ht="12.75">
      <c r="B32" s="282" t="s">
        <v>7</v>
      </c>
      <c r="C32" s="283">
        <v>300</v>
      </c>
      <c r="D32" s="283"/>
      <c r="E32" s="51">
        <f t="shared" si="1"/>
        <v>300</v>
      </c>
      <c r="F32" s="51">
        <f t="shared" si="1"/>
        <v>300</v>
      </c>
      <c r="G32" s="47"/>
    </row>
    <row r="33" spans="2:7" ht="12.75">
      <c r="B33" s="284" t="s">
        <v>219</v>
      </c>
      <c r="C33" s="283"/>
      <c r="D33" s="283"/>
      <c r="E33" s="51"/>
      <c r="F33" s="51"/>
      <c r="G33" s="47"/>
    </row>
    <row r="34" spans="2:7" ht="12.75">
      <c r="B34" s="285" t="s">
        <v>18</v>
      </c>
      <c r="C34" s="281">
        <f>SUM(C27:C33)</f>
        <v>18100</v>
      </c>
      <c r="D34" s="281">
        <f>SUM(D27:D33)</f>
        <v>0</v>
      </c>
      <c r="E34" s="281">
        <f>SUM(E27:E33)</f>
        <v>18100</v>
      </c>
      <c r="F34" s="281">
        <f>SUM(F27:F33)</f>
        <v>22100</v>
      </c>
      <c r="G34" s="188">
        <f>SUM(G27:G33)</f>
        <v>19153</v>
      </c>
    </row>
    <row r="35" spans="2:7" ht="12.75">
      <c r="B35" s="47" t="s">
        <v>41</v>
      </c>
      <c r="C35" s="283"/>
      <c r="D35" s="283"/>
      <c r="E35" s="51">
        <f aca="true" t="shared" si="2" ref="E35:F42">SUM(C35:D35)</f>
        <v>0</v>
      </c>
      <c r="F35" s="51">
        <f t="shared" si="2"/>
        <v>0</v>
      </c>
      <c r="G35" s="47"/>
    </row>
    <row r="36" spans="2:7" ht="12.75">
      <c r="B36" s="47" t="s">
        <v>42</v>
      </c>
      <c r="C36" s="283">
        <v>2165</v>
      </c>
      <c r="D36" s="283"/>
      <c r="E36" s="51">
        <f t="shared" si="2"/>
        <v>2165</v>
      </c>
      <c r="F36" s="51">
        <f t="shared" si="2"/>
        <v>2165</v>
      </c>
      <c r="G36" s="47">
        <v>1552</v>
      </c>
    </row>
    <row r="37" spans="2:7" ht="12.75">
      <c r="B37" s="47" t="s">
        <v>43</v>
      </c>
      <c r="C37" s="283">
        <v>921</v>
      </c>
      <c r="D37" s="283"/>
      <c r="E37" s="51">
        <f t="shared" si="2"/>
        <v>921</v>
      </c>
      <c r="F37" s="51">
        <f t="shared" si="2"/>
        <v>921</v>
      </c>
      <c r="G37" s="47">
        <v>2835</v>
      </c>
    </row>
    <row r="38" spans="2:7" ht="12.75">
      <c r="B38" s="47" t="s">
        <v>45</v>
      </c>
      <c r="C38" s="283">
        <v>5786</v>
      </c>
      <c r="D38" s="283">
        <v>225</v>
      </c>
      <c r="E38" s="51">
        <f t="shared" si="2"/>
        <v>6011</v>
      </c>
      <c r="F38" s="51">
        <v>6011</v>
      </c>
      <c r="G38" s="47">
        <v>6275</v>
      </c>
    </row>
    <row r="39" spans="2:7" ht="12.75">
      <c r="B39" s="21" t="s">
        <v>46</v>
      </c>
      <c r="C39" s="283">
        <v>1562</v>
      </c>
      <c r="D39" s="283">
        <v>61</v>
      </c>
      <c r="E39" s="51">
        <f t="shared" si="2"/>
        <v>1623</v>
      </c>
      <c r="F39" s="51">
        <v>2123</v>
      </c>
      <c r="G39" s="47">
        <v>2572</v>
      </c>
    </row>
    <row r="40" spans="2:7" ht="12.75">
      <c r="B40" s="286" t="s">
        <v>48</v>
      </c>
      <c r="C40" s="283">
        <v>100</v>
      </c>
      <c r="D40" s="283"/>
      <c r="E40" s="51">
        <f t="shared" si="2"/>
        <v>100</v>
      </c>
      <c r="F40" s="51">
        <f t="shared" si="2"/>
        <v>100</v>
      </c>
      <c r="G40" s="47">
        <v>11</v>
      </c>
    </row>
    <row r="41" spans="2:7" ht="12.75">
      <c r="B41" s="21" t="s">
        <v>49</v>
      </c>
      <c r="C41" s="271"/>
      <c r="D41" s="271"/>
      <c r="E41" s="51">
        <f t="shared" si="2"/>
        <v>0</v>
      </c>
      <c r="F41" s="51">
        <f t="shared" si="2"/>
        <v>0</v>
      </c>
      <c r="G41" s="47"/>
    </row>
    <row r="42" spans="2:7" ht="12.75">
      <c r="B42" s="286" t="s">
        <v>50</v>
      </c>
      <c r="C42" s="271">
        <v>553</v>
      </c>
      <c r="D42" s="271"/>
      <c r="E42" s="51">
        <f t="shared" si="2"/>
        <v>553</v>
      </c>
      <c r="F42" s="51">
        <v>2400</v>
      </c>
      <c r="G42" s="47">
        <v>3135</v>
      </c>
    </row>
    <row r="43" spans="2:7" ht="12.75">
      <c r="B43" s="287" t="s">
        <v>40</v>
      </c>
      <c r="C43" s="277">
        <f>SUM(C35:C42)</f>
        <v>11087</v>
      </c>
      <c r="D43" s="277">
        <f>SUM(D35:D42)</f>
        <v>286</v>
      </c>
      <c r="E43" s="277">
        <f>SUM(E35:E42)</f>
        <v>11373</v>
      </c>
      <c r="F43" s="277">
        <f>SUM(F35:F42)</f>
        <v>13720</v>
      </c>
      <c r="G43" s="47">
        <f>SUM(G36:G42)</f>
        <v>16380</v>
      </c>
    </row>
    <row r="44" spans="2:7" ht="12.75">
      <c r="B44" s="282" t="s">
        <v>52</v>
      </c>
      <c r="C44" s="30"/>
      <c r="D44" s="30"/>
      <c r="E44" s="30">
        <f>SUM(C44:D44)</f>
        <v>0</v>
      </c>
      <c r="F44" s="30">
        <v>4884</v>
      </c>
      <c r="G44" s="47">
        <v>4884</v>
      </c>
    </row>
    <row r="45" spans="2:7" ht="12.75">
      <c r="B45" s="275" t="s">
        <v>220</v>
      </c>
      <c r="C45" s="271"/>
      <c r="D45" s="271"/>
      <c r="E45" s="30">
        <f>SUM(C45:D45)</f>
        <v>0</v>
      </c>
      <c r="F45" s="30">
        <f>SUM(D45:E45)</f>
        <v>0</v>
      </c>
      <c r="G45" s="47"/>
    </row>
    <row r="46" spans="2:7" ht="12.75">
      <c r="B46" s="276" t="s">
        <v>51</v>
      </c>
      <c r="C46" s="281">
        <f>SUM(C44:C45)</f>
        <v>0</v>
      </c>
      <c r="D46" s="281">
        <f>SUM(D44:D45)</f>
        <v>0</v>
      </c>
      <c r="E46" s="281">
        <f>SUM(E44:E45)</f>
        <v>0</v>
      </c>
      <c r="F46" s="281">
        <f>SUM(F44:F45)</f>
        <v>4884</v>
      </c>
      <c r="G46" s="47">
        <f>SUM(G44:G45)</f>
        <v>4884</v>
      </c>
    </row>
    <row r="47" spans="2:7" ht="12.75">
      <c r="B47" s="275" t="s">
        <v>221</v>
      </c>
      <c r="C47" s="271"/>
      <c r="D47" s="271"/>
      <c r="E47" s="51">
        <f>SUM(C47:D47)</f>
        <v>0</v>
      </c>
      <c r="F47" s="51">
        <f>SUM(D47:E47)</f>
        <v>0</v>
      </c>
      <c r="G47" s="47"/>
    </row>
    <row r="48" spans="2:7" ht="12.75">
      <c r="B48" s="275" t="s">
        <v>222</v>
      </c>
      <c r="C48" s="271"/>
      <c r="D48" s="271"/>
      <c r="E48" s="51">
        <f>SUM(C48:D48)</f>
        <v>0</v>
      </c>
      <c r="F48" s="51">
        <v>228</v>
      </c>
      <c r="G48" s="47">
        <v>228</v>
      </c>
    </row>
    <row r="49" spans="2:7" ht="12.75">
      <c r="B49" s="288" t="s">
        <v>53</v>
      </c>
      <c r="C49" s="277">
        <f>SUM(C47:C48)</f>
        <v>0</v>
      </c>
      <c r="D49" s="277">
        <f>SUM(D47:D48)</f>
        <v>0</v>
      </c>
      <c r="E49" s="277">
        <f>SUM(E47:E48)</f>
        <v>0</v>
      </c>
      <c r="F49" s="277">
        <f>SUM(F47:F48)</f>
        <v>228</v>
      </c>
      <c r="G49" s="188">
        <v>228</v>
      </c>
    </row>
    <row r="50" spans="2:7" ht="12.75">
      <c r="B50" s="275" t="s">
        <v>223</v>
      </c>
      <c r="C50" s="271"/>
      <c r="D50" s="271"/>
      <c r="E50" s="51">
        <f>SUM(C50:D50)</f>
        <v>0</v>
      </c>
      <c r="F50" s="51">
        <v>1546</v>
      </c>
      <c r="G50" s="47">
        <v>1546</v>
      </c>
    </row>
    <row r="51" spans="2:7" ht="12.75">
      <c r="B51" s="288" t="s">
        <v>224</v>
      </c>
      <c r="C51" s="281">
        <f>SUM(C50:C50)</f>
        <v>0</v>
      </c>
      <c r="D51" s="281">
        <f>SUM(D50:D50)</f>
        <v>0</v>
      </c>
      <c r="E51" s="281">
        <f>SUM(E50:E50)</f>
        <v>0</v>
      </c>
      <c r="F51" s="281">
        <f>SUM(F50:F50)</f>
        <v>1546</v>
      </c>
      <c r="G51" s="188">
        <v>1546</v>
      </c>
    </row>
    <row r="52" spans="2:7" ht="12.75">
      <c r="B52" s="276" t="s">
        <v>225</v>
      </c>
      <c r="C52" s="277">
        <f>SUM(C16,C21,C26,C34,C43,C46,C49,C51)</f>
        <v>90801</v>
      </c>
      <c r="D52" s="277">
        <f>SUM(D16,D21,D26,D34,D43,D46,D49,D51)</f>
        <v>286</v>
      </c>
      <c r="E52" s="277">
        <f>SUM(E16,E21,E26,E34,E43,E46,E49,E51)</f>
        <v>91087</v>
      </c>
      <c r="F52" s="277">
        <f>F16+F26+F34+F43+F18+F46+F49+F51</f>
        <v>178170</v>
      </c>
      <c r="G52" s="277">
        <f>G16+G26+G34+G43+G18+G46+G49+G51</f>
        <v>174335</v>
      </c>
    </row>
    <row r="53" spans="2:7" ht="12.75">
      <c r="B53" s="289" t="s">
        <v>291</v>
      </c>
      <c r="C53" s="271"/>
      <c r="D53" s="271"/>
      <c r="E53" s="51">
        <f>SUM(C53:D53)</f>
        <v>0</v>
      </c>
      <c r="F53" s="188">
        <v>10000</v>
      </c>
      <c r="G53" s="47">
        <v>10000</v>
      </c>
    </row>
    <row r="54" spans="2:7" ht="12.75">
      <c r="B54" s="290" t="s">
        <v>55</v>
      </c>
      <c r="C54" s="271"/>
      <c r="D54" s="271"/>
      <c r="E54" s="51">
        <f>SUM(C54:D54)</f>
        <v>0</v>
      </c>
      <c r="F54" s="47">
        <v>2946</v>
      </c>
      <c r="G54" s="47">
        <v>2946</v>
      </c>
    </row>
    <row r="55" spans="2:7" ht="12.75">
      <c r="B55" s="288" t="s">
        <v>14</v>
      </c>
      <c r="C55" s="36">
        <f>SUM(C53:C53)</f>
        <v>0</v>
      </c>
      <c r="D55" s="36">
        <f>SUM(D53:D53)</f>
        <v>0</v>
      </c>
      <c r="E55" s="36">
        <f>SUM(E53:E53)</f>
        <v>0</v>
      </c>
      <c r="F55" s="188">
        <v>4299</v>
      </c>
      <c r="G55" s="47">
        <v>2306</v>
      </c>
    </row>
    <row r="56" spans="2:7" ht="12.75">
      <c r="B56" s="291" t="s">
        <v>226</v>
      </c>
      <c r="C56" s="36">
        <f>SUM(C52,C55)</f>
        <v>90801</v>
      </c>
      <c r="D56" s="36">
        <f>SUM(D52,D55)</f>
        <v>286</v>
      </c>
      <c r="E56" s="36">
        <f>SUM(E52,E55)</f>
        <v>91087</v>
      </c>
      <c r="F56" s="2">
        <f>SUM(F52:F55)</f>
        <v>195415</v>
      </c>
      <c r="G56" s="2">
        <f>SUM(G52:G55)</f>
        <v>189587</v>
      </c>
    </row>
  </sheetData>
  <sheetProtection/>
  <mergeCells count="8">
    <mergeCell ref="F7:F9"/>
    <mergeCell ref="F3:G3"/>
    <mergeCell ref="B4:E4"/>
    <mergeCell ref="B6:B8"/>
    <mergeCell ref="C6:E6"/>
    <mergeCell ref="C7:C8"/>
    <mergeCell ref="D7:D8"/>
    <mergeCell ref="E7:E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I19"/>
  <sheetViews>
    <sheetView zoomScalePageLayoutView="0" workbookViewId="0" topLeftCell="B1">
      <selection activeCell="F7" sqref="F7:F9"/>
    </sheetView>
  </sheetViews>
  <sheetFormatPr defaultColWidth="9.00390625" defaultRowHeight="12.75"/>
  <cols>
    <col min="2" max="2" width="76.375" style="0" customWidth="1"/>
    <col min="3" max="3" width="11.375" style="0" customWidth="1"/>
    <col min="4" max="4" width="13.00390625" style="0" customWidth="1"/>
    <col min="5" max="5" width="13.875" style="0" customWidth="1"/>
    <col min="6" max="6" width="13.375" style="0" customWidth="1"/>
  </cols>
  <sheetData>
    <row r="2" spans="6:9" ht="12.75">
      <c r="F2" s="569"/>
      <c r="G2" s="569"/>
      <c r="H2" s="569"/>
      <c r="I2" s="569"/>
    </row>
    <row r="3" spans="2:6" ht="12.75">
      <c r="B3" s="569"/>
      <c r="C3" s="569"/>
      <c r="D3" s="569"/>
      <c r="E3" s="569"/>
      <c r="F3" t="s">
        <v>576</v>
      </c>
    </row>
    <row r="4" spans="2:9" ht="12.75">
      <c r="B4" s="627" t="s">
        <v>563</v>
      </c>
      <c r="C4" s="627"/>
      <c r="F4" s="569"/>
      <c r="G4" s="569"/>
      <c r="H4" s="569"/>
      <c r="I4" s="569"/>
    </row>
    <row r="5" spans="2:5" ht="12.75">
      <c r="B5" s="48"/>
      <c r="C5" s="48"/>
      <c r="D5" s="565" t="s">
        <v>588</v>
      </c>
      <c r="E5" s="565"/>
    </row>
    <row r="6" ht="12.75">
      <c r="E6" s="10" t="s">
        <v>6</v>
      </c>
    </row>
    <row r="7" spans="2:7" ht="12.75" customHeight="1">
      <c r="B7" s="628" t="s">
        <v>80</v>
      </c>
      <c r="C7" s="631" t="s">
        <v>9</v>
      </c>
      <c r="D7" s="631" t="s">
        <v>10</v>
      </c>
      <c r="E7" s="568" t="s">
        <v>568</v>
      </c>
      <c r="F7" s="562" t="s">
        <v>591</v>
      </c>
      <c r="G7" s="412" t="s">
        <v>343</v>
      </c>
    </row>
    <row r="8" spans="2:7" ht="12.75">
      <c r="B8" s="629"/>
      <c r="C8" s="631"/>
      <c r="D8" s="631"/>
      <c r="E8" s="568"/>
      <c r="F8" s="563"/>
      <c r="G8" s="413" t="s">
        <v>344</v>
      </c>
    </row>
    <row r="9" spans="2:7" ht="20.25" customHeight="1">
      <c r="B9" s="630"/>
      <c r="C9" s="631"/>
      <c r="D9" s="631"/>
      <c r="E9" s="568"/>
      <c r="F9" s="564"/>
      <c r="G9" s="47"/>
    </row>
    <row r="10" spans="2:7" ht="9.75" customHeight="1">
      <c r="B10" s="49"/>
      <c r="C10" s="50"/>
      <c r="D10" s="51"/>
      <c r="E10" s="47"/>
      <c r="F10" s="47"/>
      <c r="G10" s="47"/>
    </row>
    <row r="11" spans="2:7" ht="20.25" customHeight="1">
      <c r="B11" s="49" t="s">
        <v>81</v>
      </c>
      <c r="C11" s="55"/>
      <c r="D11" s="52"/>
      <c r="E11" s="55"/>
      <c r="F11" s="47"/>
      <c r="G11" s="47"/>
    </row>
    <row r="12" spans="2:7" ht="17.25" customHeight="1">
      <c r="B12" s="212" t="s">
        <v>182</v>
      </c>
      <c r="C12" s="53">
        <v>1500</v>
      </c>
      <c r="D12" s="54"/>
      <c r="E12" s="54">
        <f>SUM(C12:D12)</f>
        <v>1500</v>
      </c>
      <c r="F12" s="54">
        <v>2864</v>
      </c>
      <c r="G12" s="47">
        <v>2864</v>
      </c>
    </row>
    <row r="13" spans="2:7" ht="15" customHeight="1">
      <c r="B13" s="31" t="s">
        <v>337</v>
      </c>
      <c r="C13" s="55">
        <v>1320</v>
      </c>
      <c r="D13" s="55"/>
      <c r="E13" s="55">
        <f>SUM(C13:D13)</f>
        <v>1320</v>
      </c>
      <c r="F13" s="55">
        <v>16704</v>
      </c>
      <c r="G13" s="47">
        <v>16703</v>
      </c>
    </row>
    <row r="14" spans="2:7" ht="15" customHeight="1">
      <c r="B14" s="31" t="s">
        <v>183</v>
      </c>
      <c r="C14" s="55">
        <v>1000</v>
      </c>
      <c r="D14" s="55"/>
      <c r="E14" s="55">
        <f>SUM(C14:D14)</f>
        <v>1000</v>
      </c>
      <c r="F14" s="55">
        <v>11740</v>
      </c>
      <c r="G14" s="47">
        <v>11740</v>
      </c>
    </row>
    <row r="15" spans="2:7" ht="15" customHeight="1">
      <c r="B15" s="31" t="s">
        <v>338</v>
      </c>
      <c r="C15" s="55"/>
      <c r="D15" s="55"/>
      <c r="E15" s="55"/>
      <c r="F15" s="47">
        <v>3782</v>
      </c>
      <c r="G15" s="47">
        <v>3782</v>
      </c>
    </row>
    <row r="16" spans="2:7" ht="12.75">
      <c r="B16" s="56"/>
      <c r="C16" s="55"/>
      <c r="D16" s="55"/>
      <c r="E16" s="55">
        <f>SUM(C16:D16)</f>
        <v>0</v>
      </c>
      <c r="F16" s="47"/>
      <c r="G16" s="47"/>
    </row>
    <row r="17" spans="2:7" ht="12.75">
      <c r="B17" s="57"/>
      <c r="C17" s="58"/>
      <c r="D17" s="59"/>
      <c r="E17" s="59"/>
      <c r="F17" s="47"/>
      <c r="G17" s="47"/>
    </row>
    <row r="18" spans="2:7" ht="12.75">
      <c r="B18" s="56"/>
      <c r="C18" s="55"/>
      <c r="D18" s="55"/>
      <c r="E18" s="55"/>
      <c r="F18" s="47"/>
      <c r="G18" s="47"/>
    </row>
    <row r="19" spans="2:7" ht="15.75" customHeight="1">
      <c r="B19" s="49" t="s">
        <v>82</v>
      </c>
      <c r="C19" s="2">
        <f>SUM(C11:C18)</f>
        <v>3820</v>
      </c>
      <c r="D19" s="2">
        <f>SUM(D11:D18)</f>
        <v>0</v>
      </c>
      <c r="E19" s="2">
        <f>SUM(C19:D19)</f>
        <v>3820</v>
      </c>
      <c r="F19" s="2">
        <f>SUM(F12:F18)</f>
        <v>35090</v>
      </c>
      <c r="G19" s="47">
        <f>SUM(G12:G18)</f>
        <v>35089</v>
      </c>
    </row>
  </sheetData>
  <sheetProtection/>
  <mergeCells count="10">
    <mergeCell ref="F2:I2"/>
    <mergeCell ref="F7:F9"/>
    <mergeCell ref="B3:E3"/>
    <mergeCell ref="B4:C4"/>
    <mergeCell ref="D5:E5"/>
    <mergeCell ref="B7:B9"/>
    <mergeCell ref="C7:C9"/>
    <mergeCell ref="D7:D9"/>
    <mergeCell ref="E7:E9"/>
    <mergeCell ref="F4:I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3:J32"/>
  <sheetViews>
    <sheetView zoomScalePageLayoutView="0" workbookViewId="0" topLeftCell="B1">
      <selection activeCell="I8" sqref="I8:I10"/>
    </sheetView>
  </sheetViews>
  <sheetFormatPr defaultColWidth="9.00390625" defaultRowHeight="12.75"/>
  <cols>
    <col min="5" max="5" width="44.125" style="0" customWidth="1"/>
    <col min="7" max="7" width="12.625" style="0" customWidth="1"/>
    <col min="8" max="8" width="17.75390625" style="0" customWidth="1"/>
    <col min="9" max="9" width="11.125" style="0" customWidth="1"/>
    <col min="10" max="10" width="12.25390625" style="0" customWidth="1"/>
  </cols>
  <sheetData>
    <row r="3" spans="2:5" ht="12.75">
      <c r="B3" s="648" t="s">
        <v>180</v>
      </c>
      <c r="C3" s="648"/>
      <c r="D3" s="648"/>
      <c r="E3" s="648"/>
    </row>
    <row r="4" spans="2:5" ht="12.75">
      <c r="B4" s="648"/>
      <c r="C4" s="648"/>
      <c r="D4" s="648"/>
      <c r="E4" s="648"/>
    </row>
    <row r="5" spans="2:10" ht="12.75">
      <c r="B5" s="648" t="s">
        <v>354</v>
      </c>
      <c r="C5" s="648"/>
      <c r="D5" s="648"/>
      <c r="E5" s="648"/>
      <c r="J5" t="s">
        <v>571</v>
      </c>
    </row>
    <row r="6" spans="2:8" ht="12.75">
      <c r="B6" s="202"/>
      <c r="C6" s="202"/>
      <c r="D6" s="202"/>
      <c r="E6" s="202"/>
      <c r="H6" s="146" t="s">
        <v>588</v>
      </c>
    </row>
    <row r="7" ht="4.5" customHeight="1">
      <c r="H7" s="10" t="s">
        <v>6</v>
      </c>
    </row>
    <row r="8" spans="2:10" ht="12.75" customHeight="1">
      <c r="B8" s="649"/>
      <c r="C8" s="650" t="s">
        <v>74</v>
      </c>
      <c r="D8" s="650"/>
      <c r="E8" s="650"/>
      <c r="F8" s="562" t="s">
        <v>9</v>
      </c>
      <c r="G8" s="562" t="s">
        <v>10</v>
      </c>
      <c r="H8" s="568" t="s">
        <v>568</v>
      </c>
      <c r="I8" s="562" t="s">
        <v>597</v>
      </c>
      <c r="J8" s="412" t="s">
        <v>343</v>
      </c>
    </row>
    <row r="9" spans="2:10" ht="19.5" customHeight="1">
      <c r="B9" s="649"/>
      <c r="C9" s="650"/>
      <c r="D9" s="650"/>
      <c r="E9" s="650"/>
      <c r="F9" s="563"/>
      <c r="G9" s="563"/>
      <c r="H9" s="568"/>
      <c r="I9" s="563"/>
      <c r="J9" s="413" t="s">
        <v>344</v>
      </c>
    </row>
    <row r="10" spans="2:10" ht="16.5" customHeight="1">
      <c r="B10" s="649"/>
      <c r="C10" s="650"/>
      <c r="D10" s="650"/>
      <c r="E10" s="650"/>
      <c r="F10" s="564"/>
      <c r="G10" s="564"/>
      <c r="H10" s="568"/>
      <c r="I10" s="564"/>
      <c r="J10" s="47"/>
    </row>
    <row r="11" spans="2:10" ht="12.75">
      <c r="B11" s="60"/>
      <c r="C11" s="654"/>
      <c r="D11" s="655"/>
      <c r="E11" s="656"/>
      <c r="F11" s="61"/>
      <c r="G11" s="60"/>
      <c r="H11" s="60"/>
      <c r="I11" s="47"/>
      <c r="J11" s="47"/>
    </row>
    <row r="12" spans="2:10" ht="12.75">
      <c r="B12" s="62" t="s">
        <v>83</v>
      </c>
      <c r="C12" s="657" t="s">
        <v>84</v>
      </c>
      <c r="D12" s="658"/>
      <c r="E12" s="659"/>
      <c r="F12" s="36">
        <f>SUM(F13:F19)</f>
        <v>10573</v>
      </c>
      <c r="G12" s="36">
        <f>SUM(G14:G19)</f>
        <v>400</v>
      </c>
      <c r="H12" s="36">
        <f>SUM(H13:H19)</f>
        <v>10973</v>
      </c>
      <c r="I12" s="36">
        <f>SUM(I13:I19)</f>
        <v>13570</v>
      </c>
      <c r="J12" s="36">
        <v>9685</v>
      </c>
    </row>
    <row r="13" spans="2:10" ht="12.75">
      <c r="B13" s="62"/>
      <c r="C13" s="660" t="s">
        <v>155</v>
      </c>
      <c r="D13" s="637"/>
      <c r="E13" s="638"/>
      <c r="F13" s="36">
        <v>7838</v>
      </c>
      <c r="G13" s="30"/>
      <c r="H13" s="30">
        <f>SUM(F13:G13)</f>
        <v>7838</v>
      </c>
      <c r="I13" s="30">
        <f>SUM(G13:H13)</f>
        <v>7838</v>
      </c>
      <c r="J13" s="47">
        <v>3941</v>
      </c>
    </row>
    <row r="14" spans="2:10" ht="12.75">
      <c r="B14" s="62"/>
      <c r="C14" s="651" t="s">
        <v>156</v>
      </c>
      <c r="D14" s="652"/>
      <c r="E14" s="653"/>
      <c r="F14" s="30">
        <v>2735</v>
      </c>
      <c r="G14" s="30"/>
      <c r="H14" s="30">
        <f>SUM(F14:G14)</f>
        <v>2735</v>
      </c>
      <c r="I14" s="30">
        <f>SUM(G14:H14)</f>
        <v>2735</v>
      </c>
      <c r="J14" s="47">
        <v>2780</v>
      </c>
    </row>
    <row r="15" spans="2:10" ht="12.75">
      <c r="B15" s="62"/>
      <c r="C15" s="371" t="s">
        <v>336</v>
      </c>
      <c r="D15" s="372"/>
      <c r="E15" s="373"/>
      <c r="F15" s="30"/>
      <c r="G15" s="30"/>
      <c r="H15" s="30"/>
      <c r="I15" s="30">
        <v>2597</v>
      </c>
      <c r="J15" s="47">
        <v>2597</v>
      </c>
    </row>
    <row r="16" spans="2:10" ht="12.75">
      <c r="B16" s="62"/>
      <c r="C16" s="644" t="s">
        <v>322</v>
      </c>
      <c r="D16" s="645"/>
      <c r="E16" s="646"/>
      <c r="J16" s="552">
        <v>197</v>
      </c>
    </row>
    <row r="17" spans="2:10" ht="12.75">
      <c r="B17" s="60"/>
      <c r="C17" s="639" t="s">
        <v>85</v>
      </c>
      <c r="D17" s="640"/>
      <c r="E17" s="641"/>
      <c r="F17" s="36"/>
      <c r="G17" s="36">
        <v>200</v>
      </c>
      <c r="H17" s="36">
        <v>200</v>
      </c>
      <c r="I17" s="36">
        <v>200</v>
      </c>
      <c r="J17" s="188">
        <v>170</v>
      </c>
    </row>
    <row r="18" spans="2:10" ht="12.75">
      <c r="B18" s="60"/>
      <c r="C18" s="633" t="s">
        <v>140</v>
      </c>
      <c r="D18" s="634"/>
      <c r="E18" s="635"/>
      <c r="F18" s="30"/>
      <c r="G18" s="30">
        <v>100</v>
      </c>
      <c r="H18" s="30">
        <f>SUM(F18:G18)</f>
        <v>100</v>
      </c>
      <c r="I18" s="30">
        <v>100</v>
      </c>
      <c r="J18" s="47">
        <v>100</v>
      </c>
    </row>
    <row r="19" spans="2:10" ht="12.75">
      <c r="B19" s="60"/>
      <c r="C19" s="633" t="s">
        <v>141</v>
      </c>
      <c r="D19" s="634"/>
      <c r="E19" s="635"/>
      <c r="F19" s="30"/>
      <c r="G19" s="30">
        <v>100</v>
      </c>
      <c r="H19" s="30">
        <f>SUM(F19:G19)</f>
        <v>100</v>
      </c>
      <c r="I19" s="30">
        <v>100</v>
      </c>
      <c r="J19" s="47">
        <v>70</v>
      </c>
    </row>
    <row r="20" ht="12.75">
      <c r="B20" s="60"/>
    </row>
    <row r="21" spans="2:10" ht="15" customHeight="1">
      <c r="B21" s="62" t="s">
        <v>86</v>
      </c>
      <c r="C21" s="647" t="s">
        <v>87</v>
      </c>
      <c r="D21" s="647"/>
      <c r="E21" s="647"/>
      <c r="F21" s="36">
        <f>SUM(F22:F26)</f>
        <v>3869</v>
      </c>
      <c r="G21" s="36">
        <f>SUM(G22:G31)</f>
        <v>0</v>
      </c>
      <c r="H21" s="36">
        <f>SUM(H22:H26)</f>
        <v>3869</v>
      </c>
      <c r="I21" s="36">
        <f>SUM(I22:I26)</f>
        <v>4174</v>
      </c>
      <c r="J21" s="36">
        <f>SUM(J22:J28)</f>
        <v>8088</v>
      </c>
    </row>
    <row r="22" spans="2:10" ht="12.75">
      <c r="B22" s="62"/>
      <c r="C22" s="633" t="s">
        <v>143</v>
      </c>
      <c r="D22" s="634"/>
      <c r="E22" s="635"/>
      <c r="F22" s="30">
        <v>756</v>
      </c>
      <c r="G22" s="30"/>
      <c r="H22" s="30">
        <f aca="true" t="shared" si="0" ref="H22:I26">SUM(F22:G22)</f>
        <v>756</v>
      </c>
      <c r="I22" s="30">
        <f t="shared" si="0"/>
        <v>756</v>
      </c>
      <c r="J22" s="47">
        <v>756</v>
      </c>
    </row>
    <row r="23" spans="2:10" ht="12.75">
      <c r="B23" s="62"/>
      <c r="C23" s="633" t="s">
        <v>157</v>
      </c>
      <c r="D23" s="634"/>
      <c r="E23" s="635"/>
      <c r="F23" s="213">
        <v>1550</v>
      </c>
      <c r="G23" s="213"/>
      <c r="H23" s="213">
        <f t="shared" si="0"/>
        <v>1550</v>
      </c>
      <c r="I23" s="213">
        <f t="shared" si="0"/>
        <v>1550</v>
      </c>
      <c r="J23" s="47">
        <v>1293</v>
      </c>
    </row>
    <row r="24" spans="2:10" ht="12.75">
      <c r="B24" s="62"/>
      <c r="C24" s="633" t="s">
        <v>159</v>
      </c>
      <c r="D24" s="634"/>
      <c r="E24" s="635"/>
      <c r="F24" s="30">
        <v>128</v>
      </c>
      <c r="G24" s="30"/>
      <c r="H24" s="30">
        <f t="shared" si="0"/>
        <v>128</v>
      </c>
      <c r="I24" s="30">
        <f t="shared" si="0"/>
        <v>128</v>
      </c>
      <c r="J24" s="47">
        <v>124</v>
      </c>
    </row>
    <row r="25" spans="2:10" ht="12.75">
      <c r="B25" s="62"/>
      <c r="C25" s="642" t="s">
        <v>158</v>
      </c>
      <c r="D25" s="643"/>
      <c r="E25" s="643"/>
      <c r="F25" s="30">
        <v>40</v>
      </c>
      <c r="G25" s="30"/>
      <c r="H25" s="30">
        <f t="shared" si="0"/>
        <v>40</v>
      </c>
      <c r="I25" s="30">
        <f t="shared" si="0"/>
        <v>40</v>
      </c>
      <c r="J25" s="47">
        <v>37</v>
      </c>
    </row>
    <row r="26" spans="2:10" ht="12.75">
      <c r="B26" s="62"/>
      <c r="C26" s="633" t="s">
        <v>335</v>
      </c>
      <c r="D26" s="634"/>
      <c r="E26" s="635"/>
      <c r="F26" s="30">
        <v>1395</v>
      </c>
      <c r="G26" s="30"/>
      <c r="H26" s="30">
        <f t="shared" si="0"/>
        <v>1395</v>
      </c>
      <c r="I26" s="30">
        <v>1700</v>
      </c>
      <c r="J26" s="47">
        <v>2272</v>
      </c>
    </row>
    <row r="27" spans="2:10" ht="12.75">
      <c r="B27" s="62"/>
      <c r="C27" s="636" t="s">
        <v>349</v>
      </c>
      <c r="D27" s="637"/>
      <c r="E27" s="638"/>
      <c r="F27" s="30"/>
      <c r="G27" s="30"/>
      <c r="H27" s="30"/>
      <c r="I27" s="30"/>
      <c r="J27" s="47">
        <v>1167</v>
      </c>
    </row>
    <row r="28" spans="2:10" ht="12.75">
      <c r="B28" s="62"/>
      <c r="C28" s="544" t="s">
        <v>564</v>
      </c>
      <c r="D28" s="545"/>
      <c r="E28" s="546"/>
      <c r="F28" s="30"/>
      <c r="G28" s="30"/>
      <c r="H28" s="30"/>
      <c r="I28" s="30"/>
      <c r="J28" s="47">
        <v>2439</v>
      </c>
    </row>
    <row r="29" spans="2:10" ht="12.75">
      <c r="B29" s="62"/>
      <c r="C29" s="644"/>
      <c r="D29" s="645"/>
      <c r="E29" s="646"/>
      <c r="F29" s="30"/>
      <c r="G29" s="30" t="s">
        <v>142</v>
      </c>
      <c r="H29" s="30"/>
      <c r="I29" s="30"/>
      <c r="J29" s="253"/>
    </row>
    <row r="30" spans="2:10" ht="12.75">
      <c r="B30" s="215"/>
      <c r="C30" s="639" t="s">
        <v>341</v>
      </c>
      <c r="D30" s="640"/>
      <c r="E30" s="641"/>
      <c r="F30" s="36">
        <v>23662</v>
      </c>
      <c r="G30" s="36"/>
      <c r="H30" s="36">
        <v>23662</v>
      </c>
      <c r="I30" s="36">
        <v>23927</v>
      </c>
      <c r="J30" s="36">
        <v>23241</v>
      </c>
    </row>
    <row r="31" spans="2:10" ht="12.75">
      <c r="B31" s="63"/>
      <c r="C31" s="633" t="s">
        <v>184</v>
      </c>
      <c r="D31" s="634"/>
      <c r="E31" s="635"/>
      <c r="F31" s="213">
        <v>23662</v>
      </c>
      <c r="G31" s="213"/>
      <c r="H31" s="213">
        <f>SUM(F31:G31)</f>
        <v>23662</v>
      </c>
      <c r="I31" s="213">
        <v>23927</v>
      </c>
      <c r="J31" s="47">
        <v>23241</v>
      </c>
    </row>
    <row r="32" spans="2:10" ht="12.75">
      <c r="B32" s="64"/>
      <c r="C32" s="632" t="s">
        <v>88</v>
      </c>
      <c r="D32" s="632"/>
      <c r="E32" s="632"/>
      <c r="F32" s="214">
        <f>F12+F21+F30</f>
        <v>38104</v>
      </c>
      <c r="G32" s="214">
        <f>SUM(G12,G21)</f>
        <v>400</v>
      </c>
      <c r="H32" s="214">
        <f>H12+H21+H30</f>
        <v>38504</v>
      </c>
      <c r="I32" s="214">
        <f>I12+I21+I30</f>
        <v>41671</v>
      </c>
      <c r="J32" s="214">
        <f>J12+J21+J30+J17</f>
        <v>41184</v>
      </c>
    </row>
  </sheetData>
  <sheetProtection/>
  <mergeCells count="27">
    <mergeCell ref="C16:E16"/>
    <mergeCell ref="H8:H10"/>
    <mergeCell ref="C11:E11"/>
    <mergeCell ref="C12:E12"/>
    <mergeCell ref="C13:E13"/>
    <mergeCell ref="F8:F10"/>
    <mergeCell ref="G8:G10"/>
    <mergeCell ref="C29:E29"/>
    <mergeCell ref="C21:E21"/>
    <mergeCell ref="B3:E4"/>
    <mergeCell ref="B5:E5"/>
    <mergeCell ref="B8:B10"/>
    <mergeCell ref="C8:E10"/>
    <mergeCell ref="C19:E19"/>
    <mergeCell ref="C14:E14"/>
    <mergeCell ref="C17:E17"/>
    <mergeCell ref="C18:E18"/>
    <mergeCell ref="I8:I10"/>
    <mergeCell ref="C32:E32"/>
    <mergeCell ref="C26:E26"/>
    <mergeCell ref="C23:E23"/>
    <mergeCell ref="C27:E27"/>
    <mergeCell ref="C30:E30"/>
    <mergeCell ref="C22:E22"/>
    <mergeCell ref="C31:E31"/>
    <mergeCell ref="C24:E24"/>
    <mergeCell ref="C25:E25"/>
  </mergeCells>
  <printOptions/>
  <pageMargins left="0.7" right="0.7" top="0.75" bottom="0.75" header="0.3" footer="0.3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K57"/>
  <sheetViews>
    <sheetView zoomScalePageLayoutView="0" workbookViewId="0" topLeftCell="B1">
      <selection activeCell="H7" sqref="H7:H9"/>
    </sheetView>
  </sheetViews>
  <sheetFormatPr defaultColWidth="9.00390625" defaultRowHeight="12.75"/>
  <cols>
    <col min="1" max="1" width="6.00390625" style="0" customWidth="1"/>
    <col min="3" max="3" width="68.75390625" style="0" customWidth="1"/>
    <col min="4" max="4" width="0.6171875" style="0" hidden="1" customWidth="1"/>
    <col min="7" max="7" width="19.00390625" style="0" customWidth="1"/>
    <col min="8" max="8" width="18.25390625" style="0" customWidth="1"/>
    <col min="9" max="9" width="17.875" style="0" customWidth="1"/>
    <col min="10" max="10" width="10.125" style="0" bestFit="1" customWidth="1"/>
    <col min="11" max="11" width="10.75390625" style="0" bestFit="1" customWidth="1"/>
  </cols>
  <sheetData>
    <row r="2" ht="12.75">
      <c r="I2" s="145" t="s">
        <v>229</v>
      </c>
    </row>
    <row r="3" spans="2:6" ht="12.75" customHeight="1">
      <c r="B3" s="680" t="s">
        <v>353</v>
      </c>
      <c r="C3" s="680"/>
      <c r="D3" s="680"/>
      <c r="E3" s="680"/>
      <c r="F3" s="680"/>
    </row>
    <row r="4" spans="2:7" ht="12.75" customHeight="1">
      <c r="B4" s="680"/>
      <c r="C4" s="680"/>
      <c r="D4" s="680"/>
      <c r="E4" s="680"/>
      <c r="F4" s="680"/>
      <c r="G4" s="146" t="s">
        <v>588</v>
      </c>
    </row>
    <row r="5" ht="12.75" customHeight="1"/>
    <row r="6" spans="4:7" ht="13.5" thickBot="1">
      <c r="D6" s="11"/>
      <c r="G6" s="10" t="s">
        <v>91</v>
      </c>
    </row>
    <row r="7" spans="2:9" ht="13.5" customHeight="1" thickBot="1">
      <c r="B7" s="681" t="s">
        <v>92</v>
      </c>
      <c r="C7" s="681"/>
      <c r="D7" s="682" t="s">
        <v>93</v>
      </c>
      <c r="E7" s="684" t="s">
        <v>185</v>
      </c>
      <c r="F7" s="685"/>
      <c r="G7" s="686"/>
      <c r="H7" s="673" t="s">
        <v>591</v>
      </c>
      <c r="I7" s="415" t="s">
        <v>343</v>
      </c>
    </row>
    <row r="8" spans="2:9" ht="13.5" customHeight="1" thickBot="1">
      <c r="B8" s="681"/>
      <c r="C8" s="681"/>
      <c r="D8" s="683"/>
      <c r="E8" s="88" t="s">
        <v>94</v>
      </c>
      <c r="F8" s="88" t="s">
        <v>95</v>
      </c>
      <c r="G8" s="337" t="s">
        <v>96</v>
      </c>
      <c r="H8" s="674"/>
      <c r="I8" s="385" t="s">
        <v>344</v>
      </c>
    </row>
    <row r="9" spans="2:9" ht="16.5" thickBot="1">
      <c r="B9" s="89"/>
      <c r="C9" s="90" t="s">
        <v>97</v>
      </c>
      <c r="D9" s="91"/>
      <c r="E9" s="92"/>
      <c r="F9" s="90"/>
      <c r="G9" s="338"/>
      <c r="H9" s="675"/>
      <c r="I9" s="414"/>
    </row>
    <row r="10" spans="2:9" ht="13.5" thickBot="1">
      <c r="B10" s="93" t="s">
        <v>98</v>
      </c>
      <c r="C10" s="94" t="s">
        <v>99</v>
      </c>
      <c r="D10" s="95"/>
      <c r="E10" s="96"/>
      <c r="F10" s="51"/>
      <c r="G10" s="339"/>
      <c r="H10" s="381"/>
      <c r="I10" s="392"/>
    </row>
    <row r="11" spans="2:9" ht="13.5" thickBot="1">
      <c r="B11" s="93" t="s">
        <v>100</v>
      </c>
      <c r="C11" s="97" t="s">
        <v>101</v>
      </c>
      <c r="D11" s="98"/>
      <c r="E11" s="99"/>
      <c r="F11" s="20"/>
      <c r="G11" s="339"/>
      <c r="H11" s="381"/>
      <c r="I11" s="392"/>
    </row>
    <row r="12" spans="2:9" ht="12.75" customHeight="1" thickBot="1">
      <c r="B12" s="96" t="s">
        <v>102</v>
      </c>
      <c r="C12" s="47" t="s">
        <v>103</v>
      </c>
      <c r="D12" s="100">
        <v>38266338</v>
      </c>
      <c r="E12" s="101"/>
      <c r="F12" s="102"/>
      <c r="G12" s="339">
        <v>3164392</v>
      </c>
      <c r="H12" s="382">
        <v>3164392</v>
      </c>
      <c r="I12" s="392">
        <v>3314392</v>
      </c>
    </row>
    <row r="13" spans="2:9" ht="12.75">
      <c r="B13" s="96" t="s">
        <v>104</v>
      </c>
      <c r="C13" s="47" t="s">
        <v>105</v>
      </c>
      <c r="D13" s="100"/>
      <c r="E13" s="103"/>
      <c r="F13" s="51"/>
      <c r="G13" s="340">
        <v>3936000</v>
      </c>
      <c r="H13" s="383">
        <v>3936000</v>
      </c>
      <c r="I13" s="383">
        <v>3936000</v>
      </c>
    </row>
    <row r="14" spans="2:9" ht="12.75">
      <c r="B14" s="96" t="s">
        <v>106</v>
      </c>
      <c r="C14" s="47" t="s">
        <v>107</v>
      </c>
      <c r="D14" s="100">
        <v>3000000</v>
      </c>
      <c r="E14" s="101"/>
      <c r="F14" s="102"/>
      <c r="G14" s="339">
        <v>100000</v>
      </c>
      <c r="H14" s="382">
        <v>100000</v>
      </c>
      <c r="I14" s="382">
        <v>100000</v>
      </c>
    </row>
    <row r="15" spans="2:9" ht="12.75">
      <c r="B15" s="96" t="s">
        <v>108</v>
      </c>
      <c r="C15" s="47" t="s">
        <v>109</v>
      </c>
      <c r="D15" s="100"/>
      <c r="E15" s="103"/>
      <c r="F15" s="51"/>
      <c r="G15" s="340">
        <v>4040600</v>
      </c>
      <c r="H15" s="383">
        <v>4040600</v>
      </c>
      <c r="I15" s="383">
        <v>4040600</v>
      </c>
    </row>
    <row r="16" spans="2:9" ht="12.75">
      <c r="B16" s="96" t="s">
        <v>110</v>
      </c>
      <c r="C16" s="47" t="s">
        <v>186</v>
      </c>
      <c r="D16" s="100"/>
      <c r="E16" s="326"/>
      <c r="F16" s="2"/>
      <c r="G16" s="417">
        <v>5000000</v>
      </c>
      <c r="H16" s="418">
        <v>5000000</v>
      </c>
      <c r="I16" s="418">
        <v>5000000</v>
      </c>
    </row>
    <row r="17" spans="2:9" ht="13.5" thickBot="1">
      <c r="B17" s="96" t="s">
        <v>187</v>
      </c>
      <c r="C17" s="254" t="s">
        <v>188</v>
      </c>
      <c r="D17" s="100"/>
      <c r="E17" s="326"/>
      <c r="F17" s="2"/>
      <c r="G17" s="419">
        <v>66300</v>
      </c>
      <c r="H17" s="420">
        <v>66300</v>
      </c>
      <c r="I17" s="420">
        <v>66300</v>
      </c>
    </row>
    <row r="18" spans="2:9" ht="13.5" thickBot="1">
      <c r="B18" s="96"/>
      <c r="C18" s="254"/>
      <c r="D18" s="100"/>
      <c r="E18" s="326"/>
      <c r="F18" s="2"/>
      <c r="G18" s="317"/>
      <c r="H18" s="385"/>
      <c r="I18" s="392"/>
    </row>
    <row r="19" spans="2:9" ht="13.5" thickBot="1">
      <c r="B19" s="96"/>
      <c r="C19" s="105" t="s">
        <v>189</v>
      </c>
      <c r="D19" s="100">
        <v>14837484</v>
      </c>
      <c r="E19" s="327"/>
      <c r="F19" s="177"/>
      <c r="G19" s="341">
        <v>4076823</v>
      </c>
      <c r="H19" s="384">
        <v>4076823</v>
      </c>
      <c r="I19" s="384">
        <v>4076823</v>
      </c>
    </row>
    <row r="20" spans="2:9" ht="13.5" thickBot="1">
      <c r="B20" s="106" t="s">
        <v>111</v>
      </c>
      <c r="C20" s="107"/>
      <c r="D20" s="108"/>
      <c r="E20" s="109"/>
      <c r="F20" s="110"/>
      <c r="G20" s="342">
        <f>SUM(G11:G19)</f>
        <v>20384115</v>
      </c>
      <c r="H20" s="386">
        <f>SUM(H11:H19)</f>
        <v>20384115</v>
      </c>
      <c r="I20" s="416">
        <f>SUM(I12:I19)</f>
        <v>20534115</v>
      </c>
    </row>
    <row r="21" spans="2:9" ht="13.5" thickBot="1">
      <c r="B21" s="111" t="s">
        <v>112</v>
      </c>
      <c r="C21" s="661" t="s">
        <v>113</v>
      </c>
      <c r="D21" s="662"/>
      <c r="E21" s="328"/>
      <c r="F21" s="329"/>
      <c r="G21" s="310"/>
      <c r="H21" s="305"/>
      <c r="I21" s="392"/>
    </row>
    <row r="22" spans="2:9" ht="13.5" thickBot="1">
      <c r="B22" s="113" t="s">
        <v>114</v>
      </c>
      <c r="C22" s="97" t="s">
        <v>190</v>
      </c>
      <c r="D22" s="46">
        <v>2111984</v>
      </c>
      <c r="E22" s="330"/>
      <c r="F22" s="172"/>
      <c r="G22" s="343"/>
      <c r="H22" s="322"/>
      <c r="I22" s="392"/>
    </row>
    <row r="23" spans="2:10" ht="13.5" thickBot="1">
      <c r="B23" s="96" t="s">
        <v>115</v>
      </c>
      <c r="C23" s="47" t="s">
        <v>116</v>
      </c>
      <c r="D23" s="51">
        <v>2527383</v>
      </c>
      <c r="E23" s="421">
        <v>4.4</v>
      </c>
      <c r="F23" s="422">
        <v>4152000</v>
      </c>
      <c r="G23" s="423">
        <v>12179200</v>
      </c>
      <c r="H23" s="424">
        <v>12179200</v>
      </c>
      <c r="I23" s="425">
        <v>10886200</v>
      </c>
      <c r="J23" s="5"/>
    </row>
    <row r="24" spans="2:9" ht="12.75">
      <c r="B24" s="96" t="s">
        <v>117</v>
      </c>
      <c r="C24" s="47" t="s">
        <v>118</v>
      </c>
      <c r="D24" s="51">
        <v>120152</v>
      </c>
      <c r="E24" s="426">
        <v>2</v>
      </c>
      <c r="F24" s="374">
        <v>1800000</v>
      </c>
      <c r="G24" s="419">
        <v>2400000</v>
      </c>
      <c r="H24" s="420">
        <v>2400000</v>
      </c>
      <c r="I24" s="420">
        <v>2400000</v>
      </c>
    </row>
    <row r="25" spans="2:9" ht="12.75">
      <c r="B25" s="96" t="s">
        <v>115</v>
      </c>
      <c r="C25" s="47" t="s">
        <v>119</v>
      </c>
      <c r="D25" s="51">
        <v>14000000</v>
      </c>
      <c r="E25" s="117">
        <v>3.5</v>
      </c>
      <c r="F25" s="116">
        <v>4152000</v>
      </c>
      <c r="G25" s="339">
        <v>4844000</v>
      </c>
      <c r="H25" s="382">
        <v>4844000</v>
      </c>
      <c r="I25" s="382">
        <v>4844000</v>
      </c>
    </row>
    <row r="26" spans="2:9" ht="12.75">
      <c r="B26" s="96" t="s">
        <v>120</v>
      </c>
      <c r="C26" s="47" t="s">
        <v>191</v>
      </c>
      <c r="D26" s="51"/>
      <c r="E26" s="118">
        <v>3.5</v>
      </c>
      <c r="F26" s="51">
        <v>35000</v>
      </c>
      <c r="G26" s="339">
        <v>122500</v>
      </c>
      <c r="H26" s="382">
        <v>122500</v>
      </c>
      <c r="I26" s="382">
        <v>122500</v>
      </c>
    </row>
    <row r="27" spans="2:9" ht="12.75">
      <c r="B27" s="96" t="s">
        <v>117</v>
      </c>
      <c r="C27" s="47" t="s">
        <v>121</v>
      </c>
      <c r="D27" s="51"/>
      <c r="E27" s="118">
        <v>2</v>
      </c>
      <c r="F27" s="51">
        <v>1800000</v>
      </c>
      <c r="G27" s="339">
        <v>1200000</v>
      </c>
      <c r="H27" s="382">
        <v>1200000</v>
      </c>
      <c r="I27" s="382">
        <v>1200000</v>
      </c>
    </row>
    <row r="28" spans="2:9" ht="12.75">
      <c r="B28" s="93" t="s">
        <v>122</v>
      </c>
      <c r="C28" s="32" t="s">
        <v>123</v>
      </c>
      <c r="D28" s="51">
        <v>9095270</v>
      </c>
      <c r="E28" s="118"/>
      <c r="F28" s="51"/>
      <c r="G28" s="339"/>
      <c r="H28" s="382"/>
      <c r="I28" s="382"/>
    </row>
    <row r="29" spans="2:10" ht="12.75">
      <c r="B29" s="96" t="s">
        <v>122</v>
      </c>
      <c r="C29" s="32" t="s">
        <v>124</v>
      </c>
      <c r="D29" s="51"/>
      <c r="E29" s="118">
        <v>45</v>
      </c>
      <c r="F29" s="51">
        <v>70000</v>
      </c>
      <c r="G29" s="339">
        <v>2100000</v>
      </c>
      <c r="H29" s="382">
        <v>2100000</v>
      </c>
      <c r="I29" s="382">
        <v>2100000</v>
      </c>
      <c r="J29" s="5"/>
    </row>
    <row r="30" spans="2:9" ht="13.5" thickBot="1">
      <c r="B30" s="96"/>
      <c r="C30" s="32" t="s">
        <v>125</v>
      </c>
      <c r="D30" s="51"/>
      <c r="E30" s="118">
        <v>35</v>
      </c>
      <c r="F30" s="51">
        <v>70000</v>
      </c>
      <c r="G30" s="339">
        <v>816667</v>
      </c>
      <c r="H30" s="382">
        <v>816667</v>
      </c>
      <c r="I30" s="382">
        <v>816667</v>
      </c>
    </row>
    <row r="31" spans="2:11" ht="13.5" thickBot="1">
      <c r="B31" s="106" t="s">
        <v>126</v>
      </c>
      <c r="C31" s="119"/>
      <c r="D31" s="120"/>
      <c r="E31" s="121"/>
      <c r="F31" s="120"/>
      <c r="G31" s="342">
        <f>SUM(G23:G30)</f>
        <v>23662367</v>
      </c>
      <c r="H31" s="386">
        <f>SUM(H23:H30)</f>
        <v>23662367</v>
      </c>
      <c r="I31" s="427">
        <f>SUM(I23:I30)</f>
        <v>22369367</v>
      </c>
      <c r="J31" s="5"/>
      <c r="K31" s="5"/>
    </row>
    <row r="32" spans="2:9" ht="13.5" thickBot="1">
      <c r="B32" s="122" t="s">
        <v>127</v>
      </c>
      <c r="C32" s="123" t="s">
        <v>128</v>
      </c>
      <c r="D32" s="124"/>
      <c r="E32" s="125"/>
      <c r="F32" s="12"/>
      <c r="G32" s="344"/>
      <c r="H32" s="387"/>
      <c r="I32" s="392"/>
    </row>
    <row r="33" spans="2:9" ht="12.75">
      <c r="B33" s="96" t="s">
        <v>192</v>
      </c>
      <c r="C33" s="32" t="s">
        <v>193</v>
      </c>
      <c r="D33" s="51"/>
      <c r="E33" s="100"/>
      <c r="F33" s="51"/>
      <c r="G33" s="339">
        <v>4578590</v>
      </c>
      <c r="H33" s="382">
        <v>4578590</v>
      </c>
      <c r="I33" s="382">
        <v>4578590</v>
      </c>
    </row>
    <row r="34" spans="2:9" ht="12.75">
      <c r="B34" s="96" t="s">
        <v>129</v>
      </c>
      <c r="C34" s="32" t="s">
        <v>130</v>
      </c>
      <c r="D34" s="51"/>
      <c r="E34" s="126">
        <v>26</v>
      </c>
      <c r="F34" s="102">
        <v>55360</v>
      </c>
      <c r="G34" s="339">
        <v>1439360</v>
      </c>
      <c r="H34" s="382">
        <v>1439360</v>
      </c>
      <c r="I34" s="382">
        <v>1439360</v>
      </c>
    </row>
    <row r="35" spans="2:9" ht="12.75">
      <c r="B35" s="96" t="s">
        <v>131</v>
      </c>
      <c r="C35" s="47" t="s">
        <v>132</v>
      </c>
      <c r="D35" s="51"/>
      <c r="E35" s="102"/>
      <c r="F35" s="102"/>
      <c r="G35" s="339"/>
      <c r="H35" s="382"/>
      <c r="I35" s="382"/>
    </row>
    <row r="36" spans="2:10" ht="12.75">
      <c r="B36" s="96" t="s">
        <v>133</v>
      </c>
      <c r="C36" s="47" t="s">
        <v>134</v>
      </c>
      <c r="D36" s="19"/>
      <c r="E36" s="255">
        <v>3.26</v>
      </c>
      <c r="F36" s="102">
        <v>1632000</v>
      </c>
      <c r="G36" s="339">
        <v>5320320</v>
      </c>
      <c r="H36" s="382">
        <v>5320320</v>
      </c>
      <c r="I36" s="382">
        <v>5320320</v>
      </c>
      <c r="J36" s="5"/>
    </row>
    <row r="37" spans="2:9" ht="13.5" thickBot="1">
      <c r="B37" s="96" t="s">
        <v>194</v>
      </c>
      <c r="C37" s="6" t="s">
        <v>195</v>
      </c>
      <c r="D37" s="19"/>
      <c r="E37" s="127"/>
      <c r="F37" s="128"/>
      <c r="G37" s="345">
        <v>4041400</v>
      </c>
      <c r="H37" s="388">
        <v>4041400</v>
      </c>
      <c r="I37" s="388">
        <v>6355400</v>
      </c>
    </row>
    <row r="38" spans="2:11" ht="13.5" thickBot="1">
      <c r="B38" s="129" t="s">
        <v>135</v>
      </c>
      <c r="C38" s="130"/>
      <c r="D38" s="131"/>
      <c r="E38" s="132"/>
      <c r="F38" s="133"/>
      <c r="G38" s="342">
        <f>SUM(G33:G37)</f>
        <v>15379670</v>
      </c>
      <c r="H38" s="386">
        <f>SUM(H33:H37)</f>
        <v>15379670</v>
      </c>
      <c r="I38" s="386">
        <f>SUM(I33:I37)</f>
        <v>17693670</v>
      </c>
      <c r="K38" s="5"/>
    </row>
    <row r="39" spans="2:9" ht="13.5" thickBot="1">
      <c r="B39" s="122" t="s">
        <v>196</v>
      </c>
      <c r="C39" s="123" t="s">
        <v>136</v>
      </c>
      <c r="D39" s="19"/>
      <c r="E39" s="134"/>
      <c r="F39" s="128"/>
      <c r="G39" s="344"/>
      <c r="H39" s="387"/>
      <c r="I39" s="392"/>
    </row>
    <row r="40" spans="2:9" ht="13.5" thickBot="1">
      <c r="B40" s="104" t="s">
        <v>197</v>
      </c>
      <c r="C40" s="47" t="s">
        <v>198</v>
      </c>
      <c r="D40" s="20"/>
      <c r="E40" s="102">
        <v>1242</v>
      </c>
      <c r="F40" s="102">
        <v>1140</v>
      </c>
      <c r="G40" s="346">
        <v>1415880</v>
      </c>
      <c r="H40" s="389">
        <v>1415880</v>
      </c>
      <c r="I40" s="408">
        <f>SUM(H40)</f>
        <v>1415880</v>
      </c>
    </row>
    <row r="41" spans="2:9" ht="13.5" thickBot="1">
      <c r="B41" s="104" t="s">
        <v>199</v>
      </c>
      <c r="C41" s="47" t="s">
        <v>200</v>
      </c>
      <c r="D41" s="51"/>
      <c r="E41" s="102"/>
      <c r="F41" s="102"/>
      <c r="G41" s="346"/>
      <c r="H41" s="389"/>
      <c r="I41" s="392"/>
    </row>
    <row r="42" spans="2:9" ht="13.5" thickBot="1">
      <c r="B42" s="135" t="s">
        <v>201</v>
      </c>
      <c r="C42" s="47"/>
      <c r="D42" s="51"/>
      <c r="E42" s="102"/>
      <c r="F42" s="102"/>
      <c r="G42" s="347">
        <f>SUM(G40:G41)</f>
        <v>1415880</v>
      </c>
      <c r="H42" s="390">
        <f>SUM(H40:H41)</f>
        <v>1415880</v>
      </c>
      <c r="I42" s="408">
        <f>SUM(H42)</f>
        <v>1415880</v>
      </c>
    </row>
    <row r="43" spans="2:11" ht="16.5" thickBot="1">
      <c r="B43" s="136" t="s">
        <v>137</v>
      </c>
      <c r="C43" s="137"/>
      <c r="D43" s="256" t="e">
        <f>SUM(D11:D34,#REF!,#REF!)</f>
        <v>#REF!</v>
      </c>
      <c r="E43" s="138"/>
      <c r="F43" s="139"/>
      <c r="G43" s="348">
        <f>SUM(G20,G31,G38,G42)</f>
        <v>60842032</v>
      </c>
      <c r="H43" s="391">
        <f>SUM(H20,H31,H38,H42)</f>
        <v>60842032</v>
      </c>
      <c r="I43" s="391">
        <f>SUM(I20,I31,I38,I42)</f>
        <v>62013032</v>
      </c>
      <c r="J43" s="5"/>
      <c r="K43" s="5"/>
    </row>
    <row r="44" spans="2:9" ht="12.75" customHeight="1" thickBot="1">
      <c r="B44" s="140"/>
      <c r="C44" s="141"/>
      <c r="D44" s="142"/>
      <c r="E44" s="143"/>
      <c r="F44" s="143"/>
      <c r="G44" s="349"/>
      <c r="H44" s="381"/>
      <c r="I44" s="392"/>
    </row>
    <row r="45" spans="2:9" ht="13.5" thickBot="1">
      <c r="B45" s="257"/>
      <c r="C45" s="258"/>
      <c r="D45" s="259"/>
      <c r="E45" s="260"/>
      <c r="F45" s="7"/>
      <c r="G45" s="350"/>
      <c r="H45" s="381"/>
      <c r="I45" s="392"/>
    </row>
    <row r="46" spans="2:9" ht="13.5" thickBot="1">
      <c r="B46" s="261" t="s">
        <v>202</v>
      </c>
      <c r="C46" s="663" t="s">
        <v>203</v>
      </c>
      <c r="D46" s="664"/>
      <c r="E46" s="131"/>
      <c r="F46" s="238"/>
      <c r="G46" s="336"/>
      <c r="H46" s="392"/>
      <c r="I46" s="392"/>
    </row>
    <row r="47" spans="2:9" ht="13.5" thickBot="1">
      <c r="B47" s="262" t="s">
        <v>204</v>
      </c>
      <c r="C47" s="263" t="s">
        <v>205</v>
      </c>
      <c r="D47" s="264"/>
      <c r="E47" s="254"/>
      <c r="F47" s="254"/>
      <c r="G47" s="351"/>
      <c r="H47" s="393"/>
      <c r="I47" s="392"/>
    </row>
    <row r="48" spans="2:9" ht="16.5" thickBot="1">
      <c r="B48" s="92" t="s">
        <v>206</v>
      </c>
      <c r="C48" s="91"/>
      <c r="D48" s="265" t="e">
        <f>SUM(#REF!)</f>
        <v>#REF!</v>
      </c>
      <c r="E48" s="334"/>
      <c r="F48" s="335"/>
      <c r="G48" s="352">
        <f>G54</f>
        <v>772000</v>
      </c>
      <c r="H48" s="352">
        <f>H49+H50+H51+H52+H53+H54</f>
        <v>5605177</v>
      </c>
      <c r="I48" s="352">
        <f>I49+I50+I51+I52+I53+I54</f>
        <v>4726427</v>
      </c>
    </row>
    <row r="49" spans="2:9" ht="12.75" customHeight="1" thickBot="1">
      <c r="B49" s="356" t="s">
        <v>323</v>
      </c>
      <c r="C49" s="357"/>
      <c r="D49" s="358"/>
      <c r="E49" s="359"/>
      <c r="F49" s="359"/>
      <c r="G49" s="676"/>
      <c r="H49" s="394">
        <v>149860</v>
      </c>
      <c r="I49" s="392">
        <v>149860</v>
      </c>
    </row>
    <row r="50" spans="2:9" ht="12.75" customHeight="1" thickBot="1">
      <c r="B50" s="228" t="s">
        <v>324</v>
      </c>
      <c r="C50" s="365"/>
      <c r="D50" s="366"/>
      <c r="E50" s="367"/>
      <c r="F50" s="367"/>
      <c r="G50" s="677"/>
      <c r="H50" s="395">
        <v>600</v>
      </c>
      <c r="I50" s="392">
        <v>600</v>
      </c>
    </row>
    <row r="51" spans="1:11" ht="12.75" customHeight="1" thickBot="1">
      <c r="A51" s="333"/>
      <c r="B51" s="369" t="s">
        <v>325</v>
      </c>
      <c r="C51" s="370"/>
      <c r="D51" s="366"/>
      <c r="E51" s="367"/>
      <c r="F51" s="367"/>
      <c r="G51" s="368"/>
      <c r="H51" s="395">
        <v>1603699</v>
      </c>
      <c r="I51" s="392">
        <v>1496949</v>
      </c>
      <c r="K51" s="5"/>
    </row>
    <row r="52" spans="2:9" ht="12.75" customHeight="1" thickBot="1">
      <c r="B52" s="369" t="s">
        <v>326</v>
      </c>
      <c r="C52" s="370"/>
      <c r="D52" s="366"/>
      <c r="E52" s="367"/>
      <c r="F52" s="367"/>
      <c r="G52" s="368"/>
      <c r="H52" s="395">
        <v>2596100</v>
      </c>
      <c r="I52" s="392">
        <v>2596100</v>
      </c>
    </row>
    <row r="53" spans="2:9" ht="12.75" customHeight="1" thickBot="1">
      <c r="B53" s="360" t="s">
        <v>327</v>
      </c>
      <c r="C53" s="361"/>
      <c r="D53" s="362"/>
      <c r="E53" s="363"/>
      <c r="F53" s="363"/>
      <c r="G53" s="364"/>
      <c r="H53" s="396">
        <v>482918</v>
      </c>
      <c r="I53" s="392">
        <v>482918</v>
      </c>
    </row>
    <row r="54" spans="1:9" ht="12.75" customHeight="1" thickBot="1">
      <c r="A54" s="333"/>
      <c r="B54" s="375" t="s">
        <v>332</v>
      </c>
      <c r="C54" s="376"/>
      <c r="D54" s="256"/>
      <c r="E54" s="355"/>
      <c r="F54" s="355"/>
      <c r="G54" s="354">
        <v>772000</v>
      </c>
      <c r="H54" s="397">
        <v>772000</v>
      </c>
      <c r="I54" s="392"/>
    </row>
    <row r="55" spans="2:10" ht="13.5" customHeight="1" thickBot="1">
      <c r="B55" s="136"/>
      <c r="C55" s="144"/>
      <c r="D55" s="256"/>
      <c r="E55" s="139"/>
      <c r="F55" s="139"/>
      <c r="G55" s="353"/>
      <c r="H55" s="381"/>
      <c r="I55" s="392"/>
      <c r="J55" s="5"/>
    </row>
    <row r="56" spans="2:11" ht="12.75" customHeight="1">
      <c r="B56" s="665" t="s">
        <v>138</v>
      </c>
      <c r="C56" s="666"/>
      <c r="D56" s="669" t="e">
        <f>SUM(D48,#REF!)</f>
        <v>#REF!</v>
      </c>
      <c r="E56" s="678"/>
      <c r="F56" s="678"/>
      <c r="G56" s="676">
        <f>SUM(G43,G48)</f>
        <v>61614032</v>
      </c>
      <c r="H56" s="671">
        <f>SUM(H43,H48)</f>
        <v>66447209</v>
      </c>
      <c r="I56" s="671">
        <f>SUM(I43,I48)</f>
        <v>66739459</v>
      </c>
      <c r="K56" s="5"/>
    </row>
    <row r="57" spans="2:11" ht="13.5" customHeight="1" thickBot="1">
      <c r="B57" s="667"/>
      <c r="C57" s="668"/>
      <c r="D57" s="670"/>
      <c r="E57" s="679"/>
      <c r="F57" s="679"/>
      <c r="G57" s="677"/>
      <c r="H57" s="672"/>
      <c r="I57" s="672"/>
      <c r="J57" s="5"/>
      <c r="K57" s="5"/>
    </row>
  </sheetData>
  <sheetProtection/>
  <mergeCells count="15">
    <mergeCell ref="B3:F4"/>
    <mergeCell ref="B7:C8"/>
    <mergeCell ref="D7:D8"/>
    <mergeCell ref="E7:G7"/>
    <mergeCell ref="F56:F57"/>
    <mergeCell ref="G56:G57"/>
    <mergeCell ref="C21:D21"/>
    <mergeCell ref="C46:D46"/>
    <mergeCell ref="B56:C57"/>
    <mergeCell ref="D56:D57"/>
    <mergeCell ref="I56:I57"/>
    <mergeCell ref="H7:H9"/>
    <mergeCell ref="H56:H57"/>
    <mergeCell ref="G49:G50"/>
    <mergeCell ref="E56:E57"/>
  </mergeCells>
  <printOptions/>
  <pageMargins left="0.7" right="0.7" top="0.75" bottom="0.75" header="0.3" footer="0.3"/>
  <pageSetup horizontalDpi="600" verticalDpi="600" orientation="portrait" paperSize="9" scale="5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E34"/>
  <sheetViews>
    <sheetView zoomScalePageLayoutView="0" workbookViewId="0" topLeftCell="A1">
      <selection activeCell="D5" sqref="D5:E5"/>
    </sheetView>
  </sheetViews>
  <sheetFormatPr defaultColWidth="9.00390625" defaultRowHeight="12.75"/>
  <cols>
    <col min="2" max="2" width="37.375" style="0" customWidth="1"/>
    <col min="4" max="4" width="16.25390625" style="0" customWidth="1"/>
    <col min="5" max="5" width="12.75390625" style="0" customWidth="1"/>
  </cols>
  <sheetData>
    <row r="2" ht="12.75">
      <c r="E2" t="s">
        <v>572</v>
      </c>
    </row>
    <row r="3" spans="2:5" ht="12.75">
      <c r="B3" s="149"/>
      <c r="C3" s="149"/>
      <c r="E3" s="149"/>
    </row>
    <row r="4" spans="2:5" ht="12.75">
      <c r="B4" s="687" t="s">
        <v>352</v>
      </c>
      <c r="C4" s="687"/>
      <c r="D4" s="687"/>
      <c r="E4" s="687"/>
    </row>
    <row r="5" spans="2:5" ht="12.75" customHeight="1">
      <c r="B5" s="65"/>
      <c r="C5" s="65"/>
      <c r="D5" s="688" t="s">
        <v>593</v>
      </c>
      <c r="E5" s="688"/>
    </row>
    <row r="6" spans="2:5" ht="12.75" customHeight="1">
      <c r="B6" s="150"/>
      <c r="C6" s="150"/>
      <c r="D6" s="150"/>
      <c r="E6" s="150"/>
    </row>
    <row r="7" spans="2:5" ht="12.75">
      <c r="B7" s="689" t="s">
        <v>89</v>
      </c>
      <c r="C7" s="691" t="s">
        <v>285</v>
      </c>
      <c r="D7" s="691"/>
      <c r="E7" s="691"/>
    </row>
    <row r="8" spans="2:5" ht="12.75" customHeight="1">
      <c r="B8" s="690"/>
      <c r="C8" s="691" t="s">
        <v>9</v>
      </c>
      <c r="D8" s="691" t="s">
        <v>10</v>
      </c>
      <c r="E8" s="691" t="s">
        <v>88</v>
      </c>
    </row>
    <row r="9" spans="2:5" ht="12.75" customHeight="1">
      <c r="B9" s="690"/>
      <c r="C9" s="691"/>
      <c r="D9" s="691"/>
      <c r="E9" s="691"/>
    </row>
    <row r="10" spans="2:5" ht="12.75">
      <c r="B10" s="159" t="s">
        <v>90</v>
      </c>
      <c r="C10" s="66">
        <v>1</v>
      </c>
      <c r="D10" s="67"/>
      <c r="E10" s="151">
        <v>1</v>
      </c>
    </row>
    <row r="11" spans="2:5" ht="12.75">
      <c r="B11" s="68"/>
      <c r="C11" s="152"/>
      <c r="D11" s="152"/>
      <c r="E11" s="151"/>
    </row>
    <row r="12" spans="2:5" ht="12.75">
      <c r="B12" s="153" t="s">
        <v>144</v>
      </c>
      <c r="C12" s="152">
        <v>1</v>
      </c>
      <c r="D12" s="47"/>
      <c r="E12" s="151">
        <v>1</v>
      </c>
    </row>
    <row r="13" spans="2:5" ht="12.75">
      <c r="B13" s="153" t="s">
        <v>145</v>
      </c>
      <c r="C13" s="152">
        <v>4</v>
      </c>
      <c r="D13" s="152"/>
      <c r="E13" s="151">
        <v>4</v>
      </c>
    </row>
    <row r="14" spans="2:5" ht="12.75">
      <c r="B14" s="154" t="s">
        <v>146</v>
      </c>
      <c r="C14" s="152">
        <v>1</v>
      </c>
      <c r="D14" s="152"/>
      <c r="E14" s="151">
        <v>1</v>
      </c>
    </row>
    <row r="15" spans="2:5" ht="12.75">
      <c r="B15" s="68" t="s">
        <v>147</v>
      </c>
      <c r="C15" s="152">
        <v>3</v>
      </c>
      <c r="D15" s="152"/>
      <c r="E15" s="151">
        <v>3</v>
      </c>
    </row>
    <row r="16" spans="2:5" ht="12.75">
      <c r="B16" s="68"/>
      <c r="C16" s="152"/>
      <c r="D16" s="152"/>
      <c r="E16" s="151"/>
    </row>
    <row r="17" spans="2:5" ht="12.75">
      <c r="B17" s="68" t="s">
        <v>148</v>
      </c>
      <c r="C17" s="152">
        <v>25</v>
      </c>
      <c r="D17" s="152"/>
      <c r="E17" s="151">
        <v>28</v>
      </c>
    </row>
    <row r="18" spans="2:5" ht="12.75">
      <c r="B18" s="68" t="s">
        <v>149</v>
      </c>
      <c r="C18" s="152">
        <v>1</v>
      </c>
      <c r="D18" s="152"/>
      <c r="E18" s="151">
        <v>1</v>
      </c>
    </row>
    <row r="19" spans="2:5" ht="12.75">
      <c r="B19" s="68"/>
      <c r="C19" s="152"/>
      <c r="D19" s="151"/>
      <c r="E19" s="151"/>
    </row>
    <row r="20" spans="2:5" ht="12.75">
      <c r="B20" s="68"/>
      <c r="C20" s="152"/>
      <c r="D20" s="151"/>
      <c r="E20" s="151"/>
    </row>
    <row r="21" spans="2:5" ht="12.75">
      <c r="B21" s="68"/>
      <c r="C21" s="152"/>
      <c r="D21" s="151"/>
      <c r="E21" s="151"/>
    </row>
    <row r="22" spans="2:5" ht="12.75">
      <c r="B22" s="69"/>
      <c r="C22" s="152"/>
      <c r="D22" s="152"/>
      <c r="E22" s="151"/>
    </row>
    <row r="23" spans="2:5" ht="12.75">
      <c r="B23" s="70"/>
      <c r="C23" s="152"/>
      <c r="D23" s="152"/>
      <c r="E23" s="151"/>
    </row>
    <row r="24" spans="2:5" ht="12.75">
      <c r="B24" s="71"/>
      <c r="C24" s="152"/>
      <c r="D24" s="152"/>
      <c r="E24" s="151"/>
    </row>
    <row r="25" spans="2:5" ht="12.75">
      <c r="B25" s="71"/>
      <c r="C25" s="152"/>
      <c r="D25" s="152"/>
      <c r="E25" s="151"/>
    </row>
    <row r="26" spans="2:5" ht="12.75">
      <c r="B26" s="72" t="s">
        <v>150</v>
      </c>
      <c r="C26" s="73">
        <f>SUM(C10:C25)</f>
        <v>36</v>
      </c>
      <c r="D26" s="73">
        <f>SUM(D10:D25)</f>
        <v>0</v>
      </c>
      <c r="E26" s="74">
        <f>SUM(E10:E25)</f>
        <v>39</v>
      </c>
    </row>
    <row r="27" spans="2:5" ht="12.75">
      <c r="B27" s="75"/>
      <c r="C27" s="152"/>
      <c r="D27" s="152"/>
      <c r="E27" s="151"/>
    </row>
    <row r="28" spans="2:5" ht="12.75">
      <c r="B28" s="76"/>
      <c r="C28" s="77"/>
      <c r="D28" s="77"/>
      <c r="E28" s="78"/>
    </row>
    <row r="29" spans="2:5" ht="12.75">
      <c r="B29" s="79"/>
      <c r="C29" s="80"/>
      <c r="D29" s="151"/>
      <c r="E29" s="81"/>
    </row>
    <row r="30" spans="2:5" ht="12.75">
      <c r="B30" s="79"/>
      <c r="C30" s="80"/>
      <c r="D30" s="81"/>
      <c r="E30" s="81"/>
    </row>
    <row r="31" spans="2:5" ht="12.75">
      <c r="B31" s="68"/>
      <c r="C31" s="155"/>
      <c r="D31" s="155"/>
      <c r="E31" s="156"/>
    </row>
    <row r="32" spans="2:5" ht="12.75">
      <c r="B32" s="82" t="s">
        <v>151</v>
      </c>
      <c r="C32" s="83">
        <f>C26+C28</f>
        <v>36</v>
      </c>
      <c r="D32" s="83">
        <f>D26+D28</f>
        <v>0</v>
      </c>
      <c r="E32" s="84">
        <f>E26+E28</f>
        <v>39</v>
      </c>
    </row>
    <row r="33" spans="2:5" ht="12.75">
      <c r="B33" s="85"/>
      <c r="C33" s="157"/>
      <c r="D33" s="157"/>
      <c r="E33" s="158"/>
    </row>
    <row r="34" spans="2:5" ht="12.75">
      <c r="B34" s="85"/>
      <c r="C34" s="86"/>
      <c r="D34" s="86"/>
      <c r="E34" s="87"/>
    </row>
  </sheetData>
  <sheetProtection/>
  <mergeCells count="7">
    <mergeCell ref="B4:E4"/>
    <mergeCell ref="D5:E5"/>
    <mergeCell ref="B7:B9"/>
    <mergeCell ref="C7:E7"/>
    <mergeCell ref="C8:C9"/>
    <mergeCell ref="D8:D9"/>
    <mergeCell ref="E8:E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2016-06-02T13:48:29Z</cp:lastPrinted>
  <dcterms:created xsi:type="dcterms:W3CDTF">1997-01-17T14:02:09Z</dcterms:created>
  <dcterms:modified xsi:type="dcterms:W3CDTF">2016-06-02T13:48:40Z</dcterms:modified>
  <cp:category/>
  <cp:version/>
  <cp:contentType/>
  <cp:contentStatus/>
</cp:coreProperties>
</file>