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költségvetés módosítás\"/>
    </mc:Choice>
  </mc:AlternateContent>
  <xr:revisionPtr revIDLastSave="0" documentId="10_ncr:8100000_{DBD904EC-0101-4A0B-88EB-67B208115318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1.sz.mell  " sheetId="1" r:id="rId1"/>
  </sheets>
  <definedNames>
    <definedName name="_xlnm.Print_Area" localSheetId="0">'1.sz.mell  '!$A$1:$Q$29</definedName>
  </definedNames>
  <calcPr calcId="162913"/>
</workbook>
</file>

<file path=xl/calcChain.xml><?xml version="1.0" encoding="utf-8"?>
<calcChain xmlns="http://schemas.openxmlformats.org/spreadsheetml/2006/main">
  <c r="P24" i="1" l="1"/>
  <c r="P12" i="1"/>
  <c r="P11" i="1"/>
  <c r="P10" i="1"/>
  <c r="P9" i="1"/>
  <c r="P8" i="1"/>
  <c r="P7" i="1"/>
  <c r="H24" i="1"/>
  <c r="H18" i="1"/>
  <c r="H14" i="1"/>
  <c r="H13" i="1"/>
  <c r="H11" i="1"/>
  <c r="H10" i="1"/>
  <c r="H8" i="1"/>
  <c r="F13" i="1"/>
  <c r="H7" i="1"/>
  <c r="I22" i="1"/>
  <c r="H22" i="1" s="1"/>
  <c r="I17" i="1"/>
  <c r="I25" i="1" s="1"/>
  <c r="Q25" i="1"/>
  <c r="Q16" i="1"/>
  <c r="O16" i="1"/>
  <c r="P16" i="1" s="1"/>
  <c r="Q26" i="1" l="1"/>
  <c r="I16" i="1"/>
  <c r="I26" i="1" l="1"/>
  <c r="N24" i="1"/>
  <c r="F18" i="1" l="1"/>
  <c r="G17" i="1"/>
  <c r="O25" i="1"/>
  <c r="P25" i="1" s="1"/>
  <c r="M25" i="1"/>
  <c r="N12" i="1"/>
  <c r="N11" i="1"/>
  <c r="N10" i="1"/>
  <c r="N9" i="1"/>
  <c r="N8" i="1"/>
  <c r="N7" i="1"/>
  <c r="O26" i="1"/>
  <c r="P26" i="1" s="1"/>
  <c r="F14" i="1"/>
  <c r="F11" i="1"/>
  <c r="F10" i="1"/>
  <c r="F8" i="1"/>
  <c r="F7" i="1"/>
  <c r="G16" i="1"/>
  <c r="H16" i="1" s="1"/>
  <c r="D18" i="1"/>
  <c r="E17" i="1"/>
  <c r="M16" i="1"/>
  <c r="L24" i="1"/>
  <c r="L25" i="1" s="1"/>
  <c r="L12" i="1"/>
  <c r="L11" i="1"/>
  <c r="L10" i="1"/>
  <c r="L9" i="1"/>
  <c r="L8" i="1"/>
  <c r="L7" i="1"/>
  <c r="D14" i="1"/>
  <c r="D13" i="1"/>
  <c r="D11" i="1"/>
  <c r="D10" i="1"/>
  <c r="D8" i="1"/>
  <c r="D7" i="1"/>
  <c r="E16" i="1"/>
  <c r="K25" i="1"/>
  <c r="C22" i="1"/>
  <c r="C17" i="1"/>
  <c r="C25" i="1" s="1"/>
  <c r="K16" i="1"/>
  <c r="C16" i="1"/>
  <c r="K26" i="1" l="1"/>
  <c r="L26" i="1" s="1"/>
  <c r="D16" i="1"/>
  <c r="F16" i="1"/>
  <c r="F17" i="1"/>
  <c r="H17" i="1"/>
  <c r="N16" i="1"/>
  <c r="M26" i="1"/>
  <c r="N25" i="1"/>
  <c r="D17" i="1"/>
  <c r="G25" i="1"/>
  <c r="H25" i="1" s="1"/>
  <c r="L16" i="1"/>
  <c r="E25" i="1"/>
  <c r="C26" i="1"/>
  <c r="C28" i="1" l="1"/>
  <c r="N26" i="1"/>
  <c r="F25" i="1"/>
  <c r="G26" i="1"/>
  <c r="H26" i="1" s="1"/>
  <c r="D25" i="1"/>
  <c r="E26" i="1"/>
  <c r="D26" i="1" s="1"/>
  <c r="F26" i="1" l="1"/>
</calcChain>
</file>

<file path=xl/sharedStrings.xml><?xml version="1.0" encoding="utf-8"?>
<sst xmlns="http://schemas.openxmlformats.org/spreadsheetml/2006/main" count="100" uniqueCount="80">
  <si>
    <t>Sor-
szám</t>
  </si>
  <si>
    <t>Bevételek</t>
  </si>
  <si>
    <t>Kiadások</t>
  </si>
  <si>
    <t>Megnevezés</t>
  </si>
  <si>
    <t>3.</t>
  </si>
  <si>
    <t>4.</t>
  </si>
  <si>
    <t>5.</t>
  </si>
  <si>
    <t>1.</t>
  </si>
  <si>
    <t>Önkormányzatok működési támogatásai</t>
  </si>
  <si>
    <t>Személyi juttatások</t>
  </si>
  <si>
    <t>2.</t>
  </si>
  <si>
    <t>Működési célú támogatások államháztartáson belülről</t>
  </si>
  <si>
    <t>Munkaadókat terhelő járulékok és szociális hozzájárulási adó</t>
  </si>
  <si>
    <t>2.-ból EU-s támogatás</t>
  </si>
  <si>
    <t xml:space="preserve">Dologi kiadások </t>
  </si>
  <si>
    <t>Közhatalmi bevételek</t>
  </si>
  <si>
    <t>Ellátottak pénzbeli juttatásai</t>
  </si>
  <si>
    <t>Működési célú átvett pénzeszközök</t>
  </si>
  <si>
    <t>Egyéb működési célú kiadások</t>
  </si>
  <si>
    <t>6.</t>
  </si>
  <si>
    <t>4.-ből EU-s támogatás</t>
  </si>
  <si>
    <t>Tartalékok</t>
  </si>
  <si>
    <t>7.</t>
  </si>
  <si>
    <t>Egyéb működési bevételek</t>
  </si>
  <si>
    <t>11.</t>
  </si>
  <si>
    <t>12.</t>
  </si>
  <si>
    <t>13.</t>
  </si>
  <si>
    <t>Költségvetési bevételek összesen (1.+2.+4.+5.+7.+…+12.)</t>
  </si>
  <si>
    <t>Költségvetési kiadások összesen (1.+...+12.)</t>
  </si>
  <si>
    <t>14.</t>
  </si>
  <si>
    <t>Hiány belső finanszírozásának bevételei (15.+…+18. )</t>
  </si>
  <si>
    <t>Értékpapír vásárlása, visszavásárlása</t>
  </si>
  <si>
    <t>15.</t>
  </si>
  <si>
    <t xml:space="preserve">   Költségvetési maradvány igénybevétele </t>
  </si>
  <si>
    <t>Likviditási célú hitelek törlesztése</t>
  </si>
  <si>
    <t>16.</t>
  </si>
  <si>
    <t xml:space="preserve">   Vállalkozási maradvány igénybevétele </t>
  </si>
  <si>
    <t>Rövid lejáratú hitelek törlesztése</t>
  </si>
  <si>
    <t>17.</t>
  </si>
  <si>
    <t xml:space="preserve">   Betét visszavonásából származó bevétel </t>
  </si>
  <si>
    <t>Hosszú lejáratú hitelek törlesztése</t>
  </si>
  <si>
    <t>18.</t>
  </si>
  <si>
    <t xml:space="preserve">   Egyéb belső finanszírozási bevételek</t>
  </si>
  <si>
    <t>Kölcsön törlesztése</t>
  </si>
  <si>
    <t>19.</t>
  </si>
  <si>
    <t xml:space="preserve">Hiány külső finanszírozásának bevételei (20.+…+21.) </t>
  </si>
  <si>
    <t>Forgatási célú belföldi, külföldi értékpapírok vásárlása</t>
  </si>
  <si>
    <t>20.</t>
  </si>
  <si>
    <t xml:space="preserve">   Likviditási célú hitelek, kölcsönök felvétele</t>
  </si>
  <si>
    <t>Betét elhelyezése</t>
  </si>
  <si>
    <t>21.</t>
  </si>
  <si>
    <t>22.</t>
  </si>
  <si>
    <t>Működési célú finanszírozási bevételek összesen (14.+19.)</t>
  </si>
  <si>
    <t>Működési célú finanszírozási kiadások összesen (14.+...+21.)</t>
  </si>
  <si>
    <t>23.</t>
  </si>
  <si>
    <t>BEVÉTEL ÖSSZESEN (13.+22.)</t>
  </si>
  <si>
    <t>KIADÁSOK ÖSSZESEN (13.+22.)</t>
  </si>
  <si>
    <t>24.</t>
  </si>
  <si>
    <t>Költségvetési hiány:</t>
  </si>
  <si>
    <t>Költségvetési többlet:</t>
  </si>
  <si>
    <t>25.</t>
  </si>
  <si>
    <t>Tárgyévi  hiány:</t>
  </si>
  <si>
    <t>Tárgyévi  többlet:</t>
  </si>
  <si>
    <t>ÁHK.visszatérítendő kölcsön</t>
  </si>
  <si>
    <t>Diósberény Község Önkormányzata</t>
  </si>
  <si>
    <t>2017. évi előirányzat</t>
  </si>
  <si>
    <t>8.</t>
  </si>
  <si>
    <t>9.</t>
  </si>
  <si>
    <t>ÁH.bel.megelőlegezések visszafizetése</t>
  </si>
  <si>
    <t>10.</t>
  </si>
  <si>
    <t>2017.évi ei.módosított I.</t>
  </si>
  <si>
    <t>2017.évi módosítás I.</t>
  </si>
  <si>
    <t>2017.évi módosítás II.</t>
  </si>
  <si>
    <t>2017.évi ei.módosított II.</t>
  </si>
  <si>
    <t>2017.évi módosítás III.</t>
  </si>
  <si>
    <t>2017.évi ei.módosított   2017.12.31..</t>
  </si>
  <si>
    <t>ÁHB megelőlegezések</t>
  </si>
  <si>
    <t>I. Működési célú bevételek és kiadások mérlege</t>
  </si>
  <si>
    <t>Forintban!</t>
  </si>
  <si>
    <t>1. sz.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</si>
</sst>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1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i/>
      <sz val="10"/>
      <name val="Times New Roman CE"/>
      <charset val="238"/>
    </font>
    <font>
      <b/>
      <sz val="10"/>
      <name val="Times New Roman CE"/>
      <family val="1"/>
      <charset val="238"/>
    </font>
    <font>
      <b/>
      <sz val="8"/>
      <name val="Times New Roman CE"/>
      <charset val="238"/>
    </font>
    <font>
      <b/>
      <sz val="10"/>
      <name val="Times New Roman CE"/>
      <charset val="238"/>
    </font>
    <font>
      <b/>
      <sz val="14"/>
      <color indexed="10"/>
      <name val="Times New Roman CE"/>
      <charset val="238"/>
    </font>
    <font>
      <sz val="10"/>
      <name val="Times New Roman CE"/>
      <charset val="238"/>
    </font>
    <font>
      <sz val="12"/>
      <name val="Times New Roman CE"/>
      <charset val="238"/>
    </font>
    <font>
      <i/>
      <sz val="12"/>
      <name val="Times New Roman CE"/>
      <charset val="238"/>
    </font>
    <font>
      <b/>
      <sz val="12"/>
      <name val="Times New Roman CE"/>
      <charset val="238"/>
    </font>
    <font>
      <b/>
      <sz val="11"/>
      <name val="Times New Roman CE"/>
      <charset val="238"/>
    </font>
    <font>
      <b/>
      <sz val="14"/>
      <name val="Times New Roman CE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3" borderId="0" applyNumberFormat="0" applyBorder="0" applyAlignment="0" applyProtection="0"/>
    <xf numFmtId="0" fontId="17" fillId="7" borderId="0" applyNumberFormat="0" applyBorder="0" applyAlignment="0" applyProtection="0"/>
    <xf numFmtId="0" fontId="18" fillId="12" borderId="1" applyNumberFormat="0" applyAlignment="0" applyProtection="0"/>
  </cellStyleXfs>
  <cellXfs count="61">
    <xf numFmtId="0" fontId="0" fillId="0" borderId="0" xfId="0"/>
    <xf numFmtId="164" fontId="0" fillId="0" borderId="0" xfId="0" applyNumberFormat="1" applyFill="1" applyAlignment="1" applyProtection="1">
      <alignment vertical="center" wrapText="1"/>
    </xf>
    <xf numFmtId="164" fontId="19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0" fillId="0" borderId="0" xfId="0" applyNumberFormat="1" applyFill="1" applyAlignment="1" applyProtection="1">
      <alignment horizontal="center" vertical="center" wrapText="1"/>
    </xf>
    <xf numFmtId="164" fontId="21" fillId="0" borderId="0" xfId="0" applyNumberFormat="1" applyFont="1" applyFill="1" applyAlignment="1" applyProtection="1">
      <alignment horizontal="center" vertical="center" wrapText="1"/>
    </xf>
    <xf numFmtId="164" fontId="22" fillId="0" borderId="0" xfId="0" applyNumberFormat="1" applyFont="1" applyFill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Alignment="1" applyProtection="1">
      <alignment horizontal="center" textRotation="180" wrapText="1"/>
    </xf>
    <xf numFmtId="164" fontId="22" fillId="0" borderId="10" xfId="0" applyNumberFormat="1" applyFont="1" applyFill="1" applyBorder="1" applyAlignment="1" applyProtection="1">
      <alignment horizontal="center" vertical="center" wrapText="1"/>
    </xf>
    <xf numFmtId="164" fontId="26" fillId="0" borderId="10" xfId="0" applyNumberFormat="1" applyFont="1" applyFill="1" applyBorder="1" applyAlignment="1" applyProtection="1">
      <alignment vertical="center" wrapText="1"/>
    </xf>
    <xf numFmtId="164" fontId="26" fillId="0" borderId="0" xfId="0" applyNumberFormat="1" applyFont="1" applyFill="1" applyAlignment="1" applyProtection="1">
      <alignment vertical="center" wrapText="1"/>
    </xf>
    <xf numFmtId="164" fontId="28" fillId="0" borderId="10" xfId="0" applyNumberFormat="1" applyFont="1" applyFill="1" applyBorder="1" applyAlignment="1" applyProtection="1">
      <alignment vertical="center" wrapText="1"/>
    </xf>
    <xf numFmtId="164" fontId="23" fillId="0" borderId="14" xfId="0" applyNumberFormat="1" applyFont="1" applyFill="1" applyBorder="1" applyAlignment="1" applyProtection="1">
      <alignment horizontal="center" vertical="center" wrapText="1"/>
    </xf>
    <xf numFmtId="164" fontId="28" fillId="0" borderId="0" xfId="0" applyNumberFormat="1" applyFont="1" applyFill="1" applyAlignment="1" applyProtection="1">
      <alignment horizontal="center" vertical="center" wrapText="1"/>
    </xf>
    <xf numFmtId="164" fontId="29" fillId="0" borderId="0" xfId="0" applyNumberFormat="1" applyFont="1" applyFill="1" applyAlignment="1" applyProtection="1">
      <alignment horizontal="right" vertical="center" wrapText="1"/>
    </xf>
    <xf numFmtId="164" fontId="23" fillId="0" borderId="10" xfId="0" applyNumberFormat="1" applyFont="1" applyFill="1" applyBorder="1" applyAlignment="1" applyProtection="1">
      <alignment horizontal="centerContinuous" vertical="center" wrapText="1"/>
    </xf>
    <xf numFmtId="164" fontId="0" fillId="0" borderId="10" xfId="0" applyNumberFormat="1" applyFill="1" applyBorder="1" applyAlignment="1" applyProtection="1">
      <alignment vertical="center" wrapText="1"/>
    </xf>
    <xf numFmtId="164" fontId="27" fillId="0" borderId="10" xfId="0" applyNumberFormat="1" applyFont="1" applyFill="1" applyBorder="1" applyAlignment="1" applyProtection="1">
      <alignment vertical="center" wrapText="1"/>
    </xf>
    <xf numFmtId="164" fontId="25" fillId="0" borderId="11" xfId="0" applyNumberFormat="1" applyFont="1" applyFill="1" applyBorder="1" applyAlignment="1" applyProtection="1">
      <alignment horizontal="center" vertical="center" wrapText="1"/>
    </xf>
    <xf numFmtId="164" fontId="25" fillId="0" borderId="12" xfId="0" applyNumberFormat="1" applyFont="1" applyFill="1" applyBorder="1" applyAlignment="1" applyProtection="1">
      <alignment horizontal="center" vertical="center" wrapText="1"/>
    </xf>
    <xf numFmtId="164" fontId="1" fillId="0" borderId="13" xfId="0" applyNumberFormat="1" applyFont="1" applyFill="1" applyBorder="1" applyAlignment="1" applyProtection="1">
      <alignment horizontal="center" vertical="center" wrapText="1"/>
    </xf>
    <xf numFmtId="164" fontId="25" fillId="0" borderId="13" xfId="0" applyNumberFormat="1" applyFont="1" applyFill="1" applyBorder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164" fontId="26" fillId="0" borderId="11" xfId="0" applyNumberFormat="1" applyFont="1" applyFill="1" applyBorder="1" applyAlignment="1" applyProtection="1">
      <alignment horizontal="left" vertical="center" wrapText="1"/>
    </xf>
    <xf numFmtId="164" fontId="26" fillId="0" borderId="12" xfId="0" applyNumberFormat="1" applyFont="1" applyFill="1" applyBorder="1" applyAlignment="1" applyProtection="1">
      <alignment horizontal="left" vertical="center" wrapText="1"/>
    </xf>
    <xf numFmtId="164" fontId="26" fillId="0" borderId="13" xfId="0" applyNumberFormat="1" applyFont="1" applyFill="1" applyBorder="1" applyAlignment="1" applyProtection="1">
      <alignment horizontal="left" vertical="center" wrapText="1"/>
    </xf>
    <xf numFmtId="164" fontId="26" fillId="0" borderId="12" xfId="0" applyNumberFormat="1" applyFont="1" applyFill="1" applyBorder="1" applyAlignment="1" applyProtection="1">
      <alignment horizontal="left" vertical="center" wrapText="1"/>
      <protection locked="0"/>
    </xf>
    <xf numFmtId="164" fontId="26" fillId="0" borderId="18" xfId="0" applyNumberFormat="1" applyFont="1" applyFill="1" applyBorder="1" applyAlignment="1" applyProtection="1">
      <alignment horizontal="left" vertical="center" wrapText="1"/>
      <protection locked="0"/>
    </xf>
    <xf numFmtId="164" fontId="28" fillId="0" borderId="10" xfId="0" applyNumberFormat="1" applyFont="1" applyFill="1" applyBorder="1" applyAlignment="1" applyProtection="1">
      <alignment horizontal="left" vertical="center" wrapText="1"/>
    </xf>
    <xf numFmtId="164" fontId="27" fillId="0" borderId="13" xfId="0" applyNumberFormat="1" applyFont="1" applyFill="1" applyBorder="1" applyAlignment="1" applyProtection="1">
      <alignment horizontal="left" vertical="center" wrapText="1"/>
    </xf>
    <xf numFmtId="164" fontId="27" fillId="0" borderId="12" xfId="0" applyNumberFormat="1" applyFont="1" applyFill="1" applyBorder="1" applyAlignment="1" applyProtection="1">
      <alignment horizontal="left" vertical="center" wrapText="1"/>
    </xf>
    <xf numFmtId="164" fontId="0" fillId="0" borderId="0" xfId="0" applyNumberFormat="1" applyFill="1" applyAlignment="1" applyProtection="1">
      <alignment horizontal="centerContinuous" vertical="center" wrapText="1"/>
    </xf>
    <xf numFmtId="164" fontId="23" fillId="0" borderId="14" xfId="0" applyNumberFormat="1" applyFont="1" applyFill="1" applyBorder="1" applyAlignment="1" applyProtection="1">
      <alignment horizontal="center" vertical="center" wrapText="1"/>
    </xf>
    <xf numFmtId="164" fontId="23" fillId="0" borderId="15" xfId="0" applyNumberFormat="1" applyFont="1" applyFill="1" applyBorder="1" applyAlignment="1" applyProtection="1">
      <alignment horizontal="center" vertical="center" wrapText="1"/>
    </xf>
    <xf numFmtId="164" fontId="24" fillId="0" borderId="16" xfId="0" applyNumberFormat="1" applyFont="1" applyFill="1" applyBorder="1" applyAlignment="1" applyProtection="1">
      <alignment horizontal="center" vertical="center" wrapText="1"/>
    </xf>
    <xf numFmtId="164" fontId="23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wrapText="1"/>
    </xf>
    <xf numFmtId="164" fontId="30" fillId="0" borderId="0" xfId="0" applyNumberFormat="1" applyFont="1" applyFill="1" applyAlignment="1" applyProtection="1">
      <alignment horizontal="center" vertical="center" wrapText="1"/>
    </xf>
    <xf numFmtId="164" fontId="23" fillId="0" borderId="0" xfId="0" applyNumberFormat="1" applyFont="1" applyFill="1" applyAlignment="1" applyProtection="1">
      <alignment horizontal="right" vertical="center" wrapText="1"/>
    </xf>
    <xf numFmtId="164" fontId="26" fillId="0" borderId="11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4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7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2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8" xfId="0" applyNumberFormat="1" applyFont="1" applyFill="1" applyBorder="1" applyAlignment="1" applyProtection="1">
      <alignment horizontal="right" vertical="center" wrapText="1"/>
      <protection locked="0"/>
    </xf>
    <xf numFmtId="164" fontId="26" fillId="0" borderId="19" xfId="0" applyNumberFormat="1" applyFont="1" applyFill="1" applyBorder="1" applyAlignment="1" applyProtection="1">
      <alignment horizontal="right" vertical="center" wrapText="1"/>
      <protection locked="0"/>
    </xf>
    <xf numFmtId="164" fontId="28" fillId="0" borderId="10" xfId="0" applyNumberFormat="1" applyFont="1" applyFill="1" applyBorder="1" applyAlignment="1" applyProtection="1">
      <alignment horizontal="right" vertical="center" wrapText="1"/>
    </xf>
    <xf numFmtId="164" fontId="28" fillId="0" borderId="10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3" xfId="0" applyNumberFormat="1" applyFont="1" applyFill="1" applyBorder="1" applyAlignment="1" applyProtection="1">
      <alignment horizontal="right" vertical="center" wrapText="1"/>
    </xf>
    <xf numFmtId="164" fontId="26" fillId="0" borderId="13" xfId="0" applyNumberFormat="1" applyFont="1" applyFill="1" applyBorder="1" applyAlignment="1" applyProtection="1">
      <alignment horizontal="right" vertical="center" wrapText="1"/>
      <protection locked="0"/>
    </xf>
    <xf numFmtId="164" fontId="27" fillId="0" borderId="12" xfId="0" applyNumberFormat="1" applyFont="1" applyFill="1" applyBorder="1" applyAlignment="1" applyProtection="1">
      <alignment horizontal="right" vertical="center" wrapText="1"/>
    </xf>
    <xf numFmtId="164" fontId="26" fillId="0" borderId="11" xfId="0" applyNumberFormat="1" applyFont="1" applyFill="1" applyBorder="1" applyAlignment="1" applyProtection="1">
      <alignment horizontal="right" vertical="center" wrapText="1"/>
    </xf>
    <xf numFmtId="164" fontId="26" fillId="0" borderId="10" xfId="0" applyNumberFormat="1" applyFont="1" applyFill="1" applyBorder="1" applyAlignment="1" applyProtection="1">
      <alignment horizontal="right" vertical="center" wrapText="1"/>
    </xf>
    <xf numFmtId="164" fontId="26" fillId="0" borderId="12" xfId="0" applyNumberFormat="1" applyFont="1" applyFill="1" applyBorder="1" applyAlignment="1" applyProtection="1">
      <alignment horizontal="right" vertical="center" wrapText="1"/>
    </xf>
    <xf numFmtId="164" fontId="26" fillId="0" borderId="17" xfId="0" applyNumberFormat="1" applyFont="1" applyFill="1" applyBorder="1" applyAlignment="1" applyProtection="1">
      <alignment horizontal="right" vertical="center" wrapText="1"/>
    </xf>
    <xf numFmtId="164" fontId="27" fillId="0" borderId="19" xfId="0" applyNumberFormat="1" applyFont="1" applyFill="1" applyBorder="1" applyAlignment="1" applyProtection="1">
      <alignment horizontal="right" vertical="center" wrapText="1"/>
    </xf>
    <xf numFmtId="164" fontId="26" fillId="0" borderId="18" xfId="0" applyNumberFormat="1" applyFont="1" applyFill="1" applyBorder="1" applyAlignment="1" applyProtection="1">
      <alignment horizontal="right" vertical="center" wrapText="1"/>
    </xf>
    <xf numFmtId="164" fontId="26" fillId="0" borderId="19" xfId="0" applyNumberFormat="1" applyFont="1" applyFill="1" applyBorder="1" applyAlignment="1" applyProtection="1">
      <alignment horizontal="right" vertical="center" wrapText="1"/>
    </xf>
    <xf numFmtId="164" fontId="27" fillId="0" borderId="11" xfId="0" applyNumberFormat="1" applyFont="1" applyFill="1" applyBorder="1" applyAlignment="1" applyProtection="1">
      <alignment horizontal="right" vertical="center" wrapText="1"/>
    </xf>
    <xf numFmtId="164" fontId="26" fillId="0" borderId="13" xfId="0" applyNumberFormat="1" applyFont="1" applyFill="1" applyBorder="1" applyAlignment="1" applyProtection="1">
      <alignment horizontal="right" vertical="center" wrapText="1"/>
    </xf>
    <xf numFmtId="164" fontId="27" fillId="0" borderId="10" xfId="0" applyNumberFormat="1" applyFont="1" applyFill="1" applyBorder="1" applyAlignment="1" applyProtection="1">
      <alignment horizontal="right" vertical="center" wrapText="1"/>
    </xf>
  </cellXfs>
  <cellStyles count="36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Összesen" xfId="32" builtinId="25" customBuiltin="1"/>
    <cellStyle name="Rossz" xfId="33" builtinId="27" customBuiltin="1"/>
    <cellStyle name="Semleges" xfId="34" builtinId="28" customBuiltin="1"/>
    <cellStyle name="Számítás" xfId="35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R29"/>
  <sheetViews>
    <sheetView tabSelected="1" zoomScale="80" zoomScaleNormal="80" zoomScaleSheetLayoutView="70" workbookViewId="0">
      <selection activeCell="B8" sqref="B8"/>
    </sheetView>
  </sheetViews>
  <sheetFormatPr defaultColWidth="9.33203125" defaultRowHeight="12.75" x14ac:dyDescent="0.2"/>
  <cols>
    <col min="1" max="1" width="6.83203125" style="4" customWidth="1"/>
    <col min="2" max="2" width="42.1640625" style="4" customWidth="1"/>
    <col min="3" max="3" width="17" style="1" customWidth="1"/>
    <col min="4" max="5" width="17.33203125" style="1" customWidth="1"/>
    <col min="6" max="6" width="16.33203125" style="1" customWidth="1"/>
    <col min="7" max="7" width="20" style="1" customWidth="1"/>
    <col min="8" max="8" width="16.33203125" style="1" customWidth="1"/>
    <col min="9" max="9" width="17.5" style="1" bestFit="1" customWidth="1"/>
    <col min="10" max="10" width="40" style="1" customWidth="1"/>
    <col min="11" max="11" width="17.5" style="1" bestFit="1" customWidth="1"/>
    <col min="12" max="12" width="14.33203125" style="1" customWidth="1"/>
    <col min="13" max="13" width="17.33203125" style="1" customWidth="1"/>
    <col min="14" max="14" width="13.6640625" style="1" customWidth="1"/>
    <col min="15" max="15" width="17.1640625" style="1" customWidth="1"/>
    <col min="16" max="16" width="14.5" style="1" bestFit="1" customWidth="1"/>
    <col min="17" max="17" width="19.83203125" style="1" customWidth="1"/>
    <col min="18" max="16384" width="9.33203125" style="1"/>
  </cols>
  <sheetData>
    <row r="1" spans="1:18" ht="15.75" x14ac:dyDescent="0.2">
      <c r="B1" s="2"/>
      <c r="C1" s="3"/>
      <c r="D1" s="3"/>
      <c r="E1" s="3"/>
      <c r="F1" s="3"/>
      <c r="G1" s="3"/>
      <c r="H1" s="3"/>
      <c r="I1" s="3"/>
      <c r="J1" s="32"/>
      <c r="K1" s="3"/>
      <c r="L1" s="8"/>
      <c r="M1" s="8"/>
      <c r="P1" s="39" t="s">
        <v>79</v>
      </c>
      <c r="Q1" s="39"/>
    </row>
    <row r="2" spans="1:18" ht="18.75" x14ac:dyDescent="0.2">
      <c r="A2" s="38" t="s">
        <v>77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8" ht="32.25" thickBot="1" x14ac:dyDescent="0.25">
      <c r="B3" s="14" t="s">
        <v>64</v>
      </c>
      <c r="L3" s="8"/>
      <c r="Q3" s="15" t="s">
        <v>78</v>
      </c>
    </row>
    <row r="4" spans="1:18" ht="13.5" thickBot="1" x14ac:dyDescent="0.25">
      <c r="A4" s="33" t="s">
        <v>0</v>
      </c>
      <c r="B4" s="16" t="s">
        <v>1</v>
      </c>
      <c r="C4" s="16"/>
      <c r="D4" s="16"/>
      <c r="E4" s="16"/>
      <c r="F4" s="16"/>
      <c r="G4" s="16"/>
      <c r="H4" s="16"/>
      <c r="I4" s="16"/>
      <c r="J4" s="36" t="s">
        <v>2</v>
      </c>
      <c r="K4" s="37"/>
      <c r="L4" s="37"/>
      <c r="M4" s="37"/>
      <c r="N4" s="37"/>
      <c r="O4" s="37"/>
      <c r="P4" s="17"/>
      <c r="Q4" s="17"/>
    </row>
    <row r="5" spans="1:18" s="5" customFormat="1" ht="39" thickBot="1" x14ac:dyDescent="0.25">
      <c r="A5" s="34"/>
      <c r="B5" s="23" t="s">
        <v>3</v>
      </c>
      <c r="C5" s="7" t="s">
        <v>65</v>
      </c>
      <c r="D5" s="7" t="s">
        <v>71</v>
      </c>
      <c r="E5" s="7" t="s">
        <v>70</v>
      </c>
      <c r="F5" s="13" t="s">
        <v>72</v>
      </c>
      <c r="G5" s="13" t="s">
        <v>73</v>
      </c>
      <c r="H5" s="13" t="s">
        <v>74</v>
      </c>
      <c r="I5" s="13" t="s">
        <v>75</v>
      </c>
      <c r="J5" s="23" t="s">
        <v>3</v>
      </c>
      <c r="K5" s="7" t="s">
        <v>65</v>
      </c>
      <c r="L5" s="7" t="s">
        <v>71</v>
      </c>
      <c r="M5" s="7" t="s">
        <v>70</v>
      </c>
      <c r="N5" s="13" t="s">
        <v>72</v>
      </c>
      <c r="O5" s="13" t="s">
        <v>73</v>
      </c>
      <c r="P5" s="13" t="s">
        <v>74</v>
      </c>
      <c r="Q5" s="13" t="s">
        <v>75</v>
      </c>
    </row>
    <row r="6" spans="1:18" s="6" customFormat="1" ht="13.5" thickBot="1" x14ac:dyDescent="0.25">
      <c r="A6" s="7">
        <v>1</v>
      </c>
      <c r="B6" s="23">
        <v>2</v>
      </c>
      <c r="C6" s="7" t="s">
        <v>4</v>
      </c>
      <c r="D6" s="7" t="s">
        <v>5</v>
      </c>
      <c r="E6" s="7" t="s">
        <v>6</v>
      </c>
      <c r="F6" s="7" t="s">
        <v>19</v>
      </c>
      <c r="G6" s="7" t="s">
        <v>22</v>
      </c>
      <c r="H6" s="7" t="s">
        <v>66</v>
      </c>
      <c r="I6" s="7" t="s">
        <v>67</v>
      </c>
      <c r="J6" s="23" t="s">
        <v>69</v>
      </c>
      <c r="K6" s="7" t="s">
        <v>24</v>
      </c>
      <c r="L6" s="7" t="s">
        <v>25</v>
      </c>
      <c r="M6" s="7" t="s">
        <v>26</v>
      </c>
      <c r="N6" s="7" t="s">
        <v>29</v>
      </c>
      <c r="O6" s="7" t="s">
        <v>32</v>
      </c>
      <c r="P6" s="9" t="s">
        <v>35</v>
      </c>
      <c r="Q6" s="9" t="s">
        <v>38</v>
      </c>
    </row>
    <row r="7" spans="1:18" ht="32.25" thickBot="1" x14ac:dyDescent="0.25">
      <c r="A7" s="19" t="s">
        <v>7</v>
      </c>
      <c r="B7" s="24" t="s">
        <v>8</v>
      </c>
      <c r="C7" s="40">
        <v>92540639</v>
      </c>
      <c r="D7" s="41">
        <f>E7-C7</f>
        <v>57643</v>
      </c>
      <c r="E7" s="42">
        <v>92598282</v>
      </c>
      <c r="F7" s="40">
        <f>G7-E7</f>
        <v>927518</v>
      </c>
      <c r="G7" s="40">
        <v>93525800</v>
      </c>
      <c r="H7" s="40">
        <f>I7-G7</f>
        <v>7050627</v>
      </c>
      <c r="I7" s="40">
        <v>100576427</v>
      </c>
      <c r="J7" s="24" t="s">
        <v>9</v>
      </c>
      <c r="K7" s="40">
        <v>10706511</v>
      </c>
      <c r="L7" s="51">
        <f t="shared" ref="L7:L12" si="0">M7-K7</f>
        <v>6022094</v>
      </c>
      <c r="M7" s="51">
        <v>16728605</v>
      </c>
      <c r="N7" s="52">
        <f t="shared" ref="N7:N12" si="1">O7-M7</f>
        <v>0</v>
      </c>
      <c r="O7" s="52">
        <v>16728605</v>
      </c>
      <c r="P7" s="52">
        <f t="shared" ref="P7:P12" si="2">Q7-O7</f>
        <v>1258497</v>
      </c>
      <c r="Q7" s="52">
        <v>17987102</v>
      </c>
      <c r="R7" s="11"/>
    </row>
    <row r="8" spans="1:18" ht="31.5" x14ac:dyDescent="0.2">
      <c r="A8" s="20" t="s">
        <v>10</v>
      </c>
      <c r="B8" s="25" t="s">
        <v>11</v>
      </c>
      <c r="C8" s="43">
        <v>7833097</v>
      </c>
      <c r="D8" s="43">
        <f>E8-C8</f>
        <v>7837837</v>
      </c>
      <c r="E8" s="43">
        <v>15670934</v>
      </c>
      <c r="F8" s="43">
        <f>G8-E8</f>
        <v>387918</v>
      </c>
      <c r="G8" s="43">
        <v>16058852</v>
      </c>
      <c r="H8" s="43">
        <f>I8-G8</f>
        <v>332495</v>
      </c>
      <c r="I8" s="43">
        <v>16391347</v>
      </c>
      <c r="J8" s="25" t="s">
        <v>12</v>
      </c>
      <c r="K8" s="43">
        <v>2065317</v>
      </c>
      <c r="L8" s="51">
        <f t="shared" si="0"/>
        <v>646126</v>
      </c>
      <c r="M8" s="53">
        <v>2711443</v>
      </c>
      <c r="N8" s="54">
        <f t="shared" si="1"/>
        <v>0</v>
      </c>
      <c r="O8" s="54">
        <v>2711443</v>
      </c>
      <c r="P8" s="54">
        <f t="shared" si="2"/>
        <v>233562</v>
      </c>
      <c r="Q8" s="54">
        <v>2945005</v>
      </c>
      <c r="R8" s="11"/>
    </row>
    <row r="9" spans="1:18" ht="15.75" x14ac:dyDescent="0.2">
      <c r="A9" s="20" t="s">
        <v>4</v>
      </c>
      <c r="B9" s="25" t="s">
        <v>13</v>
      </c>
      <c r="C9" s="43"/>
      <c r="D9" s="43"/>
      <c r="E9" s="43"/>
      <c r="F9" s="43"/>
      <c r="G9" s="43"/>
      <c r="H9" s="43"/>
      <c r="I9" s="43"/>
      <c r="J9" s="25" t="s">
        <v>14</v>
      </c>
      <c r="K9" s="43">
        <v>17505870</v>
      </c>
      <c r="L9" s="51">
        <f t="shared" si="0"/>
        <v>727710</v>
      </c>
      <c r="M9" s="53">
        <v>18233580</v>
      </c>
      <c r="N9" s="53">
        <f t="shared" si="1"/>
        <v>560817</v>
      </c>
      <c r="O9" s="53">
        <v>18794397</v>
      </c>
      <c r="P9" s="53">
        <f t="shared" si="2"/>
        <v>2602433</v>
      </c>
      <c r="Q9" s="53">
        <v>21396830</v>
      </c>
      <c r="R9" s="11"/>
    </row>
    <row r="10" spans="1:18" ht="15.75" x14ac:dyDescent="0.2">
      <c r="A10" s="20" t="s">
        <v>5</v>
      </c>
      <c r="B10" s="25" t="s">
        <v>15</v>
      </c>
      <c r="C10" s="43">
        <v>8244000</v>
      </c>
      <c r="D10" s="43">
        <f>E10-C10</f>
        <v>2018199</v>
      </c>
      <c r="E10" s="43">
        <v>10262199</v>
      </c>
      <c r="F10" s="43">
        <f>G10-E10</f>
        <v>0</v>
      </c>
      <c r="G10" s="43">
        <v>10262199</v>
      </c>
      <c r="H10" s="43">
        <f>I10-G10</f>
        <v>4691522</v>
      </c>
      <c r="I10" s="43">
        <v>14953721</v>
      </c>
      <c r="J10" s="25" t="s">
        <v>16</v>
      </c>
      <c r="K10" s="43">
        <v>2186000</v>
      </c>
      <c r="L10" s="51">
        <f t="shared" si="0"/>
        <v>18810</v>
      </c>
      <c r="M10" s="53">
        <v>2204810</v>
      </c>
      <c r="N10" s="53">
        <f t="shared" si="1"/>
        <v>25080</v>
      </c>
      <c r="O10" s="53">
        <v>2229890</v>
      </c>
      <c r="P10" s="53">
        <f t="shared" si="2"/>
        <v>1130600</v>
      </c>
      <c r="Q10" s="53">
        <v>3360490</v>
      </c>
      <c r="R10" s="11"/>
    </row>
    <row r="11" spans="1:18" ht="15.75" x14ac:dyDescent="0.2">
      <c r="A11" s="20" t="s">
        <v>6</v>
      </c>
      <c r="B11" s="26" t="s">
        <v>17</v>
      </c>
      <c r="C11" s="43">
        <v>33000</v>
      </c>
      <c r="D11" s="43">
        <f>E11-C11</f>
        <v>3000</v>
      </c>
      <c r="E11" s="43">
        <v>36000</v>
      </c>
      <c r="F11" s="43">
        <f>G11-E11</f>
        <v>0</v>
      </c>
      <c r="G11" s="43">
        <v>36000</v>
      </c>
      <c r="H11" s="43">
        <f>I11-G11</f>
        <v>-3000</v>
      </c>
      <c r="I11" s="43">
        <v>33000</v>
      </c>
      <c r="J11" s="25" t="s">
        <v>18</v>
      </c>
      <c r="K11" s="43">
        <v>80962634</v>
      </c>
      <c r="L11" s="51">
        <f t="shared" si="0"/>
        <v>748542</v>
      </c>
      <c r="M11" s="53">
        <v>81711176</v>
      </c>
      <c r="N11" s="53">
        <f t="shared" si="1"/>
        <v>591418</v>
      </c>
      <c r="O11" s="53">
        <v>82302594</v>
      </c>
      <c r="P11" s="53">
        <f t="shared" si="2"/>
        <v>6878300</v>
      </c>
      <c r="Q11" s="53">
        <v>89180894</v>
      </c>
      <c r="R11" s="11"/>
    </row>
    <row r="12" spans="1:18" ht="15.75" x14ac:dyDescent="0.2">
      <c r="A12" s="20" t="s">
        <v>19</v>
      </c>
      <c r="B12" s="25" t="s">
        <v>20</v>
      </c>
      <c r="C12" s="43"/>
      <c r="D12" s="43"/>
      <c r="E12" s="43"/>
      <c r="F12" s="43"/>
      <c r="G12" s="43"/>
      <c r="H12" s="43"/>
      <c r="I12" s="43"/>
      <c r="J12" s="25" t="s">
        <v>21</v>
      </c>
      <c r="K12" s="43">
        <v>12922875</v>
      </c>
      <c r="L12" s="51">
        <f t="shared" si="0"/>
        <v>-1607108</v>
      </c>
      <c r="M12" s="53">
        <v>11315767</v>
      </c>
      <c r="N12" s="53">
        <f t="shared" si="1"/>
        <v>5345162</v>
      </c>
      <c r="O12" s="53">
        <v>16660929</v>
      </c>
      <c r="P12" s="53">
        <f t="shared" si="2"/>
        <v>4903220</v>
      </c>
      <c r="Q12" s="53">
        <v>21564149</v>
      </c>
      <c r="R12" s="11"/>
    </row>
    <row r="13" spans="1:18" ht="15.75" x14ac:dyDescent="0.2">
      <c r="A13" s="20" t="s">
        <v>22</v>
      </c>
      <c r="B13" s="25" t="s">
        <v>23</v>
      </c>
      <c r="C13" s="43">
        <v>3103400</v>
      </c>
      <c r="D13" s="43">
        <f>E13-C13</f>
        <v>56942</v>
      </c>
      <c r="E13" s="43">
        <v>3160342</v>
      </c>
      <c r="F13" s="43">
        <f>G13-E13</f>
        <v>482969</v>
      </c>
      <c r="G13" s="43">
        <v>3643311</v>
      </c>
      <c r="H13" s="43">
        <f>I13-G13</f>
        <v>1310779</v>
      </c>
      <c r="I13" s="43">
        <v>4954090</v>
      </c>
      <c r="J13" s="27"/>
      <c r="K13" s="43"/>
      <c r="L13" s="50"/>
      <c r="M13" s="53"/>
      <c r="N13" s="53"/>
      <c r="O13" s="53"/>
      <c r="P13" s="53"/>
      <c r="Q13" s="53"/>
      <c r="R13" s="11"/>
    </row>
    <row r="14" spans="1:18" ht="15.75" x14ac:dyDescent="0.2">
      <c r="A14" s="20" t="s">
        <v>24</v>
      </c>
      <c r="B14" s="27" t="s">
        <v>63</v>
      </c>
      <c r="C14" s="43">
        <v>313580</v>
      </c>
      <c r="D14" s="43">
        <f>E14-C14</f>
        <v>0</v>
      </c>
      <c r="E14" s="43">
        <v>313580</v>
      </c>
      <c r="F14" s="43">
        <f>G14-E14</f>
        <v>0</v>
      </c>
      <c r="G14" s="43">
        <v>313580</v>
      </c>
      <c r="H14" s="43">
        <f>I14-G14</f>
        <v>0</v>
      </c>
      <c r="I14" s="43">
        <v>313580</v>
      </c>
      <c r="J14" s="27"/>
      <c r="K14" s="43"/>
      <c r="L14" s="50"/>
      <c r="M14" s="53"/>
      <c r="N14" s="53"/>
      <c r="O14" s="53"/>
      <c r="P14" s="53"/>
      <c r="Q14" s="53"/>
      <c r="R14" s="11"/>
    </row>
    <row r="15" spans="1:18" ht="16.5" thickBot="1" x14ac:dyDescent="0.25">
      <c r="A15" s="20" t="s">
        <v>25</v>
      </c>
      <c r="B15" s="28"/>
      <c r="C15" s="44"/>
      <c r="D15" s="45"/>
      <c r="E15" s="45"/>
      <c r="F15" s="44"/>
      <c r="G15" s="44"/>
      <c r="H15" s="44"/>
      <c r="I15" s="44"/>
      <c r="J15" s="27"/>
      <c r="K15" s="44"/>
      <c r="L15" s="55"/>
      <c r="M15" s="56"/>
      <c r="N15" s="57"/>
      <c r="O15" s="57"/>
      <c r="P15" s="57"/>
      <c r="Q15" s="57"/>
      <c r="R15" s="11"/>
    </row>
    <row r="16" spans="1:18" ht="32.25" thickBot="1" x14ac:dyDescent="0.25">
      <c r="A16" s="7" t="s">
        <v>26</v>
      </c>
      <c r="B16" s="29" t="s">
        <v>27</v>
      </c>
      <c r="C16" s="46">
        <f>SUM(C7:C15)</f>
        <v>112067716</v>
      </c>
      <c r="D16" s="47">
        <f>E16-C16</f>
        <v>9973621</v>
      </c>
      <c r="E16" s="46">
        <f>SUM(E7:E15)</f>
        <v>122041337</v>
      </c>
      <c r="F16" s="46">
        <f>SUM(F7,F8,F10,F11,F13,F14)</f>
        <v>1798405</v>
      </c>
      <c r="G16" s="46">
        <f>SUM(G7:G15)</f>
        <v>123839742</v>
      </c>
      <c r="H16" s="46">
        <f>I16-G16</f>
        <v>13382423</v>
      </c>
      <c r="I16" s="46">
        <f>SUM(I7:I15)</f>
        <v>137222165</v>
      </c>
      <c r="J16" s="29" t="s">
        <v>28</v>
      </c>
      <c r="K16" s="46">
        <f>SUM(K7:K15)</f>
        <v>126349207</v>
      </c>
      <c r="L16" s="46">
        <f>M16-K16</f>
        <v>6556174</v>
      </c>
      <c r="M16" s="46">
        <f>SUM(M7:M15)</f>
        <v>132905381</v>
      </c>
      <c r="N16" s="46">
        <f>SUM(N7,N8,N9,N10,N11,N12)</f>
        <v>6522477</v>
      </c>
      <c r="O16" s="46">
        <f>SUM(O7:O15)</f>
        <v>139427858</v>
      </c>
      <c r="P16" s="46">
        <f>Q16-O16</f>
        <v>17006612</v>
      </c>
      <c r="Q16" s="46">
        <f>Q7+Q8+Q9+Q10+Q11+Q12</f>
        <v>156434470</v>
      </c>
      <c r="R16" s="11"/>
    </row>
    <row r="17" spans="1:18" ht="31.5" x14ac:dyDescent="0.2">
      <c r="A17" s="21" t="s">
        <v>29</v>
      </c>
      <c r="B17" s="30" t="s">
        <v>30</v>
      </c>
      <c r="C17" s="48">
        <f>SUM(C18:C21)</f>
        <v>14281491</v>
      </c>
      <c r="D17" s="42">
        <f>E17-C17</f>
        <v>-495341</v>
      </c>
      <c r="E17" s="48">
        <f>SUM(E18:E21)</f>
        <v>13786150</v>
      </c>
      <c r="F17" s="42">
        <f>G17-E17</f>
        <v>4724072</v>
      </c>
      <c r="G17" s="48">
        <f>SUM(G18:G21)</f>
        <v>18510222</v>
      </c>
      <c r="H17" s="48">
        <f>I17-G17</f>
        <v>537806</v>
      </c>
      <c r="I17" s="48">
        <f>I18+I19+I20+I21</f>
        <v>19048028</v>
      </c>
      <c r="J17" s="25" t="s">
        <v>31</v>
      </c>
      <c r="K17" s="49"/>
      <c r="L17" s="58"/>
      <c r="M17" s="51"/>
      <c r="N17" s="54"/>
      <c r="O17" s="54"/>
      <c r="P17" s="54"/>
      <c r="Q17" s="54"/>
      <c r="R17" s="11"/>
    </row>
    <row r="18" spans="1:18" ht="31.5" x14ac:dyDescent="0.2">
      <c r="A18" s="20" t="s">
        <v>32</v>
      </c>
      <c r="B18" s="25" t="s">
        <v>33</v>
      </c>
      <c r="C18" s="43">
        <v>14281491</v>
      </c>
      <c r="D18" s="40">
        <f>E18-C18</f>
        <v>-495341</v>
      </c>
      <c r="E18" s="43">
        <v>13786150</v>
      </c>
      <c r="F18" s="43">
        <f>G18-E18</f>
        <v>4724072</v>
      </c>
      <c r="G18" s="43">
        <v>18510222</v>
      </c>
      <c r="H18" s="43">
        <f>I18-G18</f>
        <v>537806</v>
      </c>
      <c r="I18" s="43">
        <v>19048028</v>
      </c>
      <c r="J18" s="25" t="s">
        <v>34</v>
      </c>
      <c r="K18" s="43"/>
      <c r="L18" s="50"/>
      <c r="M18" s="53"/>
      <c r="N18" s="53"/>
      <c r="O18" s="53"/>
      <c r="P18" s="53"/>
      <c r="Q18" s="53"/>
      <c r="R18" s="11"/>
    </row>
    <row r="19" spans="1:18" ht="15.75" x14ac:dyDescent="0.2">
      <c r="A19" s="20" t="s">
        <v>35</v>
      </c>
      <c r="B19" s="25" t="s">
        <v>36</v>
      </c>
      <c r="C19" s="43"/>
      <c r="D19" s="43"/>
      <c r="E19" s="43"/>
      <c r="F19" s="43"/>
      <c r="G19" s="43"/>
      <c r="H19" s="43"/>
      <c r="I19" s="43"/>
      <c r="J19" s="25" t="s">
        <v>37</v>
      </c>
      <c r="K19" s="43"/>
      <c r="L19" s="50"/>
      <c r="M19" s="53"/>
      <c r="N19" s="53"/>
      <c r="O19" s="53"/>
      <c r="P19" s="53"/>
      <c r="Q19" s="53"/>
      <c r="R19" s="11"/>
    </row>
    <row r="20" spans="1:18" ht="31.5" x14ac:dyDescent="0.2">
      <c r="A20" s="20" t="s">
        <v>38</v>
      </c>
      <c r="B20" s="25" t="s">
        <v>39</v>
      </c>
      <c r="C20" s="43"/>
      <c r="D20" s="43"/>
      <c r="E20" s="43"/>
      <c r="F20" s="43"/>
      <c r="G20" s="43"/>
      <c r="H20" s="43"/>
      <c r="I20" s="43"/>
      <c r="J20" s="25" t="s">
        <v>40</v>
      </c>
      <c r="K20" s="43"/>
      <c r="L20" s="50"/>
      <c r="M20" s="53"/>
      <c r="N20" s="53"/>
      <c r="O20" s="53"/>
      <c r="P20" s="53"/>
      <c r="Q20" s="53"/>
      <c r="R20" s="11"/>
    </row>
    <row r="21" spans="1:18" ht="15.75" x14ac:dyDescent="0.2">
      <c r="A21" s="20" t="s">
        <v>41</v>
      </c>
      <c r="B21" s="25" t="s">
        <v>42</v>
      </c>
      <c r="C21" s="43"/>
      <c r="D21" s="49"/>
      <c r="E21" s="49"/>
      <c r="F21" s="49"/>
      <c r="G21" s="49"/>
      <c r="H21" s="49"/>
      <c r="I21" s="49"/>
      <c r="J21" s="26" t="s">
        <v>43</v>
      </c>
      <c r="K21" s="43"/>
      <c r="L21" s="50"/>
      <c r="M21" s="53"/>
      <c r="N21" s="53"/>
      <c r="O21" s="53"/>
      <c r="P21" s="53"/>
      <c r="Q21" s="53"/>
      <c r="R21" s="11"/>
    </row>
    <row r="22" spans="1:18" ht="31.5" x14ac:dyDescent="0.2">
      <c r="A22" s="20" t="s">
        <v>44</v>
      </c>
      <c r="B22" s="31" t="s">
        <v>45</v>
      </c>
      <c r="C22" s="50">
        <f>SUM(C23:C24)</f>
        <v>0</v>
      </c>
      <c r="D22" s="50"/>
      <c r="E22" s="50"/>
      <c r="F22" s="50"/>
      <c r="G22" s="50"/>
      <c r="H22" s="50">
        <f>I22-G22</f>
        <v>3086383</v>
      </c>
      <c r="I22" s="50">
        <f>I23+I24</f>
        <v>3086383</v>
      </c>
      <c r="J22" s="25" t="s">
        <v>46</v>
      </c>
      <c r="K22" s="43"/>
      <c r="L22" s="50"/>
      <c r="M22" s="53"/>
      <c r="N22" s="53"/>
      <c r="O22" s="53"/>
      <c r="P22" s="53"/>
      <c r="Q22" s="53"/>
      <c r="R22" s="11"/>
    </row>
    <row r="23" spans="1:18" ht="31.5" x14ac:dyDescent="0.2">
      <c r="A23" s="22" t="s">
        <v>47</v>
      </c>
      <c r="B23" s="26" t="s">
        <v>48</v>
      </c>
      <c r="C23" s="49"/>
      <c r="D23" s="49"/>
      <c r="E23" s="49"/>
      <c r="F23" s="49"/>
      <c r="G23" s="49"/>
      <c r="H23" s="49"/>
      <c r="I23" s="49"/>
      <c r="J23" s="24" t="s">
        <v>49</v>
      </c>
      <c r="K23" s="49"/>
      <c r="L23" s="50"/>
      <c r="M23" s="53"/>
      <c r="N23" s="53"/>
      <c r="O23" s="53"/>
      <c r="P23" s="53"/>
      <c r="Q23" s="53"/>
      <c r="R23" s="11"/>
    </row>
    <row r="24" spans="1:18" ht="32.25" thickBot="1" x14ac:dyDescent="0.25">
      <c r="A24" s="20" t="s">
        <v>50</v>
      </c>
      <c r="B24" s="25" t="s">
        <v>76</v>
      </c>
      <c r="C24" s="43"/>
      <c r="D24" s="43"/>
      <c r="E24" s="43"/>
      <c r="F24" s="43"/>
      <c r="G24" s="43"/>
      <c r="H24" s="43">
        <f>I24-G24</f>
        <v>3086383</v>
      </c>
      <c r="I24" s="43">
        <v>3086383</v>
      </c>
      <c r="J24" s="27" t="s">
        <v>68</v>
      </c>
      <c r="K24" s="43"/>
      <c r="L24" s="59">
        <f>M24-K24</f>
        <v>2922106</v>
      </c>
      <c r="M24" s="56">
        <v>2922106</v>
      </c>
      <c r="N24" s="57">
        <f>O24-M24</f>
        <v>0</v>
      </c>
      <c r="O24" s="56">
        <v>2922106</v>
      </c>
      <c r="P24" s="57">
        <f>Q24-O24</f>
        <v>0</v>
      </c>
      <c r="Q24" s="57">
        <v>2922106</v>
      </c>
      <c r="R24" s="11"/>
    </row>
    <row r="25" spans="1:18" ht="32.25" thickBot="1" x14ac:dyDescent="0.25">
      <c r="A25" s="7" t="s">
        <v>51</v>
      </c>
      <c r="B25" s="29" t="s">
        <v>52</v>
      </c>
      <c r="C25" s="46">
        <f>SUM(C17,C22)</f>
        <v>14281491</v>
      </c>
      <c r="D25" s="47">
        <f>E25-C25</f>
        <v>-495341</v>
      </c>
      <c r="E25" s="46">
        <f>SUM(E17,E22)</f>
        <v>13786150</v>
      </c>
      <c r="F25" s="46">
        <f>G25-E25</f>
        <v>4724072</v>
      </c>
      <c r="G25" s="46">
        <f>SUM(G17,G22)</f>
        <v>18510222</v>
      </c>
      <c r="H25" s="46">
        <f>I25-G25</f>
        <v>3624189</v>
      </c>
      <c r="I25" s="46">
        <f>I17+I22</f>
        <v>22134411</v>
      </c>
      <c r="J25" s="29" t="s">
        <v>53</v>
      </c>
      <c r="K25" s="46">
        <f>SUM(K17:K24)</f>
        <v>0</v>
      </c>
      <c r="L25" s="52">
        <f>SUM(L17:L24)</f>
        <v>2922106</v>
      </c>
      <c r="M25" s="52">
        <f>SUM(M17:M24)</f>
        <v>2922106</v>
      </c>
      <c r="N25" s="59">
        <f>O25-M25</f>
        <v>0</v>
      </c>
      <c r="O25" s="52">
        <f>SUM(O17:O24)</f>
        <v>2922106</v>
      </c>
      <c r="P25" s="52">
        <f>Q25-O25</f>
        <v>0</v>
      </c>
      <c r="Q25" s="52">
        <f>SUM(Q17:Q24)</f>
        <v>2922106</v>
      </c>
      <c r="R25" s="11"/>
    </row>
    <row r="26" spans="1:18" ht="32.25" thickBot="1" x14ac:dyDescent="0.25">
      <c r="A26" s="7" t="s">
        <v>54</v>
      </c>
      <c r="B26" s="29" t="s">
        <v>55</v>
      </c>
      <c r="C26" s="46">
        <f>SUM(C16,C25)</f>
        <v>126349207</v>
      </c>
      <c r="D26" s="47">
        <f>E26-C26</f>
        <v>9478280</v>
      </c>
      <c r="E26" s="46">
        <f>SUM(E16,E25)</f>
        <v>135827487</v>
      </c>
      <c r="F26" s="46">
        <f>G26-E26</f>
        <v>6522477</v>
      </c>
      <c r="G26" s="46">
        <f>SUM(G16,G25)</f>
        <v>142349964</v>
      </c>
      <c r="H26" s="46">
        <f>I26-G26</f>
        <v>17006612</v>
      </c>
      <c r="I26" s="46">
        <f>SUM(I16,I25)</f>
        <v>159356576</v>
      </c>
      <c r="J26" s="29" t="s">
        <v>56</v>
      </c>
      <c r="K26" s="46">
        <f>SUM(K16,K25)</f>
        <v>126349207</v>
      </c>
      <c r="L26" s="52">
        <f>M26-K26</f>
        <v>9478280</v>
      </c>
      <c r="M26" s="46">
        <f>SUM(M16,M25)</f>
        <v>135827487</v>
      </c>
      <c r="N26" s="46">
        <f>SUM(N16,N25)</f>
        <v>6522477</v>
      </c>
      <c r="O26" s="46">
        <f>SUM(O16,O25)</f>
        <v>142349964</v>
      </c>
      <c r="P26" s="46">
        <f>Q26-O26</f>
        <v>17006612</v>
      </c>
      <c r="Q26" s="46">
        <f>SUM(Q16,Q25)</f>
        <v>159356576</v>
      </c>
      <c r="R26" s="11"/>
    </row>
    <row r="27" spans="1:18" ht="16.5" thickBot="1" x14ac:dyDescent="0.25">
      <c r="A27" s="7" t="s">
        <v>57</v>
      </c>
      <c r="B27" s="29" t="s">
        <v>58</v>
      </c>
      <c r="C27" s="46"/>
      <c r="D27" s="46"/>
      <c r="E27" s="46"/>
      <c r="F27" s="46"/>
      <c r="G27" s="46"/>
      <c r="H27" s="46"/>
      <c r="I27" s="46"/>
      <c r="J27" s="29" t="s">
        <v>59</v>
      </c>
      <c r="K27" s="46"/>
      <c r="L27" s="60"/>
      <c r="M27" s="52"/>
      <c r="N27" s="52"/>
      <c r="O27" s="52"/>
      <c r="P27" s="52"/>
      <c r="Q27" s="52"/>
      <c r="R27" s="11"/>
    </row>
    <row r="28" spans="1:18" ht="16.5" thickBot="1" x14ac:dyDescent="0.25">
      <c r="A28" s="7" t="s">
        <v>60</v>
      </c>
      <c r="B28" s="29" t="s">
        <v>61</v>
      </c>
      <c r="C28" s="46" t="str">
        <f>IF(C16+C17-K26&lt;0,K26-(C16+C17),"-")</f>
        <v>-</v>
      </c>
      <c r="D28" s="46"/>
      <c r="E28" s="46"/>
      <c r="F28" s="46"/>
      <c r="G28" s="46"/>
      <c r="H28" s="46"/>
      <c r="I28" s="46"/>
      <c r="J28" s="29" t="s">
        <v>62</v>
      </c>
      <c r="K28" s="12"/>
      <c r="L28" s="18"/>
      <c r="M28" s="10"/>
      <c r="N28" s="10"/>
      <c r="O28" s="10"/>
      <c r="P28" s="10"/>
      <c r="Q28" s="10"/>
      <c r="R28" s="11"/>
    </row>
    <row r="29" spans="1:18" ht="18.75" x14ac:dyDescent="0.2">
      <c r="B29" s="35"/>
      <c r="C29" s="35"/>
      <c r="D29" s="35"/>
      <c r="E29" s="35"/>
      <c r="F29" s="35"/>
      <c r="G29" s="35"/>
      <c r="H29" s="35"/>
      <c r="I29" s="35"/>
      <c r="J29" s="35"/>
    </row>
  </sheetData>
  <mergeCells count="5">
    <mergeCell ref="A4:A5"/>
    <mergeCell ref="B29:J29"/>
    <mergeCell ref="J4:O4"/>
    <mergeCell ref="A2:Q2"/>
    <mergeCell ref="P1:Q1"/>
  </mergeCells>
  <phoneticPr fontId="0" type="noConversion"/>
  <printOptions horizontalCentered="1"/>
  <pageMargins left="0.19685039370078741" right="0.19685039370078741" top="0.9055118110236221" bottom="0.31496062992125984" header="0.6692913385826772" footer="0.27559055118110237"/>
  <pageSetup paperSize="9" scale="48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1.sz.mell  </vt:lpstr>
      <vt:lpstr>'1.sz.mell  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2018-05-31T12:53:52Z</cp:lastPrinted>
  <dcterms:created xsi:type="dcterms:W3CDTF">2014-02-06T13:24:42Z</dcterms:created>
  <dcterms:modified xsi:type="dcterms:W3CDTF">2018-05-31T12:53:54Z</dcterms:modified>
</cp:coreProperties>
</file>