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2"/>
  </bookViews>
  <sheets>
    <sheet name="4. melléklet" sheetId="1" r:id="rId1"/>
    <sheet name="4.1. melléklet" sheetId="2" r:id="rId2"/>
    <sheet name="4.2 melléklet" sheetId="3" r:id="rId3"/>
  </sheets>
  <externalReferences>
    <externalReference r:id="rId6"/>
  </externalReferences>
  <definedNames>
    <definedName name="_xlnm.Print_Area" localSheetId="0">'4. melléklet'!$A$1:$AA$68</definedName>
    <definedName name="_xlnm.Print_Area" localSheetId="1">'4.1. melléklet'!$A$1:$AD$67</definedName>
  </definedNames>
  <calcPr fullCalcOnLoad="1"/>
</workbook>
</file>

<file path=xl/sharedStrings.xml><?xml version="1.0" encoding="utf-8"?>
<sst xmlns="http://schemas.openxmlformats.org/spreadsheetml/2006/main" count="454" uniqueCount="249">
  <si>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</si>
  <si>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</si>
  <si>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</si>
  <si>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</si>
  <si>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</si>
  <si>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</si>
  <si>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</si>
  <si>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</si>
  <si>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</si>
  <si>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</si>
  <si>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</si>
  <si>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</si>
  <si>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</si>
  <si>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</si>
  <si>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</si>
  <si>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</si>
  <si>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</si>
  <si>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</si>
  <si>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</si>
  <si>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</si>
  <si>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</si>
  <si>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</si>
  <si>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</si>
  <si>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</si>
  <si>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</si>
  <si>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</si>
  <si>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</si>
  <si>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</si>
  <si>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</si>
  <si>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</si>
  <si>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</si>
  <si>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</si>
  <si>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</si>
  <si>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</si>
  <si>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</si>
  <si>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</si>
  <si>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</si>
  <si>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</si>
  <si>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</si>
  <si>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</si>
  <si>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</si>
  <si>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</si>
  <si>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</si>
  <si>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</si>
  <si>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</si>
  <si>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</si>
  <si>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</si>
  <si>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</si>
  <si>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</si>
  <si>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</si>
  <si>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</si>
  <si>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</si>
  <si>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</si>
  <si>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</si>
  <si>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</si>
  <si>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</si>
  <si>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</si>
  <si>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</si>
  <si>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</si>
  <si>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</si>
  <si>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</si>
  <si>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</si>
  <si>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</si>
  <si>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</si>
  <si>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</si>
  <si>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</si>
  <si>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</si>
  <si>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</si>
  <si>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</si>
  <si>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</si>
  <si>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</si>
  <si>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</si>
  <si>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</si>
  <si>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</si>
  <si>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</si>
  <si>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</si>
  <si>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</si>
  <si>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</si>
  <si>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</si>
  <si>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</si>
  <si>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</si>
  <si>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</si>
  <si>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</si>
  <si>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</si>
  <si>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</si>
  <si>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</si>
  <si>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</si>
  <si>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</si>
  <si>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</si>
  <si>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</si>
  <si>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</si>
  <si>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</si>
  <si>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</si>
  <si>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</si>
  <si>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</si>
  <si>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</si>
  <si>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</si>
  <si>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</si>
  <si>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</si>
  <si>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</si>
  <si>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</si>
  <si>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</si>
  <si>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</si>
  <si>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</si>
  <si>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2017 Kötött kiadások előirányzata
(a dologi kiadásokból visszatervezendő kiadási előirányzatok)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</si>
  <si>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</si>
  <si>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</si>
  <si>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</si>
  <si>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</si>
  <si>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</si>
  <si>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</si>
  <si>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</si>
  <si>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</si>
  <si>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</si>
  <si>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</si>
  <si>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</si>
  <si>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</si>
  <si>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</si>
  <si>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</si>
  <si>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</si>
  <si>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</si>
  <si>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</si>
  <si>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</si>
  <si>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</si>
  <si>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</si>
  <si>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</si>
  <si>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</si>
  <si>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</si>
  <si>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</si>
  <si>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</si>
  <si>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</si>
  <si>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</si>
  <si>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</si>
  <si>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</si>
  <si>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</si>
  <si>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</si>
  <si>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</si>
  <si>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</si>
  <si>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</si>
  <si>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</si>
  <si>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</si>
  <si>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</si>
  <si>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</si>
  <si>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</si>
  <si>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</si>
  <si>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Módosított Előirányzat</t>
  </si>
  <si>
    <t>M</t>
  </si>
  <si>
    <t>O</t>
  </si>
  <si>
    <t>P</t>
  </si>
  <si>
    <t>Q</t>
  </si>
  <si>
    <t>R</t>
  </si>
  <si>
    <t>S</t>
  </si>
  <si>
    <t>T</t>
  </si>
  <si>
    <t>U</t>
  </si>
  <si>
    <t>V</t>
  </si>
  <si>
    <t>N</t>
  </si>
  <si>
    <t>W</t>
  </si>
  <si>
    <t>X</t>
  </si>
  <si>
    <t>l</t>
  </si>
  <si>
    <t>Teljesítés</t>
  </si>
  <si>
    <t>Y</t>
  </si>
  <si>
    <t>Z</t>
  </si>
  <si>
    <t>AA</t>
  </si>
  <si>
    <t>Arany János Óvoda                         (Hajó Utcai Óvoda)</t>
  </si>
  <si>
    <t>,</t>
  </si>
  <si>
    <t>Intézmény</t>
  </si>
  <si>
    <t>Felújítás tárgya</t>
  </si>
  <si>
    <t>Ifjúság utcai Óvoda</t>
  </si>
  <si>
    <t>Vezetői iroda,emeleti mosdó,emeleti folyosók,őltözők burkolási munkái</t>
  </si>
  <si>
    <t>Kodály Filharmónia</t>
  </si>
  <si>
    <t>Szaxafon felújítás, generál javítás</t>
  </si>
  <si>
    <t>Trombita felújítás, generál javítás</t>
  </si>
  <si>
    <t>Hegedű felújítás, generál javítás</t>
  </si>
  <si>
    <t>Triplakürt felújítás, generál javítás</t>
  </si>
  <si>
    <t>Bach tenor harsona</t>
  </si>
  <si>
    <t>Felújítási vázlatterv készítése</t>
  </si>
  <si>
    <t>Medgyessy múzeum felújítása IV. ütem kivitelezési munka</t>
  </si>
  <si>
    <t>Tetőfelújítás Déri Múzeum kiviteli terv elkészítése végszámla</t>
  </si>
  <si>
    <t>Debreceni Közterület Felügyelet</t>
  </si>
  <si>
    <t>Felosztó szekrény felújítása</t>
  </si>
  <si>
    <t>Hajó Utcai Óvoda térkő burkolat készítése</t>
  </si>
  <si>
    <t>Dózsa GY.Ált.Iskola orvosi szoba felújítása</t>
  </si>
  <si>
    <t>szobatermosztát beépítése Szabadságtelepi Óvoda</t>
  </si>
  <si>
    <t>Fatuskó kitermelés,csatornaszakasz és egyéb közművezeték kiváltása</t>
  </si>
  <si>
    <t>IH Földmunkagép szolgáltatás</t>
  </si>
  <si>
    <t>meglévő légtechnikai rendszer átalakítása wc,konyha leválasztása Kálvin tér 2/A</t>
  </si>
  <si>
    <t>7 db klíma felszerelése</t>
  </si>
  <si>
    <t>Akadálymentes WC. és zuhanyzó tervezése IH</t>
  </si>
  <si>
    <t>Kerítés felújítás Orvosi rendelő Híd u.</t>
  </si>
  <si>
    <t>Csatorna alapvezeték csere Lehel u. Óvoda</t>
  </si>
  <si>
    <t>Átadó ablak kialakítása Szabadságtelepi Óvoda Faraktár 115.</t>
  </si>
  <si>
    <t>Parketta burkolat felújítás Szabadságtelepi Óvoda Faraktár u.</t>
  </si>
  <si>
    <t>Csatorna alapvezeték csere Manófalva Óvoda</t>
  </si>
  <si>
    <t>Emeleti vizesblokk felújítás Kálvin tér</t>
  </si>
  <si>
    <t>Hőcserélő beépítése és az óvodát ellátó távvezeték kiváltása Áchim u. Ovi és Bölcsi</t>
  </si>
  <si>
    <t>Iroda átalakítás Műszaki részleg</t>
  </si>
  <si>
    <t>Tervdokumentáció készítés (víz betáp) Sinay Óvoda</t>
  </si>
  <si>
    <t>Kazánok időjárás követő szabályozással ellátása Faragó U. Óvoda</t>
  </si>
  <si>
    <t>Fűtési szabályozó és HMV szabályozó beépítése Martonfalvi Óvoda</t>
  </si>
  <si>
    <t>Fűtési rendszer felújítása Orvosi rendelő Tégláskert u. 51.</t>
  </si>
  <si>
    <t>Erős és gyengeáramú hálózat kiépítése DIM központi tárgyaló</t>
  </si>
  <si>
    <t>Fsz. irodai helyiségek erős- és informatikai csatlakozások kiépítése</t>
  </si>
  <si>
    <t>Demens osztály erős és gyengeáramú hálózat átalakítás IH</t>
  </si>
  <si>
    <t>Tetőszigetelés Szabadságtelepi Óvoda Faraktár 115.</t>
  </si>
  <si>
    <t>Tetőszigetelés Thaly Kálmán Utcai Óvoda</t>
  </si>
  <si>
    <t>Tetőszigetelés felújítás Angyalföld téri Bölcsi</t>
  </si>
  <si>
    <t>Tetőszigetelés felújítás Áchim utcai Óvoda</t>
  </si>
  <si>
    <t>I. emeleti folyosó felújítás IH Pallagi út</t>
  </si>
  <si>
    <t>Demens osztály szobák felújítása IH Pallagi út</t>
  </si>
  <si>
    <t>Vizesblokk felújítás, teakonyha kialakítás, fszt-i helyiség összenyitása DIM</t>
  </si>
  <si>
    <t>IH Demes osztály akadálymentes vizesblokk kialakítás</t>
  </si>
  <si>
    <t>Szobák, folyosó felújítás pótmunkái IH</t>
  </si>
  <si>
    <t>Pénztár kialakítása Kálvin tér</t>
  </si>
  <si>
    <t>Földszinti vizesblokk felújítása Kálvin tér</t>
  </si>
  <si>
    <t>Teakonyha kialakítás pótmunkái Kálvin tér</t>
  </si>
  <si>
    <t>Demens osztály nyílászáró csere, nővérpult kialakítás IH</t>
  </si>
  <si>
    <t>Öltözők, mosdó, gyermek WC felújítás Áchim u. Bölcsőde</t>
  </si>
  <si>
    <t>Szociális helyiség, gyermek fürdőszoba felújítás Áchim u. Bölcsőde</t>
  </si>
  <si>
    <t>Mosdók, gyermek wc. felújítás Károlyi M. u. Bölcsőde</t>
  </si>
  <si>
    <t>Homokkerti Pitypang Óvoda folyosói melőtér burkolat felújítás</t>
  </si>
  <si>
    <t>Zuhanyzó felújítás Gyervi</t>
  </si>
  <si>
    <t>Parketta bukolat felújítás Mesekert Óvoda</t>
  </si>
  <si>
    <t>Öltözői burkolat felújítás Pitypang Óvoda</t>
  </si>
  <si>
    <t>Zsírfogó beépítése Mesekert Óvoda Napraforgó u.</t>
  </si>
  <si>
    <t>Zsírfogó beépítés Kurucz u. Óvoda</t>
  </si>
  <si>
    <t>Zsírfogó beépítése Áchim A. u. Óvoda</t>
  </si>
  <si>
    <t>Debrecen Megyei Jogú Város Pogármesteri Hivatala</t>
  </si>
  <si>
    <t>RVH ebédlőből iroda-ajtó küszöbborítás</t>
  </si>
  <si>
    <t>Piac u. 20 II-es épület ebédlő  iroda helyiséggé alakítás</t>
  </si>
  <si>
    <t>Kálvin tér 11. 709.iroda mosogató szekrény kialakítása</t>
  </si>
  <si>
    <t>Péterfia 31 alagsor lezárása felnyitható trepnivel</t>
  </si>
  <si>
    <t>1 db beltéri fenyőajtó</t>
  </si>
  <si>
    <t>Piac u. 20. nyomdai raktár pára elszívó kiépítése</t>
  </si>
  <si>
    <t>Piac u. 20 129-130. irodák közötti fal bontása felújítás</t>
  </si>
  <si>
    <t>Piac u. 20 Vagyonkezelési o. folyosó új armatúra felszerlés</t>
  </si>
  <si>
    <t>Balatonföldvári üdülőfelújításához kapcsolódóan 35 férőhelyes zárt közösségi tér kialakításánakk tervezése</t>
  </si>
  <si>
    <t>Kálvin tér 11. 709.iroda mosdókagylóhoz rozsdamentes csepegtető kialakítása</t>
  </si>
  <si>
    <t>Hatvan u. 23. ereszcsatorna felújítás</t>
  </si>
  <si>
    <t>Kálvin tér 11. 311 szerverszoba villamos tűzvédelmi egységesítése</t>
  </si>
  <si>
    <t>Mindösszesen</t>
  </si>
  <si>
    <t>Intézmények összesen</t>
  </si>
  <si>
    <t>Tájékoztató táblázat Debrecen Megyei Jogú Város Önkormányzata irányítása alá tartozó költségvetési szervek 2017. évi felújítási kiadásairól</t>
  </si>
  <si>
    <t>Felújítás (K7) teljesítése
(bruttó összeg)</t>
  </si>
  <si>
    <t>Felújítások 
(K7)*</t>
  </si>
  <si>
    <t>*Megjegyzés: A Felújítások (K7) teljesítésének részletezését a 4.2. melléklet tartalmazza.</t>
  </si>
  <si>
    <t>Arany János Óvoda (Hajó Utcai Óvoda)</t>
  </si>
  <si>
    <t>4. melléklet a 9/2018. (IV. 26.) önkormányzati rendelethez</t>
  </si>
  <si>
    <t>4.1. melléklet a 9/2018. (IV. 26.) önkormányzati rendelethez</t>
  </si>
  <si>
    <t>4.2. melléklet a 9/2018. (IV. 26.)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</si>
</sst>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[$-40E]yyyy\.\ mmmm\ d\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4"/>
      <name val="Arial1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3" fontId="8" fillId="0" borderId="10" xfId="56" applyNumberFormat="1" applyFont="1" applyFill="1" applyBorder="1">
      <alignment/>
      <protection/>
    </xf>
    <xf numFmtId="3" fontId="8" fillId="0" borderId="11" xfId="56" applyNumberFormat="1" applyFont="1" applyFill="1" applyBorder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/>
      <protection/>
    </xf>
    <xf numFmtId="3" fontId="8" fillId="0" borderId="10" xfId="60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/>
      <protection/>
    </xf>
    <xf numFmtId="0" fontId="3" fillId="0" borderId="0" xfId="56" applyFont="1" applyFill="1">
      <alignment/>
      <protection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9" fillId="0" borderId="10" xfId="58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0" xfId="56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/>
      <protection/>
    </xf>
    <xf numFmtId="3" fontId="9" fillId="0" borderId="10" xfId="56" applyNumberFormat="1" applyFont="1" applyFill="1" applyBorder="1">
      <alignment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49" fontId="13" fillId="0" borderId="10" xfId="56" applyNumberFormat="1" applyFont="1" applyFill="1" applyBorder="1" applyAlignment="1">
      <alignment horizontal="center" vertical="center"/>
      <protection/>
    </xf>
    <xf numFmtId="3" fontId="14" fillId="0" borderId="10" xfId="59" applyNumberFormat="1" applyFont="1" applyFill="1" applyBorder="1" applyAlignment="1">
      <alignment horizontal="left" vertical="center" wrapText="1"/>
      <protection/>
    </xf>
    <xf numFmtId="3" fontId="13" fillId="0" borderId="10" xfId="56" applyNumberFormat="1" applyFont="1" applyFill="1" applyBorder="1">
      <alignment/>
      <protection/>
    </xf>
    <xf numFmtId="3" fontId="13" fillId="0" borderId="11" xfId="56" applyNumberFormat="1" applyFont="1" applyFill="1" applyBorder="1">
      <alignment/>
      <protection/>
    </xf>
    <xf numFmtId="0" fontId="15" fillId="0" borderId="0" xfId="56" applyFont="1" applyFill="1">
      <alignment/>
      <protection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3" fontId="9" fillId="0" borderId="11" xfId="56" applyNumberFormat="1" applyFont="1" applyFill="1" applyBorder="1">
      <alignment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3" fontId="8" fillId="0" borderId="10" xfId="56" applyNumberFormat="1" applyFont="1" applyFill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4" fillId="0" borderId="10" xfId="58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8" fillId="0" borderId="10" xfId="56" applyNumberFormat="1" applyFont="1" applyFill="1" applyBorder="1" applyAlignment="1">
      <alignment horizontal="left" vertical="center" wrapText="1"/>
      <protection/>
    </xf>
    <xf numFmtId="0" fontId="9" fillId="0" borderId="12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left" vertic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3" fontId="59" fillId="0" borderId="10" xfId="0" applyNumberFormat="1" applyFont="1" applyBorder="1" applyAlignment="1">
      <alignment vertical="center" wrapText="1"/>
    </xf>
    <xf numFmtId="3" fontId="56" fillId="33" borderId="10" xfId="0" applyNumberFormat="1" applyFont="1" applyFill="1" applyBorder="1" applyAlignment="1">
      <alignment vertical="center" wrapText="1"/>
    </xf>
    <xf numFmtId="49" fontId="59" fillId="0" borderId="10" xfId="0" applyNumberFormat="1" applyFont="1" applyBorder="1" applyAlignment="1">
      <alignment vertical="center" wrapText="1"/>
    </xf>
    <xf numFmtId="3" fontId="56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55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>
      <alignment horizontal="center"/>
      <protection/>
    </xf>
    <xf numFmtId="0" fontId="9" fillId="0" borderId="16" xfId="56" applyFont="1" applyFill="1" applyBorder="1" applyAlignment="1">
      <alignment horizontal="center"/>
      <protection/>
    </xf>
    <xf numFmtId="0" fontId="9" fillId="0" borderId="17" xfId="56" applyFont="1" applyFill="1" applyBorder="1" applyAlignment="1">
      <alignment horizontal="center"/>
      <protection/>
    </xf>
    <xf numFmtId="49" fontId="8" fillId="0" borderId="10" xfId="56" applyNumberFormat="1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/>
      <protection/>
    </xf>
    <xf numFmtId="0" fontId="17" fillId="0" borderId="0" xfId="55" applyFont="1" applyFill="1" applyBorder="1" applyAlignment="1">
      <alignment horizontal="right" vertical="center"/>
    </xf>
    <xf numFmtId="0" fontId="8" fillId="0" borderId="13" xfId="56" applyFont="1" applyFill="1" applyBorder="1" applyAlignment="1">
      <alignment horizontal="right"/>
      <protection/>
    </xf>
    <xf numFmtId="0" fontId="11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7" fillId="0" borderId="0" xfId="55" applyFont="1" applyFill="1" applyBorder="1" applyAlignment="1">
      <alignment horizontal="right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létszámkeret" xfId="58"/>
    <cellStyle name="Normál_létszámkeret 2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7\Int&#233;zm&#233;nyek\Inf&#243;k\08.%20h&#243;\4.%20&#233;s%204.1.%20mell&#233;klet%20(int&#233;zm&#233;nyek%20kiad&#225;s)%2008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melléklet"/>
      <sheetName val="4.1. melléklet"/>
    </sheetNames>
    <sheetDataSet>
      <sheetData sheetId="0">
        <row r="55">
          <cell r="F55">
            <v>268720915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view="pageBreakPreview" zoomScale="80" zoomScaleNormal="80" zoomScaleSheetLayoutView="80" zoomScalePageLayoutView="0" workbookViewId="0" topLeftCell="A1">
      <pane ySplit="8" topLeftCell="A51" activePane="bottomLeft" state="frozen"/>
      <selection pane="topLeft" activeCell="A1" sqref="A1"/>
      <selection pane="bottomLeft" activeCell="A1" sqref="A1:AA1"/>
    </sheetView>
  </sheetViews>
  <sheetFormatPr defaultColWidth="8.8515625" defaultRowHeight="15"/>
  <cols>
    <col min="1" max="2" width="7.421875" style="26" customWidth="1"/>
    <col min="3" max="3" width="59.28125" style="26" bestFit="1" customWidth="1"/>
    <col min="4" max="4" width="21.421875" style="26" bestFit="1" customWidth="1"/>
    <col min="5" max="5" width="20.57421875" style="26" bestFit="1" customWidth="1"/>
    <col min="6" max="6" width="17.421875" style="26" bestFit="1" customWidth="1"/>
    <col min="7" max="7" width="11.421875" style="26" bestFit="1" customWidth="1"/>
    <col min="8" max="8" width="15.421875" style="26" customWidth="1"/>
    <col min="9" max="9" width="14.8515625" style="26" bestFit="1" customWidth="1"/>
    <col min="10" max="10" width="14.140625" style="26" bestFit="1" customWidth="1"/>
    <col min="11" max="11" width="17.28125" style="26" bestFit="1" customWidth="1"/>
    <col min="12" max="12" width="21.421875" style="26" bestFit="1" customWidth="1"/>
    <col min="13" max="13" width="25.421875" style="26" customWidth="1"/>
    <col min="14" max="14" width="19.421875" style="26" customWidth="1"/>
    <col min="15" max="18" width="15.7109375" style="26" customWidth="1"/>
    <col min="19" max="19" width="19.57421875" style="26" customWidth="1"/>
    <col min="20" max="20" width="22.7109375" style="26" customWidth="1"/>
    <col min="21" max="21" width="25.421875" style="26" customWidth="1"/>
    <col min="22" max="22" width="19.421875" style="26" customWidth="1"/>
    <col min="23" max="26" width="15.7109375" style="26" customWidth="1"/>
    <col min="27" max="27" width="20.57421875" style="26" customWidth="1"/>
    <col min="28" max="16384" width="8.8515625" style="26" customWidth="1"/>
  </cols>
  <sheetData>
    <row r="1" spans="1:27" ht="18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8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26.25" customHeight="1">
      <c r="A3" s="83" t="s">
        <v>102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14.25" customHeight="1">
      <c r="A4" s="82" t="s">
        <v>132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s="49" customFormat="1" ht="15">
      <c r="A5" s="9" t="s">
        <v>105</v>
      </c>
      <c r="B5" s="9" t="s">
        <v>106</v>
      </c>
      <c r="C5" s="9" t="s">
        <v>107</v>
      </c>
      <c r="D5" s="9" t="s">
        <v>108</v>
      </c>
      <c r="E5" s="9" t="s">
        <v>109</v>
      </c>
      <c r="F5" s="9" t="s">
        <v>110</v>
      </c>
      <c r="G5" s="9" t="s">
        <v>111</v>
      </c>
      <c r="H5" s="9" t="s">
        <v>112</v>
      </c>
      <c r="I5" s="9" t="s">
        <v>113</v>
      </c>
      <c r="J5" s="9" t="s">
        <v>114</v>
      </c>
      <c r="K5" s="9" t="s">
        <v>115</v>
      </c>
      <c r="L5" s="9" t="s">
        <v>158</v>
      </c>
      <c r="M5" s="9" t="s">
        <v>146</v>
      </c>
      <c r="N5" s="9" t="s">
        <v>155</v>
      </c>
      <c r="O5" s="9" t="s">
        <v>147</v>
      </c>
      <c r="P5" s="9" t="s">
        <v>148</v>
      </c>
      <c r="Q5" s="9" t="s">
        <v>149</v>
      </c>
      <c r="R5" s="9" t="s">
        <v>150</v>
      </c>
      <c r="S5" s="9" t="s">
        <v>151</v>
      </c>
      <c r="T5" s="9" t="s">
        <v>152</v>
      </c>
      <c r="U5" s="9" t="s">
        <v>153</v>
      </c>
      <c r="V5" s="9" t="s">
        <v>154</v>
      </c>
      <c r="W5" s="9" t="s">
        <v>156</v>
      </c>
      <c r="X5" s="9" t="s">
        <v>157</v>
      </c>
      <c r="Y5" s="9" t="s">
        <v>160</v>
      </c>
      <c r="Z5" s="9" t="s">
        <v>161</v>
      </c>
      <c r="AA5" s="9" t="s">
        <v>162</v>
      </c>
    </row>
    <row r="6" spans="1:27" ht="14.25" customHeight="1">
      <c r="A6" s="77" t="s">
        <v>117</v>
      </c>
      <c r="B6" s="77" t="s">
        <v>118</v>
      </c>
      <c r="C6" s="78" t="s">
        <v>119</v>
      </c>
      <c r="D6" s="74" t="s">
        <v>103</v>
      </c>
      <c r="E6" s="74"/>
      <c r="F6" s="74"/>
      <c r="G6" s="74"/>
      <c r="H6" s="74"/>
      <c r="I6" s="74"/>
      <c r="J6" s="74"/>
      <c r="K6" s="74"/>
      <c r="L6" s="74" t="s">
        <v>145</v>
      </c>
      <c r="M6" s="74"/>
      <c r="N6" s="74"/>
      <c r="O6" s="74"/>
      <c r="P6" s="74"/>
      <c r="Q6" s="74"/>
      <c r="R6" s="74"/>
      <c r="S6" s="74"/>
      <c r="T6" s="74" t="s">
        <v>159</v>
      </c>
      <c r="U6" s="74"/>
      <c r="V6" s="74"/>
      <c r="W6" s="74"/>
      <c r="X6" s="74"/>
      <c r="Y6" s="74"/>
      <c r="Z6" s="74"/>
      <c r="AA6" s="74"/>
    </row>
    <row r="7" spans="1:27" ht="14.25" customHeight="1">
      <c r="A7" s="77"/>
      <c r="B7" s="77"/>
      <c r="C7" s="78"/>
      <c r="D7" s="74" t="s">
        <v>133</v>
      </c>
      <c r="E7" s="74"/>
      <c r="F7" s="74"/>
      <c r="G7" s="74"/>
      <c r="H7" s="74"/>
      <c r="I7" s="74" t="s">
        <v>134</v>
      </c>
      <c r="J7" s="74"/>
      <c r="K7" s="75" t="s">
        <v>142</v>
      </c>
      <c r="L7" s="74" t="s">
        <v>133</v>
      </c>
      <c r="M7" s="74"/>
      <c r="N7" s="74"/>
      <c r="O7" s="74"/>
      <c r="P7" s="74"/>
      <c r="Q7" s="74" t="s">
        <v>134</v>
      </c>
      <c r="R7" s="74"/>
      <c r="S7" s="75" t="s">
        <v>142</v>
      </c>
      <c r="T7" s="74" t="s">
        <v>133</v>
      </c>
      <c r="U7" s="74"/>
      <c r="V7" s="74"/>
      <c r="W7" s="74"/>
      <c r="X7" s="74"/>
      <c r="Y7" s="74" t="s">
        <v>134</v>
      </c>
      <c r="Z7" s="74"/>
      <c r="AA7" s="75" t="s">
        <v>142</v>
      </c>
    </row>
    <row r="8" spans="1:27" ht="114" customHeight="1">
      <c r="A8" s="77"/>
      <c r="B8" s="77"/>
      <c r="C8" s="78"/>
      <c r="D8" s="10" t="s">
        <v>135</v>
      </c>
      <c r="E8" s="10" t="s">
        <v>136</v>
      </c>
      <c r="F8" s="10" t="s">
        <v>137</v>
      </c>
      <c r="G8" s="10" t="s">
        <v>138</v>
      </c>
      <c r="H8" s="10" t="s">
        <v>139</v>
      </c>
      <c r="I8" s="10" t="s">
        <v>140</v>
      </c>
      <c r="J8" s="10" t="s">
        <v>141</v>
      </c>
      <c r="K8" s="75"/>
      <c r="L8" s="10" t="s">
        <v>135</v>
      </c>
      <c r="M8" s="10" t="s">
        <v>136</v>
      </c>
      <c r="N8" s="10" t="s">
        <v>137</v>
      </c>
      <c r="O8" s="10" t="s">
        <v>138</v>
      </c>
      <c r="P8" s="10" t="s">
        <v>139</v>
      </c>
      <c r="Q8" s="10" t="s">
        <v>140</v>
      </c>
      <c r="R8" s="10" t="s">
        <v>141</v>
      </c>
      <c r="S8" s="75"/>
      <c r="T8" s="10" t="s">
        <v>135</v>
      </c>
      <c r="U8" s="10" t="s">
        <v>136</v>
      </c>
      <c r="V8" s="10" t="s">
        <v>137</v>
      </c>
      <c r="W8" s="10" t="s">
        <v>138</v>
      </c>
      <c r="X8" s="10" t="s">
        <v>139</v>
      </c>
      <c r="Y8" s="10" t="s">
        <v>140</v>
      </c>
      <c r="Z8" s="10" t="s">
        <v>243</v>
      </c>
      <c r="AA8" s="75"/>
    </row>
    <row r="9" spans="1:27" ht="15.75">
      <c r="A9" s="11" t="s">
        <v>1</v>
      </c>
      <c r="B9" s="11"/>
      <c r="C9" s="5" t="s">
        <v>2</v>
      </c>
      <c r="D9" s="45">
        <v>361700896</v>
      </c>
      <c r="E9" s="45">
        <v>87440481</v>
      </c>
      <c r="F9" s="45">
        <v>130976802</v>
      </c>
      <c r="G9" s="45">
        <v>0</v>
      </c>
      <c r="H9" s="45">
        <v>0</v>
      </c>
      <c r="I9" s="45">
        <v>0</v>
      </c>
      <c r="J9" s="45">
        <v>0</v>
      </c>
      <c r="K9" s="45">
        <f>SUM(D9:J9)</f>
        <v>580118179</v>
      </c>
      <c r="L9" s="45">
        <v>338018119</v>
      </c>
      <c r="M9" s="45">
        <v>82571476</v>
      </c>
      <c r="N9" s="45">
        <v>123386527</v>
      </c>
      <c r="O9" s="45">
        <v>0</v>
      </c>
      <c r="P9" s="45">
        <v>7390181</v>
      </c>
      <c r="Q9" s="45">
        <v>5742177</v>
      </c>
      <c r="R9" s="45">
        <v>1734760</v>
      </c>
      <c r="S9" s="45">
        <f>SUM(L9:R9)</f>
        <v>558843240</v>
      </c>
      <c r="T9" s="45">
        <v>324344072</v>
      </c>
      <c r="U9" s="45">
        <v>78475313</v>
      </c>
      <c r="V9" s="45">
        <v>102646959</v>
      </c>
      <c r="W9" s="45">
        <v>0</v>
      </c>
      <c r="X9" s="45">
        <v>7390181</v>
      </c>
      <c r="Y9" s="45">
        <v>5650837</v>
      </c>
      <c r="Z9" s="45">
        <v>1734760</v>
      </c>
      <c r="AA9" s="45">
        <f>SUM(T9:Z9)</f>
        <v>520242122</v>
      </c>
    </row>
    <row r="10" spans="1:27" ht="15.75">
      <c r="A10" s="11" t="s">
        <v>3</v>
      </c>
      <c r="B10" s="11"/>
      <c r="C10" s="5" t="s">
        <v>4</v>
      </c>
      <c r="D10" s="45">
        <v>90964491</v>
      </c>
      <c r="E10" s="45">
        <v>22653095</v>
      </c>
      <c r="F10" s="45">
        <v>53795738</v>
      </c>
      <c r="G10" s="45">
        <v>0</v>
      </c>
      <c r="H10" s="45">
        <v>0</v>
      </c>
      <c r="I10" s="45">
        <v>0</v>
      </c>
      <c r="J10" s="45">
        <v>0</v>
      </c>
      <c r="K10" s="45">
        <f aca="true" t="shared" si="0" ref="K10:K62">SUM(D10:J10)</f>
        <v>167413324</v>
      </c>
      <c r="L10" s="45">
        <v>91679240</v>
      </c>
      <c r="M10" s="45">
        <v>22911346</v>
      </c>
      <c r="N10" s="45">
        <v>36343115</v>
      </c>
      <c r="O10" s="45">
        <v>0</v>
      </c>
      <c r="P10" s="45">
        <v>13051836</v>
      </c>
      <c r="Q10" s="45">
        <v>2883519</v>
      </c>
      <c r="R10" s="45">
        <v>0</v>
      </c>
      <c r="S10" s="45">
        <f aca="true" t="shared" si="1" ref="S10:S41">SUM(L10:R10)</f>
        <v>166869056</v>
      </c>
      <c r="T10" s="45">
        <v>91304370</v>
      </c>
      <c r="U10" s="45">
        <v>22591681</v>
      </c>
      <c r="V10" s="45">
        <v>31461378</v>
      </c>
      <c r="W10" s="45">
        <v>0</v>
      </c>
      <c r="X10" s="45">
        <v>13051836</v>
      </c>
      <c r="Y10" s="45">
        <v>2883085</v>
      </c>
      <c r="Z10" s="45">
        <v>0</v>
      </c>
      <c r="AA10" s="45">
        <f aca="true" t="shared" si="2" ref="AA10:AA41">SUM(T10:Z10)</f>
        <v>161292350</v>
      </c>
    </row>
    <row r="11" spans="1:27" ht="15.75">
      <c r="A11" s="11" t="s">
        <v>5</v>
      </c>
      <c r="B11" s="11"/>
      <c r="C11" s="5" t="s">
        <v>6</v>
      </c>
      <c r="D11" s="45">
        <v>114463385</v>
      </c>
      <c r="E11" s="45">
        <v>27706188</v>
      </c>
      <c r="F11" s="45">
        <v>49309782</v>
      </c>
      <c r="G11" s="45">
        <v>0</v>
      </c>
      <c r="H11" s="45">
        <v>0</v>
      </c>
      <c r="I11" s="45">
        <v>0</v>
      </c>
      <c r="J11" s="45">
        <v>0</v>
      </c>
      <c r="K11" s="45">
        <f t="shared" si="0"/>
        <v>191479355</v>
      </c>
      <c r="L11" s="45">
        <v>115066977</v>
      </c>
      <c r="M11" s="45">
        <v>28128813</v>
      </c>
      <c r="N11" s="45">
        <v>48166208</v>
      </c>
      <c r="O11" s="45">
        <v>0</v>
      </c>
      <c r="P11" s="45">
        <v>6875002</v>
      </c>
      <c r="Q11" s="45">
        <v>206665</v>
      </c>
      <c r="R11" s="45">
        <v>0</v>
      </c>
      <c r="S11" s="45">
        <f t="shared" si="1"/>
        <v>198443665</v>
      </c>
      <c r="T11" s="45">
        <v>114281984</v>
      </c>
      <c r="U11" s="45">
        <v>27726805</v>
      </c>
      <c r="V11" s="45">
        <v>41807107</v>
      </c>
      <c r="W11" s="45">
        <v>0</v>
      </c>
      <c r="X11" s="45">
        <v>6875002</v>
      </c>
      <c r="Y11" s="45">
        <v>205920</v>
      </c>
      <c r="Z11" s="45">
        <v>0</v>
      </c>
      <c r="AA11" s="45">
        <f t="shared" si="2"/>
        <v>190896818</v>
      </c>
    </row>
    <row r="12" spans="1:27" ht="15.75">
      <c r="A12" s="11" t="s">
        <v>7</v>
      </c>
      <c r="B12" s="11"/>
      <c r="C12" s="5" t="s">
        <v>8</v>
      </c>
      <c r="D12" s="45">
        <v>93182397</v>
      </c>
      <c r="E12" s="45">
        <v>22225479</v>
      </c>
      <c r="F12" s="45">
        <v>46877247</v>
      </c>
      <c r="G12" s="45">
        <v>0</v>
      </c>
      <c r="H12" s="45">
        <v>0</v>
      </c>
      <c r="I12" s="45">
        <v>0</v>
      </c>
      <c r="J12" s="45">
        <v>0</v>
      </c>
      <c r="K12" s="45">
        <f t="shared" si="0"/>
        <v>162285123</v>
      </c>
      <c r="L12" s="45">
        <v>98001896</v>
      </c>
      <c r="M12" s="45">
        <v>23314890</v>
      </c>
      <c r="N12" s="45">
        <v>45439008</v>
      </c>
      <c r="O12" s="45">
        <v>0</v>
      </c>
      <c r="P12" s="45">
        <v>6427224</v>
      </c>
      <c r="Q12" s="45">
        <v>705750</v>
      </c>
      <c r="R12" s="45">
        <v>0</v>
      </c>
      <c r="S12" s="45">
        <f t="shared" si="1"/>
        <v>173888768</v>
      </c>
      <c r="T12" s="45">
        <v>97681096</v>
      </c>
      <c r="U12" s="45">
        <v>23048009</v>
      </c>
      <c r="V12" s="45">
        <v>39866664</v>
      </c>
      <c r="W12" s="45">
        <v>0</v>
      </c>
      <c r="X12" s="45">
        <v>6427224</v>
      </c>
      <c r="Y12" s="45">
        <v>705750</v>
      </c>
      <c r="Z12" s="45">
        <v>0</v>
      </c>
      <c r="AA12" s="45">
        <f t="shared" si="2"/>
        <v>167728743</v>
      </c>
    </row>
    <row r="13" spans="1:27" ht="15.75">
      <c r="A13" s="11" t="s">
        <v>9</v>
      </c>
      <c r="B13" s="11"/>
      <c r="C13" s="5" t="s">
        <v>10</v>
      </c>
      <c r="D13" s="45">
        <v>95470893</v>
      </c>
      <c r="E13" s="45">
        <v>22851858</v>
      </c>
      <c r="F13" s="45">
        <v>37989169</v>
      </c>
      <c r="G13" s="45">
        <v>0</v>
      </c>
      <c r="H13" s="45">
        <v>0</v>
      </c>
      <c r="I13" s="45">
        <v>0</v>
      </c>
      <c r="J13" s="45">
        <v>0</v>
      </c>
      <c r="K13" s="45">
        <f t="shared" si="0"/>
        <v>156311920</v>
      </c>
      <c r="L13" s="45">
        <v>94190430</v>
      </c>
      <c r="M13" s="45">
        <v>22856016</v>
      </c>
      <c r="N13" s="45">
        <v>36848583</v>
      </c>
      <c r="O13" s="45">
        <v>0</v>
      </c>
      <c r="P13" s="45">
        <v>3065911</v>
      </c>
      <c r="Q13" s="45">
        <v>1200454</v>
      </c>
      <c r="R13" s="45">
        <v>0</v>
      </c>
      <c r="S13" s="45">
        <f t="shared" si="1"/>
        <v>158161394</v>
      </c>
      <c r="T13" s="45">
        <v>93904043</v>
      </c>
      <c r="U13" s="45">
        <v>22614610</v>
      </c>
      <c r="V13" s="45">
        <v>33125020</v>
      </c>
      <c r="W13" s="45">
        <v>0</v>
      </c>
      <c r="X13" s="45">
        <v>3065911</v>
      </c>
      <c r="Y13" s="45">
        <v>1182463</v>
      </c>
      <c r="Z13" s="45">
        <v>0</v>
      </c>
      <c r="AA13" s="45">
        <f t="shared" si="2"/>
        <v>153892047</v>
      </c>
    </row>
    <row r="14" spans="1:27" ht="15.75">
      <c r="A14" s="11" t="s">
        <v>11</v>
      </c>
      <c r="B14" s="11"/>
      <c r="C14" s="5" t="s">
        <v>12</v>
      </c>
      <c r="D14" s="45">
        <v>89823258</v>
      </c>
      <c r="E14" s="45">
        <v>21683565</v>
      </c>
      <c r="F14" s="45">
        <v>42240911</v>
      </c>
      <c r="G14" s="45">
        <v>0</v>
      </c>
      <c r="H14" s="45">
        <v>0</v>
      </c>
      <c r="I14" s="45">
        <v>0</v>
      </c>
      <c r="J14" s="45">
        <v>0</v>
      </c>
      <c r="K14" s="45">
        <f t="shared" si="0"/>
        <v>153747734</v>
      </c>
      <c r="L14" s="45">
        <v>89880550</v>
      </c>
      <c r="M14" s="45">
        <v>21694124</v>
      </c>
      <c r="N14" s="45">
        <v>39473984</v>
      </c>
      <c r="O14" s="45">
        <v>0</v>
      </c>
      <c r="P14" s="45">
        <v>6558745</v>
      </c>
      <c r="Q14" s="45">
        <v>870106</v>
      </c>
      <c r="R14" s="45">
        <v>0</v>
      </c>
      <c r="S14" s="45">
        <f t="shared" si="1"/>
        <v>158477509</v>
      </c>
      <c r="T14" s="45">
        <v>89202294</v>
      </c>
      <c r="U14" s="45">
        <v>21392548</v>
      </c>
      <c r="V14" s="45">
        <v>33248580</v>
      </c>
      <c r="W14" s="45">
        <v>0</v>
      </c>
      <c r="X14" s="45">
        <v>6558745</v>
      </c>
      <c r="Y14" s="45">
        <v>870106</v>
      </c>
      <c r="Z14" s="45">
        <v>0</v>
      </c>
      <c r="AA14" s="45">
        <f t="shared" si="2"/>
        <v>151272273</v>
      </c>
    </row>
    <row r="15" spans="1:27" ht="15.75">
      <c r="A15" s="11" t="s">
        <v>13</v>
      </c>
      <c r="B15" s="11"/>
      <c r="C15" s="5" t="s">
        <v>14</v>
      </c>
      <c r="D15" s="45">
        <v>133835266</v>
      </c>
      <c r="E15" s="45">
        <v>32629229</v>
      </c>
      <c r="F15" s="45">
        <v>64322231</v>
      </c>
      <c r="G15" s="45">
        <v>0</v>
      </c>
      <c r="H15" s="45">
        <v>0</v>
      </c>
      <c r="I15" s="45">
        <v>0</v>
      </c>
      <c r="J15" s="45">
        <v>0</v>
      </c>
      <c r="K15" s="45">
        <f t="shared" si="0"/>
        <v>230786726</v>
      </c>
      <c r="L15" s="45">
        <v>136632467</v>
      </c>
      <c r="M15" s="45">
        <v>33097693</v>
      </c>
      <c r="N15" s="45">
        <v>56841324</v>
      </c>
      <c r="O15" s="45">
        <v>0</v>
      </c>
      <c r="P15" s="45">
        <v>11888345</v>
      </c>
      <c r="Q15" s="45">
        <v>2137881</v>
      </c>
      <c r="R15" s="45">
        <v>0</v>
      </c>
      <c r="S15" s="45">
        <f t="shared" si="1"/>
        <v>240597710</v>
      </c>
      <c r="T15" s="45">
        <v>136227741</v>
      </c>
      <c r="U15" s="45">
        <v>32716097</v>
      </c>
      <c r="V15" s="45">
        <v>50671359</v>
      </c>
      <c r="W15" s="45">
        <v>0</v>
      </c>
      <c r="X15" s="45">
        <v>11888345</v>
      </c>
      <c r="Y15" s="45">
        <v>1910886</v>
      </c>
      <c r="Z15" s="45">
        <v>0</v>
      </c>
      <c r="AA15" s="45">
        <f t="shared" si="2"/>
        <v>233414428</v>
      </c>
    </row>
    <row r="16" spans="1:27" ht="15.75">
      <c r="A16" s="11" t="s">
        <v>15</v>
      </c>
      <c r="B16" s="11"/>
      <c r="C16" s="5" t="s">
        <v>16</v>
      </c>
      <c r="D16" s="45">
        <v>99620061</v>
      </c>
      <c r="E16" s="45">
        <v>23875419</v>
      </c>
      <c r="F16" s="45">
        <v>31852264</v>
      </c>
      <c r="G16" s="45">
        <v>0</v>
      </c>
      <c r="H16" s="45">
        <v>0</v>
      </c>
      <c r="I16" s="45">
        <v>0</v>
      </c>
      <c r="J16" s="45">
        <v>0</v>
      </c>
      <c r="K16" s="45">
        <f t="shared" si="0"/>
        <v>155347744</v>
      </c>
      <c r="L16" s="45">
        <v>98607053</v>
      </c>
      <c r="M16" s="45">
        <v>23770132</v>
      </c>
      <c r="N16" s="45">
        <v>28577679</v>
      </c>
      <c r="O16" s="45">
        <v>0</v>
      </c>
      <c r="P16" s="45">
        <v>3580196</v>
      </c>
      <c r="Q16" s="45">
        <v>1854137</v>
      </c>
      <c r="R16" s="45" t="s">
        <v>164</v>
      </c>
      <c r="S16" s="45">
        <f t="shared" si="1"/>
        <v>156389197</v>
      </c>
      <c r="T16" s="45">
        <v>91966470</v>
      </c>
      <c r="U16" s="45">
        <v>21837016</v>
      </c>
      <c r="V16" s="45">
        <v>25940021</v>
      </c>
      <c r="W16" s="45">
        <v>0</v>
      </c>
      <c r="X16" s="45">
        <v>3580196</v>
      </c>
      <c r="Y16" s="45">
        <v>1837343</v>
      </c>
      <c r="Z16" s="45">
        <v>0</v>
      </c>
      <c r="AA16" s="45">
        <f t="shared" si="2"/>
        <v>145161046</v>
      </c>
    </row>
    <row r="17" spans="1:27" ht="15.75">
      <c r="A17" s="11" t="s">
        <v>17</v>
      </c>
      <c r="B17" s="11"/>
      <c r="C17" s="5" t="s">
        <v>18</v>
      </c>
      <c r="D17" s="45">
        <v>139193961</v>
      </c>
      <c r="E17" s="45">
        <v>33427307</v>
      </c>
      <c r="F17" s="45">
        <v>57100940</v>
      </c>
      <c r="G17" s="45">
        <v>0</v>
      </c>
      <c r="H17" s="45">
        <v>0</v>
      </c>
      <c r="I17" s="45">
        <v>0</v>
      </c>
      <c r="J17" s="45">
        <v>0</v>
      </c>
      <c r="K17" s="45">
        <f t="shared" si="0"/>
        <v>229722208</v>
      </c>
      <c r="L17" s="45">
        <v>139400016</v>
      </c>
      <c r="M17" s="45">
        <v>34562601</v>
      </c>
      <c r="N17" s="45">
        <v>50641800</v>
      </c>
      <c r="O17" s="45">
        <v>0</v>
      </c>
      <c r="P17" s="45">
        <v>6511606</v>
      </c>
      <c r="Q17" s="45">
        <v>721152</v>
      </c>
      <c r="R17" s="45">
        <v>0</v>
      </c>
      <c r="S17" s="45">
        <f t="shared" si="1"/>
        <v>231837175</v>
      </c>
      <c r="T17" s="45">
        <v>138345668</v>
      </c>
      <c r="U17" s="45">
        <v>32764946</v>
      </c>
      <c r="V17" s="45">
        <v>46193580</v>
      </c>
      <c r="W17" s="45">
        <v>0</v>
      </c>
      <c r="X17" s="45">
        <v>6511606</v>
      </c>
      <c r="Y17" s="45">
        <v>141986</v>
      </c>
      <c r="Z17" s="45">
        <v>0</v>
      </c>
      <c r="AA17" s="45">
        <f t="shared" si="2"/>
        <v>223957786</v>
      </c>
    </row>
    <row r="18" spans="1:27" ht="15.75">
      <c r="A18" s="11" t="s">
        <v>19</v>
      </c>
      <c r="B18" s="11"/>
      <c r="C18" s="5" t="s">
        <v>20</v>
      </c>
      <c r="D18" s="45">
        <v>75325591</v>
      </c>
      <c r="E18" s="45">
        <v>18201853</v>
      </c>
      <c r="F18" s="45">
        <v>29933432</v>
      </c>
      <c r="G18" s="45">
        <v>0</v>
      </c>
      <c r="H18" s="45">
        <v>0</v>
      </c>
      <c r="I18" s="45">
        <v>0</v>
      </c>
      <c r="J18" s="45">
        <v>0</v>
      </c>
      <c r="K18" s="45">
        <f t="shared" si="0"/>
        <v>123460876</v>
      </c>
      <c r="L18" s="45">
        <v>76121654</v>
      </c>
      <c r="M18" s="45">
        <v>16664357</v>
      </c>
      <c r="N18" s="45">
        <v>29709582</v>
      </c>
      <c r="O18" s="45">
        <v>0</v>
      </c>
      <c r="P18" s="45">
        <v>4478592</v>
      </c>
      <c r="Q18" s="45">
        <v>1346091</v>
      </c>
      <c r="R18" s="45">
        <v>0</v>
      </c>
      <c r="S18" s="45">
        <f t="shared" si="1"/>
        <v>128320276</v>
      </c>
      <c r="T18" s="45">
        <v>71251882</v>
      </c>
      <c r="U18" s="45">
        <v>16412742</v>
      </c>
      <c r="V18" s="45">
        <v>26339788</v>
      </c>
      <c r="W18" s="45">
        <v>0</v>
      </c>
      <c r="X18" s="45">
        <v>4478592</v>
      </c>
      <c r="Y18" s="45">
        <v>1346020</v>
      </c>
      <c r="Z18" s="45">
        <v>0</v>
      </c>
      <c r="AA18" s="45">
        <f t="shared" si="2"/>
        <v>119829024</v>
      </c>
    </row>
    <row r="19" spans="1:27" ht="15.75">
      <c r="A19" s="11" t="s">
        <v>21</v>
      </c>
      <c r="B19" s="11"/>
      <c r="C19" s="5" t="s">
        <v>22</v>
      </c>
      <c r="D19" s="45">
        <v>97086714</v>
      </c>
      <c r="E19" s="45">
        <v>23252141</v>
      </c>
      <c r="F19" s="45">
        <v>41137596</v>
      </c>
      <c r="G19" s="45">
        <v>0</v>
      </c>
      <c r="H19" s="45">
        <v>0</v>
      </c>
      <c r="I19" s="45">
        <v>0</v>
      </c>
      <c r="J19" s="45">
        <v>0</v>
      </c>
      <c r="K19" s="45">
        <f t="shared" si="0"/>
        <v>161476451</v>
      </c>
      <c r="L19" s="45">
        <v>96626839</v>
      </c>
      <c r="M19" s="45">
        <v>23199408</v>
      </c>
      <c r="N19" s="45">
        <v>39216622</v>
      </c>
      <c r="O19" s="45">
        <v>0</v>
      </c>
      <c r="P19" s="45">
        <v>7753248</v>
      </c>
      <c r="Q19" s="45">
        <v>678918</v>
      </c>
      <c r="R19" s="45">
        <v>0</v>
      </c>
      <c r="S19" s="45">
        <f t="shared" si="1"/>
        <v>167475035</v>
      </c>
      <c r="T19" s="45">
        <v>96098167</v>
      </c>
      <c r="U19" s="45">
        <v>22914116</v>
      </c>
      <c r="V19" s="45">
        <v>32399423</v>
      </c>
      <c r="W19" s="45">
        <v>0</v>
      </c>
      <c r="X19" s="45">
        <v>7753248</v>
      </c>
      <c r="Y19" s="45">
        <v>676918</v>
      </c>
      <c r="Z19" s="45">
        <v>0</v>
      </c>
      <c r="AA19" s="45">
        <f t="shared" si="2"/>
        <v>159841872</v>
      </c>
    </row>
    <row r="20" spans="1:27" ht="15.75">
      <c r="A20" s="11" t="s">
        <v>23</v>
      </c>
      <c r="B20" s="11"/>
      <c r="C20" s="5" t="s">
        <v>24</v>
      </c>
      <c r="D20" s="45">
        <v>98732392</v>
      </c>
      <c r="E20" s="45">
        <v>23576667</v>
      </c>
      <c r="F20" s="45">
        <v>33804132</v>
      </c>
      <c r="G20" s="45">
        <v>0</v>
      </c>
      <c r="H20" s="45">
        <v>0</v>
      </c>
      <c r="I20" s="45">
        <v>0</v>
      </c>
      <c r="J20" s="45">
        <v>0</v>
      </c>
      <c r="K20" s="45">
        <f t="shared" si="0"/>
        <v>156113191</v>
      </c>
      <c r="L20" s="45">
        <v>97821084</v>
      </c>
      <c r="M20" s="45">
        <v>23490414</v>
      </c>
      <c r="N20" s="45">
        <v>30275234</v>
      </c>
      <c r="O20" s="45">
        <v>0</v>
      </c>
      <c r="P20" s="45">
        <v>4163744</v>
      </c>
      <c r="Q20" s="45">
        <v>1046130</v>
      </c>
      <c r="R20" s="45">
        <v>0</v>
      </c>
      <c r="S20" s="45">
        <f t="shared" si="1"/>
        <v>156796606</v>
      </c>
      <c r="T20" s="45">
        <v>96825119</v>
      </c>
      <c r="U20" s="45">
        <v>22951016</v>
      </c>
      <c r="V20" s="45">
        <v>26888997</v>
      </c>
      <c r="W20" s="45">
        <v>0</v>
      </c>
      <c r="X20" s="45">
        <v>4163744</v>
      </c>
      <c r="Y20" s="45">
        <v>1038600</v>
      </c>
      <c r="Z20" s="45">
        <v>0</v>
      </c>
      <c r="AA20" s="45">
        <f t="shared" si="2"/>
        <v>151867476</v>
      </c>
    </row>
    <row r="21" spans="1:27" ht="15.75">
      <c r="A21" s="11" t="s">
        <v>25</v>
      </c>
      <c r="B21" s="11"/>
      <c r="C21" s="5" t="s">
        <v>26</v>
      </c>
      <c r="D21" s="45">
        <v>98672821</v>
      </c>
      <c r="E21" s="45">
        <v>23759963</v>
      </c>
      <c r="F21" s="45">
        <v>50834605</v>
      </c>
      <c r="G21" s="45">
        <v>0</v>
      </c>
      <c r="H21" s="45">
        <v>0</v>
      </c>
      <c r="I21" s="45">
        <v>0</v>
      </c>
      <c r="J21" s="45">
        <v>0</v>
      </c>
      <c r="K21" s="45">
        <f t="shared" si="0"/>
        <v>173267389</v>
      </c>
      <c r="L21" s="45">
        <v>100825845</v>
      </c>
      <c r="M21" s="45">
        <v>23746906</v>
      </c>
      <c r="N21" s="45">
        <v>44560063</v>
      </c>
      <c r="O21" s="45">
        <v>0</v>
      </c>
      <c r="P21" s="45">
        <v>9040102</v>
      </c>
      <c r="Q21" s="45">
        <v>967310</v>
      </c>
      <c r="R21" s="45">
        <v>0</v>
      </c>
      <c r="S21" s="45">
        <f t="shared" si="1"/>
        <v>179140226</v>
      </c>
      <c r="T21" s="45">
        <v>96599294</v>
      </c>
      <c r="U21" s="45">
        <v>23049221</v>
      </c>
      <c r="V21" s="45">
        <v>40578024</v>
      </c>
      <c r="W21" s="45">
        <v>0</v>
      </c>
      <c r="X21" s="45">
        <v>9040102</v>
      </c>
      <c r="Y21" s="45">
        <v>927730</v>
      </c>
      <c r="Z21" s="45">
        <v>0</v>
      </c>
      <c r="AA21" s="45">
        <f t="shared" si="2"/>
        <v>170194371</v>
      </c>
    </row>
    <row r="22" spans="1:27" ht="15.75">
      <c r="A22" s="11" t="s">
        <v>27</v>
      </c>
      <c r="B22" s="11"/>
      <c r="C22" s="5" t="s">
        <v>28</v>
      </c>
      <c r="D22" s="45">
        <v>109206075</v>
      </c>
      <c r="E22" s="45">
        <v>26634568</v>
      </c>
      <c r="F22" s="45">
        <v>50459962</v>
      </c>
      <c r="G22" s="45">
        <v>0</v>
      </c>
      <c r="H22" s="45">
        <v>0</v>
      </c>
      <c r="I22" s="45">
        <v>0</v>
      </c>
      <c r="J22" s="45">
        <v>0</v>
      </c>
      <c r="K22" s="45">
        <f t="shared" si="0"/>
        <v>186300605</v>
      </c>
      <c r="L22" s="45">
        <v>108440505</v>
      </c>
      <c r="M22" s="45">
        <v>26310094</v>
      </c>
      <c r="N22" s="45">
        <v>47467642</v>
      </c>
      <c r="O22" s="45">
        <v>0</v>
      </c>
      <c r="P22" s="45">
        <v>5374526</v>
      </c>
      <c r="Q22" s="45">
        <v>811696</v>
      </c>
      <c r="R22" s="45">
        <v>0</v>
      </c>
      <c r="S22" s="45">
        <f t="shared" si="1"/>
        <v>188404463</v>
      </c>
      <c r="T22" s="45">
        <v>107993109</v>
      </c>
      <c r="U22" s="45">
        <v>26009923</v>
      </c>
      <c r="V22" s="45">
        <v>40268032</v>
      </c>
      <c r="W22" s="45">
        <v>0</v>
      </c>
      <c r="X22" s="45">
        <v>5374526</v>
      </c>
      <c r="Y22" s="45">
        <v>757530</v>
      </c>
      <c r="Z22" s="45">
        <v>0</v>
      </c>
      <c r="AA22" s="45">
        <f t="shared" si="2"/>
        <v>180403120</v>
      </c>
    </row>
    <row r="23" spans="1:27" ht="15.75">
      <c r="A23" s="11" t="s">
        <v>29</v>
      </c>
      <c r="B23" s="11"/>
      <c r="C23" s="5" t="s">
        <v>30</v>
      </c>
      <c r="D23" s="45">
        <v>61845144</v>
      </c>
      <c r="E23" s="45">
        <v>13687376</v>
      </c>
      <c r="F23" s="45">
        <v>28017840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103550360</v>
      </c>
      <c r="L23" s="45">
        <v>62849969</v>
      </c>
      <c r="M23" s="45">
        <v>14063652</v>
      </c>
      <c r="N23" s="45">
        <v>26981724</v>
      </c>
      <c r="O23" s="45">
        <v>0</v>
      </c>
      <c r="P23" s="45">
        <v>8427801</v>
      </c>
      <c r="Q23" s="45">
        <v>458800</v>
      </c>
      <c r="R23" s="45">
        <v>0</v>
      </c>
      <c r="S23" s="45">
        <f t="shared" si="1"/>
        <v>112781946</v>
      </c>
      <c r="T23" s="45">
        <v>61674406</v>
      </c>
      <c r="U23" s="45">
        <v>13882129</v>
      </c>
      <c r="V23" s="45">
        <v>22147063</v>
      </c>
      <c r="W23" s="45">
        <v>0</v>
      </c>
      <c r="X23" s="45">
        <v>8427801</v>
      </c>
      <c r="Y23" s="45">
        <v>315764</v>
      </c>
      <c r="Z23" s="45">
        <v>0</v>
      </c>
      <c r="AA23" s="45">
        <f t="shared" si="2"/>
        <v>106447163</v>
      </c>
    </row>
    <row r="24" spans="1:27" ht="15.75">
      <c r="A24" s="11" t="s">
        <v>31</v>
      </c>
      <c r="B24" s="11"/>
      <c r="C24" s="5" t="s">
        <v>32</v>
      </c>
      <c r="D24" s="45">
        <v>98067678</v>
      </c>
      <c r="E24" s="45">
        <v>24017471</v>
      </c>
      <c r="F24" s="45">
        <v>50259603</v>
      </c>
      <c r="G24" s="45">
        <v>0</v>
      </c>
      <c r="H24" s="45">
        <v>0</v>
      </c>
      <c r="I24" s="45">
        <v>0</v>
      </c>
      <c r="J24" s="45">
        <v>0</v>
      </c>
      <c r="K24" s="45">
        <f t="shared" si="0"/>
        <v>172344752</v>
      </c>
      <c r="L24" s="45">
        <v>96591065</v>
      </c>
      <c r="M24" s="45">
        <v>24493015</v>
      </c>
      <c r="N24" s="45">
        <v>48593339</v>
      </c>
      <c r="O24" s="45">
        <v>0</v>
      </c>
      <c r="P24" s="45">
        <v>7369300</v>
      </c>
      <c r="Q24" s="45">
        <v>2594670</v>
      </c>
      <c r="R24" s="45">
        <v>0</v>
      </c>
      <c r="S24" s="45">
        <f t="shared" si="1"/>
        <v>179641389</v>
      </c>
      <c r="T24" s="45">
        <v>95826975</v>
      </c>
      <c r="U24" s="45">
        <v>24210103</v>
      </c>
      <c r="V24" s="45">
        <v>41833887</v>
      </c>
      <c r="W24" s="45">
        <v>0</v>
      </c>
      <c r="X24" s="45">
        <v>7369300</v>
      </c>
      <c r="Y24" s="45">
        <v>2521094</v>
      </c>
      <c r="Z24" s="45">
        <v>0</v>
      </c>
      <c r="AA24" s="45">
        <f t="shared" si="2"/>
        <v>171761359</v>
      </c>
    </row>
    <row r="25" spans="1:27" ht="15.75">
      <c r="A25" s="11" t="s">
        <v>33</v>
      </c>
      <c r="B25" s="11"/>
      <c r="C25" s="5" t="s">
        <v>34</v>
      </c>
      <c r="D25" s="45">
        <v>101555597</v>
      </c>
      <c r="E25" s="45">
        <v>24415001</v>
      </c>
      <c r="F25" s="45">
        <v>49986608</v>
      </c>
      <c r="G25" s="45">
        <v>0</v>
      </c>
      <c r="H25" s="45">
        <v>0</v>
      </c>
      <c r="I25" s="45">
        <v>0</v>
      </c>
      <c r="J25" s="45">
        <v>0</v>
      </c>
      <c r="K25" s="45">
        <f t="shared" si="0"/>
        <v>175957206</v>
      </c>
      <c r="L25" s="45">
        <v>102181869</v>
      </c>
      <c r="M25" s="45">
        <v>24488467</v>
      </c>
      <c r="N25" s="45">
        <v>45367918</v>
      </c>
      <c r="O25" s="45">
        <v>0</v>
      </c>
      <c r="P25" s="45">
        <v>4507016</v>
      </c>
      <c r="Q25" s="45">
        <v>1683913</v>
      </c>
      <c r="R25" s="45">
        <v>0</v>
      </c>
      <c r="S25" s="45">
        <f t="shared" si="1"/>
        <v>178229183</v>
      </c>
      <c r="T25" s="45">
        <v>100930700</v>
      </c>
      <c r="U25" s="45">
        <v>23960299</v>
      </c>
      <c r="V25" s="45">
        <v>38367718</v>
      </c>
      <c r="W25" s="45">
        <v>0</v>
      </c>
      <c r="X25" s="45">
        <v>4507016</v>
      </c>
      <c r="Y25" s="45">
        <v>1473995</v>
      </c>
      <c r="Z25" s="45">
        <v>0</v>
      </c>
      <c r="AA25" s="45">
        <f t="shared" si="2"/>
        <v>169239728</v>
      </c>
    </row>
    <row r="26" spans="1:27" ht="15.75">
      <c r="A26" s="11" t="s">
        <v>35</v>
      </c>
      <c r="B26" s="11"/>
      <c r="C26" s="5" t="s">
        <v>36</v>
      </c>
      <c r="D26" s="45">
        <v>101724687</v>
      </c>
      <c r="E26" s="45">
        <v>24517303</v>
      </c>
      <c r="F26" s="45">
        <v>41856408</v>
      </c>
      <c r="G26" s="45">
        <v>0</v>
      </c>
      <c r="H26" s="45">
        <v>0</v>
      </c>
      <c r="I26" s="45">
        <v>0</v>
      </c>
      <c r="J26" s="45">
        <v>0</v>
      </c>
      <c r="K26" s="45">
        <f t="shared" si="0"/>
        <v>168098398</v>
      </c>
      <c r="L26" s="45">
        <v>102282709</v>
      </c>
      <c r="M26" s="45">
        <v>24535049</v>
      </c>
      <c r="N26" s="45">
        <v>37882881</v>
      </c>
      <c r="O26" s="45">
        <v>0</v>
      </c>
      <c r="P26" s="45">
        <v>7768234</v>
      </c>
      <c r="Q26" s="45">
        <v>1305370</v>
      </c>
      <c r="R26" s="45">
        <v>0</v>
      </c>
      <c r="S26" s="45">
        <f t="shared" si="1"/>
        <v>173774243</v>
      </c>
      <c r="T26" s="45">
        <v>100181628</v>
      </c>
      <c r="U26" s="45">
        <v>23460208</v>
      </c>
      <c r="V26" s="45">
        <v>33773837</v>
      </c>
      <c r="W26" s="45">
        <v>0</v>
      </c>
      <c r="X26" s="45">
        <v>7768234</v>
      </c>
      <c r="Y26" s="45">
        <v>1305370</v>
      </c>
      <c r="Z26" s="45">
        <v>0</v>
      </c>
      <c r="AA26" s="45">
        <f t="shared" si="2"/>
        <v>166489277</v>
      </c>
    </row>
    <row r="27" spans="1:27" ht="15.75">
      <c r="A27" s="11" t="s">
        <v>37</v>
      </c>
      <c r="B27" s="11"/>
      <c r="C27" s="5" t="s">
        <v>38</v>
      </c>
      <c r="D27" s="45">
        <v>105505808</v>
      </c>
      <c r="E27" s="45">
        <v>25359623</v>
      </c>
      <c r="F27" s="45">
        <v>40024273</v>
      </c>
      <c r="G27" s="45">
        <v>0</v>
      </c>
      <c r="H27" s="45">
        <v>0</v>
      </c>
      <c r="I27" s="45">
        <v>0</v>
      </c>
      <c r="J27" s="45">
        <v>0</v>
      </c>
      <c r="K27" s="45">
        <f t="shared" si="0"/>
        <v>170889704</v>
      </c>
      <c r="L27" s="45">
        <v>110310359</v>
      </c>
      <c r="M27" s="45">
        <v>26283311</v>
      </c>
      <c r="N27" s="45">
        <v>30773694</v>
      </c>
      <c r="O27" s="45">
        <v>0</v>
      </c>
      <c r="P27" s="45">
        <v>4788967</v>
      </c>
      <c r="Q27" s="45">
        <v>2427590</v>
      </c>
      <c r="R27" s="45">
        <v>0</v>
      </c>
      <c r="S27" s="45">
        <f t="shared" si="1"/>
        <v>174583921</v>
      </c>
      <c r="T27" s="45">
        <v>109396498</v>
      </c>
      <c r="U27" s="45">
        <v>25596856</v>
      </c>
      <c r="V27" s="45">
        <v>29688411</v>
      </c>
      <c r="W27" s="45">
        <v>0</v>
      </c>
      <c r="X27" s="45">
        <v>4788967</v>
      </c>
      <c r="Y27" s="45">
        <v>1432083</v>
      </c>
      <c r="Z27" s="45">
        <v>0</v>
      </c>
      <c r="AA27" s="45">
        <f t="shared" si="2"/>
        <v>170902815</v>
      </c>
    </row>
    <row r="28" spans="1:27" ht="15.75">
      <c r="A28" s="11" t="s">
        <v>39</v>
      </c>
      <c r="B28" s="11"/>
      <c r="C28" s="5" t="s">
        <v>40</v>
      </c>
      <c r="D28" s="45">
        <v>106984639</v>
      </c>
      <c r="E28" s="45">
        <v>25763458</v>
      </c>
      <c r="F28" s="45">
        <v>40955985</v>
      </c>
      <c r="G28" s="45">
        <v>0</v>
      </c>
      <c r="H28" s="45">
        <v>0</v>
      </c>
      <c r="I28" s="45">
        <v>0</v>
      </c>
      <c r="J28" s="45">
        <v>0</v>
      </c>
      <c r="K28" s="45">
        <f t="shared" si="0"/>
        <v>173704082</v>
      </c>
      <c r="L28" s="45">
        <v>109202139</v>
      </c>
      <c r="M28" s="45">
        <v>26561468</v>
      </c>
      <c r="N28" s="45">
        <v>35768532</v>
      </c>
      <c r="O28" s="45">
        <v>0</v>
      </c>
      <c r="P28" s="45">
        <v>4905347</v>
      </c>
      <c r="Q28" s="45">
        <v>105000</v>
      </c>
      <c r="R28" s="45">
        <v>0</v>
      </c>
      <c r="S28" s="45">
        <f t="shared" si="1"/>
        <v>176542486</v>
      </c>
      <c r="T28" s="45">
        <v>108374000</v>
      </c>
      <c r="U28" s="45">
        <v>25906722</v>
      </c>
      <c r="V28" s="45">
        <v>31871973</v>
      </c>
      <c r="W28" s="45">
        <v>0</v>
      </c>
      <c r="X28" s="45">
        <v>4905347</v>
      </c>
      <c r="Y28" s="45">
        <v>105000</v>
      </c>
      <c r="Z28" s="45">
        <v>0</v>
      </c>
      <c r="AA28" s="45">
        <f t="shared" si="2"/>
        <v>171163042</v>
      </c>
    </row>
    <row r="29" spans="1:27" ht="15.75">
      <c r="A29" s="11" t="s">
        <v>41</v>
      </c>
      <c r="B29" s="11"/>
      <c r="C29" s="5" t="s">
        <v>42</v>
      </c>
      <c r="D29" s="45">
        <v>115782336</v>
      </c>
      <c r="E29" s="45">
        <v>28012566</v>
      </c>
      <c r="F29" s="45">
        <v>49316819</v>
      </c>
      <c r="G29" s="45">
        <v>0</v>
      </c>
      <c r="H29" s="45">
        <v>0</v>
      </c>
      <c r="I29" s="45">
        <v>0</v>
      </c>
      <c r="J29" s="45">
        <v>0</v>
      </c>
      <c r="K29" s="45">
        <f t="shared" si="0"/>
        <v>193111721</v>
      </c>
      <c r="L29" s="45">
        <v>117615262</v>
      </c>
      <c r="M29" s="45">
        <v>28250958</v>
      </c>
      <c r="N29" s="45">
        <v>47263828</v>
      </c>
      <c r="O29" s="45">
        <v>0</v>
      </c>
      <c r="P29" s="45">
        <v>10406381</v>
      </c>
      <c r="Q29" s="45">
        <v>962323</v>
      </c>
      <c r="R29" s="45">
        <v>0</v>
      </c>
      <c r="S29" s="45">
        <f t="shared" si="1"/>
        <v>204498752</v>
      </c>
      <c r="T29" s="45">
        <v>115234129</v>
      </c>
      <c r="U29" s="45">
        <v>27709468</v>
      </c>
      <c r="V29" s="45">
        <v>39487380</v>
      </c>
      <c r="W29" s="45">
        <v>0</v>
      </c>
      <c r="X29" s="45">
        <v>10406381</v>
      </c>
      <c r="Y29" s="45">
        <v>962034</v>
      </c>
      <c r="Z29" s="45">
        <v>0</v>
      </c>
      <c r="AA29" s="45">
        <f t="shared" si="2"/>
        <v>193799392</v>
      </c>
    </row>
    <row r="30" spans="1:27" ht="15.75">
      <c r="A30" s="11" t="s">
        <v>43</v>
      </c>
      <c r="B30" s="11"/>
      <c r="C30" s="5" t="s">
        <v>44</v>
      </c>
      <c r="D30" s="45">
        <v>91937162</v>
      </c>
      <c r="E30" s="45">
        <v>22102372</v>
      </c>
      <c r="F30" s="45">
        <v>37494727</v>
      </c>
      <c r="G30" s="45">
        <v>0</v>
      </c>
      <c r="H30" s="45">
        <v>0</v>
      </c>
      <c r="I30" s="45">
        <v>0</v>
      </c>
      <c r="J30" s="45">
        <v>0</v>
      </c>
      <c r="K30" s="45">
        <f t="shared" si="0"/>
        <v>151534261</v>
      </c>
      <c r="L30" s="45">
        <v>93058550</v>
      </c>
      <c r="M30" s="45">
        <v>22265738</v>
      </c>
      <c r="N30" s="45">
        <v>34304776</v>
      </c>
      <c r="O30" s="45">
        <v>0</v>
      </c>
      <c r="P30" s="45">
        <v>3429437</v>
      </c>
      <c r="Q30" s="45">
        <v>1861138</v>
      </c>
      <c r="R30" s="45">
        <v>0</v>
      </c>
      <c r="S30" s="45">
        <f t="shared" si="1"/>
        <v>154919639</v>
      </c>
      <c r="T30" s="45">
        <v>92308213</v>
      </c>
      <c r="U30" s="45">
        <v>22022402</v>
      </c>
      <c r="V30" s="45">
        <v>29277289</v>
      </c>
      <c r="W30" s="45">
        <v>0</v>
      </c>
      <c r="X30" s="45">
        <v>3429437</v>
      </c>
      <c r="Y30" s="45">
        <v>1807150</v>
      </c>
      <c r="Z30" s="45">
        <v>0</v>
      </c>
      <c r="AA30" s="45">
        <f t="shared" si="2"/>
        <v>148844491</v>
      </c>
    </row>
    <row r="31" spans="1:27" ht="15.75">
      <c r="A31" s="11" t="s">
        <v>45</v>
      </c>
      <c r="B31" s="11"/>
      <c r="C31" s="5" t="s">
        <v>46</v>
      </c>
      <c r="D31" s="45">
        <v>86795433</v>
      </c>
      <c r="E31" s="45">
        <v>21004480</v>
      </c>
      <c r="F31" s="45">
        <v>40955883</v>
      </c>
      <c r="G31" s="45">
        <v>0</v>
      </c>
      <c r="H31" s="45">
        <v>0</v>
      </c>
      <c r="I31" s="45">
        <v>0</v>
      </c>
      <c r="J31" s="45">
        <v>0</v>
      </c>
      <c r="K31" s="45">
        <f t="shared" si="0"/>
        <v>148755796</v>
      </c>
      <c r="L31" s="45">
        <v>87619922</v>
      </c>
      <c r="M31" s="45">
        <v>22172019</v>
      </c>
      <c r="N31" s="45">
        <v>35467025</v>
      </c>
      <c r="O31" s="45">
        <v>0</v>
      </c>
      <c r="P31" s="45">
        <v>10678207</v>
      </c>
      <c r="Q31" s="45">
        <v>777609</v>
      </c>
      <c r="R31" s="45">
        <v>0</v>
      </c>
      <c r="S31" s="45">
        <f t="shared" si="1"/>
        <v>156714782</v>
      </c>
      <c r="T31" s="45">
        <v>87340632</v>
      </c>
      <c r="U31" s="45">
        <v>20920048</v>
      </c>
      <c r="V31" s="45">
        <v>32517090</v>
      </c>
      <c r="W31" s="45">
        <v>0</v>
      </c>
      <c r="X31" s="45">
        <v>10678207</v>
      </c>
      <c r="Y31" s="45">
        <v>339606</v>
      </c>
      <c r="Z31" s="45">
        <v>0</v>
      </c>
      <c r="AA31" s="45">
        <f t="shared" si="2"/>
        <v>151795583</v>
      </c>
    </row>
    <row r="32" spans="1:27" ht="15.75">
      <c r="A32" s="11" t="s">
        <v>47</v>
      </c>
      <c r="B32" s="11"/>
      <c r="C32" s="5" t="s">
        <v>48</v>
      </c>
      <c r="D32" s="45">
        <v>87575263</v>
      </c>
      <c r="E32" s="45">
        <v>21404289</v>
      </c>
      <c r="F32" s="45">
        <v>31465039</v>
      </c>
      <c r="G32" s="45">
        <v>0</v>
      </c>
      <c r="H32" s="45">
        <v>0</v>
      </c>
      <c r="I32" s="45">
        <v>0</v>
      </c>
      <c r="J32" s="45">
        <v>0</v>
      </c>
      <c r="K32" s="45">
        <f t="shared" si="0"/>
        <v>140444591</v>
      </c>
      <c r="L32" s="45">
        <v>86494955</v>
      </c>
      <c r="M32" s="45">
        <v>21267981</v>
      </c>
      <c r="N32" s="45">
        <v>26550596</v>
      </c>
      <c r="O32" s="45">
        <v>0</v>
      </c>
      <c r="P32" s="45">
        <v>6150664</v>
      </c>
      <c r="Q32" s="45">
        <v>0</v>
      </c>
      <c r="R32" s="45">
        <v>0</v>
      </c>
      <c r="S32" s="45">
        <f t="shared" si="1"/>
        <v>140464196</v>
      </c>
      <c r="T32" s="45">
        <v>81673544</v>
      </c>
      <c r="U32" s="45">
        <v>19443430</v>
      </c>
      <c r="V32" s="45">
        <v>22476277</v>
      </c>
      <c r="W32" s="45">
        <v>0</v>
      </c>
      <c r="X32" s="45">
        <v>6150664</v>
      </c>
      <c r="Y32" s="45">
        <v>0</v>
      </c>
      <c r="Z32" s="45">
        <v>0</v>
      </c>
      <c r="AA32" s="45">
        <f t="shared" si="2"/>
        <v>129743915</v>
      </c>
    </row>
    <row r="33" spans="1:27" ht="15.75">
      <c r="A33" s="11" t="s">
        <v>49</v>
      </c>
      <c r="B33" s="11"/>
      <c r="C33" s="5" t="s">
        <v>245</v>
      </c>
      <c r="D33" s="45">
        <v>91917371</v>
      </c>
      <c r="E33" s="45">
        <v>22045524</v>
      </c>
      <c r="F33" s="45">
        <v>43317966</v>
      </c>
      <c r="G33" s="45">
        <v>0</v>
      </c>
      <c r="H33" s="45">
        <v>0</v>
      </c>
      <c r="I33" s="45">
        <v>0</v>
      </c>
      <c r="J33" s="45">
        <v>0</v>
      </c>
      <c r="K33" s="45">
        <f t="shared" si="0"/>
        <v>157280861</v>
      </c>
      <c r="L33" s="45">
        <v>93340471</v>
      </c>
      <c r="M33" s="45">
        <v>22443571</v>
      </c>
      <c r="N33" s="45">
        <v>38016201</v>
      </c>
      <c r="O33" s="45">
        <v>0</v>
      </c>
      <c r="P33" s="45">
        <v>6576819</v>
      </c>
      <c r="Q33" s="45">
        <v>3226399</v>
      </c>
      <c r="R33" s="45">
        <v>0</v>
      </c>
      <c r="S33" s="45">
        <f t="shared" si="1"/>
        <v>163603461</v>
      </c>
      <c r="T33" s="45">
        <v>93000982</v>
      </c>
      <c r="U33" s="45">
        <v>22164902</v>
      </c>
      <c r="V33" s="45">
        <v>32750245</v>
      </c>
      <c r="W33" s="45">
        <v>0</v>
      </c>
      <c r="X33" s="45">
        <v>6576819</v>
      </c>
      <c r="Y33" s="45">
        <v>2113399</v>
      </c>
      <c r="Z33" s="45">
        <v>0</v>
      </c>
      <c r="AA33" s="45">
        <f t="shared" si="2"/>
        <v>156606347</v>
      </c>
    </row>
    <row r="34" spans="1:27" ht="15.75">
      <c r="A34" s="11" t="s">
        <v>50</v>
      </c>
      <c r="B34" s="11"/>
      <c r="C34" s="5" t="s">
        <v>51</v>
      </c>
      <c r="D34" s="45">
        <v>95867368</v>
      </c>
      <c r="E34" s="45">
        <v>23038952</v>
      </c>
      <c r="F34" s="45">
        <v>50215677</v>
      </c>
      <c r="G34" s="45">
        <v>0</v>
      </c>
      <c r="H34" s="45">
        <v>0</v>
      </c>
      <c r="I34" s="45">
        <v>0</v>
      </c>
      <c r="J34" s="45">
        <v>0</v>
      </c>
      <c r="K34" s="45">
        <f t="shared" si="0"/>
        <v>169121997</v>
      </c>
      <c r="L34" s="45">
        <v>96682492</v>
      </c>
      <c r="M34" s="45">
        <v>26542996</v>
      </c>
      <c r="N34" s="45">
        <v>45789143</v>
      </c>
      <c r="O34" s="45">
        <v>0</v>
      </c>
      <c r="P34" s="45">
        <v>8429371</v>
      </c>
      <c r="Q34" s="45">
        <v>576627</v>
      </c>
      <c r="R34" s="45">
        <v>0</v>
      </c>
      <c r="S34" s="45">
        <f>SUM(L34:R34)</f>
        <v>178020629</v>
      </c>
      <c r="T34" s="45">
        <v>91415090</v>
      </c>
      <c r="U34" s="45">
        <v>21781704</v>
      </c>
      <c r="V34" s="45">
        <v>42400761</v>
      </c>
      <c r="W34" s="45">
        <v>0</v>
      </c>
      <c r="X34" s="45">
        <v>8429371</v>
      </c>
      <c r="Y34" s="45">
        <v>130980</v>
      </c>
      <c r="Z34" s="45">
        <v>0</v>
      </c>
      <c r="AA34" s="45">
        <f t="shared" si="2"/>
        <v>164157906</v>
      </c>
    </row>
    <row r="35" spans="1:27" ht="15.75">
      <c r="A35" s="11" t="s">
        <v>52</v>
      </c>
      <c r="B35" s="11"/>
      <c r="C35" s="5" t="s">
        <v>53</v>
      </c>
      <c r="D35" s="45">
        <v>90859154</v>
      </c>
      <c r="E35" s="45">
        <v>21874979</v>
      </c>
      <c r="F35" s="45">
        <v>42650073</v>
      </c>
      <c r="G35" s="45">
        <v>0</v>
      </c>
      <c r="H35" s="45">
        <v>0</v>
      </c>
      <c r="I35" s="45">
        <v>0</v>
      </c>
      <c r="J35" s="45">
        <v>0</v>
      </c>
      <c r="K35" s="45">
        <f t="shared" si="0"/>
        <v>155384206</v>
      </c>
      <c r="L35" s="45">
        <v>96240671</v>
      </c>
      <c r="M35" s="45">
        <v>22642851</v>
      </c>
      <c r="N35" s="45">
        <v>39182498</v>
      </c>
      <c r="O35" s="45">
        <v>0</v>
      </c>
      <c r="P35" s="45">
        <v>6079728</v>
      </c>
      <c r="Q35" s="45">
        <v>845685</v>
      </c>
      <c r="R35" s="45">
        <v>0</v>
      </c>
      <c r="S35" s="45">
        <f t="shared" si="1"/>
        <v>164991433</v>
      </c>
      <c r="T35" s="45">
        <v>95622917</v>
      </c>
      <c r="U35" s="45">
        <v>22363898</v>
      </c>
      <c r="V35" s="45">
        <v>37249800</v>
      </c>
      <c r="W35" s="45">
        <v>0</v>
      </c>
      <c r="X35" s="45">
        <v>6079728</v>
      </c>
      <c r="Y35" s="45">
        <v>841584</v>
      </c>
      <c r="Z35" s="45">
        <v>0</v>
      </c>
      <c r="AA35" s="45">
        <f t="shared" si="2"/>
        <v>162157927</v>
      </c>
    </row>
    <row r="36" spans="1:27" ht="15.75">
      <c r="A36" s="11" t="s">
        <v>54</v>
      </c>
      <c r="B36" s="11"/>
      <c r="C36" s="5" t="s">
        <v>55</v>
      </c>
      <c r="D36" s="45">
        <v>66944410</v>
      </c>
      <c r="E36" s="45">
        <v>16296918</v>
      </c>
      <c r="F36" s="45">
        <v>29719041</v>
      </c>
      <c r="G36" s="45">
        <v>0</v>
      </c>
      <c r="H36" s="45">
        <v>0</v>
      </c>
      <c r="I36" s="45">
        <v>0</v>
      </c>
      <c r="J36" s="45">
        <v>0</v>
      </c>
      <c r="K36" s="45">
        <f t="shared" si="0"/>
        <v>112960369</v>
      </c>
      <c r="L36" s="45">
        <v>65746702</v>
      </c>
      <c r="M36" s="45">
        <v>15618944</v>
      </c>
      <c r="N36" s="45">
        <v>27290333</v>
      </c>
      <c r="O36" s="45">
        <v>50000</v>
      </c>
      <c r="P36" s="45">
        <v>3409124</v>
      </c>
      <c r="Q36" s="45">
        <v>785500</v>
      </c>
      <c r="R36" s="45">
        <v>0</v>
      </c>
      <c r="S36" s="45">
        <f t="shared" si="1"/>
        <v>112900603</v>
      </c>
      <c r="T36" s="45">
        <v>64896538</v>
      </c>
      <c r="U36" s="45">
        <v>14848856</v>
      </c>
      <c r="V36" s="45">
        <v>25050369</v>
      </c>
      <c r="W36" s="45">
        <v>50000</v>
      </c>
      <c r="X36" s="45">
        <v>3409124</v>
      </c>
      <c r="Y36" s="45">
        <v>391987</v>
      </c>
      <c r="Z36" s="45">
        <v>0</v>
      </c>
      <c r="AA36" s="45">
        <f t="shared" si="2"/>
        <v>108646874</v>
      </c>
    </row>
    <row r="37" spans="1:27" ht="15.75">
      <c r="A37" s="11" t="s">
        <v>56</v>
      </c>
      <c r="B37" s="11"/>
      <c r="C37" s="5" t="s">
        <v>57</v>
      </c>
      <c r="D37" s="45">
        <v>83475497</v>
      </c>
      <c r="E37" s="45">
        <v>20448816</v>
      </c>
      <c r="F37" s="45">
        <v>48972730</v>
      </c>
      <c r="G37" s="45">
        <v>0</v>
      </c>
      <c r="H37" s="45">
        <v>0</v>
      </c>
      <c r="I37" s="45">
        <v>0</v>
      </c>
      <c r="J37" s="45">
        <v>0</v>
      </c>
      <c r="K37" s="45">
        <f t="shared" si="0"/>
        <v>152897043</v>
      </c>
      <c r="L37" s="45">
        <v>82437933</v>
      </c>
      <c r="M37" s="45">
        <v>20531771</v>
      </c>
      <c r="N37" s="45">
        <v>41244407</v>
      </c>
      <c r="O37" s="45">
        <v>0</v>
      </c>
      <c r="P37" s="45">
        <v>5853754</v>
      </c>
      <c r="Q37" s="45">
        <v>4157376</v>
      </c>
      <c r="R37" s="45" t="s">
        <v>164</v>
      </c>
      <c r="S37" s="45">
        <f t="shared" si="1"/>
        <v>154225241</v>
      </c>
      <c r="T37" s="45">
        <v>81916123</v>
      </c>
      <c r="U37" s="45">
        <v>20199649</v>
      </c>
      <c r="V37" s="45">
        <v>34658644</v>
      </c>
      <c r="W37" s="45">
        <v>0</v>
      </c>
      <c r="X37" s="45">
        <v>5853754</v>
      </c>
      <c r="Y37" s="45">
        <v>3872859</v>
      </c>
      <c r="Z37" s="45">
        <v>0</v>
      </c>
      <c r="AA37" s="45">
        <f t="shared" si="2"/>
        <v>146501029</v>
      </c>
    </row>
    <row r="38" spans="1:27" ht="15.75">
      <c r="A38" s="11" t="s">
        <v>58</v>
      </c>
      <c r="B38" s="11"/>
      <c r="C38" s="5" t="s">
        <v>59</v>
      </c>
      <c r="D38" s="45">
        <v>102523814</v>
      </c>
      <c r="E38" s="45">
        <v>24743290</v>
      </c>
      <c r="F38" s="45">
        <v>52183472</v>
      </c>
      <c r="G38" s="45">
        <v>0</v>
      </c>
      <c r="H38" s="45">
        <v>0</v>
      </c>
      <c r="I38" s="45">
        <v>0</v>
      </c>
      <c r="J38" s="45">
        <v>0</v>
      </c>
      <c r="K38" s="45">
        <f t="shared" si="0"/>
        <v>179450576</v>
      </c>
      <c r="L38" s="45">
        <v>101389606</v>
      </c>
      <c r="M38" s="45">
        <v>24614434</v>
      </c>
      <c r="N38" s="45">
        <v>52952385</v>
      </c>
      <c r="O38" s="45">
        <v>0</v>
      </c>
      <c r="P38" s="45">
        <v>5171324</v>
      </c>
      <c r="Q38" s="45">
        <v>3382700</v>
      </c>
      <c r="R38" s="45">
        <v>0</v>
      </c>
      <c r="S38" s="45">
        <f t="shared" si="1"/>
        <v>187510449</v>
      </c>
      <c r="T38" s="45">
        <v>98201589</v>
      </c>
      <c r="U38" s="45">
        <v>24062821</v>
      </c>
      <c r="V38" s="45">
        <v>45729638</v>
      </c>
      <c r="W38" s="45">
        <v>0</v>
      </c>
      <c r="X38" s="45">
        <v>5171324</v>
      </c>
      <c r="Y38" s="45">
        <v>2000000</v>
      </c>
      <c r="Z38" s="45">
        <v>0</v>
      </c>
      <c r="AA38" s="45">
        <f t="shared" si="2"/>
        <v>175165372</v>
      </c>
    </row>
    <row r="39" spans="1:27" ht="15.75">
      <c r="A39" s="11" t="s">
        <v>60</v>
      </c>
      <c r="B39" s="11"/>
      <c r="C39" s="5" t="s">
        <v>61</v>
      </c>
      <c r="D39" s="45">
        <v>75997056</v>
      </c>
      <c r="E39" s="45">
        <v>18402308</v>
      </c>
      <c r="F39" s="45">
        <v>37172568</v>
      </c>
      <c r="G39" s="45">
        <v>0</v>
      </c>
      <c r="H39" s="45">
        <v>0</v>
      </c>
      <c r="I39" s="45">
        <v>0</v>
      </c>
      <c r="J39" s="45">
        <v>0</v>
      </c>
      <c r="K39" s="45">
        <f t="shared" si="0"/>
        <v>131571932</v>
      </c>
      <c r="L39" s="45">
        <v>76097956</v>
      </c>
      <c r="M39" s="45">
        <v>18424551</v>
      </c>
      <c r="N39" s="45">
        <v>35867639</v>
      </c>
      <c r="O39" s="45">
        <v>0</v>
      </c>
      <c r="P39" s="45">
        <v>8933804</v>
      </c>
      <c r="Q39" s="45">
        <v>1870730</v>
      </c>
      <c r="R39" s="45">
        <v>0</v>
      </c>
      <c r="S39" s="45">
        <f t="shared" si="1"/>
        <v>141194680</v>
      </c>
      <c r="T39" s="45">
        <v>75766990</v>
      </c>
      <c r="U39" s="45">
        <v>18042757</v>
      </c>
      <c r="V39" s="45">
        <v>31556827</v>
      </c>
      <c r="W39" s="45">
        <v>0</v>
      </c>
      <c r="X39" s="45">
        <v>8933804</v>
      </c>
      <c r="Y39" s="45">
        <v>1870655</v>
      </c>
      <c r="Z39" s="45">
        <v>0</v>
      </c>
      <c r="AA39" s="45">
        <f t="shared" si="2"/>
        <v>136171033</v>
      </c>
    </row>
    <row r="40" spans="1:27" ht="15.75">
      <c r="A40" s="11" t="s">
        <v>62</v>
      </c>
      <c r="B40" s="11"/>
      <c r="C40" s="5" t="s">
        <v>63</v>
      </c>
      <c r="D40" s="45">
        <v>53999072</v>
      </c>
      <c r="E40" s="45">
        <v>12083685</v>
      </c>
      <c r="F40" s="45">
        <v>24919361</v>
      </c>
      <c r="G40" s="45">
        <v>0</v>
      </c>
      <c r="H40" s="45">
        <v>0</v>
      </c>
      <c r="I40" s="45">
        <v>0</v>
      </c>
      <c r="J40" s="45">
        <v>0</v>
      </c>
      <c r="K40" s="45">
        <f t="shared" si="0"/>
        <v>91002118</v>
      </c>
      <c r="L40" s="45">
        <v>55471900</v>
      </c>
      <c r="M40" s="45">
        <v>12595725</v>
      </c>
      <c r="N40" s="45">
        <v>22983346</v>
      </c>
      <c r="O40" s="45">
        <v>0</v>
      </c>
      <c r="P40" s="45">
        <v>3119197</v>
      </c>
      <c r="Q40" s="45">
        <v>791190</v>
      </c>
      <c r="R40" s="45">
        <v>0</v>
      </c>
      <c r="S40" s="45">
        <f t="shared" si="1"/>
        <v>94961358</v>
      </c>
      <c r="T40" s="45">
        <v>55232704</v>
      </c>
      <c r="U40" s="45">
        <v>12429317</v>
      </c>
      <c r="V40" s="45">
        <v>19944018</v>
      </c>
      <c r="W40" s="45">
        <v>0</v>
      </c>
      <c r="X40" s="45">
        <v>3119197</v>
      </c>
      <c r="Y40" s="45">
        <v>791151</v>
      </c>
      <c r="Z40" s="45">
        <v>0</v>
      </c>
      <c r="AA40" s="45">
        <f t="shared" si="2"/>
        <v>91516387</v>
      </c>
    </row>
    <row r="41" spans="1:27" ht="15.75">
      <c r="A41" s="11" t="s">
        <v>64</v>
      </c>
      <c r="B41" s="11"/>
      <c r="C41" s="5" t="s">
        <v>65</v>
      </c>
      <c r="D41" s="45">
        <v>83412832</v>
      </c>
      <c r="E41" s="45">
        <v>20246674</v>
      </c>
      <c r="F41" s="45">
        <v>37691340</v>
      </c>
      <c r="G41" s="45">
        <v>0</v>
      </c>
      <c r="H41" s="45">
        <v>0</v>
      </c>
      <c r="I41" s="45">
        <v>0</v>
      </c>
      <c r="J41" s="45">
        <v>0</v>
      </c>
      <c r="K41" s="45">
        <f t="shared" si="0"/>
        <v>141350846</v>
      </c>
      <c r="L41" s="45">
        <v>82190124</v>
      </c>
      <c r="M41" s="45">
        <v>20082018</v>
      </c>
      <c r="N41" s="45">
        <v>36332655</v>
      </c>
      <c r="O41" s="45">
        <v>0</v>
      </c>
      <c r="P41" s="45">
        <v>4038611</v>
      </c>
      <c r="Q41" s="45">
        <v>908295</v>
      </c>
      <c r="R41" s="45">
        <v>0</v>
      </c>
      <c r="S41" s="45">
        <f t="shared" si="1"/>
        <v>143551703</v>
      </c>
      <c r="T41" s="45">
        <v>79008826</v>
      </c>
      <c r="U41" s="45">
        <v>19021378</v>
      </c>
      <c r="V41" s="45">
        <v>32086590</v>
      </c>
      <c r="W41" s="45">
        <v>0</v>
      </c>
      <c r="X41" s="45">
        <v>4038611</v>
      </c>
      <c r="Y41" s="45">
        <v>817397</v>
      </c>
      <c r="Z41" s="45">
        <v>0</v>
      </c>
      <c r="AA41" s="45">
        <f t="shared" si="2"/>
        <v>134972802</v>
      </c>
    </row>
    <row r="42" spans="1:27" s="50" customFormat="1" ht="15.75">
      <c r="A42" s="79" t="s">
        <v>66</v>
      </c>
      <c r="B42" s="79"/>
      <c r="C42" s="79"/>
      <c r="D42" s="13">
        <f aca="true" t="shared" si="3" ref="D42:K42">SUM(D9:D41)</f>
        <v>3400048522</v>
      </c>
      <c r="E42" s="13">
        <f t="shared" si="3"/>
        <v>819382898</v>
      </c>
      <c r="F42" s="13">
        <f t="shared" si="3"/>
        <v>1497810224</v>
      </c>
      <c r="G42" s="13">
        <f t="shared" si="3"/>
        <v>0</v>
      </c>
      <c r="H42" s="13">
        <f t="shared" si="3"/>
        <v>0</v>
      </c>
      <c r="I42" s="13">
        <f t="shared" si="3"/>
        <v>0</v>
      </c>
      <c r="J42" s="13">
        <f t="shared" si="3"/>
        <v>0</v>
      </c>
      <c r="K42" s="13">
        <f t="shared" si="3"/>
        <v>5717241644</v>
      </c>
      <c r="L42" s="13">
        <f aca="true" t="shared" si="4" ref="L42:AA42">SUM(L9:L41)</f>
        <v>3399117329</v>
      </c>
      <c r="M42" s="13">
        <f t="shared" si="4"/>
        <v>824196789</v>
      </c>
      <c r="N42" s="13">
        <f t="shared" si="4"/>
        <v>1365560291</v>
      </c>
      <c r="O42" s="13">
        <f t="shared" si="4"/>
        <v>50000</v>
      </c>
      <c r="P42" s="13">
        <f t="shared" si="4"/>
        <v>216202344</v>
      </c>
      <c r="Q42" s="13">
        <f t="shared" si="4"/>
        <v>49892901</v>
      </c>
      <c r="R42" s="13">
        <f t="shared" si="4"/>
        <v>1734760</v>
      </c>
      <c r="S42" s="13">
        <f t="shared" si="4"/>
        <v>5856754414</v>
      </c>
      <c r="T42" s="13">
        <f t="shared" si="4"/>
        <v>3334027793</v>
      </c>
      <c r="U42" s="13">
        <f t="shared" si="4"/>
        <v>796530990</v>
      </c>
      <c r="V42" s="13">
        <f t="shared" si="4"/>
        <v>1194302749</v>
      </c>
      <c r="W42" s="13">
        <f t="shared" si="4"/>
        <v>50000</v>
      </c>
      <c r="X42" s="13">
        <f t="shared" si="4"/>
        <v>216202344</v>
      </c>
      <c r="Y42" s="13">
        <f t="shared" si="4"/>
        <v>43227282</v>
      </c>
      <c r="Z42" s="13">
        <f t="shared" si="4"/>
        <v>1734760</v>
      </c>
      <c r="AA42" s="13">
        <f t="shared" si="4"/>
        <v>5586075918</v>
      </c>
    </row>
    <row r="43" spans="1:27" s="50" customFormat="1" ht="15.75">
      <c r="A43" s="12" t="s">
        <v>67</v>
      </c>
      <c r="B43" s="12"/>
      <c r="C43" s="14" t="s">
        <v>68</v>
      </c>
      <c r="D43" s="13">
        <f>SUM(D44:D45)</f>
        <v>421355856</v>
      </c>
      <c r="E43" s="13">
        <f aca="true" t="shared" si="5" ref="E43:J43">SUM(E44:E45)</f>
        <v>99225305</v>
      </c>
      <c r="F43" s="13">
        <f t="shared" si="5"/>
        <v>138310000</v>
      </c>
      <c r="G43" s="13">
        <f t="shared" si="5"/>
        <v>0</v>
      </c>
      <c r="H43" s="13">
        <f t="shared" si="5"/>
        <v>0</v>
      </c>
      <c r="I43" s="13">
        <f t="shared" si="5"/>
        <v>11430000</v>
      </c>
      <c r="J43" s="13">
        <f t="shared" si="5"/>
        <v>1016180</v>
      </c>
      <c r="K43" s="13">
        <f>K44+K45</f>
        <v>671337341</v>
      </c>
      <c r="L43" s="13">
        <f>+L44+L45</f>
        <v>579128480</v>
      </c>
      <c r="M43" s="13">
        <f aca="true" t="shared" si="6" ref="M43:R43">+M44+M45</f>
        <v>134172424</v>
      </c>
      <c r="N43" s="13">
        <f t="shared" si="6"/>
        <v>242782073</v>
      </c>
      <c r="O43" s="13">
        <f t="shared" si="6"/>
        <v>0</v>
      </c>
      <c r="P43" s="13">
        <f t="shared" si="6"/>
        <v>24092108</v>
      </c>
      <c r="Q43" s="13">
        <f t="shared" si="6"/>
        <v>33058456</v>
      </c>
      <c r="R43" s="13">
        <f t="shared" si="6"/>
        <v>1066800</v>
      </c>
      <c r="S43" s="13">
        <f>S44+S45</f>
        <v>1014300341</v>
      </c>
      <c r="T43" s="13">
        <f>+T44+T45</f>
        <v>528740978</v>
      </c>
      <c r="U43" s="13">
        <f aca="true" t="shared" si="7" ref="U43:Z43">+U44+U45</f>
        <v>116248793</v>
      </c>
      <c r="V43" s="13">
        <f t="shared" si="7"/>
        <v>178929241</v>
      </c>
      <c r="W43" s="13">
        <f t="shared" si="7"/>
        <v>0</v>
      </c>
      <c r="X43" s="13">
        <f t="shared" si="7"/>
        <v>24092108</v>
      </c>
      <c r="Y43" s="13">
        <f t="shared" si="7"/>
        <v>28413135</v>
      </c>
      <c r="Z43" s="13">
        <f t="shared" si="7"/>
        <v>1039800</v>
      </c>
      <c r="AA43" s="13">
        <f>AA44+AA45</f>
        <v>877464055</v>
      </c>
    </row>
    <row r="44" spans="1:27" s="18" customFormat="1" ht="30">
      <c r="A44" s="15"/>
      <c r="B44" s="16" t="s">
        <v>129</v>
      </c>
      <c r="C44" s="47" t="s">
        <v>69</v>
      </c>
      <c r="D44" s="17">
        <v>268710009</v>
      </c>
      <c r="E44" s="17">
        <v>63597294</v>
      </c>
      <c r="F44" s="17">
        <v>101566000</v>
      </c>
      <c r="G44" s="17">
        <v>0</v>
      </c>
      <c r="H44" s="17">
        <v>0</v>
      </c>
      <c r="I44" s="17">
        <v>9298000</v>
      </c>
      <c r="J44" s="17">
        <v>1016000</v>
      </c>
      <c r="K44" s="17">
        <f t="shared" si="0"/>
        <v>444187303</v>
      </c>
      <c r="L44" s="17">
        <v>363229251</v>
      </c>
      <c r="M44" s="17">
        <v>85985543</v>
      </c>
      <c r="N44" s="17">
        <v>149172270</v>
      </c>
      <c r="O44" s="45">
        <v>0</v>
      </c>
      <c r="P44" s="17">
        <v>11555765</v>
      </c>
      <c r="Q44" s="17">
        <v>26696683</v>
      </c>
      <c r="R44" s="17">
        <v>1066800</v>
      </c>
      <c r="S44" s="17">
        <f>SUM(L44:R44)</f>
        <v>637706312</v>
      </c>
      <c r="T44" s="17">
        <v>331148155</v>
      </c>
      <c r="U44" s="17">
        <v>72682029</v>
      </c>
      <c r="V44" s="17">
        <v>115679677</v>
      </c>
      <c r="W44" s="17">
        <v>0</v>
      </c>
      <c r="X44" s="17">
        <v>11555765</v>
      </c>
      <c r="Y44" s="17">
        <v>24913144</v>
      </c>
      <c r="Z44" s="17">
        <v>1039800</v>
      </c>
      <c r="AA44" s="17">
        <f>SUM(T44:Z44)</f>
        <v>557018570</v>
      </c>
    </row>
    <row r="45" spans="1:27" s="18" customFormat="1" ht="15.75">
      <c r="A45" s="15"/>
      <c r="B45" s="16" t="s">
        <v>130</v>
      </c>
      <c r="C45" s="47" t="s">
        <v>70</v>
      </c>
      <c r="D45" s="17">
        <v>152645847</v>
      </c>
      <c r="E45" s="17">
        <v>35628011</v>
      </c>
      <c r="F45" s="17">
        <v>36744000</v>
      </c>
      <c r="G45" s="17">
        <v>0</v>
      </c>
      <c r="H45" s="17">
        <v>0</v>
      </c>
      <c r="I45" s="17">
        <v>2132000</v>
      </c>
      <c r="J45" s="17">
        <v>180</v>
      </c>
      <c r="K45" s="17">
        <f t="shared" si="0"/>
        <v>227150038</v>
      </c>
      <c r="L45" s="17">
        <v>215899229</v>
      </c>
      <c r="M45" s="17">
        <v>48186881</v>
      </c>
      <c r="N45" s="17">
        <v>93609803</v>
      </c>
      <c r="O45" s="45">
        <v>0</v>
      </c>
      <c r="P45" s="17">
        <v>12536343</v>
      </c>
      <c r="Q45" s="17">
        <v>6361773</v>
      </c>
      <c r="R45" s="17">
        <v>0</v>
      </c>
      <c r="S45" s="17">
        <f>SUM(L45:R45)</f>
        <v>376594029</v>
      </c>
      <c r="T45" s="17">
        <v>197592823</v>
      </c>
      <c r="U45" s="17">
        <v>43566764</v>
      </c>
      <c r="V45" s="17">
        <v>63249564</v>
      </c>
      <c r="W45" s="17">
        <v>0</v>
      </c>
      <c r="X45" s="17">
        <v>12536343</v>
      </c>
      <c r="Y45" s="17">
        <v>3499991</v>
      </c>
      <c r="Z45" s="17">
        <v>0</v>
      </c>
      <c r="AA45" s="17">
        <f>SUM(T45:Z45)</f>
        <v>320445485</v>
      </c>
    </row>
    <row r="46" spans="1:27" ht="15.75">
      <c r="A46" s="3" t="s">
        <v>71</v>
      </c>
      <c r="B46" s="3"/>
      <c r="C46" s="19" t="s">
        <v>72</v>
      </c>
      <c r="D46" s="45">
        <v>256104630</v>
      </c>
      <c r="E46" s="45">
        <v>62067021</v>
      </c>
      <c r="F46" s="45">
        <v>106703634</v>
      </c>
      <c r="G46" s="45">
        <v>0</v>
      </c>
      <c r="H46" s="45">
        <v>0</v>
      </c>
      <c r="I46" s="45">
        <v>22000750</v>
      </c>
      <c r="J46" s="45">
        <v>0</v>
      </c>
      <c r="K46" s="45">
        <f t="shared" si="0"/>
        <v>446876035</v>
      </c>
      <c r="L46" s="45">
        <v>285945861</v>
      </c>
      <c r="M46" s="45">
        <v>68418620</v>
      </c>
      <c r="N46" s="45">
        <v>130301016</v>
      </c>
      <c r="O46" s="45">
        <v>0</v>
      </c>
      <c r="P46" s="45">
        <v>11068385</v>
      </c>
      <c r="Q46" s="45">
        <v>62547346</v>
      </c>
      <c r="R46" s="45">
        <v>0</v>
      </c>
      <c r="S46" s="45">
        <f>SUM(L46:R46)</f>
        <v>558281228</v>
      </c>
      <c r="T46" s="45">
        <v>275780382</v>
      </c>
      <c r="U46" s="45">
        <v>67228530</v>
      </c>
      <c r="V46" s="45">
        <v>115925236</v>
      </c>
      <c r="W46" s="45">
        <v>0</v>
      </c>
      <c r="X46" s="45">
        <v>11068385</v>
      </c>
      <c r="Y46" s="45">
        <v>60135085</v>
      </c>
      <c r="Z46" s="45">
        <v>0</v>
      </c>
      <c r="AA46" s="45">
        <f>SUM(T46:Z46)</f>
        <v>530137618</v>
      </c>
    </row>
    <row r="47" spans="1:27" ht="15.75">
      <c r="A47" s="3" t="s">
        <v>73</v>
      </c>
      <c r="B47" s="3"/>
      <c r="C47" s="19" t="s">
        <v>74</v>
      </c>
      <c r="D47" s="45">
        <v>112540385</v>
      </c>
      <c r="E47" s="45">
        <v>26273227</v>
      </c>
      <c r="F47" s="45">
        <v>129147000</v>
      </c>
      <c r="G47" s="45">
        <v>0</v>
      </c>
      <c r="H47" s="45">
        <v>0</v>
      </c>
      <c r="I47" s="45">
        <v>0</v>
      </c>
      <c r="J47" s="45">
        <v>0</v>
      </c>
      <c r="K47" s="45">
        <f t="shared" si="0"/>
        <v>267960612</v>
      </c>
      <c r="L47" s="45">
        <v>147022819</v>
      </c>
      <c r="M47" s="45">
        <v>31761444</v>
      </c>
      <c r="N47" s="45">
        <v>172252609</v>
      </c>
      <c r="O47" s="45">
        <v>0</v>
      </c>
      <c r="P47" s="45">
        <v>9162818</v>
      </c>
      <c r="Q47" s="45">
        <v>5173462</v>
      </c>
      <c r="R47" s="45">
        <v>1473200</v>
      </c>
      <c r="S47" s="45">
        <f>SUM(L47:R47)</f>
        <v>366846352</v>
      </c>
      <c r="T47" s="45">
        <v>134652700</v>
      </c>
      <c r="U47" s="45">
        <v>29390298</v>
      </c>
      <c r="V47" s="45">
        <v>136616285</v>
      </c>
      <c r="W47" s="45">
        <v>0</v>
      </c>
      <c r="X47" s="45">
        <v>9162818</v>
      </c>
      <c r="Y47" s="45">
        <v>3428962</v>
      </c>
      <c r="Z47" s="45">
        <v>1473200</v>
      </c>
      <c r="AA47" s="45">
        <f>SUM(T47:Z47)</f>
        <v>314724263</v>
      </c>
    </row>
    <row r="48" spans="1:27" ht="15" customHeight="1">
      <c r="A48" s="76" t="s">
        <v>75</v>
      </c>
      <c r="B48" s="76"/>
      <c r="C48" s="76"/>
      <c r="D48" s="13">
        <f aca="true" t="shared" si="8" ref="D48:K48">D46+D47</f>
        <v>368645015</v>
      </c>
      <c r="E48" s="13">
        <f t="shared" si="8"/>
        <v>88340248</v>
      </c>
      <c r="F48" s="13">
        <f t="shared" si="8"/>
        <v>235850634</v>
      </c>
      <c r="G48" s="13">
        <f t="shared" si="8"/>
        <v>0</v>
      </c>
      <c r="H48" s="13">
        <f t="shared" si="8"/>
        <v>0</v>
      </c>
      <c r="I48" s="13">
        <f t="shared" si="8"/>
        <v>22000750</v>
      </c>
      <c r="J48" s="13">
        <f t="shared" si="8"/>
        <v>0</v>
      </c>
      <c r="K48" s="13">
        <f t="shared" si="8"/>
        <v>714836647</v>
      </c>
      <c r="L48" s="13">
        <f aca="true" t="shared" si="9" ref="L48:S48">L46+L47</f>
        <v>432968680</v>
      </c>
      <c r="M48" s="13">
        <f t="shared" si="9"/>
        <v>100180064</v>
      </c>
      <c r="N48" s="13">
        <f t="shared" si="9"/>
        <v>302553625</v>
      </c>
      <c r="O48" s="13">
        <f t="shared" si="9"/>
        <v>0</v>
      </c>
      <c r="P48" s="13">
        <f t="shared" si="9"/>
        <v>20231203</v>
      </c>
      <c r="Q48" s="13">
        <f t="shared" si="9"/>
        <v>67720808</v>
      </c>
      <c r="R48" s="13">
        <f t="shared" si="9"/>
        <v>1473200</v>
      </c>
      <c r="S48" s="13">
        <f t="shared" si="9"/>
        <v>925127580</v>
      </c>
      <c r="T48" s="13">
        <f aca="true" t="shared" si="10" ref="T48:AA48">T46+T47</f>
        <v>410433082</v>
      </c>
      <c r="U48" s="13">
        <f t="shared" si="10"/>
        <v>96618828</v>
      </c>
      <c r="V48" s="13">
        <f t="shared" si="10"/>
        <v>252541521</v>
      </c>
      <c r="W48" s="13">
        <f t="shared" si="10"/>
        <v>0</v>
      </c>
      <c r="X48" s="13">
        <f t="shared" si="10"/>
        <v>20231203</v>
      </c>
      <c r="Y48" s="13">
        <f>Y46+Y47</f>
        <v>63564047</v>
      </c>
      <c r="Z48" s="13">
        <f t="shared" si="10"/>
        <v>1473200</v>
      </c>
      <c r="AA48" s="13">
        <f t="shared" si="10"/>
        <v>844861881</v>
      </c>
    </row>
    <row r="49" spans="1:27" ht="15.75">
      <c r="A49" s="3" t="s">
        <v>76</v>
      </c>
      <c r="B49" s="3"/>
      <c r="C49" s="20" t="s">
        <v>77</v>
      </c>
      <c r="D49" s="45">
        <v>567959898</v>
      </c>
      <c r="E49" s="45">
        <v>133891998</v>
      </c>
      <c r="F49" s="45">
        <v>476694500</v>
      </c>
      <c r="G49" s="45">
        <v>0</v>
      </c>
      <c r="H49" s="45">
        <v>0</v>
      </c>
      <c r="I49" s="45">
        <v>0</v>
      </c>
      <c r="J49" s="45">
        <v>0</v>
      </c>
      <c r="K49" s="45">
        <f t="shared" si="0"/>
        <v>1178546396</v>
      </c>
      <c r="L49" s="45">
        <v>625870049</v>
      </c>
      <c r="M49" s="45">
        <v>147277218</v>
      </c>
      <c r="N49" s="45">
        <v>536888551</v>
      </c>
      <c r="O49" s="45">
        <v>0</v>
      </c>
      <c r="P49" s="45">
        <v>7606403</v>
      </c>
      <c r="Q49" s="45">
        <v>103713955</v>
      </c>
      <c r="R49" s="45">
        <v>0</v>
      </c>
      <c r="S49" s="45">
        <f>SUM(L49:R49)</f>
        <v>1421356176</v>
      </c>
      <c r="T49" s="45">
        <v>615607063</v>
      </c>
      <c r="U49" s="45">
        <v>134884801</v>
      </c>
      <c r="V49" s="45">
        <v>474076890</v>
      </c>
      <c r="W49" s="45">
        <v>0</v>
      </c>
      <c r="X49" s="45">
        <v>7606403</v>
      </c>
      <c r="Y49" s="45">
        <v>67628833</v>
      </c>
      <c r="Z49" s="45">
        <v>0</v>
      </c>
      <c r="AA49" s="45">
        <f>SUM(T49:Z49)</f>
        <v>1299803990</v>
      </c>
    </row>
    <row r="50" spans="1:27" ht="15.75">
      <c r="A50" s="3" t="s">
        <v>78</v>
      </c>
      <c r="B50" s="3"/>
      <c r="C50" s="20" t="s">
        <v>79</v>
      </c>
      <c r="D50" s="45">
        <v>81129184</v>
      </c>
      <c r="E50" s="45">
        <v>16490804</v>
      </c>
      <c r="F50" s="45">
        <v>84720000</v>
      </c>
      <c r="G50" s="45">
        <v>0</v>
      </c>
      <c r="H50" s="45">
        <v>0</v>
      </c>
      <c r="I50" s="45">
        <v>0</v>
      </c>
      <c r="J50" s="45">
        <v>0</v>
      </c>
      <c r="K50" s="45">
        <f t="shared" si="0"/>
        <v>182339988</v>
      </c>
      <c r="L50" s="45">
        <v>93094038</v>
      </c>
      <c r="M50" s="45">
        <v>21263439</v>
      </c>
      <c r="N50" s="45">
        <v>110852981</v>
      </c>
      <c r="O50" s="45">
        <v>0</v>
      </c>
      <c r="P50" s="45">
        <v>23632</v>
      </c>
      <c r="Q50" s="45">
        <v>4153000</v>
      </c>
      <c r="R50" s="45">
        <v>0</v>
      </c>
      <c r="S50" s="45">
        <f>SUM(L50:R50)</f>
        <v>229387090</v>
      </c>
      <c r="T50" s="45">
        <v>91687636</v>
      </c>
      <c r="U50" s="45">
        <v>20448918</v>
      </c>
      <c r="V50" s="45">
        <v>104738002</v>
      </c>
      <c r="W50" s="45">
        <v>0</v>
      </c>
      <c r="X50" s="45">
        <v>23632</v>
      </c>
      <c r="Y50" s="45">
        <v>4113233</v>
      </c>
      <c r="Z50" s="45">
        <v>0</v>
      </c>
      <c r="AA50" s="45">
        <f>SUM(T50:Z50)</f>
        <v>221011421</v>
      </c>
    </row>
    <row r="51" spans="1:27" s="50" customFormat="1" ht="15.75">
      <c r="A51" s="79" t="s">
        <v>80</v>
      </c>
      <c r="B51" s="79"/>
      <c r="C51" s="79"/>
      <c r="D51" s="13">
        <f aca="true" t="shared" si="11" ref="D51:K51">D49+D50</f>
        <v>649089082</v>
      </c>
      <c r="E51" s="13">
        <f t="shared" si="11"/>
        <v>150382802</v>
      </c>
      <c r="F51" s="13">
        <f t="shared" si="11"/>
        <v>561414500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si="11"/>
        <v>1360886384</v>
      </c>
      <c r="L51" s="13">
        <f aca="true" t="shared" si="12" ref="L51:S51">L49+L50</f>
        <v>718964087</v>
      </c>
      <c r="M51" s="13">
        <f t="shared" si="12"/>
        <v>168540657</v>
      </c>
      <c r="N51" s="13">
        <f t="shared" si="12"/>
        <v>647741532</v>
      </c>
      <c r="O51" s="13">
        <f t="shared" si="12"/>
        <v>0</v>
      </c>
      <c r="P51" s="13">
        <f t="shared" si="12"/>
        <v>7630035</v>
      </c>
      <c r="Q51" s="13">
        <f t="shared" si="12"/>
        <v>107866955</v>
      </c>
      <c r="R51" s="13">
        <f t="shared" si="12"/>
        <v>0</v>
      </c>
      <c r="S51" s="13">
        <f t="shared" si="12"/>
        <v>1650743266</v>
      </c>
      <c r="T51" s="13">
        <f aca="true" t="shared" si="13" ref="T51:AA51">T49+T50</f>
        <v>707294699</v>
      </c>
      <c r="U51" s="13">
        <f t="shared" si="13"/>
        <v>155333719</v>
      </c>
      <c r="V51" s="13">
        <f t="shared" si="13"/>
        <v>578814892</v>
      </c>
      <c r="W51" s="13">
        <f t="shared" si="13"/>
        <v>0</v>
      </c>
      <c r="X51" s="13">
        <f t="shared" si="13"/>
        <v>7630035</v>
      </c>
      <c r="Y51" s="13">
        <f t="shared" si="13"/>
        <v>71742066</v>
      </c>
      <c r="Z51" s="13">
        <f t="shared" si="13"/>
        <v>0</v>
      </c>
      <c r="AA51" s="13">
        <f t="shared" si="13"/>
        <v>1520815411</v>
      </c>
    </row>
    <row r="52" spans="1:27" s="50" customFormat="1" ht="15.75">
      <c r="A52" s="12" t="s">
        <v>81</v>
      </c>
      <c r="B52" s="12"/>
      <c r="C52" s="48" t="s">
        <v>131</v>
      </c>
      <c r="D52" s="13">
        <v>379180498</v>
      </c>
      <c r="E52" s="13">
        <v>83967745</v>
      </c>
      <c r="F52" s="13">
        <v>977435078</v>
      </c>
      <c r="G52" s="13">
        <v>0</v>
      </c>
      <c r="H52" s="13">
        <v>0</v>
      </c>
      <c r="I52" s="13">
        <v>3223379</v>
      </c>
      <c r="J52" s="13">
        <v>48100000</v>
      </c>
      <c r="K52" s="13">
        <f>SUM(D52:J52)</f>
        <v>1491906700</v>
      </c>
      <c r="L52" s="13">
        <v>417966689</v>
      </c>
      <c r="M52" s="13">
        <v>93327613</v>
      </c>
      <c r="N52" s="13">
        <v>1385188320</v>
      </c>
      <c r="O52" s="51">
        <v>0</v>
      </c>
      <c r="P52" s="51">
        <v>988145</v>
      </c>
      <c r="Q52" s="13">
        <v>172641248</v>
      </c>
      <c r="R52" s="13">
        <v>51795900</v>
      </c>
      <c r="S52" s="13">
        <f aca="true" t="shared" si="14" ref="S52:S59">SUM(L52:R52)</f>
        <v>2121907915</v>
      </c>
      <c r="T52" s="13">
        <v>396932394</v>
      </c>
      <c r="U52" s="13">
        <v>86727455</v>
      </c>
      <c r="V52" s="13">
        <v>1089908725</v>
      </c>
      <c r="W52" s="13">
        <v>0</v>
      </c>
      <c r="X52" s="13">
        <v>0</v>
      </c>
      <c r="Y52" s="13">
        <v>27209796</v>
      </c>
      <c r="Z52" s="13">
        <v>22334220</v>
      </c>
      <c r="AA52" s="13">
        <f aca="true" t="shared" si="15" ref="AA52:AA59">SUM(T52:Z52)</f>
        <v>1623112590</v>
      </c>
    </row>
    <row r="53" spans="1:27" s="50" customFormat="1" ht="15.75">
      <c r="A53" s="12" t="s">
        <v>82</v>
      </c>
      <c r="B53" s="12"/>
      <c r="C53" s="21" t="s">
        <v>83</v>
      </c>
      <c r="D53" s="13">
        <v>314779491</v>
      </c>
      <c r="E53" s="13">
        <v>75254681</v>
      </c>
      <c r="F53" s="13">
        <v>803244744</v>
      </c>
      <c r="G53" s="13">
        <v>0</v>
      </c>
      <c r="H53" s="13">
        <v>0</v>
      </c>
      <c r="I53" s="13">
        <v>1320800</v>
      </c>
      <c r="J53" s="13">
        <v>6350000</v>
      </c>
      <c r="K53" s="13">
        <f t="shared" si="0"/>
        <v>1200949716</v>
      </c>
      <c r="L53" s="13">
        <v>311103242</v>
      </c>
      <c r="M53" s="13">
        <v>79050756</v>
      </c>
      <c r="N53" s="13">
        <v>787838951</v>
      </c>
      <c r="O53" s="13">
        <v>0</v>
      </c>
      <c r="P53" s="13">
        <v>2388007</v>
      </c>
      <c r="Q53" s="13">
        <v>15976397</v>
      </c>
      <c r="R53" s="13">
        <v>476250</v>
      </c>
      <c r="S53" s="13">
        <f t="shared" si="14"/>
        <v>1196833603</v>
      </c>
      <c r="T53" s="13">
        <v>307274276</v>
      </c>
      <c r="U53" s="13">
        <v>75799171</v>
      </c>
      <c r="V53" s="13">
        <v>750208238</v>
      </c>
      <c r="W53" s="13">
        <v>0</v>
      </c>
      <c r="X53" s="13">
        <v>2388007</v>
      </c>
      <c r="Y53" s="13">
        <v>15067839</v>
      </c>
      <c r="Z53" s="13">
        <v>476250</v>
      </c>
      <c r="AA53" s="13">
        <f t="shared" si="15"/>
        <v>1151213781</v>
      </c>
    </row>
    <row r="54" spans="1:27" ht="34.5" customHeight="1">
      <c r="A54" s="3" t="s">
        <v>84</v>
      </c>
      <c r="B54" s="3"/>
      <c r="C54" s="22" t="s">
        <v>143</v>
      </c>
      <c r="D54" s="45">
        <v>438053718</v>
      </c>
      <c r="E54" s="45">
        <v>104959786</v>
      </c>
      <c r="F54" s="45">
        <v>2526506258</v>
      </c>
      <c r="G54" s="45">
        <v>0</v>
      </c>
      <c r="H54" s="45">
        <v>0</v>
      </c>
      <c r="I54" s="45">
        <v>0</v>
      </c>
      <c r="J54" s="45">
        <v>60000000</v>
      </c>
      <c r="K54" s="45">
        <f t="shared" si="0"/>
        <v>3129519762</v>
      </c>
      <c r="L54" s="45">
        <v>457949713</v>
      </c>
      <c r="M54" s="45">
        <v>116606256</v>
      </c>
      <c r="N54" s="45">
        <v>2641049637</v>
      </c>
      <c r="O54" s="45">
        <v>0</v>
      </c>
      <c r="P54" s="45">
        <v>0</v>
      </c>
      <c r="Q54" s="45">
        <v>69150141</v>
      </c>
      <c r="R54" s="45">
        <v>161330207</v>
      </c>
      <c r="S54" s="45">
        <f t="shared" si="14"/>
        <v>3446085954</v>
      </c>
      <c r="T54" s="45">
        <v>453105780</v>
      </c>
      <c r="U54" s="45">
        <v>115387354</v>
      </c>
      <c r="V54" s="45">
        <v>2507314659</v>
      </c>
      <c r="W54" s="45">
        <v>0</v>
      </c>
      <c r="X54" s="26">
        <v>0</v>
      </c>
      <c r="Y54" s="45">
        <v>46925468</v>
      </c>
      <c r="Z54" s="45">
        <v>107059198</v>
      </c>
      <c r="AA54" s="45">
        <f>SUM(T54:Z54)</f>
        <v>3229792459</v>
      </c>
    </row>
    <row r="55" spans="1:28" ht="15.75">
      <c r="A55" s="3" t="s">
        <v>85</v>
      </c>
      <c r="B55" s="3"/>
      <c r="C55" s="8" t="s">
        <v>86</v>
      </c>
      <c r="D55" s="45">
        <v>388548451</v>
      </c>
      <c r="E55" s="45">
        <v>92196500</v>
      </c>
      <c r="F55" s="45">
        <v>268720915</v>
      </c>
      <c r="G55" s="45">
        <v>820800</v>
      </c>
      <c r="H55" s="45">
        <v>0</v>
      </c>
      <c r="I55" s="45">
        <v>8500000</v>
      </c>
      <c r="J55" s="45">
        <v>0</v>
      </c>
      <c r="K55" s="45">
        <f t="shared" si="0"/>
        <v>758786666</v>
      </c>
      <c r="L55" s="45">
        <v>272591301</v>
      </c>
      <c r="M55" s="45">
        <v>66588068</v>
      </c>
      <c r="N55" s="45">
        <v>147419158</v>
      </c>
      <c r="O55" s="45">
        <v>473290</v>
      </c>
      <c r="P55" s="45">
        <v>59555508</v>
      </c>
      <c r="Q55" s="45">
        <v>301780</v>
      </c>
      <c r="R55" s="45"/>
      <c r="S55" s="45">
        <f t="shared" si="14"/>
        <v>546929105</v>
      </c>
      <c r="T55" s="45">
        <v>272591301</v>
      </c>
      <c r="U55" s="45">
        <v>66588068</v>
      </c>
      <c r="V55" s="45">
        <v>146757233</v>
      </c>
      <c r="W55" s="45">
        <v>473290</v>
      </c>
      <c r="X55" s="45">
        <v>59555508</v>
      </c>
      <c r="Y55" s="45">
        <v>301780</v>
      </c>
      <c r="Z55" s="45"/>
      <c r="AA55" s="45">
        <f>SUM(T55:Z55)</f>
        <v>546267180</v>
      </c>
      <c r="AB55" s="46"/>
    </row>
    <row r="56" spans="1:27" ht="15.75">
      <c r="A56" s="3" t="s">
        <v>87</v>
      </c>
      <c r="B56" s="3"/>
      <c r="C56" s="23" t="s">
        <v>88</v>
      </c>
      <c r="D56" s="45">
        <v>309942196</v>
      </c>
      <c r="E56" s="45">
        <v>76285878</v>
      </c>
      <c r="F56" s="45">
        <v>94877811</v>
      </c>
      <c r="G56" s="45">
        <v>0</v>
      </c>
      <c r="H56" s="45">
        <v>0</v>
      </c>
      <c r="I56" s="45">
        <v>3000000</v>
      </c>
      <c r="J56" s="45">
        <v>0</v>
      </c>
      <c r="K56" s="45">
        <f t="shared" si="0"/>
        <v>484105885</v>
      </c>
      <c r="L56" s="45">
        <v>532304208</v>
      </c>
      <c r="M56" s="45">
        <v>127874499</v>
      </c>
      <c r="N56" s="45">
        <v>214998883</v>
      </c>
      <c r="O56" s="45">
        <v>370500</v>
      </c>
      <c r="P56" s="45">
        <v>0</v>
      </c>
      <c r="Q56" s="45">
        <v>32753474</v>
      </c>
      <c r="R56" s="45">
        <v>0</v>
      </c>
      <c r="S56" s="45">
        <f t="shared" si="14"/>
        <v>908301564</v>
      </c>
      <c r="T56" s="45">
        <v>524860381</v>
      </c>
      <c r="U56" s="45">
        <v>124771844</v>
      </c>
      <c r="V56" s="45">
        <v>188700079</v>
      </c>
      <c r="W56" s="45">
        <v>353400</v>
      </c>
      <c r="X56" s="45">
        <v>0</v>
      </c>
      <c r="Y56" s="45">
        <v>31682423</v>
      </c>
      <c r="Z56" s="45">
        <v>0</v>
      </c>
      <c r="AA56" s="45">
        <f t="shared" si="15"/>
        <v>870368127</v>
      </c>
    </row>
    <row r="57" spans="1:27" ht="15.75">
      <c r="A57" s="3" t="s">
        <v>89</v>
      </c>
      <c r="B57" s="3"/>
      <c r="C57" s="24" t="s">
        <v>90</v>
      </c>
      <c r="D57" s="45">
        <v>792458720</v>
      </c>
      <c r="E57" s="45">
        <v>200269773</v>
      </c>
      <c r="F57" s="45">
        <v>164756614</v>
      </c>
      <c r="G57" s="45">
        <v>0</v>
      </c>
      <c r="H57" s="45">
        <v>0</v>
      </c>
      <c r="I57" s="45">
        <v>8004820</v>
      </c>
      <c r="J57" s="45">
        <v>0</v>
      </c>
      <c r="K57" s="45">
        <f t="shared" si="0"/>
        <v>1165489927</v>
      </c>
      <c r="L57" s="45">
        <v>916954819</v>
      </c>
      <c r="M57" s="45">
        <v>230139115</v>
      </c>
      <c r="N57" s="45">
        <v>162542803</v>
      </c>
      <c r="O57" s="45">
        <v>0</v>
      </c>
      <c r="P57" s="45">
        <v>0</v>
      </c>
      <c r="Q57" s="45">
        <v>10090174</v>
      </c>
      <c r="R57" s="45">
        <v>0</v>
      </c>
      <c r="S57" s="45">
        <f t="shared" si="14"/>
        <v>1319726911</v>
      </c>
      <c r="T57" s="45">
        <v>904433111</v>
      </c>
      <c r="U57" s="45">
        <v>227813105</v>
      </c>
      <c r="V57" s="45">
        <v>138572222</v>
      </c>
      <c r="W57" s="45">
        <v>0</v>
      </c>
      <c r="X57" s="45">
        <v>0</v>
      </c>
      <c r="Y57" s="45">
        <v>8199761</v>
      </c>
      <c r="Z57" s="45">
        <v>0</v>
      </c>
      <c r="AA57" s="45">
        <f t="shared" si="15"/>
        <v>1279018199</v>
      </c>
    </row>
    <row r="58" spans="1:27" ht="15.75">
      <c r="A58" s="3" t="s">
        <v>91</v>
      </c>
      <c r="B58" s="3"/>
      <c r="C58" s="24" t="s">
        <v>92</v>
      </c>
      <c r="D58" s="45">
        <v>59254736</v>
      </c>
      <c r="E58" s="45">
        <v>14548031</v>
      </c>
      <c r="F58" s="45">
        <v>21809556</v>
      </c>
      <c r="G58" s="45">
        <v>414120</v>
      </c>
      <c r="H58" s="45">
        <v>0</v>
      </c>
      <c r="I58" s="45">
        <v>1500000</v>
      </c>
      <c r="J58" s="45">
        <v>0</v>
      </c>
      <c r="K58" s="45">
        <f t="shared" si="0"/>
        <v>97526443</v>
      </c>
      <c r="L58" s="45">
        <v>79687618</v>
      </c>
      <c r="M58" s="45">
        <v>19012010</v>
      </c>
      <c r="N58" s="45">
        <v>16519066</v>
      </c>
      <c r="O58" s="45">
        <v>414120</v>
      </c>
      <c r="P58" s="45">
        <v>3061755</v>
      </c>
      <c r="Q58" s="45">
        <v>2342447</v>
      </c>
      <c r="R58" s="45">
        <v>0</v>
      </c>
      <c r="S58" s="45">
        <f t="shared" si="14"/>
        <v>121037016</v>
      </c>
      <c r="T58" s="45">
        <v>79443010</v>
      </c>
      <c r="U58" s="45">
        <v>18076916</v>
      </c>
      <c r="V58" s="45">
        <v>14745603</v>
      </c>
      <c r="W58" s="45">
        <v>266960</v>
      </c>
      <c r="X58" s="45">
        <v>3061755</v>
      </c>
      <c r="Y58" s="45">
        <v>2171485</v>
      </c>
      <c r="Z58" s="45">
        <v>0</v>
      </c>
      <c r="AA58" s="45">
        <f t="shared" si="15"/>
        <v>117765729</v>
      </c>
    </row>
    <row r="59" spans="1:27" ht="33" customHeight="1">
      <c r="A59" s="3" t="s">
        <v>93</v>
      </c>
      <c r="B59" s="3"/>
      <c r="C59" s="24" t="s">
        <v>144</v>
      </c>
      <c r="D59" s="45">
        <v>242670243</v>
      </c>
      <c r="E59" s="45">
        <v>58456655</v>
      </c>
      <c r="F59" s="45">
        <v>56926008</v>
      </c>
      <c r="G59" s="45">
        <v>0</v>
      </c>
      <c r="H59" s="45">
        <v>0</v>
      </c>
      <c r="I59" s="45">
        <v>2000000</v>
      </c>
      <c r="J59" s="45">
        <v>0</v>
      </c>
      <c r="K59" s="45">
        <f t="shared" si="0"/>
        <v>360052906</v>
      </c>
      <c r="L59" s="45">
        <v>319584140</v>
      </c>
      <c r="M59" s="45">
        <v>75467450</v>
      </c>
      <c r="N59" s="45">
        <v>52470855</v>
      </c>
      <c r="O59" s="45">
        <v>0</v>
      </c>
      <c r="P59" s="45">
        <v>2930540</v>
      </c>
      <c r="Q59" s="45">
        <v>4969118</v>
      </c>
      <c r="R59" s="45">
        <v>0</v>
      </c>
      <c r="S59" s="45">
        <f t="shared" si="14"/>
        <v>455422103</v>
      </c>
      <c r="T59" s="45">
        <v>275731242</v>
      </c>
      <c r="U59" s="45">
        <v>67315432</v>
      </c>
      <c r="V59" s="45">
        <v>31835386</v>
      </c>
      <c r="W59" s="45">
        <v>0</v>
      </c>
      <c r="X59" s="45">
        <v>2930540</v>
      </c>
      <c r="Y59" s="45">
        <v>4947412</v>
      </c>
      <c r="Z59" s="45">
        <v>0</v>
      </c>
      <c r="AA59" s="45">
        <f t="shared" si="15"/>
        <v>382760012</v>
      </c>
    </row>
    <row r="60" spans="1:27" s="50" customFormat="1" ht="25.5" customHeight="1">
      <c r="A60" s="76" t="s">
        <v>94</v>
      </c>
      <c r="B60" s="76"/>
      <c r="C60" s="76"/>
      <c r="D60" s="13">
        <f>SUM(D54:D59)</f>
        <v>2230928064</v>
      </c>
      <c r="E60" s="13">
        <f aca="true" t="shared" si="16" ref="E60:K60">SUM(E54:E59)</f>
        <v>546716623</v>
      </c>
      <c r="F60" s="13">
        <f t="shared" si="16"/>
        <v>3133597162</v>
      </c>
      <c r="G60" s="13">
        <f t="shared" si="16"/>
        <v>1234920</v>
      </c>
      <c r="H60" s="13">
        <f t="shared" si="16"/>
        <v>0</v>
      </c>
      <c r="I60" s="13">
        <f t="shared" si="16"/>
        <v>23004820</v>
      </c>
      <c r="J60" s="13">
        <f t="shared" si="16"/>
        <v>60000000</v>
      </c>
      <c r="K60" s="13">
        <f t="shared" si="16"/>
        <v>5995481589</v>
      </c>
      <c r="L60" s="13">
        <f>SUM(L54:L59)</f>
        <v>2579071799</v>
      </c>
      <c r="M60" s="13">
        <f aca="true" t="shared" si="17" ref="M60:S60">SUM(M54:M59)</f>
        <v>635687398</v>
      </c>
      <c r="N60" s="13">
        <f t="shared" si="17"/>
        <v>3235000402</v>
      </c>
      <c r="O60" s="13">
        <f t="shared" si="17"/>
        <v>1257910</v>
      </c>
      <c r="P60" s="13">
        <f t="shared" si="17"/>
        <v>65547803</v>
      </c>
      <c r="Q60" s="13">
        <f t="shared" si="17"/>
        <v>119607134</v>
      </c>
      <c r="R60" s="13">
        <f t="shared" si="17"/>
        <v>161330207</v>
      </c>
      <c r="S60" s="13">
        <f t="shared" si="17"/>
        <v>6797502653</v>
      </c>
      <c r="T60" s="13">
        <f>SUM(T54:T59)</f>
        <v>2510164825</v>
      </c>
      <c r="U60" s="13">
        <f aca="true" t="shared" si="18" ref="U60:AA60">SUM(U54:U59)</f>
        <v>619952719</v>
      </c>
      <c r="V60" s="13">
        <f t="shared" si="18"/>
        <v>3027925182</v>
      </c>
      <c r="W60" s="13">
        <f t="shared" si="18"/>
        <v>1093650</v>
      </c>
      <c r="X60" s="13">
        <f t="shared" si="18"/>
        <v>65547803</v>
      </c>
      <c r="Y60" s="13">
        <f t="shared" si="18"/>
        <v>94228329</v>
      </c>
      <c r="Z60" s="13">
        <f>SUM(Z54:Z59)</f>
        <v>107059198</v>
      </c>
      <c r="AA60" s="13">
        <f t="shared" si="18"/>
        <v>6425971706</v>
      </c>
    </row>
    <row r="61" spans="1:27" s="50" customFormat="1" ht="15.75">
      <c r="A61" s="79" t="s">
        <v>95</v>
      </c>
      <c r="B61" s="79"/>
      <c r="C61" s="79"/>
      <c r="D61" s="13">
        <f aca="true" t="shared" si="19" ref="D61:K61">D60+D53+D52+D51+D48+D43+D42</f>
        <v>7764026528</v>
      </c>
      <c r="E61" s="13">
        <f t="shared" si="19"/>
        <v>1863270302</v>
      </c>
      <c r="F61" s="13">
        <f t="shared" si="19"/>
        <v>7347662342</v>
      </c>
      <c r="G61" s="13">
        <f t="shared" si="19"/>
        <v>1234920</v>
      </c>
      <c r="H61" s="13">
        <f t="shared" si="19"/>
        <v>0</v>
      </c>
      <c r="I61" s="13">
        <f t="shared" si="19"/>
        <v>60979749</v>
      </c>
      <c r="J61" s="13">
        <f t="shared" si="19"/>
        <v>115466180</v>
      </c>
      <c r="K61" s="13">
        <f t="shared" si="19"/>
        <v>17152640021</v>
      </c>
      <c r="L61" s="13">
        <f>L60+L53+L52+L51+L48+L43+L42</f>
        <v>8438320306</v>
      </c>
      <c r="M61" s="13">
        <f aca="true" t="shared" si="20" ref="M61:R61">M60+M53+M52+M51+M48+M43+M42</f>
        <v>2035155701</v>
      </c>
      <c r="N61" s="13">
        <f t="shared" si="20"/>
        <v>7966665194</v>
      </c>
      <c r="O61" s="13">
        <f t="shared" si="20"/>
        <v>1307910</v>
      </c>
      <c r="P61" s="13">
        <f t="shared" si="20"/>
        <v>337079645</v>
      </c>
      <c r="Q61" s="13">
        <f t="shared" si="20"/>
        <v>566763899</v>
      </c>
      <c r="R61" s="13">
        <f t="shared" si="20"/>
        <v>217877117</v>
      </c>
      <c r="S61" s="13">
        <f>+S42+S43+S48+S51+S52+S53+S60</f>
        <v>19563169772</v>
      </c>
      <c r="T61" s="13">
        <f aca="true" t="shared" si="21" ref="T61:AA61">T60+T53+T52+T51+T48+T43+T42</f>
        <v>8194868047</v>
      </c>
      <c r="U61" s="13">
        <f t="shared" si="21"/>
        <v>1947211675</v>
      </c>
      <c r="V61" s="13">
        <f t="shared" si="21"/>
        <v>7072630548</v>
      </c>
      <c r="W61" s="13">
        <f t="shared" si="21"/>
        <v>1143650</v>
      </c>
      <c r="X61" s="13">
        <f t="shared" si="21"/>
        <v>336091500</v>
      </c>
      <c r="Y61" s="13">
        <f t="shared" si="21"/>
        <v>343452494</v>
      </c>
      <c r="Z61" s="13">
        <f t="shared" si="21"/>
        <v>134117428</v>
      </c>
      <c r="AA61" s="13">
        <f t="shared" si="21"/>
        <v>18029515342</v>
      </c>
    </row>
    <row r="62" spans="1:27" s="50" customFormat="1" ht="15.75">
      <c r="A62" s="12" t="s">
        <v>96</v>
      </c>
      <c r="B62" s="12"/>
      <c r="C62" s="21" t="s">
        <v>97</v>
      </c>
      <c r="D62" s="13">
        <v>2173518383</v>
      </c>
      <c r="E62" s="13">
        <v>522683639</v>
      </c>
      <c r="F62" s="13">
        <v>653757076</v>
      </c>
      <c r="G62" s="13">
        <v>2000000</v>
      </c>
      <c r="H62" s="13">
        <v>1000000</v>
      </c>
      <c r="I62" s="13">
        <v>27190130</v>
      </c>
      <c r="J62" s="13">
        <v>11046000</v>
      </c>
      <c r="K62" s="13">
        <f t="shared" si="0"/>
        <v>3391195228</v>
      </c>
      <c r="L62" s="13">
        <v>2436739547</v>
      </c>
      <c r="M62" s="13">
        <v>600755385</v>
      </c>
      <c r="N62" s="13">
        <v>655383539</v>
      </c>
      <c r="O62" s="13">
        <v>46465100</v>
      </c>
      <c r="P62" s="13">
        <v>19512019</v>
      </c>
      <c r="Q62" s="13">
        <v>36316146</v>
      </c>
      <c r="R62" s="13">
        <v>6547716</v>
      </c>
      <c r="S62" s="13">
        <f>SUM(L62:R62)</f>
        <v>3801719452</v>
      </c>
      <c r="T62" s="13">
        <v>2294830322</v>
      </c>
      <c r="U62" s="13">
        <v>551438554</v>
      </c>
      <c r="V62" s="13">
        <v>586397169</v>
      </c>
      <c r="W62" s="13">
        <v>43737600</v>
      </c>
      <c r="X62" s="13">
        <v>19512019</v>
      </c>
      <c r="Y62" s="13">
        <v>22782253</v>
      </c>
      <c r="Z62" s="13">
        <v>3489278</v>
      </c>
      <c r="AA62" s="13">
        <f>SUM(T62:Z62)</f>
        <v>3522187195</v>
      </c>
    </row>
    <row r="63" spans="1:27" s="50" customFormat="1" ht="15.75">
      <c r="A63" s="79" t="s">
        <v>98</v>
      </c>
      <c r="B63" s="79"/>
      <c r="C63" s="79"/>
      <c r="D63" s="13">
        <f aca="true" t="shared" si="22" ref="D63:K63">D61+D62</f>
        <v>9937544911</v>
      </c>
      <c r="E63" s="13">
        <f t="shared" si="22"/>
        <v>2385953941</v>
      </c>
      <c r="F63" s="13">
        <f t="shared" si="22"/>
        <v>8001419418</v>
      </c>
      <c r="G63" s="13">
        <f t="shared" si="22"/>
        <v>3234920</v>
      </c>
      <c r="H63" s="13">
        <f t="shared" si="22"/>
        <v>1000000</v>
      </c>
      <c r="I63" s="13">
        <f t="shared" si="22"/>
        <v>88169879</v>
      </c>
      <c r="J63" s="13">
        <f t="shared" si="22"/>
        <v>126512180</v>
      </c>
      <c r="K63" s="13">
        <f t="shared" si="22"/>
        <v>20543835249</v>
      </c>
      <c r="L63" s="13">
        <f>L61+L62</f>
        <v>10875059853</v>
      </c>
      <c r="M63" s="13">
        <f aca="true" t="shared" si="23" ref="M63:Z63">M61+M62</f>
        <v>2635911086</v>
      </c>
      <c r="N63" s="13">
        <f t="shared" si="23"/>
        <v>8622048733</v>
      </c>
      <c r="O63" s="13">
        <f t="shared" si="23"/>
        <v>47773010</v>
      </c>
      <c r="P63" s="13">
        <f t="shared" si="23"/>
        <v>356591664</v>
      </c>
      <c r="Q63" s="13">
        <f t="shared" si="23"/>
        <v>603080045</v>
      </c>
      <c r="R63" s="13">
        <f t="shared" si="23"/>
        <v>224424833</v>
      </c>
      <c r="S63" s="13">
        <f>SUM(S61:S62)</f>
        <v>23364889224</v>
      </c>
      <c r="T63" s="13">
        <f t="shared" si="23"/>
        <v>10489698369</v>
      </c>
      <c r="U63" s="13">
        <f t="shared" si="23"/>
        <v>2498650229</v>
      </c>
      <c r="V63" s="13">
        <f t="shared" si="23"/>
        <v>7659027717</v>
      </c>
      <c r="W63" s="13">
        <f t="shared" si="23"/>
        <v>44881250</v>
      </c>
      <c r="X63" s="13">
        <f t="shared" si="23"/>
        <v>355603519</v>
      </c>
      <c r="Y63" s="13">
        <f>Y61+Y62</f>
        <v>366234747</v>
      </c>
      <c r="Z63" s="13">
        <f t="shared" si="23"/>
        <v>137606706</v>
      </c>
      <c r="AA63" s="13">
        <f>AA61+AA62</f>
        <v>21551702537</v>
      </c>
    </row>
    <row r="64" spans="1:27" ht="15.75">
      <c r="A64" s="25" t="s">
        <v>99</v>
      </c>
      <c r="B64" s="25"/>
      <c r="C64" s="25"/>
      <c r="D64" s="1">
        <f>D63-D66</f>
        <v>9239160367</v>
      </c>
      <c r="E64" s="1">
        <f aca="true" t="shared" si="24" ref="E64:K64">E63-E66</f>
        <v>2227227191</v>
      </c>
      <c r="F64" s="1">
        <f t="shared" si="24"/>
        <v>7758469468</v>
      </c>
      <c r="G64" s="1">
        <f t="shared" si="24"/>
        <v>1234920</v>
      </c>
      <c r="H64" s="1">
        <f t="shared" si="24"/>
        <v>1000000</v>
      </c>
      <c r="I64" s="1">
        <f t="shared" si="24"/>
        <v>42644261</v>
      </c>
      <c r="J64" s="1">
        <f t="shared" si="24"/>
        <v>72447745</v>
      </c>
      <c r="K64" s="1">
        <f t="shared" si="24"/>
        <v>19342183952</v>
      </c>
      <c r="L64" s="1">
        <f>L63-L66</f>
        <v>10176675309</v>
      </c>
      <c r="M64" s="1">
        <f aca="true" t="shared" si="25" ref="M64:S64">M63-M66</f>
        <v>2477184336</v>
      </c>
      <c r="N64" s="1">
        <f t="shared" si="25"/>
        <v>8379098783</v>
      </c>
      <c r="O64" s="1">
        <f t="shared" si="25"/>
        <v>45773010</v>
      </c>
      <c r="P64" s="1">
        <f t="shared" si="25"/>
        <v>356591664</v>
      </c>
      <c r="Q64" s="1">
        <f t="shared" si="25"/>
        <v>557554427</v>
      </c>
      <c r="R64" s="1">
        <f t="shared" si="25"/>
        <v>170360398</v>
      </c>
      <c r="S64" s="1">
        <f t="shared" si="25"/>
        <v>22163237927</v>
      </c>
      <c r="T64" s="1">
        <f>T63-T66</f>
        <v>9791313825</v>
      </c>
      <c r="U64" s="1">
        <f aca="true" t="shared" si="26" ref="U64:AA64">U63-U66</f>
        <v>2339923479</v>
      </c>
      <c r="V64" s="1">
        <f t="shared" si="26"/>
        <v>7416077767</v>
      </c>
      <c r="W64" s="1">
        <f t="shared" si="26"/>
        <v>1143650</v>
      </c>
      <c r="X64" s="1">
        <f t="shared" si="26"/>
        <v>355603519</v>
      </c>
      <c r="Y64" s="1">
        <f t="shared" si="26"/>
        <v>343452494</v>
      </c>
      <c r="Z64" s="1">
        <f t="shared" si="26"/>
        <v>134117428</v>
      </c>
      <c r="AA64" s="1">
        <f t="shared" si="26"/>
        <v>20381632162</v>
      </c>
    </row>
    <row r="65" spans="1:27" ht="15.75">
      <c r="A65" s="25" t="s">
        <v>100</v>
      </c>
      <c r="B65" s="25"/>
      <c r="C65" s="25"/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</row>
    <row r="66" spans="1:27" ht="15.75">
      <c r="A66" s="25" t="s">
        <v>101</v>
      </c>
      <c r="B66" s="25"/>
      <c r="C66" s="25"/>
      <c r="D66" s="1">
        <v>698384544</v>
      </c>
      <c r="E66" s="1">
        <v>158726750</v>
      </c>
      <c r="F66" s="1">
        <v>242949950</v>
      </c>
      <c r="G66" s="1">
        <v>2000000</v>
      </c>
      <c r="H66" s="1">
        <v>0</v>
      </c>
      <c r="I66" s="1">
        <v>45525618</v>
      </c>
      <c r="J66" s="1">
        <v>54064435</v>
      </c>
      <c r="K66" s="45">
        <f>SUM(D66:J66)</f>
        <v>1201651297</v>
      </c>
      <c r="L66" s="1">
        <v>698384544</v>
      </c>
      <c r="M66" s="1">
        <v>158726750</v>
      </c>
      <c r="N66" s="1">
        <v>242949950</v>
      </c>
      <c r="O66" s="1">
        <v>2000000</v>
      </c>
      <c r="P66" s="1">
        <v>0</v>
      </c>
      <c r="Q66" s="1">
        <v>45525618</v>
      </c>
      <c r="R66" s="1">
        <v>54064435</v>
      </c>
      <c r="S66" s="45">
        <f>SUM(L66:R66)</f>
        <v>1201651297</v>
      </c>
      <c r="T66" s="1">
        <v>698384544</v>
      </c>
      <c r="U66" s="1">
        <v>158726750</v>
      </c>
      <c r="V66" s="1">
        <v>242949950</v>
      </c>
      <c r="W66" s="1">
        <f>W62</f>
        <v>43737600</v>
      </c>
      <c r="X66" s="1">
        <v>0</v>
      </c>
      <c r="Y66" s="1">
        <f>Y62</f>
        <v>22782253</v>
      </c>
      <c r="Z66" s="1">
        <f>Z62</f>
        <v>3489278</v>
      </c>
      <c r="AA66" s="45">
        <f>SUM(T66:Z66)</f>
        <v>1170070375</v>
      </c>
    </row>
    <row r="68" spans="1:5" ht="18">
      <c r="A68" s="73" t="s">
        <v>244</v>
      </c>
      <c r="B68" s="73"/>
      <c r="C68" s="73"/>
      <c r="D68" s="73"/>
      <c r="E68" s="73"/>
    </row>
  </sheetData>
  <sheetProtection/>
  <mergeCells count="26">
    <mergeCell ref="A2:AA2"/>
    <mergeCell ref="A1:AA1"/>
    <mergeCell ref="T6:AA6"/>
    <mergeCell ref="T7:X7"/>
    <mergeCell ref="Y7:Z7"/>
    <mergeCell ref="AA7:AA8"/>
    <mergeCell ref="A4:AA4"/>
    <mergeCell ref="A3:AA3"/>
    <mergeCell ref="D6:K6"/>
    <mergeCell ref="A6:A8"/>
    <mergeCell ref="A42:C42"/>
    <mergeCell ref="D7:H7"/>
    <mergeCell ref="I7:J7"/>
    <mergeCell ref="K7:K8"/>
    <mergeCell ref="A48:C48"/>
    <mergeCell ref="A51:C51"/>
    <mergeCell ref="A68:E68"/>
    <mergeCell ref="Q7:R7"/>
    <mergeCell ref="S7:S8"/>
    <mergeCell ref="A60:C60"/>
    <mergeCell ref="B6:B8"/>
    <mergeCell ref="C6:C8"/>
    <mergeCell ref="A61:C61"/>
    <mergeCell ref="L6:S6"/>
    <mergeCell ref="L7:P7"/>
    <mergeCell ref="A63:C6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1" sqref="A1:AD1"/>
    </sheetView>
  </sheetViews>
  <sheetFormatPr defaultColWidth="9.140625" defaultRowHeight="15"/>
  <cols>
    <col min="1" max="2" width="7.421875" style="7" customWidth="1"/>
    <col min="3" max="3" width="48.8515625" style="7" bestFit="1" customWidth="1"/>
    <col min="4" max="4" width="16.421875" style="7" bestFit="1" customWidth="1"/>
    <col min="5" max="5" width="16.57421875" style="7" customWidth="1"/>
    <col min="6" max="6" width="16.8515625" style="7" customWidth="1"/>
    <col min="7" max="7" width="17.00390625" style="7" customWidth="1"/>
    <col min="8" max="10" width="14.140625" style="7" bestFit="1" customWidth="1"/>
    <col min="11" max="11" width="12.7109375" style="7" bestFit="1" customWidth="1"/>
    <col min="12" max="12" width="16.00390625" style="7" bestFit="1" customWidth="1"/>
    <col min="13" max="13" width="16.421875" style="7" bestFit="1" customWidth="1"/>
    <col min="14" max="30" width="17.7109375" style="7" customWidth="1"/>
    <col min="31" max="16384" width="9.140625" style="7" customWidth="1"/>
  </cols>
  <sheetData>
    <row r="1" spans="1:30" ht="18">
      <c r="A1" s="94" t="s">
        <v>247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ht="15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42.75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5" customHeight="1">
      <c r="A5" s="95" t="s">
        <v>132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s="28" customFormat="1" ht="15.75">
      <c r="A6" s="27" t="s">
        <v>105</v>
      </c>
      <c r="B6" s="27" t="s">
        <v>106</v>
      </c>
      <c r="C6" s="27" t="s">
        <v>107</v>
      </c>
      <c r="D6" s="27" t="s">
        <v>108</v>
      </c>
      <c r="E6" s="27" t="s">
        <v>109</v>
      </c>
      <c r="F6" s="27" t="s">
        <v>110</v>
      </c>
      <c r="G6" s="27" t="s">
        <v>111</v>
      </c>
      <c r="H6" s="27" t="s">
        <v>112</v>
      </c>
      <c r="I6" s="27" t="s">
        <v>113</v>
      </c>
      <c r="J6" s="27" t="s">
        <v>114</v>
      </c>
      <c r="K6" s="27" t="s">
        <v>115</v>
      </c>
      <c r="L6" s="27" t="s">
        <v>116</v>
      </c>
      <c r="M6" s="27" t="s">
        <v>148</v>
      </c>
      <c r="N6" s="27" t="s">
        <v>149</v>
      </c>
      <c r="O6" s="27" t="s">
        <v>150</v>
      </c>
      <c r="P6" s="27" t="s">
        <v>151</v>
      </c>
      <c r="Q6" s="27" t="s">
        <v>152</v>
      </c>
      <c r="R6" s="27" t="s">
        <v>153</v>
      </c>
      <c r="S6" s="27" t="s">
        <v>154</v>
      </c>
      <c r="T6" s="27" t="s">
        <v>156</v>
      </c>
      <c r="U6" s="27" t="s">
        <v>157</v>
      </c>
      <c r="V6" s="27" t="s">
        <v>148</v>
      </c>
      <c r="W6" s="27" t="s">
        <v>149</v>
      </c>
      <c r="X6" s="27" t="s">
        <v>150</v>
      </c>
      <c r="Y6" s="27" t="s">
        <v>151</v>
      </c>
      <c r="Z6" s="27" t="s">
        <v>152</v>
      </c>
      <c r="AA6" s="27" t="s">
        <v>153</v>
      </c>
      <c r="AB6" s="27" t="s">
        <v>154</v>
      </c>
      <c r="AC6" s="27" t="s">
        <v>156</v>
      </c>
      <c r="AD6" s="27" t="s">
        <v>157</v>
      </c>
    </row>
    <row r="7" spans="1:30" s="28" customFormat="1" ht="15" customHeight="1">
      <c r="A7" s="84" t="s">
        <v>117</v>
      </c>
      <c r="B7" s="84" t="s">
        <v>118</v>
      </c>
      <c r="C7" s="84" t="s">
        <v>119</v>
      </c>
      <c r="D7" s="84" t="s">
        <v>120</v>
      </c>
      <c r="E7" s="87" t="s">
        <v>103</v>
      </c>
      <c r="F7" s="88"/>
      <c r="G7" s="88"/>
      <c r="H7" s="88"/>
      <c r="I7" s="88"/>
      <c r="J7" s="88"/>
      <c r="K7" s="88"/>
      <c r="L7" s="89"/>
      <c r="M7" s="84" t="s">
        <v>120</v>
      </c>
      <c r="N7" s="87" t="s">
        <v>145</v>
      </c>
      <c r="O7" s="88"/>
      <c r="P7" s="88"/>
      <c r="Q7" s="88"/>
      <c r="R7" s="88"/>
      <c r="S7" s="88"/>
      <c r="T7" s="88"/>
      <c r="U7" s="89"/>
      <c r="V7" s="84" t="s">
        <v>120</v>
      </c>
      <c r="W7" s="87" t="s">
        <v>159</v>
      </c>
      <c r="X7" s="88"/>
      <c r="Y7" s="88"/>
      <c r="Z7" s="88"/>
      <c r="AA7" s="88"/>
      <c r="AB7" s="88"/>
      <c r="AC7" s="88"/>
      <c r="AD7" s="89"/>
    </row>
    <row r="8" spans="1:30" s="28" customFormat="1" ht="15.75">
      <c r="A8" s="85"/>
      <c r="B8" s="85"/>
      <c r="C8" s="85"/>
      <c r="D8" s="85"/>
      <c r="E8" s="87" t="s">
        <v>121</v>
      </c>
      <c r="F8" s="88"/>
      <c r="G8" s="88"/>
      <c r="H8" s="88"/>
      <c r="I8" s="88"/>
      <c r="J8" s="88"/>
      <c r="K8" s="88"/>
      <c r="L8" s="89"/>
      <c r="M8" s="85"/>
      <c r="N8" s="87" t="s">
        <v>121</v>
      </c>
      <c r="O8" s="88"/>
      <c r="P8" s="88"/>
      <c r="Q8" s="88"/>
      <c r="R8" s="88"/>
      <c r="S8" s="88"/>
      <c r="T8" s="88"/>
      <c r="U8" s="89"/>
      <c r="V8" s="85"/>
      <c r="W8" s="87" t="s">
        <v>121</v>
      </c>
      <c r="X8" s="88"/>
      <c r="Y8" s="88"/>
      <c r="Z8" s="88"/>
      <c r="AA8" s="88"/>
      <c r="AB8" s="88"/>
      <c r="AC8" s="88"/>
      <c r="AD8" s="89"/>
    </row>
    <row r="9" spans="1:30" s="28" customFormat="1" ht="31.5" customHeight="1">
      <c r="A9" s="86"/>
      <c r="B9" s="86"/>
      <c r="C9" s="86"/>
      <c r="D9" s="86"/>
      <c r="E9" s="29" t="s">
        <v>122</v>
      </c>
      <c r="F9" s="29" t="s">
        <v>123</v>
      </c>
      <c r="G9" s="29" t="s">
        <v>124</v>
      </c>
      <c r="H9" s="29" t="s">
        <v>125</v>
      </c>
      <c r="I9" s="29" t="s">
        <v>126</v>
      </c>
      <c r="J9" s="29" t="s">
        <v>127</v>
      </c>
      <c r="K9" s="29" t="s">
        <v>128</v>
      </c>
      <c r="L9" s="30" t="s">
        <v>0</v>
      </c>
      <c r="M9" s="86"/>
      <c r="N9" s="29" t="s">
        <v>122</v>
      </c>
      <c r="O9" s="29" t="s">
        <v>123</v>
      </c>
      <c r="P9" s="29" t="s">
        <v>124</v>
      </c>
      <c r="Q9" s="29" t="s">
        <v>125</v>
      </c>
      <c r="R9" s="29" t="s">
        <v>126</v>
      </c>
      <c r="S9" s="29" t="s">
        <v>127</v>
      </c>
      <c r="T9" s="29" t="s">
        <v>128</v>
      </c>
      <c r="U9" s="30" t="s">
        <v>0</v>
      </c>
      <c r="V9" s="86"/>
      <c r="W9" s="29" t="s">
        <v>122</v>
      </c>
      <c r="X9" s="29" t="s">
        <v>123</v>
      </c>
      <c r="Y9" s="29" t="s">
        <v>124</v>
      </c>
      <c r="Z9" s="29" t="s">
        <v>125</v>
      </c>
      <c r="AA9" s="29" t="s">
        <v>126</v>
      </c>
      <c r="AB9" s="29" t="s">
        <v>127</v>
      </c>
      <c r="AC9" s="29" t="s">
        <v>128</v>
      </c>
      <c r="AD9" s="30" t="s">
        <v>0</v>
      </c>
    </row>
    <row r="10" spans="1:30" ht="15">
      <c r="A10" s="3" t="s">
        <v>1</v>
      </c>
      <c r="B10" s="4"/>
      <c r="C10" s="5" t="s">
        <v>2</v>
      </c>
      <c r="D10" s="1">
        <f>'4. melléklet'!F9</f>
        <v>130976802</v>
      </c>
      <c r="E10" s="1">
        <v>60000</v>
      </c>
      <c r="F10" s="2">
        <v>0</v>
      </c>
      <c r="G10" s="2">
        <v>64314373</v>
      </c>
      <c r="H10" s="2">
        <v>2105490</v>
      </c>
      <c r="I10" s="2">
        <v>2202833</v>
      </c>
      <c r="J10" s="2">
        <v>7573681</v>
      </c>
      <c r="K10" s="2">
        <v>2027171</v>
      </c>
      <c r="L10" s="2">
        <f>SUM(E10:K10)</f>
        <v>78283548</v>
      </c>
      <c r="M10" s="1">
        <f>'4. melléklet'!N9</f>
        <v>123386527</v>
      </c>
      <c r="N10" s="1">
        <v>29805</v>
      </c>
      <c r="O10" s="2">
        <v>0</v>
      </c>
      <c r="P10" s="2">
        <v>64314373</v>
      </c>
      <c r="Q10" s="2">
        <v>1047695</v>
      </c>
      <c r="R10" s="2">
        <v>349943</v>
      </c>
      <c r="S10" s="2">
        <v>3249672</v>
      </c>
      <c r="T10" s="2">
        <v>354386</v>
      </c>
      <c r="U10" s="2">
        <f aca="true" t="shared" si="0" ref="U10:U42">SUM(N10:T10)</f>
        <v>69345874</v>
      </c>
      <c r="V10" s="1">
        <f>'4. melléklet'!V9</f>
        <v>102646959</v>
      </c>
      <c r="W10" s="1">
        <v>10586</v>
      </c>
      <c r="X10" s="2">
        <v>0</v>
      </c>
      <c r="Y10" s="2">
        <v>57586038</v>
      </c>
      <c r="Z10" s="2">
        <v>1047695</v>
      </c>
      <c r="AA10" s="2">
        <v>349943</v>
      </c>
      <c r="AB10" s="2">
        <v>3249672</v>
      </c>
      <c r="AC10" s="2">
        <v>354386</v>
      </c>
      <c r="AD10" s="2">
        <f aca="true" t="shared" si="1" ref="AD10:AD42">SUM(W10:AC10)</f>
        <v>62598320</v>
      </c>
    </row>
    <row r="11" spans="1:30" ht="15">
      <c r="A11" s="3" t="s">
        <v>3</v>
      </c>
      <c r="B11" s="4"/>
      <c r="C11" s="5" t="s">
        <v>4</v>
      </c>
      <c r="D11" s="1">
        <f>'4. melléklet'!F10</f>
        <v>53795738</v>
      </c>
      <c r="E11" s="1">
        <v>36000</v>
      </c>
      <c r="F11" s="2">
        <v>16241306</v>
      </c>
      <c r="G11" s="2">
        <v>3683768</v>
      </c>
      <c r="H11" s="2">
        <v>10832879</v>
      </c>
      <c r="I11" s="2">
        <v>1332986</v>
      </c>
      <c r="J11" s="2">
        <v>0</v>
      </c>
      <c r="K11" s="2">
        <v>768259</v>
      </c>
      <c r="L11" s="1">
        <f aca="true" t="shared" si="2" ref="L11:L63">SUM(E11:K11)</f>
        <v>32895198</v>
      </c>
      <c r="M11" s="1">
        <f>'4. melléklet'!N10</f>
        <v>36343115</v>
      </c>
      <c r="N11" s="1">
        <v>36000</v>
      </c>
      <c r="O11" s="2">
        <v>16166754</v>
      </c>
      <c r="P11" s="2">
        <v>4258320</v>
      </c>
      <c r="Q11" s="2">
        <v>2342680</v>
      </c>
      <c r="R11" s="2">
        <v>451966</v>
      </c>
      <c r="S11" s="2">
        <v>0</v>
      </c>
      <c r="T11" s="2">
        <v>251162</v>
      </c>
      <c r="U11" s="1">
        <f t="shared" si="0"/>
        <v>23506882</v>
      </c>
      <c r="V11" s="1">
        <f>'4. melléklet'!V10</f>
        <v>31461378</v>
      </c>
      <c r="W11" s="1">
        <v>0</v>
      </c>
      <c r="X11" s="2">
        <v>15635062</v>
      </c>
      <c r="Y11" s="2">
        <v>4258320</v>
      </c>
      <c r="Z11" s="2">
        <v>2342680</v>
      </c>
      <c r="AA11" s="2">
        <v>451966</v>
      </c>
      <c r="AB11" s="2">
        <v>0</v>
      </c>
      <c r="AC11" s="2">
        <v>251162</v>
      </c>
      <c r="AD11" s="1">
        <f t="shared" si="1"/>
        <v>22939190</v>
      </c>
    </row>
    <row r="12" spans="1:30" ht="15">
      <c r="A12" s="3" t="s">
        <v>5</v>
      </c>
      <c r="B12" s="4"/>
      <c r="C12" s="5" t="s">
        <v>6</v>
      </c>
      <c r="D12" s="1">
        <f>'4. melléklet'!F11</f>
        <v>49309782</v>
      </c>
      <c r="E12" s="1">
        <v>36000</v>
      </c>
      <c r="F12" s="2">
        <v>0</v>
      </c>
      <c r="G12" s="2">
        <v>28019738</v>
      </c>
      <c r="H12" s="2">
        <v>2695056</v>
      </c>
      <c r="I12" s="2">
        <v>1015592</v>
      </c>
      <c r="J12" s="2">
        <v>0</v>
      </c>
      <c r="K12" s="2">
        <v>637065</v>
      </c>
      <c r="L12" s="1">
        <f t="shared" si="2"/>
        <v>32403451</v>
      </c>
      <c r="M12" s="1">
        <f>'4. melléklet'!N11</f>
        <v>48166208</v>
      </c>
      <c r="N12" s="1">
        <v>36000</v>
      </c>
      <c r="O12" s="2">
        <v>0</v>
      </c>
      <c r="P12" s="2">
        <v>28019738</v>
      </c>
      <c r="Q12" s="2">
        <v>884351</v>
      </c>
      <c r="R12" s="2">
        <v>239474</v>
      </c>
      <c r="S12" s="2">
        <v>0</v>
      </c>
      <c r="T12" s="2">
        <v>129271</v>
      </c>
      <c r="U12" s="1">
        <f t="shared" si="0"/>
        <v>29308834</v>
      </c>
      <c r="V12" s="1">
        <f>'4. melléklet'!V11</f>
        <v>41807107</v>
      </c>
      <c r="W12" s="1">
        <v>0</v>
      </c>
      <c r="X12" s="2">
        <v>0</v>
      </c>
      <c r="Y12" s="2">
        <v>25592780</v>
      </c>
      <c r="Z12" s="2">
        <v>884351</v>
      </c>
      <c r="AA12" s="2">
        <v>239474</v>
      </c>
      <c r="AB12" s="2">
        <v>0</v>
      </c>
      <c r="AC12" s="2">
        <v>129271</v>
      </c>
      <c r="AD12" s="1">
        <f t="shared" si="1"/>
        <v>26845876</v>
      </c>
    </row>
    <row r="13" spans="1:30" ht="15">
      <c r="A13" s="3" t="s">
        <v>7</v>
      </c>
      <c r="B13" s="4"/>
      <c r="C13" s="5" t="s">
        <v>8</v>
      </c>
      <c r="D13" s="1">
        <f>'4. melléklet'!F12</f>
        <v>46877247</v>
      </c>
      <c r="E13" s="1">
        <v>12000</v>
      </c>
      <c r="F13" s="2">
        <v>0</v>
      </c>
      <c r="G13" s="2">
        <v>25446038</v>
      </c>
      <c r="H13" s="2">
        <v>22583</v>
      </c>
      <c r="I13" s="2">
        <v>441202</v>
      </c>
      <c r="J13" s="2">
        <v>5904200</v>
      </c>
      <c r="K13" s="2">
        <v>700951</v>
      </c>
      <c r="L13" s="1">
        <f t="shared" si="2"/>
        <v>32526974</v>
      </c>
      <c r="M13" s="1">
        <f>'4. melléklet'!N12</f>
        <v>45439008</v>
      </c>
      <c r="N13" s="1">
        <v>0</v>
      </c>
      <c r="O13" s="2">
        <v>0</v>
      </c>
      <c r="P13" s="2">
        <v>25446038</v>
      </c>
      <c r="Q13" s="2">
        <v>5130</v>
      </c>
      <c r="R13" s="2">
        <v>362</v>
      </c>
      <c r="S13" s="2">
        <v>2943807</v>
      </c>
      <c r="T13" s="2">
        <v>112694</v>
      </c>
      <c r="U13" s="1">
        <f t="shared" si="0"/>
        <v>28508031</v>
      </c>
      <c r="V13" s="1">
        <f>'4. melléklet'!V12</f>
        <v>39866664</v>
      </c>
      <c r="W13" s="1">
        <v>0</v>
      </c>
      <c r="X13" s="2">
        <v>0</v>
      </c>
      <c r="Y13" s="2">
        <v>23630162</v>
      </c>
      <c r="Z13" s="2">
        <v>5130</v>
      </c>
      <c r="AA13" s="2">
        <v>362</v>
      </c>
      <c r="AB13" s="2">
        <v>2943807</v>
      </c>
      <c r="AC13" s="2">
        <v>112694</v>
      </c>
      <c r="AD13" s="1">
        <f t="shared" si="1"/>
        <v>26692155</v>
      </c>
    </row>
    <row r="14" spans="1:30" ht="15">
      <c r="A14" s="3" t="s">
        <v>9</v>
      </c>
      <c r="B14" s="4"/>
      <c r="C14" s="5" t="s">
        <v>10</v>
      </c>
      <c r="D14" s="1">
        <f>'4. melléklet'!F13</f>
        <v>37989169</v>
      </c>
      <c r="E14" s="1">
        <v>0</v>
      </c>
      <c r="F14" s="2">
        <v>0</v>
      </c>
      <c r="G14" s="2">
        <v>19655666</v>
      </c>
      <c r="H14" s="2">
        <v>36000</v>
      </c>
      <c r="I14" s="2">
        <v>392817</v>
      </c>
      <c r="J14" s="2">
        <v>5821375</v>
      </c>
      <c r="K14" s="2">
        <v>601861</v>
      </c>
      <c r="L14" s="1">
        <f t="shared" si="2"/>
        <v>26507719</v>
      </c>
      <c r="M14" s="1">
        <f>'4. melléklet'!N13</f>
        <v>36848583</v>
      </c>
      <c r="N14" s="1">
        <v>0</v>
      </c>
      <c r="O14" s="2">
        <v>0</v>
      </c>
      <c r="P14" s="2">
        <v>22321352</v>
      </c>
      <c r="Q14" s="2">
        <v>3425</v>
      </c>
      <c r="R14" s="2">
        <v>241</v>
      </c>
      <c r="S14" s="2">
        <v>2617948</v>
      </c>
      <c r="T14" s="2">
        <v>141578</v>
      </c>
      <c r="U14" s="1">
        <f t="shared" si="0"/>
        <v>25084544</v>
      </c>
      <c r="V14" s="1">
        <f>'4. melléklet'!V13</f>
        <v>33125020</v>
      </c>
      <c r="W14" s="1">
        <v>0</v>
      </c>
      <c r="X14" s="2">
        <v>0</v>
      </c>
      <c r="Y14" s="2">
        <v>20033574</v>
      </c>
      <c r="Z14" s="2">
        <v>3425</v>
      </c>
      <c r="AA14" s="2">
        <v>241</v>
      </c>
      <c r="AB14" s="2">
        <v>2617948</v>
      </c>
      <c r="AC14" s="2">
        <v>141578</v>
      </c>
      <c r="AD14" s="1">
        <f t="shared" si="1"/>
        <v>22796766</v>
      </c>
    </row>
    <row r="15" spans="1:30" ht="15">
      <c r="A15" s="3" t="s">
        <v>11</v>
      </c>
      <c r="B15" s="4"/>
      <c r="C15" s="5" t="s">
        <v>12</v>
      </c>
      <c r="D15" s="1">
        <f>'4. melléklet'!F14</f>
        <v>42240911</v>
      </c>
      <c r="E15" s="1">
        <v>0</v>
      </c>
      <c r="F15" s="2">
        <v>0</v>
      </c>
      <c r="G15" s="2">
        <v>17913375</v>
      </c>
      <c r="H15" s="2">
        <v>1641442</v>
      </c>
      <c r="I15" s="2">
        <v>562971</v>
      </c>
      <c r="J15" s="2">
        <v>2966328</v>
      </c>
      <c r="K15" s="2">
        <v>1243961</v>
      </c>
      <c r="L15" s="1">
        <f t="shared" si="2"/>
        <v>24328077</v>
      </c>
      <c r="M15" s="1">
        <f>'4. melléklet'!N14</f>
        <v>39473984</v>
      </c>
      <c r="N15" s="1">
        <v>0</v>
      </c>
      <c r="O15" s="2">
        <v>0</v>
      </c>
      <c r="P15" s="2">
        <v>17913375</v>
      </c>
      <c r="Q15" s="2">
        <v>759813</v>
      </c>
      <c r="R15" s="2">
        <v>135302</v>
      </c>
      <c r="S15" s="2">
        <v>1286125</v>
      </c>
      <c r="T15" s="2">
        <v>218897</v>
      </c>
      <c r="U15" s="1">
        <f t="shared" si="0"/>
        <v>20313512</v>
      </c>
      <c r="V15" s="1">
        <f>'4. melléklet'!V14</f>
        <v>33248580</v>
      </c>
      <c r="W15" s="1">
        <v>0</v>
      </c>
      <c r="X15" s="2">
        <v>0</v>
      </c>
      <c r="Y15" s="2">
        <v>15861892</v>
      </c>
      <c r="Z15" s="2">
        <v>759813</v>
      </c>
      <c r="AA15" s="2">
        <v>135302</v>
      </c>
      <c r="AB15" s="2">
        <v>1286125</v>
      </c>
      <c r="AC15" s="2">
        <v>218897</v>
      </c>
      <c r="AD15" s="1">
        <f t="shared" si="1"/>
        <v>18262029</v>
      </c>
    </row>
    <row r="16" spans="1:30" ht="15">
      <c r="A16" s="3" t="s">
        <v>13</v>
      </c>
      <c r="B16" s="4"/>
      <c r="C16" s="5" t="s">
        <v>14</v>
      </c>
      <c r="D16" s="1">
        <f>'4. melléklet'!F15</f>
        <v>64322231</v>
      </c>
      <c r="E16" s="1">
        <v>24000</v>
      </c>
      <c r="F16" s="2">
        <v>0</v>
      </c>
      <c r="G16" s="2">
        <v>32756066</v>
      </c>
      <c r="H16" s="2">
        <v>35535</v>
      </c>
      <c r="I16" s="2">
        <v>516936</v>
      </c>
      <c r="J16" s="2">
        <v>4739817</v>
      </c>
      <c r="K16" s="2">
        <v>844094</v>
      </c>
      <c r="L16" s="1">
        <f t="shared" si="2"/>
        <v>38916448</v>
      </c>
      <c r="M16" s="1">
        <f>'4. melléklet'!N15</f>
        <v>56841324</v>
      </c>
      <c r="N16" s="1">
        <v>24000</v>
      </c>
      <c r="O16" s="2">
        <v>0</v>
      </c>
      <c r="P16" s="2">
        <v>32756066</v>
      </c>
      <c r="Q16" s="2">
        <v>8675</v>
      </c>
      <c r="R16" s="2">
        <v>218118</v>
      </c>
      <c r="S16" s="2">
        <v>2112691</v>
      </c>
      <c r="T16" s="2">
        <v>194250</v>
      </c>
      <c r="U16" s="1">
        <f t="shared" si="0"/>
        <v>35313800</v>
      </c>
      <c r="V16" s="1">
        <f>'4. melléklet'!V15</f>
        <v>50671359</v>
      </c>
      <c r="W16" s="1">
        <v>0</v>
      </c>
      <c r="X16" s="2">
        <v>0</v>
      </c>
      <c r="Y16" s="2">
        <v>29902550</v>
      </c>
      <c r="Z16" s="2">
        <v>8675</v>
      </c>
      <c r="AA16" s="2">
        <v>218118</v>
      </c>
      <c r="AB16" s="2">
        <v>2112691</v>
      </c>
      <c r="AC16" s="2">
        <v>194250</v>
      </c>
      <c r="AD16" s="1">
        <f t="shared" si="1"/>
        <v>32436284</v>
      </c>
    </row>
    <row r="17" spans="1:30" ht="15">
      <c r="A17" s="3" t="s">
        <v>15</v>
      </c>
      <c r="B17" s="4"/>
      <c r="C17" s="5" t="s">
        <v>16</v>
      </c>
      <c r="D17" s="1">
        <f>'4. melléklet'!F16</f>
        <v>31852264</v>
      </c>
      <c r="E17" s="1">
        <v>12000</v>
      </c>
      <c r="F17" s="2">
        <v>0</v>
      </c>
      <c r="G17" s="2">
        <v>14995425</v>
      </c>
      <c r="H17" s="2">
        <v>2867796</v>
      </c>
      <c r="I17" s="2">
        <v>590026</v>
      </c>
      <c r="J17" s="2">
        <v>0</v>
      </c>
      <c r="K17" s="2">
        <v>540371</v>
      </c>
      <c r="L17" s="1">
        <f t="shared" si="2"/>
        <v>19005618</v>
      </c>
      <c r="M17" s="1">
        <f>'4. melléklet'!N16</f>
        <v>28577679</v>
      </c>
      <c r="N17" s="1">
        <v>12000</v>
      </c>
      <c r="O17" s="2">
        <v>0</v>
      </c>
      <c r="P17" s="2">
        <v>14995425</v>
      </c>
      <c r="Q17" s="2">
        <v>1349067</v>
      </c>
      <c r="R17" s="2">
        <v>206895</v>
      </c>
      <c r="S17" s="2">
        <v>0</v>
      </c>
      <c r="T17" s="2">
        <v>110506</v>
      </c>
      <c r="U17" s="1">
        <f t="shared" si="0"/>
        <v>16673893</v>
      </c>
      <c r="V17" s="1">
        <f>'4. melléklet'!V16</f>
        <v>25940021</v>
      </c>
      <c r="W17" s="1">
        <v>0</v>
      </c>
      <c r="X17" s="2">
        <v>0</v>
      </c>
      <c r="Y17" s="2">
        <v>14200851</v>
      </c>
      <c r="Z17" s="2">
        <v>1349067</v>
      </c>
      <c r="AA17" s="2">
        <v>206895</v>
      </c>
      <c r="AB17" s="2">
        <v>0</v>
      </c>
      <c r="AC17" s="2">
        <v>110506</v>
      </c>
      <c r="AD17" s="1">
        <f t="shared" si="1"/>
        <v>15867319</v>
      </c>
    </row>
    <row r="18" spans="1:30" ht="15">
      <c r="A18" s="3" t="s">
        <v>17</v>
      </c>
      <c r="B18" s="4"/>
      <c r="C18" s="5" t="s">
        <v>18</v>
      </c>
      <c r="D18" s="1">
        <f>'4. melléklet'!F17</f>
        <v>57100940</v>
      </c>
      <c r="E18" s="1">
        <v>24000</v>
      </c>
      <c r="F18" s="2">
        <v>0</v>
      </c>
      <c r="G18" s="2">
        <v>29705428</v>
      </c>
      <c r="H18" s="2">
        <v>6149471</v>
      </c>
      <c r="I18" s="2">
        <v>698573</v>
      </c>
      <c r="J18" s="2">
        <v>0</v>
      </c>
      <c r="K18" s="2">
        <v>675419</v>
      </c>
      <c r="L18" s="1">
        <f t="shared" si="2"/>
        <v>37252891</v>
      </c>
      <c r="M18" s="1">
        <f>'4. melléklet'!N17</f>
        <v>50641800</v>
      </c>
      <c r="N18" s="1">
        <v>24000</v>
      </c>
      <c r="O18" s="2">
        <v>0</v>
      </c>
      <c r="P18" s="2">
        <v>30286409</v>
      </c>
      <c r="Q18" s="2">
        <v>1843634</v>
      </c>
      <c r="R18" s="2">
        <v>271060</v>
      </c>
      <c r="S18" s="2">
        <v>0</v>
      </c>
      <c r="T18" s="2">
        <v>148414</v>
      </c>
      <c r="U18" s="1">
        <f t="shared" si="0"/>
        <v>32573517</v>
      </c>
      <c r="V18" s="1">
        <f>'4. melléklet'!V17</f>
        <v>46193580</v>
      </c>
      <c r="W18" s="1">
        <v>0</v>
      </c>
      <c r="X18" s="2">
        <v>0</v>
      </c>
      <c r="Y18" s="2">
        <v>28295754</v>
      </c>
      <c r="Z18" s="2">
        <v>1843634</v>
      </c>
      <c r="AA18" s="2">
        <v>271060</v>
      </c>
      <c r="AB18" s="2">
        <v>0</v>
      </c>
      <c r="AC18" s="2">
        <v>148414</v>
      </c>
      <c r="AD18" s="1">
        <f t="shared" si="1"/>
        <v>30558862</v>
      </c>
    </row>
    <row r="19" spans="1:30" ht="15">
      <c r="A19" s="3" t="s">
        <v>19</v>
      </c>
      <c r="B19" s="4"/>
      <c r="C19" s="5" t="s">
        <v>20</v>
      </c>
      <c r="D19" s="1">
        <f>'4. melléklet'!F18</f>
        <v>29933432</v>
      </c>
      <c r="E19" s="1">
        <v>12000</v>
      </c>
      <c r="F19" s="2">
        <v>0</v>
      </c>
      <c r="G19" s="2">
        <v>15585801</v>
      </c>
      <c r="H19" s="2">
        <v>25026</v>
      </c>
      <c r="I19" s="2">
        <v>280708</v>
      </c>
      <c r="J19" s="2">
        <v>3343402</v>
      </c>
      <c r="K19" s="2">
        <v>1062394</v>
      </c>
      <c r="L19" s="1">
        <f t="shared" si="2"/>
        <v>20309331</v>
      </c>
      <c r="M19" s="1">
        <f>'4. melléklet'!N18</f>
        <v>29709582</v>
      </c>
      <c r="N19" s="1">
        <v>0</v>
      </c>
      <c r="O19" s="2">
        <v>0</v>
      </c>
      <c r="P19" s="2">
        <v>15585801</v>
      </c>
      <c r="Q19" s="2">
        <v>7048</v>
      </c>
      <c r="R19" s="2">
        <v>58496</v>
      </c>
      <c r="S19" s="2">
        <v>1868124</v>
      </c>
      <c r="T19" s="2">
        <v>335320</v>
      </c>
      <c r="U19" s="1">
        <f t="shared" si="0"/>
        <v>17854789</v>
      </c>
      <c r="V19" s="1">
        <f>'4. melléklet'!V18</f>
        <v>26339788</v>
      </c>
      <c r="W19" s="1">
        <v>0</v>
      </c>
      <c r="X19" s="2">
        <v>0</v>
      </c>
      <c r="Y19" s="2">
        <v>14682563</v>
      </c>
      <c r="Z19" s="2">
        <v>7048</v>
      </c>
      <c r="AA19" s="2">
        <v>58496</v>
      </c>
      <c r="AB19" s="2">
        <v>1868124</v>
      </c>
      <c r="AC19" s="2">
        <v>335320</v>
      </c>
      <c r="AD19" s="1">
        <f t="shared" si="1"/>
        <v>16951551</v>
      </c>
    </row>
    <row r="20" spans="1:30" ht="15">
      <c r="A20" s="3" t="s">
        <v>21</v>
      </c>
      <c r="B20" s="4"/>
      <c r="C20" s="5" t="s">
        <v>22</v>
      </c>
      <c r="D20" s="1">
        <f>'4. melléklet'!F19</f>
        <v>41137596</v>
      </c>
      <c r="E20" s="1">
        <v>12000</v>
      </c>
      <c r="F20" s="2">
        <v>0</v>
      </c>
      <c r="G20" s="2">
        <v>22841747</v>
      </c>
      <c r="H20" s="2">
        <v>3901286</v>
      </c>
      <c r="I20" s="2">
        <v>463043</v>
      </c>
      <c r="J20" s="2">
        <v>0</v>
      </c>
      <c r="K20" s="2">
        <v>587198</v>
      </c>
      <c r="L20" s="1">
        <f t="shared" si="2"/>
        <v>27805274</v>
      </c>
      <c r="M20" s="1">
        <f>'4. melléklet'!N19</f>
        <v>39216622</v>
      </c>
      <c r="N20" s="1">
        <v>0</v>
      </c>
      <c r="O20" s="2">
        <v>0</v>
      </c>
      <c r="P20" s="2">
        <v>22841747</v>
      </c>
      <c r="Q20" s="2">
        <v>1374691</v>
      </c>
      <c r="R20" s="2">
        <v>136632</v>
      </c>
      <c r="S20" s="2">
        <v>0</v>
      </c>
      <c r="T20" s="2">
        <v>125137</v>
      </c>
      <c r="U20" s="1">
        <f t="shared" si="0"/>
        <v>24478207</v>
      </c>
      <c r="V20" s="1">
        <f>'4. melléklet'!V19</f>
        <v>32399423</v>
      </c>
      <c r="W20" s="1">
        <v>0</v>
      </c>
      <c r="X20" s="2">
        <v>0</v>
      </c>
      <c r="Y20" s="2">
        <v>20017473</v>
      </c>
      <c r="Z20" s="2">
        <v>1374691</v>
      </c>
      <c r="AA20" s="2">
        <v>136632</v>
      </c>
      <c r="AB20" s="2">
        <v>0</v>
      </c>
      <c r="AC20" s="2">
        <v>125137</v>
      </c>
      <c r="AD20" s="1">
        <f t="shared" si="1"/>
        <v>21653933</v>
      </c>
    </row>
    <row r="21" spans="1:30" ht="15">
      <c r="A21" s="3" t="s">
        <v>23</v>
      </c>
      <c r="B21" s="4"/>
      <c r="C21" s="5" t="s">
        <v>24</v>
      </c>
      <c r="D21" s="1">
        <f>'4. melléklet'!F20</f>
        <v>33804132</v>
      </c>
      <c r="E21" s="1">
        <v>12000</v>
      </c>
      <c r="F21" s="2">
        <v>0</v>
      </c>
      <c r="G21" s="2">
        <v>16770277</v>
      </c>
      <c r="H21" s="2">
        <v>3600378</v>
      </c>
      <c r="I21" s="2">
        <v>698340</v>
      </c>
      <c r="J21" s="2">
        <v>0</v>
      </c>
      <c r="K21" s="2">
        <v>574785</v>
      </c>
      <c r="L21" s="1">
        <f t="shared" si="2"/>
        <v>21655780</v>
      </c>
      <c r="M21" s="1">
        <f>'4. melléklet'!N20</f>
        <v>30275234</v>
      </c>
      <c r="N21" s="1">
        <v>12000</v>
      </c>
      <c r="O21" s="2">
        <v>0</v>
      </c>
      <c r="P21" s="2">
        <v>16770277</v>
      </c>
      <c r="Q21" s="2">
        <v>1070662</v>
      </c>
      <c r="R21" s="2">
        <v>137886</v>
      </c>
      <c r="S21" s="2">
        <v>0</v>
      </c>
      <c r="T21" s="2">
        <v>85486</v>
      </c>
      <c r="U21" s="1">
        <f t="shared" si="0"/>
        <v>18076311</v>
      </c>
      <c r="V21" s="1">
        <f>'4. melléklet'!V20</f>
        <v>26888997</v>
      </c>
      <c r="W21" s="1">
        <v>0</v>
      </c>
      <c r="X21" s="2">
        <v>0</v>
      </c>
      <c r="Y21" s="2">
        <v>16231764</v>
      </c>
      <c r="Z21" s="2">
        <v>1070662</v>
      </c>
      <c r="AA21" s="2">
        <v>137886</v>
      </c>
      <c r="AB21" s="2">
        <v>0</v>
      </c>
      <c r="AC21" s="2">
        <v>85486</v>
      </c>
      <c r="AD21" s="1">
        <f t="shared" si="1"/>
        <v>17525798</v>
      </c>
    </row>
    <row r="22" spans="1:30" ht="15">
      <c r="A22" s="3" t="s">
        <v>25</v>
      </c>
      <c r="B22" s="4"/>
      <c r="C22" s="5" t="s">
        <v>26</v>
      </c>
      <c r="D22" s="1">
        <f>'4. melléklet'!F21</f>
        <v>50834605</v>
      </c>
      <c r="E22" s="1">
        <v>12000</v>
      </c>
      <c r="F22" s="2">
        <v>0</v>
      </c>
      <c r="G22" s="2">
        <v>28389938</v>
      </c>
      <c r="H22" s="2">
        <v>5443671</v>
      </c>
      <c r="I22" s="2">
        <v>405949</v>
      </c>
      <c r="J22" s="2">
        <v>0</v>
      </c>
      <c r="K22" s="2">
        <v>681907</v>
      </c>
      <c r="L22" s="1">
        <f t="shared" si="2"/>
        <v>34933465</v>
      </c>
      <c r="M22" s="1">
        <f>'4. melléklet'!N21</f>
        <v>44560063</v>
      </c>
      <c r="N22" s="1">
        <v>12000</v>
      </c>
      <c r="O22" s="2">
        <v>0</v>
      </c>
      <c r="P22" s="2">
        <v>28389938</v>
      </c>
      <c r="Q22" s="2">
        <v>1569827</v>
      </c>
      <c r="R22" s="2">
        <v>108106</v>
      </c>
      <c r="S22" s="2">
        <v>0</v>
      </c>
      <c r="T22" s="2">
        <v>231131</v>
      </c>
      <c r="U22" s="1">
        <f t="shared" si="0"/>
        <v>30311002</v>
      </c>
      <c r="V22" s="1">
        <f>'4. melléklet'!V21</f>
        <v>40578024</v>
      </c>
      <c r="W22" s="1">
        <v>0</v>
      </c>
      <c r="X22" s="2">
        <v>0</v>
      </c>
      <c r="Y22" s="2">
        <v>25521334</v>
      </c>
      <c r="Z22" s="2">
        <v>1569827</v>
      </c>
      <c r="AA22" s="2">
        <v>108106</v>
      </c>
      <c r="AB22" s="2">
        <v>0</v>
      </c>
      <c r="AC22" s="2">
        <v>231131</v>
      </c>
      <c r="AD22" s="1">
        <f t="shared" si="1"/>
        <v>27430398</v>
      </c>
    </row>
    <row r="23" spans="1:30" ht="15">
      <c r="A23" s="3" t="s">
        <v>27</v>
      </c>
      <c r="B23" s="4"/>
      <c r="C23" s="5" t="s">
        <v>28</v>
      </c>
      <c r="D23" s="1">
        <f>'4. melléklet'!F22</f>
        <v>50459962</v>
      </c>
      <c r="E23" s="1">
        <v>24000</v>
      </c>
      <c r="F23" s="2">
        <v>0</v>
      </c>
      <c r="G23" s="2">
        <v>28305572</v>
      </c>
      <c r="H23" s="2">
        <v>1684215</v>
      </c>
      <c r="I23" s="2">
        <v>680835</v>
      </c>
      <c r="J23" s="2">
        <v>2739820</v>
      </c>
      <c r="K23" s="2">
        <v>970056</v>
      </c>
      <c r="L23" s="1">
        <f t="shared" si="2"/>
        <v>34404498</v>
      </c>
      <c r="M23" s="1">
        <f>'4. melléklet'!N22</f>
        <v>47467642</v>
      </c>
      <c r="N23" s="1">
        <v>24000</v>
      </c>
      <c r="O23" s="2">
        <v>0</v>
      </c>
      <c r="P23" s="2">
        <v>28305572</v>
      </c>
      <c r="Q23" s="2">
        <v>549961</v>
      </c>
      <c r="R23" s="2">
        <v>164811</v>
      </c>
      <c r="S23" s="2">
        <v>997754</v>
      </c>
      <c r="T23" s="2">
        <v>166087</v>
      </c>
      <c r="U23" s="1">
        <f t="shared" si="0"/>
        <v>30208185</v>
      </c>
      <c r="V23" s="1">
        <f>'4. melléklet'!V22</f>
        <v>40268032</v>
      </c>
      <c r="W23" s="1">
        <v>0</v>
      </c>
      <c r="X23" s="2">
        <v>0</v>
      </c>
      <c r="Y23" s="2">
        <v>24984119</v>
      </c>
      <c r="Z23" s="2">
        <v>549961</v>
      </c>
      <c r="AA23" s="2">
        <v>164811</v>
      </c>
      <c r="AB23" s="2">
        <v>997754</v>
      </c>
      <c r="AC23" s="2">
        <v>166087</v>
      </c>
      <c r="AD23" s="1">
        <f t="shared" si="1"/>
        <v>26862732</v>
      </c>
    </row>
    <row r="24" spans="1:30" ht="15">
      <c r="A24" s="3" t="s">
        <v>29</v>
      </c>
      <c r="B24" s="4"/>
      <c r="C24" s="5" t="s">
        <v>30</v>
      </c>
      <c r="D24" s="1">
        <f>'4. melléklet'!F23</f>
        <v>28017840</v>
      </c>
      <c r="E24" s="1">
        <v>12000</v>
      </c>
      <c r="F24" s="2">
        <v>0</v>
      </c>
      <c r="G24" s="2">
        <v>13308948</v>
      </c>
      <c r="H24" s="2">
        <v>64010</v>
      </c>
      <c r="I24" s="2">
        <v>370055</v>
      </c>
      <c r="J24" s="2">
        <v>4130161</v>
      </c>
      <c r="K24" s="2">
        <v>432219</v>
      </c>
      <c r="L24" s="1">
        <f t="shared" si="2"/>
        <v>18317393</v>
      </c>
      <c r="M24" s="1">
        <f>'4. melléklet'!N23</f>
        <v>26981724</v>
      </c>
      <c r="N24" s="1">
        <v>12000</v>
      </c>
      <c r="O24" s="2">
        <v>0</v>
      </c>
      <c r="P24" s="2">
        <v>13308948</v>
      </c>
      <c r="Q24" s="2">
        <v>15642</v>
      </c>
      <c r="R24" s="2">
        <v>108639</v>
      </c>
      <c r="S24" s="2">
        <v>2101019</v>
      </c>
      <c r="T24" s="2">
        <v>65730</v>
      </c>
      <c r="U24" s="1">
        <f t="shared" si="0"/>
        <v>15611978</v>
      </c>
      <c r="V24" s="1">
        <f>'4. melléklet'!V23</f>
        <v>22147063</v>
      </c>
      <c r="W24" s="1">
        <v>0</v>
      </c>
      <c r="X24" s="2">
        <v>0</v>
      </c>
      <c r="Y24" s="2">
        <v>12934466</v>
      </c>
      <c r="Z24" s="2">
        <v>15642</v>
      </c>
      <c r="AA24" s="2">
        <v>108639</v>
      </c>
      <c r="AB24" s="2">
        <v>2101019</v>
      </c>
      <c r="AC24" s="2">
        <v>65730</v>
      </c>
      <c r="AD24" s="1">
        <f t="shared" si="1"/>
        <v>15225496</v>
      </c>
    </row>
    <row r="25" spans="1:30" ht="15">
      <c r="A25" s="3" t="s">
        <v>31</v>
      </c>
      <c r="B25" s="4"/>
      <c r="C25" s="5" t="s">
        <v>32</v>
      </c>
      <c r="D25" s="1">
        <f>'4. melléklet'!F24</f>
        <v>50259603</v>
      </c>
      <c r="E25" s="1">
        <v>36000</v>
      </c>
      <c r="F25" s="2">
        <v>0</v>
      </c>
      <c r="G25" s="2">
        <v>26453168</v>
      </c>
      <c r="H25" s="2">
        <v>3115973</v>
      </c>
      <c r="I25" s="2">
        <v>1028038</v>
      </c>
      <c r="J25" s="2">
        <v>0</v>
      </c>
      <c r="K25" s="2">
        <v>671660</v>
      </c>
      <c r="L25" s="1">
        <f t="shared" si="2"/>
        <v>31304839</v>
      </c>
      <c r="M25" s="1">
        <f>'4. melléklet'!N24</f>
        <v>48593339</v>
      </c>
      <c r="N25" s="1">
        <v>36000</v>
      </c>
      <c r="O25" s="2">
        <v>0</v>
      </c>
      <c r="P25" s="2">
        <v>26453168</v>
      </c>
      <c r="Q25" s="2">
        <v>1420926</v>
      </c>
      <c r="R25" s="2">
        <v>241990</v>
      </c>
      <c r="S25" s="2">
        <v>0</v>
      </c>
      <c r="T25" s="2">
        <v>174844</v>
      </c>
      <c r="U25" s="1">
        <f t="shared" si="0"/>
        <v>28326928</v>
      </c>
      <c r="V25" s="1">
        <f>'4. melléklet'!V24</f>
        <v>41833887</v>
      </c>
      <c r="W25" s="1">
        <v>23558</v>
      </c>
      <c r="X25" s="2">
        <v>0</v>
      </c>
      <c r="Y25" s="2">
        <v>25037591</v>
      </c>
      <c r="Z25" s="2">
        <v>1420926</v>
      </c>
      <c r="AA25" s="2">
        <v>241990</v>
      </c>
      <c r="AB25" s="2">
        <v>0</v>
      </c>
      <c r="AC25" s="2">
        <v>174844</v>
      </c>
      <c r="AD25" s="1">
        <f t="shared" si="1"/>
        <v>26898909</v>
      </c>
    </row>
    <row r="26" spans="1:30" ht="15">
      <c r="A26" s="3" t="s">
        <v>33</v>
      </c>
      <c r="B26" s="4"/>
      <c r="C26" s="5" t="s">
        <v>34</v>
      </c>
      <c r="D26" s="1">
        <f>'4. melléklet'!F25</f>
        <v>49986608</v>
      </c>
      <c r="E26" s="1">
        <v>24000</v>
      </c>
      <c r="F26" s="2">
        <v>0</v>
      </c>
      <c r="G26" s="2">
        <v>23617569</v>
      </c>
      <c r="H26" s="2">
        <v>4643751</v>
      </c>
      <c r="I26" s="2">
        <v>796367</v>
      </c>
      <c r="J26" s="2">
        <v>0</v>
      </c>
      <c r="K26" s="2">
        <v>574819</v>
      </c>
      <c r="L26" s="1">
        <f t="shared" si="2"/>
        <v>29656506</v>
      </c>
      <c r="M26" s="1">
        <f>'4. melléklet'!N25</f>
        <v>45367918</v>
      </c>
      <c r="N26" s="1">
        <v>24000</v>
      </c>
      <c r="O26" s="2">
        <v>0</v>
      </c>
      <c r="P26" s="2">
        <v>23617569</v>
      </c>
      <c r="Q26" s="2">
        <v>1336558</v>
      </c>
      <c r="R26" s="2">
        <v>264516</v>
      </c>
      <c r="S26" s="2">
        <v>0</v>
      </c>
      <c r="T26" s="2">
        <v>88939</v>
      </c>
      <c r="U26" s="1">
        <f t="shared" si="0"/>
        <v>25331582</v>
      </c>
      <c r="V26" s="1">
        <f>'4. melléklet'!V25</f>
        <v>38367718</v>
      </c>
      <c r="W26" s="1">
        <v>23724</v>
      </c>
      <c r="X26" s="2">
        <v>0</v>
      </c>
      <c r="Y26" s="2">
        <v>22125639</v>
      </c>
      <c r="Z26" s="2">
        <v>1336558</v>
      </c>
      <c r="AA26" s="2">
        <v>264516</v>
      </c>
      <c r="AB26" s="2">
        <v>0</v>
      </c>
      <c r="AC26" s="2">
        <v>88939</v>
      </c>
      <c r="AD26" s="1">
        <f t="shared" si="1"/>
        <v>23839376</v>
      </c>
    </row>
    <row r="27" spans="1:30" ht="15">
      <c r="A27" s="3" t="s">
        <v>35</v>
      </c>
      <c r="B27" s="4"/>
      <c r="C27" s="5" t="s">
        <v>36</v>
      </c>
      <c r="D27" s="1">
        <f>'4. melléklet'!F26</f>
        <v>41856408</v>
      </c>
      <c r="E27" s="1">
        <v>12000</v>
      </c>
      <c r="F27" s="2">
        <v>0</v>
      </c>
      <c r="G27" s="2">
        <v>22011362</v>
      </c>
      <c r="H27" s="2">
        <v>4047171</v>
      </c>
      <c r="I27" s="2">
        <v>1168308</v>
      </c>
      <c r="J27" s="2">
        <v>0</v>
      </c>
      <c r="K27" s="2">
        <v>660071</v>
      </c>
      <c r="L27" s="1">
        <f t="shared" si="2"/>
        <v>27898912</v>
      </c>
      <c r="M27" s="1">
        <f>'4. melléklet'!N26</f>
        <v>37882881</v>
      </c>
      <c r="N27" s="1">
        <v>12000</v>
      </c>
      <c r="O27" s="2">
        <v>0</v>
      </c>
      <c r="P27" s="2">
        <v>22011362</v>
      </c>
      <c r="Q27" s="2">
        <v>1603292</v>
      </c>
      <c r="R27" s="2">
        <v>260791</v>
      </c>
      <c r="S27" s="2">
        <v>0</v>
      </c>
      <c r="T27" s="2">
        <v>262017</v>
      </c>
      <c r="U27" s="1">
        <f t="shared" si="0"/>
        <v>24149462</v>
      </c>
      <c r="V27" s="1">
        <f>'4. melléklet'!V26</f>
        <v>33773837</v>
      </c>
      <c r="W27" s="1">
        <v>0</v>
      </c>
      <c r="X27" s="2">
        <v>0</v>
      </c>
      <c r="Y27" s="2">
        <v>20263640</v>
      </c>
      <c r="Z27" s="2">
        <v>1603292</v>
      </c>
      <c r="AA27" s="2">
        <v>260791</v>
      </c>
      <c r="AB27" s="2">
        <v>0</v>
      </c>
      <c r="AC27" s="2">
        <v>262017</v>
      </c>
      <c r="AD27" s="1">
        <f t="shared" si="1"/>
        <v>22389740</v>
      </c>
    </row>
    <row r="28" spans="1:30" ht="15">
      <c r="A28" s="3" t="s">
        <v>37</v>
      </c>
      <c r="B28" s="4"/>
      <c r="C28" s="5" t="s">
        <v>38</v>
      </c>
      <c r="D28" s="1">
        <f>'4. melléklet'!F27</f>
        <v>40024273</v>
      </c>
      <c r="E28" s="1">
        <v>12000</v>
      </c>
      <c r="F28" s="2">
        <v>0</v>
      </c>
      <c r="G28" s="2">
        <v>18493425</v>
      </c>
      <c r="H28" s="2">
        <v>5758071</v>
      </c>
      <c r="I28" s="2">
        <v>1280044</v>
      </c>
      <c r="J28" s="2">
        <v>0</v>
      </c>
      <c r="K28" s="2">
        <v>704124</v>
      </c>
      <c r="L28" s="1">
        <f t="shared" si="2"/>
        <v>26247664</v>
      </c>
      <c r="M28" s="1">
        <f>'4. melléklet'!N27</f>
        <v>30773694</v>
      </c>
      <c r="N28" s="1">
        <v>12000</v>
      </c>
      <c r="O28" s="2">
        <v>0</v>
      </c>
      <c r="P28" s="2">
        <v>17214177</v>
      </c>
      <c r="Q28" s="2">
        <v>2394130</v>
      </c>
      <c r="R28" s="2">
        <v>547191</v>
      </c>
      <c r="S28" s="2">
        <v>0</v>
      </c>
      <c r="T28" s="2">
        <v>106712</v>
      </c>
      <c r="U28" s="1">
        <f t="shared" si="0"/>
        <v>20274210</v>
      </c>
      <c r="V28" s="1">
        <f>'4. melléklet'!V27</f>
        <v>29688411</v>
      </c>
      <c r="W28" s="1">
        <v>0</v>
      </c>
      <c r="X28" s="2">
        <v>0</v>
      </c>
      <c r="Y28" s="2">
        <v>16832312</v>
      </c>
      <c r="Z28" s="2">
        <v>2394130</v>
      </c>
      <c r="AA28" s="2">
        <v>547191</v>
      </c>
      <c r="AB28" s="2">
        <v>0</v>
      </c>
      <c r="AC28" s="2">
        <v>106712</v>
      </c>
      <c r="AD28" s="1">
        <f t="shared" si="1"/>
        <v>19880345</v>
      </c>
    </row>
    <row r="29" spans="1:30" ht="15">
      <c r="A29" s="3" t="s">
        <v>39</v>
      </c>
      <c r="B29" s="4"/>
      <c r="C29" s="5" t="s">
        <v>40</v>
      </c>
      <c r="D29" s="1">
        <f>'4. melléklet'!F28</f>
        <v>40955985</v>
      </c>
      <c r="E29" s="1">
        <v>12000</v>
      </c>
      <c r="F29" s="2">
        <v>0</v>
      </c>
      <c r="G29" s="2">
        <v>20451924</v>
      </c>
      <c r="H29" s="2">
        <v>4576462</v>
      </c>
      <c r="I29" s="2">
        <v>1165166</v>
      </c>
      <c r="J29" s="2">
        <v>0</v>
      </c>
      <c r="K29" s="2">
        <v>815149</v>
      </c>
      <c r="L29" s="1">
        <f t="shared" si="2"/>
        <v>27020701</v>
      </c>
      <c r="M29" s="1">
        <f>'4. melléklet'!N28</f>
        <v>35768532</v>
      </c>
      <c r="N29" s="1">
        <v>12000</v>
      </c>
      <c r="O29" s="2">
        <v>0</v>
      </c>
      <c r="P29" s="2">
        <v>20451924</v>
      </c>
      <c r="Q29" s="2">
        <v>1341955</v>
      </c>
      <c r="R29" s="2">
        <v>501894</v>
      </c>
      <c r="S29" s="2">
        <v>0</v>
      </c>
      <c r="T29" s="2">
        <v>135356</v>
      </c>
      <c r="U29" s="1">
        <f t="shared" si="0"/>
        <v>22443129</v>
      </c>
      <c r="V29" s="1">
        <f>'4. melléklet'!V28</f>
        <v>31871973</v>
      </c>
      <c r="W29" s="1">
        <v>0</v>
      </c>
      <c r="X29" s="2">
        <v>0</v>
      </c>
      <c r="Y29" s="2">
        <v>19327697</v>
      </c>
      <c r="Z29" s="2">
        <v>1341955</v>
      </c>
      <c r="AA29" s="2">
        <v>501894</v>
      </c>
      <c r="AB29" s="2">
        <v>0</v>
      </c>
      <c r="AC29" s="2">
        <v>135356</v>
      </c>
      <c r="AD29" s="1">
        <f t="shared" si="1"/>
        <v>21306902</v>
      </c>
    </row>
    <row r="30" spans="1:30" ht="15">
      <c r="A30" s="3" t="s">
        <v>41</v>
      </c>
      <c r="B30" s="4"/>
      <c r="C30" s="5" t="s">
        <v>42</v>
      </c>
      <c r="D30" s="1">
        <f>'4. melléklet'!F29</f>
        <v>49316819</v>
      </c>
      <c r="E30" s="1">
        <v>12000</v>
      </c>
      <c r="F30" s="2">
        <v>0</v>
      </c>
      <c r="G30" s="2">
        <v>25763098</v>
      </c>
      <c r="H30" s="2">
        <v>4885038</v>
      </c>
      <c r="I30" s="2">
        <v>811321</v>
      </c>
      <c r="J30" s="2">
        <v>0</v>
      </c>
      <c r="K30" s="2">
        <v>1183515</v>
      </c>
      <c r="L30" s="1">
        <f t="shared" si="2"/>
        <v>32654972</v>
      </c>
      <c r="M30" s="1">
        <f>'4. melléklet'!N29</f>
        <v>47263828</v>
      </c>
      <c r="N30" s="1">
        <v>12000</v>
      </c>
      <c r="O30" s="2">
        <v>0</v>
      </c>
      <c r="P30" s="2">
        <v>25763098</v>
      </c>
      <c r="Q30" s="2">
        <v>2070168</v>
      </c>
      <c r="R30" s="2">
        <v>34420</v>
      </c>
      <c r="S30" s="2">
        <v>0</v>
      </c>
      <c r="T30" s="2">
        <v>168238</v>
      </c>
      <c r="U30" s="1">
        <f t="shared" si="0"/>
        <v>28047924</v>
      </c>
      <c r="V30" s="1">
        <f>'4. melléklet'!V29</f>
        <v>39487380</v>
      </c>
      <c r="W30" s="1">
        <v>5104</v>
      </c>
      <c r="X30" s="2">
        <v>0</v>
      </c>
      <c r="Y30" s="2">
        <v>23652043</v>
      </c>
      <c r="Z30" s="2">
        <v>2070168</v>
      </c>
      <c r="AA30" s="2">
        <v>34420</v>
      </c>
      <c r="AB30" s="2">
        <v>0</v>
      </c>
      <c r="AC30" s="2">
        <v>168238</v>
      </c>
      <c r="AD30" s="1">
        <f t="shared" si="1"/>
        <v>25929973</v>
      </c>
    </row>
    <row r="31" spans="1:30" ht="15">
      <c r="A31" s="3" t="s">
        <v>43</v>
      </c>
      <c r="B31" s="4"/>
      <c r="C31" s="5" t="s">
        <v>44</v>
      </c>
      <c r="D31" s="1">
        <f>'4. melléklet'!F30</f>
        <v>37494727</v>
      </c>
      <c r="E31" s="1">
        <v>12000</v>
      </c>
      <c r="F31" s="2">
        <v>0</v>
      </c>
      <c r="G31" s="2">
        <v>18338062</v>
      </c>
      <c r="H31" s="2">
        <v>24375</v>
      </c>
      <c r="I31" s="2">
        <v>808646</v>
      </c>
      <c r="J31" s="2">
        <v>5920799</v>
      </c>
      <c r="K31" s="2">
        <v>368162</v>
      </c>
      <c r="L31" s="1">
        <f t="shared" si="2"/>
        <v>25472044</v>
      </c>
      <c r="M31" s="1">
        <f>'4. melléklet'!N30</f>
        <v>34304776</v>
      </c>
      <c r="N31" s="1">
        <v>12000</v>
      </c>
      <c r="O31" s="2">
        <v>0</v>
      </c>
      <c r="P31" s="2">
        <v>18338062</v>
      </c>
      <c r="Q31" s="2">
        <v>5370</v>
      </c>
      <c r="R31" s="2">
        <v>177495</v>
      </c>
      <c r="S31" s="2">
        <v>2375239</v>
      </c>
      <c r="T31" s="2">
        <v>65491</v>
      </c>
      <c r="U31" s="1">
        <f t="shared" si="0"/>
        <v>20973657</v>
      </c>
      <c r="V31" s="1">
        <f>'4. melléklet'!V30</f>
        <v>29277289</v>
      </c>
      <c r="W31" s="1">
        <v>9264</v>
      </c>
      <c r="X31" s="2">
        <v>0</v>
      </c>
      <c r="Y31" s="2">
        <v>16614351</v>
      </c>
      <c r="Z31" s="2">
        <v>5370</v>
      </c>
      <c r="AA31" s="2">
        <v>177495</v>
      </c>
      <c r="AB31" s="2">
        <v>2375239</v>
      </c>
      <c r="AC31" s="2">
        <v>65491</v>
      </c>
      <c r="AD31" s="1">
        <f t="shared" si="1"/>
        <v>19247210</v>
      </c>
    </row>
    <row r="32" spans="1:30" ht="15">
      <c r="A32" s="3" t="s">
        <v>45</v>
      </c>
      <c r="B32" s="4"/>
      <c r="C32" s="5" t="s">
        <v>46</v>
      </c>
      <c r="D32" s="1">
        <f>'4. melléklet'!F31</f>
        <v>40955883</v>
      </c>
      <c r="E32" s="1">
        <v>24000</v>
      </c>
      <c r="F32" s="2">
        <v>0</v>
      </c>
      <c r="G32" s="2">
        <v>20638424</v>
      </c>
      <c r="H32" s="2">
        <v>5299669</v>
      </c>
      <c r="I32" s="2">
        <v>695102</v>
      </c>
      <c r="J32" s="2">
        <v>0</v>
      </c>
      <c r="K32" s="2">
        <v>650599</v>
      </c>
      <c r="L32" s="1">
        <f t="shared" si="2"/>
        <v>27307794</v>
      </c>
      <c r="M32" s="1">
        <f>'4. melléklet'!N31</f>
        <v>35467025</v>
      </c>
      <c r="N32" s="1">
        <v>0</v>
      </c>
      <c r="O32" s="2">
        <v>0</v>
      </c>
      <c r="P32" s="2">
        <v>20638424</v>
      </c>
      <c r="Q32" s="2">
        <v>1722452</v>
      </c>
      <c r="R32" s="2">
        <v>274584</v>
      </c>
      <c r="S32" s="2">
        <v>0</v>
      </c>
      <c r="T32" s="2">
        <v>132213</v>
      </c>
      <c r="U32" s="1">
        <f t="shared" si="0"/>
        <v>22767673</v>
      </c>
      <c r="V32" s="1">
        <f>'4. melléklet'!V31</f>
        <v>32517090</v>
      </c>
      <c r="W32" s="1">
        <v>0</v>
      </c>
      <c r="X32" s="2">
        <v>0</v>
      </c>
      <c r="Y32" s="2">
        <v>19426743</v>
      </c>
      <c r="Z32" s="2">
        <v>1722452</v>
      </c>
      <c r="AA32" s="2">
        <v>274584</v>
      </c>
      <c r="AB32" s="2">
        <v>0</v>
      </c>
      <c r="AC32" s="2">
        <v>132213</v>
      </c>
      <c r="AD32" s="1">
        <f t="shared" si="1"/>
        <v>21555992</v>
      </c>
    </row>
    <row r="33" spans="1:30" ht="15">
      <c r="A33" s="3" t="s">
        <v>47</v>
      </c>
      <c r="B33" s="4"/>
      <c r="C33" s="5" t="s">
        <v>48</v>
      </c>
      <c r="D33" s="1">
        <f>'4. melléklet'!F32</f>
        <v>31465039</v>
      </c>
      <c r="E33" s="1">
        <v>24000</v>
      </c>
      <c r="F33" s="2">
        <v>0</v>
      </c>
      <c r="G33" s="2">
        <v>13625795</v>
      </c>
      <c r="H33" s="2">
        <v>3460552</v>
      </c>
      <c r="I33" s="2">
        <v>1196528</v>
      </c>
      <c r="J33" s="2">
        <v>0</v>
      </c>
      <c r="K33" s="2">
        <v>375102</v>
      </c>
      <c r="L33" s="1">
        <f t="shared" si="2"/>
        <v>18681977</v>
      </c>
      <c r="M33" s="1">
        <f>'4. melléklet'!N32</f>
        <v>26550596</v>
      </c>
      <c r="N33" s="1">
        <v>24000</v>
      </c>
      <c r="O33" s="2">
        <v>0</v>
      </c>
      <c r="P33" s="2">
        <v>13625795</v>
      </c>
      <c r="Q33" s="2">
        <v>1096389</v>
      </c>
      <c r="R33" s="2">
        <v>156189</v>
      </c>
      <c r="S33" s="2">
        <v>0</v>
      </c>
      <c r="T33" s="2">
        <v>187551</v>
      </c>
      <c r="U33" s="1">
        <f t="shared" si="0"/>
        <v>15089924</v>
      </c>
      <c r="V33" s="1">
        <f>'4. melléklet'!V32</f>
        <v>22476277</v>
      </c>
      <c r="W33" s="1">
        <v>20973</v>
      </c>
      <c r="X33" s="2">
        <v>0</v>
      </c>
      <c r="Y33" s="2">
        <v>12457162</v>
      </c>
      <c r="Z33" s="2">
        <v>1096389</v>
      </c>
      <c r="AA33" s="2">
        <v>156020</v>
      </c>
      <c r="AB33" s="2">
        <v>0</v>
      </c>
      <c r="AC33" s="2">
        <v>187551</v>
      </c>
      <c r="AD33" s="1">
        <f t="shared" si="1"/>
        <v>13918095</v>
      </c>
    </row>
    <row r="34" spans="1:30" ht="30">
      <c r="A34" s="3" t="s">
        <v>49</v>
      </c>
      <c r="B34" s="4"/>
      <c r="C34" s="5" t="s">
        <v>163</v>
      </c>
      <c r="D34" s="1">
        <f>'4. melléklet'!F33</f>
        <v>43317966</v>
      </c>
      <c r="E34" s="1">
        <v>12000</v>
      </c>
      <c r="F34" s="2">
        <v>0</v>
      </c>
      <c r="G34" s="2">
        <v>21572156</v>
      </c>
      <c r="H34" s="2">
        <v>23190</v>
      </c>
      <c r="I34" s="2">
        <v>392883</v>
      </c>
      <c r="J34" s="2">
        <v>5957333</v>
      </c>
      <c r="K34" s="2">
        <v>821814</v>
      </c>
      <c r="L34" s="1">
        <f t="shared" si="2"/>
        <v>28779376</v>
      </c>
      <c r="M34" s="1">
        <f>'4. melléklet'!N33</f>
        <v>38016201</v>
      </c>
      <c r="N34" s="1">
        <v>12000</v>
      </c>
      <c r="O34" s="2">
        <v>0</v>
      </c>
      <c r="P34" s="2">
        <v>21572156</v>
      </c>
      <c r="Q34" s="2">
        <v>4359</v>
      </c>
      <c r="R34" s="2">
        <v>72160</v>
      </c>
      <c r="S34" s="2">
        <v>2744191</v>
      </c>
      <c r="T34" s="2">
        <v>95810</v>
      </c>
      <c r="U34" s="1">
        <f t="shared" si="0"/>
        <v>24500676</v>
      </c>
      <c r="V34" s="1">
        <f>'4. melléklet'!V33</f>
        <v>32750245</v>
      </c>
      <c r="W34" s="1">
        <v>0</v>
      </c>
      <c r="X34" s="2">
        <v>0</v>
      </c>
      <c r="Y34" s="2">
        <v>19305141</v>
      </c>
      <c r="Z34" s="2">
        <v>4359</v>
      </c>
      <c r="AA34" s="2">
        <v>72160</v>
      </c>
      <c r="AB34" s="2">
        <v>2744191</v>
      </c>
      <c r="AC34" s="2">
        <v>95810</v>
      </c>
      <c r="AD34" s="1">
        <f t="shared" si="1"/>
        <v>22221661</v>
      </c>
    </row>
    <row r="35" spans="1:30" ht="15">
      <c r="A35" s="3" t="s">
        <v>50</v>
      </c>
      <c r="B35" s="4"/>
      <c r="C35" s="5" t="s">
        <v>51</v>
      </c>
      <c r="D35" s="1">
        <f>'4. melléklet'!F34</f>
        <v>50215677</v>
      </c>
      <c r="E35" s="1">
        <v>12000</v>
      </c>
      <c r="F35" s="2">
        <v>0</v>
      </c>
      <c r="G35" s="2">
        <v>27095284</v>
      </c>
      <c r="H35" s="2">
        <v>23283</v>
      </c>
      <c r="I35" s="2">
        <v>1336550</v>
      </c>
      <c r="J35" s="2">
        <v>7916495</v>
      </c>
      <c r="K35" s="2">
        <v>1043545</v>
      </c>
      <c r="L35" s="1">
        <f t="shared" si="2"/>
        <v>37427157</v>
      </c>
      <c r="M35" s="1">
        <f>'4. melléklet'!N34</f>
        <v>45789143</v>
      </c>
      <c r="N35" s="1">
        <v>12000</v>
      </c>
      <c r="O35" s="2">
        <v>0</v>
      </c>
      <c r="P35" s="2">
        <v>27095284</v>
      </c>
      <c r="Q35" s="2">
        <v>3440</v>
      </c>
      <c r="R35" s="2">
        <v>187171</v>
      </c>
      <c r="S35" s="2">
        <v>3306790</v>
      </c>
      <c r="T35" s="2">
        <v>236160</v>
      </c>
      <c r="U35" s="1">
        <f t="shared" si="0"/>
        <v>30840845</v>
      </c>
      <c r="V35" s="1">
        <f>'4. melléklet'!V34</f>
        <v>42400761</v>
      </c>
      <c r="W35" s="1">
        <v>0</v>
      </c>
      <c r="X35" s="2">
        <v>0</v>
      </c>
      <c r="Y35" s="2">
        <v>25056110</v>
      </c>
      <c r="Z35" s="2">
        <v>3440</v>
      </c>
      <c r="AA35" s="2">
        <v>187171</v>
      </c>
      <c r="AB35" s="2">
        <v>3306790</v>
      </c>
      <c r="AC35" s="2">
        <v>236160</v>
      </c>
      <c r="AD35" s="1">
        <f t="shared" si="1"/>
        <v>28789671</v>
      </c>
    </row>
    <row r="36" spans="1:30" ht="15">
      <c r="A36" s="3" t="s">
        <v>52</v>
      </c>
      <c r="B36" s="4"/>
      <c r="C36" s="5" t="s">
        <v>53</v>
      </c>
      <c r="D36" s="1">
        <f>'4. melléklet'!F35</f>
        <v>42650073</v>
      </c>
      <c r="E36" s="1">
        <v>12000</v>
      </c>
      <c r="F36" s="2">
        <v>0</v>
      </c>
      <c r="G36" s="2">
        <v>25063500</v>
      </c>
      <c r="H36" s="2">
        <v>0</v>
      </c>
      <c r="I36" s="2">
        <v>411612</v>
      </c>
      <c r="J36" s="2">
        <v>0</v>
      </c>
      <c r="K36" s="2">
        <v>0</v>
      </c>
      <c r="L36" s="1">
        <f t="shared" si="2"/>
        <v>25487112</v>
      </c>
      <c r="M36" s="1">
        <f>'4. melléklet'!N35</f>
        <v>39182498</v>
      </c>
      <c r="N36" s="1">
        <v>12000</v>
      </c>
      <c r="O36" s="2">
        <v>0</v>
      </c>
      <c r="P36" s="2">
        <v>25063500</v>
      </c>
      <c r="Q36" s="2">
        <v>0</v>
      </c>
      <c r="R36" s="2">
        <v>35125</v>
      </c>
      <c r="S36" s="2">
        <v>0</v>
      </c>
      <c r="T36" s="2">
        <v>0</v>
      </c>
      <c r="U36" s="1">
        <f t="shared" si="0"/>
        <v>25110625</v>
      </c>
      <c r="V36" s="1">
        <f>'4. melléklet'!V35</f>
        <v>37249800</v>
      </c>
      <c r="W36" s="1">
        <v>11811</v>
      </c>
      <c r="X36" s="2">
        <v>0</v>
      </c>
      <c r="Y36" s="2">
        <v>23927724</v>
      </c>
      <c r="Z36" s="2">
        <v>0</v>
      </c>
      <c r="AA36" s="2">
        <v>35125</v>
      </c>
      <c r="AB36" s="2">
        <v>0</v>
      </c>
      <c r="AC36" s="2">
        <v>0</v>
      </c>
      <c r="AD36" s="1">
        <f t="shared" si="1"/>
        <v>23974660</v>
      </c>
    </row>
    <row r="37" spans="1:30" ht="15">
      <c r="A37" s="3" t="s">
        <v>54</v>
      </c>
      <c r="B37" s="4"/>
      <c r="C37" s="5" t="s">
        <v>55</v>
      </c>
      <c r="D37" s="1">
        <f>'4. melléklet'!F36</f>
        <v>29719041</v>
      </c>
      <c r="E37" s="1">
        <v>12000</v>
      </c>
      <c r="F37" s="2">
        <v>0</v>
      </c>
      <c r="G37" s="2">
        <v>15489565</v>
      </c>
      <c r="H37" s="2">
        <v>3400504</v>
      </c>
      <c r="I37" s="2">
        <v>728802</v>
      </c>
      <c r="J37" s="2">
        <v>0</v>
      </c>
      <c r="K37" s="2">
        <v>316174</v>
      </c>
      <c r="L37" s="1">
        <f t="shared" si="2"/>
        <v>19947045</v>
      </c>
      <c r="M37" s="1">
        <f>'4. melléklet'!N36</f>
        <v>27290333</v>
      </c>
      <c r="N37" s="1">
        <v>12000</v>
      </c>
      <c r="O37" s="2">
        <v>0</v>
      </c>
      <c r="P37" s="2">
        <v>15841295</v>
      </c>
      <c r="Q37" s="2">
        <v>1076914</v>
      </c>
      <c r="R37" s="2">
        <v>109494</v>
      </c>
      <c r="S37" s="2">
        <v>0</v>
      </c>
      <c r="T37" s="2">
        <v>56603</v>
      </c>
      <c r="U37" s="1">
        <f t="shared" si="0"/>
        <v>17096306</v>
      </c>
      <c r="V37" s="1">
        <f>'4. melléklet'!V36</f>
        <v>25050369</v>
      </c>
      <c r="W37" s="1">
        <v>0</v>
      </c>
      <c r="X37" s="2">
        <v>0</v>
      </c>
      <c r="Y37" s="2">
        <v>15806103</v>
      </c>
      <c r="Z37" s="2">
        <v>1076914</v>
      </c>
      <c r="AA37" s="2">
        <v>109494</v>
      </c>
      <c r="AB37" s="2">
        <v>0</v>
      </c>
      <c r="AC37" s="2">
        <v>56603</v>
      </c>
      <c r="AD37" s="1">
        <f t="shared" si="1"/>
        <v>17049114</v>
      </c>
    </row>
    <row r="38" spans="1:30" ht="15">
      <c r="A38" s="3" t="s">
        <v>56</v>
      </c>
      <c r="B38" s="4"/>
      <c r="C38" s="5" t="s">
        <v>57</v>
      </c>
      <c r="D38" s="1">
        <f>'4. melléklet'!F37</f>
        <v>48972730</v>
      </c>
      <c r="E38" s="1">
        <v>12000</v>
      </c>
      <c r="F38" s="2">
        <v>0</v>
      </c>
      <c r="G38" s="2">
        <v>21924853</v>
      </c>
      <c r="H38" s="2">
        <v>17999</v>
      </c>
      <c r="I38" s="2">
        <v>0</v>
      </c>
      <c r="J38" s="2">
        <v>4407172</v>
      </c>
      <c r="K38" s="2">
        <v>538319</v>
      </c>
      <c r="L38" s="1">
        <f t="shared" si="2"/>
        <v>26900343</v>
      </c>
      <c r="M38" s="1">
        <f>'4. melléklet'!N37</f>
        <v>41244407</v>
      </c>
      <c r="N38" s="1">
        <v>12000</v>
      </c>
      <c r="O38" s="2">
        <v>0</v>
      </c>
      <c r="P38" s="2">
        <v>21924853</v>
      </c>
      <c r="Q38" s="2">
        <v>7182</v>
      </c>
      <c r="R38" s="2">
        <v>0</v>
      </c>
      <c r="S38" s="2">
        <v>2107448</v>
      </c>
      <c r="T38" s="2">
        <v>134469</v>
      </c>
      <c r="U38" s="1">
        <f t="shared" si="0"/>
        <v>24185952</v>
      </c>
      <c r="V38" s="1">
        <f>'4. melléklet'!V37</f>
        <v>34658644</v>
      </c>
      <c r="W38" s="1">
        <v>10797</v>
      </c>
      <c r="X38" s="2">
        <v>0</v>
      </c>
      <c r="Y38" s="2">
        <v>20744028</v>
      </c>
      <c r="Z38" s="2">
        <v>7182</v>
      </c>
      <c r="AA38" s="2">
        <v>0</v>
      </c>
      <c r="AB38" s="2">
        <v>2107448</v>
      </c>
      <c r="AC38" s="2">
        <v>134469</v>
      </c>
      <c r="AD38" s="1">
        <f t="shared" si="1"/>
        <v>23003924</v>
      </c>
    </row>
    <row r="39" spans="1:30" ht="15">
      <c r="A39" s="3" t="s">
        <v>58</v>
      </c>
      <c r="B39" s="4"/>
      <c r="C39" s="5" t="s">
        <v>59</v>
      </c>
      <c r="D39" s="1">
        <f>'4. melléklet'!F38</f>
        <v>52183472</v>
      </c>
      <c r="E39" s="1">
        <v>12000</v>
      </c>
      <c r="F39" s="2">
        <v>0</v>
      </c>
      <c r="G39" s="2">
        <v>30342625</v>
      </c>
      <c r="H39" s="2">
        <v>20530</v>
      </c>
      <c r="I39" s="2">
        <v>0</v>
      </c>
      <c r="J39" s="2">
        <v>5084842</v>
      </c>
      <c r="K39" s="2">
        <v>690027</v>
      </c>
      <c r="L39" s="1">
        <f t="shared" si="2"/>
        <v>36150024</v>
      </c>
      <c r="M39" s="1">
        <f>'4. melléklet'!N38</f>
        <v>52952385</v>
      </c>
      <c r="N39" s="1">
        <v>12000</v>
      </c>
      <c r="O39" s="2">
        <v>0</v>
      </c>
      <c r="P39" s="2">
        <v>30342625</v>
      </c>
      <c r="Q39" s="2">
        <v>5370</v>
      </c>
      <c r="R39" s="2">
        <v>0</v>
      </c>
      <c r="S39" s="2">
        <v>2244607</v>
      </c>
      <c r="T39" s="2">
        <v>169064</v>
      </c>
      <c r="U39" s="1">
        <f t="shared" si="0"/>
        <v>32773666</v>
      </c>
      <c r="V39" s="1">
        <f>'4. melléklet'!V38</f>
        <v>45729638</v>
      </c>
      <c r="W39" s="1">
        <v>0</v>
      </c>
      <c r="X39" s="2">
        <v>0</v>
      </c>
      <c r="Y39" s="2">
        <v>28724712</v>
      </c>
      <c r="Z39" s="2">
        <v>5370</v>
      </c>
      <c r="AA39" s="2">
        <v>0</v>
      </c>
      <c r="AB39" s="2">
        <v>2244607</v>
      </c>
      <c r="AC39" s="2">
        <v>169064</v>
      </c>
      <c r="AD39" s="1">
        <f t="shared" si="1"/>
        <v>31143753</v>
      </c>
    </row>
    <row r="40" spans="1:30" ht="15">
      <c r="A40" s="3" t="s">
        <v>60</v>
      </c>
      <c r="B40" s="4"/>
      <c r="C40" s="5" t="s">
        <v>61</v>
      </c>
      <c r="D40" s="1">
        <f>'4. melléklet'!F39</f>
        <v>37172568</v>
      </c>
      <c r="E40" s="1">
        <v>12000</v>
      </c>
      <c r="F40" s="2">
        <v>0</v>
      </c>
      <c r="G40" s="2">
        <v>19973780</v>
      </c>
      <c r="H40" s="2">
        <v>0</v>
      </c>
      <c r="I40" s="2">
        <v>376947</v>
      </c>
      <c r="J40" s="2">
        <v>0</v>
      </c>
      <c r="K40" s="2">
        <v>421899</v>
      </c>
      <c r="L40" s="1">
        <f t="shared" si="2"/>
        <v>20784626</v>
      </c>
      <c r="M40" s="1">
        <f>'4. melléklet'!N39</f>
        <v>35867639</v>
      </c>
      <c r="N40" s="1">
        <v>0</v>
      </c>
      <c r="O40" s="2">
        <v>0</v>
      </c>
      <c r="P40" s="2">
        <v>21973780</v>
      </c>
      <c r="Q40" s="2">
        <v>0</v>
      </c>
      <c r="R40" s="2">
        <v>71700</v>
      </c>
      <c r="S40" s="2">
        <v>0</v>
      </c>
      <c r="T40" s="2">
        <v>73148</v>
      </c>
      <c r="U40" s="1">
        <f t="shared" si="0"/>
        <v>22118628</v>
      </c>
      <c r="V40" s="1">
        <f>'4. melléklet'!V39</f>
        <v>31556827</v>
      </c>
      <c r="W40" s="1">
        <v>0</v>
      </c>
      <c r="X40" s="2">
        <v>0</v>
      </c>
      <c r="Y40" s="2">
        <v>20065374</v>
      </c>
      <c r="Z40" s="2">
        <v>0</v>
      </c>
      <c r="AA40" s="2">
        <v>71700</v>
      </c>
      <c r="AB40" s="2">
        <v>0</v>
      </c>
      <c r="AC40" s="2">
        <v>73148</v>
      </c>
      <c r="AD40" s="1">
        <f t="shared" si="1"/>
        <v>20210222</v>
      </c>
    </row>
    <row r="41" spans="1:30" ht="15">
      <c r="A41" s="3" t="s">
        <v>62</v>
      </c>
      <c r="B41" s="4"/>
      <c r="C41" s="5" t="s">
        <v>63</v>
      </c>
      <c r="D41" s="1">
        <f>'4. melléklet'!F40</f>
        <v>24919361</v>
      </c>
      <c r="E41" s="1">
        <v>12000</v>
      </c>
      <c r="F41" s="2">
        <v>0</v>
      </c>
      <c r="G41" s="2">
        <v>13363092</v>
      </c>
      <c r="H41" s="2">
        <v>1999998</v>
      </c>
      <c r="I41" s="2">
        <v>420199</v>
      </c>
      <c r="J41" s="2">
        <v>0</v>
      </c>
      <c r="K41" s="2">
        <v>266377</v>
      </c>
      <c r="L41" s="1">
        <f t="shared" si="2"/>
        <v>16061666</v>
      </c>
      <c r="M41" s="1">
        <f>'4. melléklet'!N40</f>
        <v>22983346</v>
      </c>
      <c r="N41" s="1">
        <v>12000</v>
      </c>
      <c r="O41" s="2">
        <v>0</v>
      </c>
      <c r="P41" s="2">
        <v>13363092</v>
      </c>
      <c r="Q41" s="2">
        <v>550862</v>
      </c>
      <c r="R41" s="2">
        <v>142016</v>
      </c>
      <c r="S41" s="2">
        <v>0</v>
      </c>
      <c r="T41" s="2">
        <v>37157</v>
      </c>
      <c r="U41" s="1">
        <f t="shared" si="0"/>
        <v>14105127</v>
      </c>
      <c r="V41" s="1">
        <f>'4. melléklet'!V40</f>
        <v>19944018</v>
      </c>
      <c r="W41" s="1">
        <v>0</v>
      </c>
      <c r="X41" s="2">
        <v>0</v>
      </c>
      <c r="Y41" s="2">
        <v>12455130</v>
      </c>
      <c r="Z41" s="2">
        <v>550862</v>
      </c>
      <c r="AA41" s="2">
        <v>142016</v>
      </c>
      <c r="AB41" s="2">
        <v>0</v>
      </c>
      <c r="AC41" s="2">
        <v>37157</v>
      </c>
      <c r="AD41" s="1">
        <f t="shared" si="1"/>
        <v>13185165</v>
      </c>
    </row>
    <row r="42" spans="1:30" ht="15">
      <c r="A42" s="3" t="s">
        <v>64</v>
      </c>
      <c r="B42" s="4"/>
      <c r="C42" s="5" t="s">
        <v>65</v>
      </c>
      <c r="D42" s="1">
        <f>'4. melléklet'!F41</f>
        <v>37691340</v>
      </c>
      <c r="E42" s="1">
        <v>12000</v>
      </c>
      <c r="F42" s="2">
        <v>0</v>
      </c>
      <c r="G42" s="2">
        <v>19565671</v>
      </c>
      <c r="H42" s="2">
        <v>27817</v>
      </c>
      <c r="I42" s="2">
        <v>579945</v>
      </c>
      <c r="J42" s="2">
        <v>5068480</v>
      </c>
      <c r="K42" s="2">
        <v>761890</v>
      </c>
      <c r="L42" s="1">
        <f t="shared" si="2"/>
        <v>26015803</v>
      </c>
      <c r="M42" s="1">
        <f>'4. melléklet'!N41</f>
        <v>36332655</v>
      </c>
      <c r="N42" s="1">
        <v>12000</v>
      </c>
      <c r="O42" s="2">
        <v>0</v>
      </c>
      <c r="P42" s="2">
        <v>19565671</v>
      </c>
      <c r="Q42" s="2">
        <v>6185</v>
      </c>
      <c r="R42" s="2">
        <v>114010</v>
      </c>
      <c r="S42" s="2">
        <v>2490429</v>
      </c>
      <c r="T42" s="2">
        <v>108490</v>
      </c>
      <c r="U42" s="1">
        <f t="shared" si="0"/>
        <v>22296785</v>
      </c>
      <c r="V42" s="1">
        <f>'4. melléklet'!V41</f>
        <v>32086590</v>
      </c>
      <c r="W42" s="1">
        <v>9765</v>
      </c>
      <c r="X42" s="2">
        <v>0</v>
      </c>
      <c r="Y42" s="2">
        <v>19091852</v>
      </c>
      <c r="Z42" s="2">
        <v>6185</v>
      </c>
      <c r="AA42" s="2">
        <v>114010</v>
      </c>
      <c r="AB42" s="2">
        <v>2490429</v>
      </c>
      <c r="AC42" s="2">
        <v>108490</v>
      </c>
      <c r="AD42" s="1">
        <f t="shared" si="1"/>
        <v>21820731</v>
      </c>
    </row>
    <row r="43" spans="1:30" ht="15.75">
      <c r="A43" s="91" t="s">
        <v>66</v>
      </c>
      <c r="B43" s="91"/>
      <c r="C43" s="91"/>
      <c r="D43" s="31">
        <f aca="true" t="shared" si="3" ref="D43:L43">SUM(D10:D42)</f>
        <v>1497810224</v>
      </c>
      <c r="E43" s="31">
        <f t="shared" si="3"/>
        <v>564000</v>
      </c>
      <c r="F43" s="31">
        <f t="shared" si="3"/>
        <v>16241306</v>
      </c>
      <c r="G43" s="31">
        <f t="shared" si="3"/>
        <v>745475513</v>
      </c>
      <c r="H43" s="31">
        <f t="shared" si="3"/>
        <v>82429221</v>
      </c>
      <c r="I43" s="31">
        <f t="shared" si="3"/>
        <v>23849324</v>
      </c>
      <c r="J43" s="31">
        <f t="shared" si="3"/>
        <v>71573905</v>
      </c>
      <c r="K43" s="31">
        <f t="shared" si="3"/>
        <v>23210957</v>
      </c>
      <c r="L43" s="31">
        <f t="shared" si="3"/>
        <v>963344226</v>
      </c>
      <c r="M43" s="31">
        <f aca="true" t="shared" si="4" ref="M43:U43">SUM(M10:M42)</f>
        <v>1365560291</v>
      </c>
      <c r="N43" s="31">
        <f t="shared" si="4"/>
        <v>461805</v>
      </c>
      <c r="O43" s="31">
        <f t="shared" si="4"/>
        <v>16166754</v>
      </c>
      <c r="P43" s="31">
        <f t="shared" si="4"/>
        <v>750369214</v>
      </c>
      <c r="Q43" s="31">
        <f t="shared" si="4"/>
        <v>27477853</v>
      </c>
      <c r="R43" s="31">
        <f t="shared" si="4"/>
        <v>5778677</v>
      </c>
      <c r="S43" s="31">
        <f t="shared" si="4"/>
        <v>32445844</v>
      </c>
      <c r="T43" s="31">
        <f t="shared" si="4"/>
        <v>4902311</v>
      </c>
      <c r="U43" s="31">
        <f t="shared" si="4"/>
        <v>837602458</v>
      </c>
      <c r="V43" s="31">
        <f aca="true" t="shared" si="5" ref="V43:AD43">SUM(V10:V42)</f>
        <v>1194302749</v>
      </c>
      <c r="W43" s="31">
        <f t="shared" si="5"/>
        <v>125582</v>
      </c>
      <c r="X43" s="31">
        <f t="shared" si="5"/>
        <v>15635062</v>
      </c>
      <c r="Y43" s="31">
        <f t="shared" si="5"/>
        <v>694646992</v>
      </c>
      <c r="Z43" s="31">
        <f t="shared" si="5"/>
        <v>27477853</v>
      </c>
      <c r="AA43" s="31">
        <f t="shared" si="5"/>
        <v>5778508</v>
      </c>
      <c r="AB43" s="31">
        <f t="shared" si="5"/>
        <v>32445844</v>
      </c>
      <c r="AC43" s="31">
        <f t="shared" si="5"/>
        <v>4902311</v>
      </c>
      <c r="AD43" s="31">
        <f t="shared" si="5"/>
        <v>781012152</v>
      </c>
    </row>
    <row r="44" spans="1:30" ht="15.75">
      <c r="A44" s="4" t="s">
        <v>67</v>
      </c>
      <c r="B44" s="4"/>
      <c r="C44" s="32" t="s">
        <v>68</v>
      </c>
      <c r="D44" s="31">
        <f>D45+D46</f>
        <v>138310000</v>
      </c>
      <c r="E44" s="31">
        <f aca="true" t="shared" si="6" ref="E44:L44">E45+E46</f>
        <v>30000</v>
      </c>
      <c r="F44" s="31">
        <f t="shared" si="6"/>
        <v>0</v>
      </c>
      <c r="G44" s="31">
        <f t="shared" si="6"/>
        <v>0</v>
      </c>
      <c r="H44" s="31">
        <f t="shared" si="6"/>
        <v>2700000</v>
      </c>
      <c r="I44" s="31">
        <f t="shared" si="6"/>
        <v>1120000</v>
      </c>
      <c r="J44" s="31">
        <f t="shared" si="6"/>
        <v>0</v>
      </c>
      <c r="K44" s="31">
        <f t="shared" si="6"/>
        <v>200000</v>
      </c>
      <c r="L44" s="31">
        <f t="shared" si="6"/>
        <v>4050000</v>
      </c>
      <c r="M44" s="31">
        <f>M45+M46</f>
        <v>242782073</v>
      </c>
      <c r="N44" s="31">
        <f aca="true" t="shared" si="7" ref="N44:U44">N45+N46</f>
        <v>30000</v>
      </c>
      <c r="O44" s="31">
        <f t="shared" si="7"/>
        <v>0</v>
      </c>
      <c r="P44" s="31">
        <f t="shared" si="7"/>
        <v>0</v>
      </c>
      <c r="Q44" s="31">
        <f t="shared" si="7"/>
        <v>2825285</v>
      </c>
      <c r="R44" s="31">
        <f t="shared" si="7"/>
        <v>1254715</v>
      </c>
      <c r="S44" s="31">
        <f t="shared" si="7"/>
        <v>0</v>
      </c>
      <c r="T44" s="31">
        <f t="shared" si="7"/>
        <v>200000</v>
      </c>
      <c r="U44" s="31">
        <f t="shared" si="7"/>
        <v>4310000</v>
      </c>
      <c r="V44" s="31">
        <f>V45+V46</f>
        <v>178929241</v>
      </c>
      <c r="W44" s="31">
        <f aca="true" t="shared" si="8" ref="W44:AD44">W45+W46</f>
        <v>0</v>
      </c>
      <c r="X44" s="31">
        <f t="shared" si="8"/>
        <v>0</v>
      </c>
      <c r="Y44" s="31">
        <f t="shared" si="8"/>
        <v>0</v>
      </c>
      <c r="Z44" s="31">
        <f t="shared" si="8"/>
        <v>2712061</v>
      </c>
      <c r="AA44" s="31">
        <f t="shared" si="8"/>
        <v>1203308</v>
      </c>
      <c r="AB44" s="31">
        <f t="shared" si="8"/>
        <v>0</v>
      </c>
      <c r="AC44" s="31">
        <f t="shared" si="8"/>
        <v>88462</v>
      </c>
      <c r="AD44" s="31">
        <f t="shared" si="8"/>
        <v>4003831</v>
      </c>
    </row>
    <row r="45" spans="1:30" s="38" customFormat="1" ht="30">
      <c r="A45" s="33"/>
      <c r="B45" s="34" t="s">
        <v>129</v>
      </c>
      <c r="C45" s="35" t="s">
        <v>69</v>
      </c>
      <c r="D45" s="36">
        <f>'4. melléklet'!F44</f>
        <v>101566000</v>
      </c>
      <c r="E45" s="36">
        <v>20000</v>
      </c>
      <c r="F45" s="37">
        <v>0</v>
      </c>
      <c r="G45" s="37">
        <v>0</v>
      </c>
      <c r="H45" s="37">
        <v>1800000</v>
      </c>
      <c r="I45" s="37">
        <v>1000000</v>
      </c>
      <c r="J45" s="37">
        <v>0</v>
      </c>
      <c r="K45" s="37">
        <v>200000</v>
      </c>
      <c r="L45" s="36">
        <f t="shared" si="2"/>
        <v>3020000</v>
      </c>
      <c r="M45" s="36">
        <f>'4. melléklet'!N44</f>
        <v>149172270</v>
      </c>
      <c r="N45" s="36">
        <v>20000</v>
      </c>
      <c r="O45" s="37">
        <v>0</v>
      </c>
      <c r="P45" s="37">
        <v>0</v>
      </c>
      <c r="Q45" s="37">
        <v>1665285</v>
      </c>
      <c r="R45" s="37">
        <v>1134715</v>
      </c>
      <c r="S45" s="37">
        <v>0</v>
      </c>
      <c r="T45" s="37">
        <v>200000</v>
      </c>
      <c r="U45" s="36">
        <f>SUM(N45:T45)</f>
        <v>3020000</v>
      </c>
      <c r="V45" s="36">
        <f>'4. melléklet'!V44</f>
        <v>115679677</v>
      </c>
      <c r="W45" s="36">
        <v>0</v>
      </c>
      <c r="X45" s="37">
        <v>0</v>
      </c>
      <c r="Y45" s="37">
        <v>0</v>
      </c>
      <c r="Z45" s="37">
        <v>1619340</v>
      </c>
      <c r="AA45" s="37">
        <v>1134715</v>
      </c>
      <c r="AB45" s="37">
        <v>0</v>
      </c>
      <c r="AC45" s="37">
        <v>88462</v>
      </c>
      <c r="AD45" s="36">
        <f>SUM(W45:AC45)</f>
        <v>2842517</v>
      </c>
    </row>
    <row r="46" spans="1:30" s="38" customFormat="1" ht="15">
      <c r="A46" s="33"/>
      <c r="B46" s="34" t="s">
        <v>130</v>
      </c>
      <c r="C46" s="35" t="s">
        <v>70</v>
      </c>
      <c r="D46" s="36">
        <f>'4. melléklet'!F45</f>
        <v>36744000</v>
      </c>
      <c r="E46" s="36">
        <v>10000</v>
      </c>
      <c r="F46" s="37">
        <v>0</v>
      </c>
      <c r="G46" s="37">
        <v>0</v>
      </c>
      <c r="H46" s="37">
        <v>900000</v>
      </c>
      <c r="I46" s="37">
        <v>120000</v>
      </c>
      <c r="J46" s="37">
        <v>0</v>
      </c>
      <c r="K46" s="37">
        <v>0</v>
      </c>
      <c r="L46" s="36">
        <f t="shared" si="2"/>
        <v>1030000</v>
      </c>
      <c r="M46" s="36">
        <f>'4. melléklet'!N45</f>
        <v>93609803</v>
      </c>
      <c r="N46" s="36">
        <v>10000</v>
      </c>
      <c r="O46" s="37">
        <v>0</v>
      </c>
      <c r="P46" s="37">
        <v>0</v>
      </c>
      <c r="Q46" s="37">
        <v>1160000</v>
      </c>
      <c r="R46" s="37">
        <v>120000</v>
      </c>
      <c r="S46" s="37">
        <v>0</v>
      </c>
      <c r="T46" s="37">
        <v>0</v>
      </c>
      <c r="U46" s="36">
        <f>SUM(N46:T46)</f>
        <v>1290000</v>
      </c>
      <c r="V46" s="36">
        <f>'4. melléklet'!V45</f>
        <v>63249564</v>
      </c>
      <c r="W46" s="36">
        <v>0</v>
      </c>
      <c r="X46" s="37">
        <v>0</v>
      </c>
      <c r="Y46" s="37">
        <v>0</v>
      </c>
      <c r="Z46" s="37">
        <v>1092721</v>
      </c>
      <c r="AA46" s="37">
        <v>68593</v>
      </c>
      <c r="AB46" s="37">
        <v>0</v>
      </c>
      <c r="AC46" s="37">
        <v>0</v>
      </c>
      <c r="AD46" s="36">
        <f>SUM(W46:AC46)</f>
        <v>1161314</v>
      </c>
    </row>
    <row r="47" spans="1:30" ht="15">
      <c r="A47" s="4" t="s">
        <v>71</v>
      </c>
      <c r="B47" s="4"/>
      <c r="C47" s="39" t="s">
        <v>72</v>
      </c>
      <c r="D47" s="1">
        <f>'4. melléklet'!F46</f>
        <v>106703634</v>
      </c>
      <c r="E47" s="1">
        <v>50000</v>
      </c>
      <c r="F47" s="2">
        <v>86680</v>
      </c>
      <c r="G47" s="2">
        <v>0</v>
      </c>
      <c r="H47" s="2">
        <v>9363518</v>
      </c>
      <c r="I47" s="2">
        <v>9805211</v>
      </c>
      <c r="J47" s="2">
        <v>4759338</v>
      </c>
      <c r="K47" s="2">
        <v>991678</v>
      </c>
      <c r="L47" s="1">
        <f t="shared" si="2"/>
        <v>25056425</v>
      </c>
      <c r="M47" s="1">
        <f>'4. melléklet'!N46</f>
        <v>130301016</v>
      </c>
      <c r="N47" s="1">
        <v>50000</v>
      </c>
      <c r="O47" s="2">
        <v>0</v>
      </c>
      <c r="P47" s="2">
        <v>0</v>
      </c>
      <c r="Q47" s="2">
        <v>7445407</v>
      </c>
      <c r="R47" s="2">
        <v>10651528</v>
      </c>
      <c r="S47" s="2">
        <v>4759338</v>
      </c>
      <c r="T47" s="2">
        <v>991678</v>
      </c>
      <c r="U47" s="1">
        <f>SUM(N47:T47)</f>
        <v>23897951</v>
      </c>
      <c r="V47" s="1">
        <f>'4. melléklet'!V46</f>
        <v>115925236</v>
      </c>
      <c r="W47" s="1">
        <v>49467</v>
      </c>
      <c r="X47" s="2">
        <v>0</v>
      </c>
      <c r="Y47" s="2">
        <v>0</v>
      </c>
      <c r="Z47" s="2">
        <v>5338046</v>
      </c>
      <c r="AA47" s="2">
        <v>9896919</v>
      </c>
      <c r="AB47" s="2">
        <v>3993420</v>
      </c>
      <c r="AC47" s="2">
        <v>744668</v>
      </c>
      <c r="AD47" s="1">
        <f>SUM(W47:AC47)</f>
        <v>20022520</v>
      </c>
    </row>
    <row r="48" spans="1:30" ht="15">
      <c r="A48" s="4" t="s">
        <v>73</v>
      </c>
      <c r="B48" s="4"/>
      <c r="C48" s="39" t="s">
        <v>74</v>
      </c>
      <c r="D48" s="1">
        <f>'4. melléklet'!F47</f>
        <v>129147000</v>
      </c>
      <c r="E48" s="1">
        <v>230000</v>
      </c>
      <c r="F48" s="2">
        <v>0</v>
      </c>
      <c r="G48" s="2">
        <v>0</v>
      </c>
      <c r="H48" s="2">
        <v>8881274</v>
      </c>
      <c r="I48" s="2">
        <v>4368925</v>
      </c>
      <c r="J48" s="2">
        <v>3570000</v>
      </c>
      <c r="K48" s="2">
        <v>722115</v>
      </c>
      <c r="L48" s="1">
        <f t="shared" si="2"/>
        <v>17772314</v>
      </c>
      <c r="M48" s="1">
        <f>'4. melléklet'!N47</f>
        <v>172252609</v>
      </c>
      <c r="N48" s="1">
        <v>230000</v>
      </c>
      <c r="O48" s="2">
        <v>0</v>
      </c>
      <c r="P48" s="2">
        <v>0</v>
      </c>
      <c r="Q48" s="2">
        <v>9120971</v>
      </c>
      <c r="R48" s="2">
        <v>4636934</v>
      </c>
      <c r="S48" s="2">
        <v>3602880</v>
      </c>
      <c r="T48" s="2">
        <v>722115</v>
      </c>
      <c r="U48" s="1">
        <f>SUM(N48:T48)</f>
        <v>18312900</v>
      </c>
      <c r="V48" s="1">
        <f>'4. melléklet'!V47</f>
        <v>136616285</v>
      </c>
      <c r="W48" s="1">
        <v>229516</v>
      </c>
      <c r="X48" s="2">
        <v>0</v>
      </c>
      <c r="Y48" s="2">
        <v>0</v>
      </c>
      <c r="Z48" s="2">
        <v>5838347</v>
      </c>
      <c r="AA48" s="2">
        <v>2803126</v>
      </c>
      <c r="AB48" s="2">
        <v>3602880</v>
      </c>
      <c r="AC48" s="2">
        <v>504730</v>
      </c>
      <c r="AD48" s="1">
        <f>SUM(W48:AC48)</f>
        <v>12978599</v>
      </c>
    </row>
    <row r="49" spans="1:30" ht="15" customHeight="1">
      <c r="A49" s="92" t="s">
        <v>75</v>
      </c>
      <c r="B49" s="92"/>
      <c r="C49" s="92"/>
      <c r="D49" s="31">
        <f>D47+D48</f>
        <v>235850634</v>
      </c>
      <c r="E49" s="31">
        <f aca="true" t="shared" si="9" ref="E49:L49">E47+E48</f>
        <v>280000</v>
      </c>
      <c r="F49" s="31">
        <f t="shared" si="9"/>
        <v>86680</v>
      </c>
      <c r="G49" s="31">
        <f t="shared" si="9"/>
        <v>0</v>
      </c>
      <c r="H49" s="31">
        <f t="shared" si="9"/>
        <v>18244792</v>
      </c>
      <c r="I49" s="31">
        <f t="shared" si="9"/>
        <v>14174136</v>
      </c>
      <c r="J49" s="31">
        <f t="shared" si="9"/>
        <v>8329338</v>
      </c>
      <c r="K49" s="31">
        <f t="shared" si="9"/>
        <v>1713793</v>
      </c>
      <c r="L49" s="31">
        <f t="shared" si="9"/>
        <v>42828739</v>
      </c>
      <c r="M49" s="31">
        <f>M47+M48</f>
        <v>302553625</v>
      </c>
      <c r="N49" s="31">
        <f aca="true" t="shared" si="10" ref="N49:U49">N47+N48</f>
        <v>280000</v>
      </c>
      <c r="O49" s="31">
        <f t="shared" si="10"/>
        <v>0</v>
      </c>
      <c r="P49" s="31">
        <f>P47+P48</f>
        <v>0</v>
      </c>
      <c r="Q49" s="31">
        <f t="shared" si="10"/>
        <v>16566378</v>
      </c>
      <c r="R49" s="31">
        <f t="shared" si="10"/>
        <v>15288462</v>
      </c>
      <c r="S49" s="31">
        <f t="shared" si="10"/>
        <v>8362218</v>
      </c>
      <c r="T49" s="31">
        <f t="shared" si="10"/>
        <v>1713793</v>
      </c>
      <c r="U49" s="31">
        <f t="shared" si="10"/>
        <v>42210851</v>
      </c>
      <c r="V49" s="31">
        <f>V47+V48</f>
        <v>252541521</v>
      </c>
      <c r="W49" s="31">
        <f aca="true" t="shared" si="11" ref="W49:AD49">W47+W48</f>
        <v>278983</v>
      </c>
      <c r="X49" s="31">
        <f t="shared" si="11"/>
        <v>0</v>
      </c>
      <c r="Y49" s="31">
        <f t="shared" si="11"/>
        <v>0</v>
      </c>
      <c r="Z49" s="31">
        <f t="shared" si="11"/>
        <v>11176393</v>
      </c>
      <c r="AA49" s="31">
        <f t="shared" si="11"/>
        <v>12700045</v>
      </c>
      <c r="AB49" s="31">
        <f t="shared" si="11"/>
        <v>7596300</v>
      </c>
      <c r="AC49" s="31">
        <f t="shared" si="11"/>
        <v>1249398</v>
      </c>
      <c r="AD49" s="31">
        <f t="shared" si="11"/>
        <v>33001119</v>
      </c>
    </row>
    <row r="50" spans="1:30" ht="15">
      <c r="A50" s="4" t="s">
        <v>76</v>
      </c>
      <c r="B50" s="4"/>
      <c r="C50" s="40" t="s">
        <v>77</v>
      </c>
      <c r="D50" s="1">
        <f>'4. melléklet'!F49</f>
        <v>476694500</v>
      </c>
      <c r="E50" s="1">
        <v>70000</v>
      </c>
      <c r="F50" s="2">
        <v>0</v>
      </c>
      <c r="G50" s="2">
        <v>0</v>
      </c>
      <c r="H50" s="2">
        <v>2500000</v>
      </c>
      <c r="I50" s="2">
        <v>11000000</v>
      </c>
      <c r="J50" s="2">
        <v>18000000</v>
      </c>
      <c r="K50" s="2">
        <v>2000000</v>
      </c>
      <c r="L50" s="1">
        <f t="shared" si="2"/>
        <v>33570000</v>
      </c>
      <c r="M50" s="1">
        <f>'4. melléklet'!N49</f>
        <v>536888551</v>
      </c>
      <c r="N50" s="1">
        <v>70000</v>
      </c>
      <c r="O50" s="2">
        <v>0</v>
      </c>
      <c r="P50" s="2">
        <v>0</v>
      </c>
      <c r="Q50" s="2">
        <v>2571000</v>
      </c>
      <c r="R50" s="2">
        <v>11936000</v>
      </c>
      <c r="S50" s="2">
        <v>20687000</v>
      </c>
      <c r="T50" s="2">
        <v>2000000</v>
      </c>
      <c r="U50" s="1">
        <f>SUM(N50:T50)</f>
        <v>37264000</v>
      </c>
      <c r="V50" s="1">
        <f>'4. melléklet'!V49</f>
        <v>474076890</v>
      </c>
      <c r="W50" s="1">
        <v>0</v>
      </c>
      <c r="X50" s="2">
        <v>0</v>
      </c>
      <c r="Y50" s="2">
        <v>0</v>
      </c>
      <c r="Z50" s="2">
        <v>1972388</v>
      </c>
      <c r="AA50" s="2">
        <v>10339218</v>
      </c>
      <c r="AB50" s="2">
        <v>16632390</v>
      </c>
      <c r="AC50" s="2">
        <v>1926268</v>
      </c>
      <c r="AD50" s="1">
        <f>SUM(W50:AC50)</f>
        <v>30870264</v>
      </c>
    </row>
    <row r="51" spans="1:30" ht="15">
      <c r="A51" s="4" t="s">
        <v>78</v>
      </c>
      <c r="B51" s="4"/>
      <c r="C51" s="40" t="s">
        <v>79</v>
      </c>
      <c r="D51" s="1">
        <f>'4. melléklet'!F50</f>
        <v>84720000</v>
      </c>
      <c r="E51" s="1">
        <v>5000</v>
      </c>
      <c r="F51" s="2">
        <v>0</v>
      </c>
      <c r="G51" s="2">
        <v>0</v>
      </c>
      <c r="H51" s="2">
        <v>133000</v>
      </c>
      <c r="I51" s="2">
        <v>1996000</v>
      </c>
      <c r="J51" s="2">
        <v>4538000</v>
      </c>
      <c r="K51" s="2">
        <v>250000</v>
      </c>
      <c r="L51" s="1">
        <f t="shared" si="2"/>
        <v>6922000</v>
      </c>
      <c r="M51" s="1">
        <f>'4. melléklet'!N50</f>
        <v>110852981</v>
      </c>
      <c r="N51" s="1">
        <v>5000</v>
      </c>
      <c r="O51" s="2">
        <v>0</v>
      </c>
      <c r="P51" s="2">
        <v>0</v>
      </c>
      <c r="Q51" s="2">
        <v>133000</v>
      </c>
      <c r="R51" s="2">
        <v>1396000</v>
      </c>
      <c r="S51" s="2">
        <v>5138000</v>
      </c>
      <c r="T51" s="2">
        <v>295000</v>
      </c>
      <c r="U51" s="1">
        <f>SUM(N51:T51)</f>
        <v>6967000</v>
      </c>
      <c r="V51" s="1">
        <f>'4. melléklet'!V50</f>
        <v>104738002</v>
      </c>
      <c r="W51" s="1">
        <v>2248</v>
      </c>
      <c r="X51" s="2">
        <v>0</v>
      </c>
      <c r="Y51" s="2">
        <v>0</v>
      </c>
      <c r="Z51" s="2">
        <v>0</v>
      </c>
      <c r="AA51" s="2">
        <v>1370996</v>
      </c>
      <c r="AB51" s="2">
        <v>4875598</v>
      </c>
      <c r="AC51" s="2">
        <v>232606</v>
      </c>
      <c r="AD51" s="1">
        <f>SUM(W51:AC51)</f>
        <v>6481448</v>
      </c>
    </row>
    <row r="52" spans="1:30" ht="15.75">
      <c r="A52" s="91" t="s">
        <v>80</v>
      </c>
      <c r="B52" s="91"/>
      <c r="C52" s="91"/>
      <c r="D52" s="31">
        <f>D50+D51</f>
        <v>561414500</v>
      </c>
      <c r="E52" s="31">
        <f aca="true" t="shared" si="12" ref="E52:L52">E50+E51</f>
        <v>75000</v>
      </c>
      <c r="F52" s="31">
        <f t="shared" si="12"/>
        <v>0</v>
      </c>
      <c r="G52" s="31">
        <f t="shared" si="12"/>
        <v>0</v>
      </c>
      <c r="H52" s="31">
        <f t="shared" si="12"/>
        <v>2633000</v>
      </c>
      <c r="I52" s="31">
        <f t="shared" si="12"/>
        <v>12996000</v>
      </c>
      <c r="J52" s="31">
        <f t="shared" si="12"/>
        <v>22538000</v>
      </c>
      <c r="K52" s="31">
        <f t="shared" si="12"/>
        <v>2250000</v>
      </c>
      <c r="L52" s="31">
        <f t="shared" si="12"/>
        <v>40492000</v>
      </c>
      <c r="M52" s="31">
        <f>M50+M51</f>
        <v>647741532</v>
      </c>
      <c r="N52" s="31">
        <f aca="true" t="shared" si="13" ref="N52:U52">N50+N51</f>
        <v>75000</v>
      </c>
      <c r="O52" s="31">
        <f t="shared" si="13"/>
        <v>0</v>
      </c>
      <c r="P52" s="31">
        <f t="shared" si="13"/>
        <v>0</v>
      </c>
      <c r="Q52" s="31">
        <f t="shared" si="13"/>
        <v>2704000</v>
      </c>
      <c r="R52" s="31">
        <f t="shared" si="13"/>
        <v>13332000</v>
      </c>
      <c r="S52" s="31">
        <f t="shared" si="13"/>
        <v>25825000</v>
      </c>
      <c r="T52" s="31">
        <f t="shared" si="13"/>
        <v>2295000</v>
      </c>
      <c r="U52" s="31">
        <f t="shared" si="13"/>
        <v>44231000</v>
      </c>
      <c r="V52" s="31">
        <f>V50+V51</f>
        <v>578814892</v>
      </c>
      <c r="W52" s="31">
        <f aca="true" t="shared" si="14" ref="W52:AC52">W50+W51</f>
        <v>2248</v>
      </c>
      <c r="X52" s="31">
        <f t="shared" si="14"/>
        <v>0</v>
      </c>
      <c r="Y52" s="31">
        <f t="shared" si="14"/>
        <v>0</v>
      </c>
      <c r="Z52" s="31">
        <f t="shared" si="14"/>
        <v>1972388</v>
      </c>
      <c r="AA52" s="31">
        <f t="shared" si="14"/>
        <v>11710214</v>
      </c>
      <c r="AB52" s="31">
        <f t="shared" si="14"/>
        <v>21507988</v>
      </c>
      <c r="AC52" s="31">
        <f t="shared" si="14"/>
        <v>2158874</v>
      </c>
      <c r="AD52" s="31">
        <f>AD50+AD51</f>
        <v>37351712</v>
      </c>
    </row>
    <row r="53" spans="1:30" ht="15.75">
      <c r="A53" s="53" t="s">
        <v>81</v>
      </c>
      <c r="B53" s="30"/>
      <c r="C53" s="54" t="s">
        <v>131</v>
      </c>
      <c r="D53" s="31">
        <f>'4. melléklet'!F52</f>
        <v>977435078</v>
      </c>
      <c r="E53" s="31">
        <v>400000</v>
      </c>
      <c r="F53" s="41">
        <v>0</v>
      </c>
      <c r="G53" s="41">
        <v>0</v>
      </c>
      <c r="H53" s="41">
        <v>7945892</v>
      </c>
      <c r="I53" s="41">
        <v>23552011</v>
      </c>
      <c r="J53" s="41">
        <v>36023466</v>
      </c>
      <c r="K53" s="41">
        <v>827008</v>
      </c>
      <c r="L53" s="31">
        <f t="shared" si="2"/>
        <v>68748377</v>
      </c>
      <c r="M53" s="31">
        <f>'4. melléklet'!N52</f>
        <v>1385188320</v>
      </c>
      <c r="N53" s="31">
        <v>400000</v>
      </c>
      <c r="O53" s="41">
        <v>0</v>
      </c>
      <c r="P53" s="41">
        <v>0</v>
      </c>
      <c r="Q53" s="41">
        <v>6629319</v>
      </c>
      <c r="R53" s="41">
        <v>23473140</v>
      </c>
      <c r="S53" s="41">
        <v>38021404</v>
      </c>
      <c r="T53" s="41">
        <v>857776</v>
      </c>
      <c r="U53" s="31">
        <f aca="true" t="shared" si="15" ref="U53:U60">SUM(N53:T53)</f>
        <v>69381639</v>
      </c>
      <c r="V53" s="31">
        <f>'4. melléklet'!V52</f>
        <v>1089908725</v>
      </c>
      <c r="W53" s="31">
        <v>59506</v>
      </c>
      <c r="X53" s="41">
        <v>0</v>
      </c>
      <c r="Y53" s="41">
        <v>0</v>
      </c>
      <c r="Z53" s="41">
        <v>5454182</v>
      </c>
      <c r="AA53" s="41">
        <v>21742152</v>
      </c>
      <c r="AB53" s="41">
        <v>37569637</v>
      </c>
      <c r="AC53" s="41">
        <v>847168</v>
      </c>
      <c r="AD53" s="31">
        <f aca="true" t="shared" si="16" ref="AD53:AD60">SUM(W53:AC53)</f>
        <v>65672645</v>
      </c>
    </row>
    <row r="54" spans="1:30" ht="15.75">
      <c r="A54" s="30" t="s">
        <v>82</v>
      </c>
      <c r="B54" s="30"/>
      <c r="C54" s="42" t="s">
        <v>83</v>
      </c>
      <c r="D54" s="31">
        <f>'4. melléklet'!F53</f>
        <v>803244744</v>
      </c>
      <c r="E54" s="31">
        <v>904500</v>
      </c>
      <c r="F54" s="41">
        <v>0</v>
      </c>
      <c r="G54" s="41">
        <v>1270000</v>
      </c>
      <c r="H54" s="41">
        <v>1492940</v>
      </c>
      <c r="I54" s="41">
        <v>37314000</v>
      </c>
      <c r="J54" s="41">
        <v>9393300</v>
      </c>
      <c r="K54" s="41">
        <v>3710800</v>
      </c>
      <c r="L54" s="31">
        <f t="shared" si="2"/>
        <v>54085540</v>
      </c>
      <c r="M54" s="31">
        <f>'4. melléklet'!N53</f>
        <v>787838951</v>
      </c>
      <c r="N54" s="31">
        <v>965558</v>
      </c>
      <c r="O54" s="41">
        <v>0</v>
      </c>
      <c r="P54" s="41">
        <v>1270000</v>
      </c>
      <c r="Q54" s="41">
        <v>797197</v>
      </c>
      <c r="R54" s="41">
        <v>30451385</v>
      </c>
      <c r="S54" s="41">
        <v>9120984</v>
      </c>
      <c r="T54" s="41">
        <v>3434089</v>
      </c>
      <c r="U54" s="31">
        <f t="shared" si="15"/>
        <v>46039213</v>
      </c>
      <c r="V54" s="31">
        <f>'4. melléklet'!V53</f>
        <v>750208238</v>
      </c>
      <c r="W54" s="31">
        <v>481114</v>
      </c>
      <c r="X54" s="41">
        <v>0</v>
      </c>
      <c r="Y54" s="41">
        <v>759955</v>
      </c>
      <c r="Z54" s="41">
        <v>797197</v>
      </c>
      <c r="AA54" s="41">
        <v>30396168</v>
      </c>
      <c r="AB54" s="41">
        <v>9120984</v>
      </c>
      <c r="AC54" s="41">
        <v>3434089</v>
      </c>
      <c r="AD54" s="31">
        <f t="shared" si="16"/>
        <v>44989507</v>
      </c>
    </row>
    <row r="55" spans="1:30" ht="15.75">
      <c r="A55" s="4" t="s">
        <v>84</v>
      </c>
      <c r="B55" s="4"/>
      <c r="C55" s="43" t="s">
        <v>143</v>
      </c>
      <c r="D55" s="1">
        <f>'4. melléklet'!F54</f>
        <v>2526506258</v>
      </c>
      <c r="E55" s="1">
        <v>50000</v>
      </c>
      <c r="F55" s="2">
        <v>0</v>
      </c>
      <c r="G55" s="2">
        <v>1419334187</v>
      </c>
      <c r="H55" s="2">
        <v>47717000</v>
      </c>
      <c r="I55" s="2">
        <v>46670000</v>
      </c>
      <c r="J55" s="2">
        <v>164904000</v>
      </c>
      <c r="K55" s="2">
        <v>27229000</v>
      </c>
      <c r="L55" s="1">
        <f t="shared" si="2"/>
        <v>1705904187</v>
      </c>
      <c r="M55" s="1">
        <f>'4. melléklet'!N54</f>
        <v>2641049637</v>
      </c>
      <c r="N55" s="31">
        <v>1150000</v>
      </c>
      <c r="O55" s="41">
        <v>0</v>
      </c>
      <c r="P55" s="41">
        <v>1436183353</v>
      </c>
      <c r="Q55" s="41">
        <v>79914136</v>
      </c>
      <c r="R55" s="41">
        <v>56471555</v>
      </c>
      <c r="S55" s="41">
        <v>201959946</v>
      </c>
      <c r="T55" s="41">
        <v>39324076</v>
      </c>
      <c r="U55" s="1">
        <f t="shared" si="15"/>
        <v>1815003066</v>
      </c>
      <c r="V55" s="1">
        <f>'4. melléklet'!V54</f>
        <v>2507314659</v>
      </c>
      <c r="W55" s="31">
        <v>868382</v>
      </c>
      <c r="X55" s="41">
        <v>0</v>
      </c>
      <c r="Y55" s="41">
        <v>1435789847</v>
      </c>
      <c r="Z55" s="41">
        <v>47250164</v>
      </c>
      <c r="AA55" s="41">
        <v>47268465</v>
      </c>
      <c r="AB55" s="41">
        <v>191840330</v>
      </c>
      <c r="AC55" s="41">
        <v>35704388</v>
      </c>
      <c r="AD55" s="31">
        <f t="shared" si="16"/>
        <v>1758721576</v>
      </c>
    </row>
    <row r="56" spans="1:30" ht="15.75">
      <c r="A56" s="4" t="s">
        <v>85</v>
      </c>
      <c r="B56" s="4"/>
      <c r="C56" s="6" t="s">
        <v>86</v>
      </c>
      <c r="D56" s="1">
        <f>'[1]4. melléklet'!F55</f>
        <v>268720915</v>
      </c>
      <c r="E56" s="1">
        <v>15150000</v>
      </c>
      <c r="F56" s="2">
        <v>0</v>
      </c>
      <c r="G56" s="2">
        <v>146358640</v>
      </c>
      <c r="H56" s="2">
        <v>0</v>
      </c>
      <c r="I56" s="2">
        <v>0</v>
      </c>
      <c r="J56" s="2">
        <v>0</v>
      </c>
      <c r="K56" s="2">
        <v>0</v>
      </c>
      <c r="L56" s="1">
        <f t="shared" si="2"/>
        <v>161508640</v>
      </c>
      <c r="M56" s="1">
        <f>'4. melléklet'!N55</f>
        <v>147419158</v>
      </c>
      <c r="N56" s="1">
        <v>8863061</v>
      </c>
      <c r="O56" s="2"/>
      <c r="P56" s="2">
        <v>84296868</v>
      </c>
      <c r="Q56" s="2"/>
      <c r="R56" s="2"/>
      <c r="S56" s="2"/>
      <c r="T56" s="2"/>
      <c r="U56" s="1">
        <f t="shared" si="15"/>
        <v>93159929</v>
      </c>
      <c r="V56" s="1">
        <f>'4. melléklet'!V55</f>
        <v>146757233</v>
      </c>
      <c r="W56" s="2">
        <v>8863061</v>
      </c>
      <c r="X56" s="2"/>
      <c r="Y56" s="2">
        <v>84296868</v>
      </c>
      <c r="Z56" s="2"/>
      <c r="AA56" s="2"/>
      <c r="AB56" s="2"/>
      <c r="AC56" s="1"/>
      <c r="AD56" s="31">
        <f t="shared" si="16"/>
        <v>93159929</v>
      </c>
    </row>
    <row r="57" spans="1:30" ht="15.75">
      <c r="A57" s="4" t="s">
        <v>87</v>
      </c>
      <c r="B57" s="4"/>
      <c r="C57" s="44" t="s">
        <v>88</v>
      </c>
      <c r="D57" s="1">
        <f>'4. melléklet'!F56</f>
        <v>94877811</v>
      </c>
      <c r="E57" s="1">
        <v>0</v>
      </c>
      <c r="F57" s="2">
        <v>0</v>
      </c>
      <c r="G57" s="2">
        <v>58104043</v>
      </c>
      <c r="H57" s="2">
        <v>0</v>
      </c>
      <c r="I57" s="2">
        <v>0</v>
      </c>
      <c r="J57" s="2">
        <v>0</v>
      </c>
      <c r="K57" s="2">
        <v>0</v>
      </c>
      <c r="L57" s="1">
        <f t="shared" si="2"/>
        <v>58104043</v>
      </c>
      <c r="M57" s="1">
        <f>'4. melléklet'!N56</f>
        <v>214998883</v>
      </c>
      <c r="N57" s="1">
        <v>6160135</v>
      </c>
      <c r="O57" s="2">
        <v>0</v>
      </c>
      <c r="P57" s="2">
        <v>120275432</v>
      </c>
      <c r="Q57" s="2">
        <v>0</v>
      </c>
      <c r="R57" s="2">
        <v>0</v>
      </c>
      <c r="S57" s="2">
        <v>0</v>
      </c>
      <c r="T57" s="2">
        <v>0</v>
      </c>
      <c r="U57" s="1">
        <f t="shared" si="15"/>
        <v>126435567</v>
      </c>
      <c r="V57" s="1">
        <f>'4. melléklet'!V56</f>
        <v>188700079</v>
      </c>
      <c r="W57" s="1">
        <v>5469841</v>
      </c>
      <c r="X57" s="2">
        <v>0</v>
      </c>
      <c r="Y57" s="2">
        <v>103734246</v>
      </c>
      <c r="Z57" s="2">
        <v>0</v>
      </c>
      <c r="AA57" s="2">
        <v>0</v>
      </c>
      <c r="AB57" s="2">
        <v>0</v>
      </c>
      <c r="AC57" s="2">
        <v>0</v>
      </c>
      <c r="AD57" s="31">
        <f t="shared" si="16"/>
        <v>109204087</v>
      </c>
    </row>
    <row r="58" spans="1:30" ht="15">
      <c r="A58" s="4" t="s">
        <v>89</v>
      </c>
      <c r="B58" s="4"/>
      <c r="C58" s="52" t="s">
        <v>90</v>
      </c>
      <c r="D58" s="1">
        <f>'4. melléklet'!F57</f>
        <v>164756614</v>
      </c>
      <c r="E58" s="1">
        <v>65000</v>
      </c>
      <c r="F58" s="2">
        <v>80945510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1">
        <f t="shared" si="2"/>
        <v>81010510</v>
      </c>
      <c r="M58" s="1">
        <f>'4. melléklet'!N57</f>
        <v>162542803</v>
      </c>
      <c r="N58" s="1">
        <v>65000</v>
      </c>
      <c r="O58" s="2">
        <v>83039086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">
        <f t="shared" si="15"/>
        <v>83104086</v>
      </c>
      <c r="V58" s="1">
        <f>'4. melléklet'!V57</f>
        <v>138572222</v>
      </c>
      <c r="W58" s="1">
        <v>60404</v>
      </c>
      <c r="X58" s="2">
        <v>75678879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1">
        <f t="shared" si="16"/>
        <v>75739283</v>
      </c>
    </row>
    <row r="59" spans="1:30" ht="15">
      <c r="A59" s="4" t="s">
        <v>91</v>
      </c>
      <c r="B59" s="4"/>
      <c r="C59" s="52" t="s">
        <v>92</v>
      </c>
      <c r="D59" s="1">
        <f>'4. melléklet'!F58</f>
        <v>21809556</v>
      </c>
      <c r="E59" s="1">
        <v>326000</v>
      </c>
      <c r="F59" s="2">
        <v>3570170</v>
      </c>
      <c r="G59" s="2">
        <v>1322876</v>
      </c>
      <c r="H59" s="2">
        <v>0</v>
      </c>
      <c r="I59" s="2">
        <v>0</v>
      </c>
      <c r="J59" s="2">
        <v>0</v>
      </c>
      <c r="K59" s="2">
        <v>0</v>
      </c>
      <c r="L59" s="1">
        <f t="shared" si="2"/>
        <v>5219046</v>
      </c>
      <c r="M59" s="1">
        <f>'4. melléklet'!N58</f>
        <v>16519066</v>
      </c>
      <c r="N59" s="1">
        <v>326000</v>
      </c>
      <c r="O59" s="2">
        <v>2575574</v>
      </c>
      <c r="P59" s="2">
        <v>599526</v>
      </c>
      <c r="Q59" s="2">
        <v>0</v>
      </c>
      <c r="R59" s="2">
        <v>0</v>
      </c>
      <c r="S59" s="2">
        <v>0</v>
      </c>
      <c r="T59" s="2">
        <v>0</v>
      </c>
      <c r="U59" s="1">
        <f t="shared" si="15"/>
        <v>3501100</v>
      </c>
      <c r="V59" s="1">
        <f>'4. melléklet'!V58</f>
        <v>14745603</v>
      </c>
      <c r="W59" s="1">
        <v>139038</v>
      </c>
      <c r="X59" s="2">
        <v>2343510</v>
      </c>
      <c r="Y59" s="2">
        <v>486886</v>
      </c>
      <c r="Z59" s="2">
        <v>0</v>
      </c>
      <c r="AA59" s="2">
        <v>0</v>
      </c>
      <c r="AB59" s="2">
        <v>0</v>
      </c>
      <c r="AC59" s="2">
        <v>0</v>
      </c>
      <c r="AD59" s="1">
        <f t="shared" si="16"/>
        <v>2969434</v>
      </c>
    </row>
    <row r="60" spans="1:30" ht="15">
      <c r="A60" s="4" t="s">
        <v>93</v>
      </c>
      <c r="B60" s="4"/>
      <c r="C60" s="24" t="s">
        <v>144</v>
      </c>
      <c r="D60" s="1">
        <f>'4. melléklet'!F59</f>
        <v>56926008</v>
      </c>
      <c r="E60" s="1">
        <v>60000</v>
      </c>
      <c r="F60" s="2">
        <v>0</v>
      </c>
      <c r="G60" s="2">
        <v>1728480</v>
      </c>
      <c r="H60" s="2">
        <v>0</v>
      </c>
      <c r="I60" s="2">
        <v>88512</v>
      </c>
      <c r="J60" s="2">
        <v>0</v>
      </c>
      <c r="K60" s="2">
        <v>0</v>
      </c>
      <c r="L60" s="1">
        <f t="shared" si="2"/>
        <v>1876992</v>
      </c>
      <c r="M60" s="1">
        <f>'4. melléklet'!N59</f>
        <v>52470855</v>
      </c>
      <c r="N60" s="1">
        <v>60000</v>
      </c>
      <c r="O60" s="2">
        <v>0</v>
      </c>
      <c r="P60" s="2">
        <v>1584480</v>
      </c>
      <c r="Q60" s="2">
        <v>144000</v>
      </c>
      <c r="R60" s="2">
        <v>88512</v>
      </c>
      <c r="S60" s="2">
        <v>0</v>
      </c>
      <c r="T60" s="2">
        <v>0</v>
      </c>
      <c r="U60" s="1">
        <f t="shared" si="15"/>
        <v>1876992</v>
      </c>
      <c r="V60" s="1">
        <f>'4. melléklet'!V59</f>
        <v>31835386</v>
      </c>
      <c r="W60" s="1">
        <v>37043</v>
      </c>
      <c r="X60" s="2">
        <v>0</v>
      </c>
      <c r="Y60" s="2">
        <v>588841</v>
      </c>
      <c r="Z60" s="2">
        <v>127648</v>
      </c>
      <c r="AA60" s="2">
        <v>86894</v>
      </c>
      <c r="AB60" s="2">
        <v>0</v>
      </c>
      <c r="AC60" s="2">
        <v>0</v>
      </c>
      <c r="AD60" s="1">
        <f t="shared" si="16"/>
        <v>840426</v>
      </c>
    </row>
    <row r="61" spans="1:30" ht="15" customHeight="1">
      <c r="A61" s="92" t="s">
        <v>94</v>
      </c>
      <c r="B61" s="92"/>
      <c r="C61" s="92"/>
      <c r="D61" s="31">
        <f>SUM(D55:D60)</f>
        <v>3133597162</v>
      </c>
      <c r="E61" s="31">
        <f>SUM(E55:E60)</f>
        <v>15651000</v>
      </c>
      <c r="F61" s="31">
        <f aca="true" t="shared" si="17" ref="F61:L61">SUM(F55:F60)</f>
        <v>84515680</v>
      </c>
      <c r="G61" s="31">
        <f t="shared" si="17"/>
        <v>1626848226</v>
      </c>
      <c r="H61" s="31">
        <f t="shared" si="17"/>
        <v>47717000</v>
      </c>
      <c r="I61" s="31">
        <f t="shared" si="17"/>
        <v>46758512</v>
      </c>
      <c r="J61" s="31">
        <f t="shared" si="17"/>
        <v>164904000</v>
      </c>
      <c r="K61" s="31">
        <f t="shared" si="17"/>
        <v>27229000</v>
      </c>
      <c r="L61" s="31">
        <f t="shared" si="17"/>
        <v>2013623418</v>
      </c>
      <c r="M61" s="31">
        <f>SUM(M55:M60)</f>
        <v>3235000402</v>
      </c>
      <c r="N61" s="31">
        <f>SUM(N55:N60)</f>
        <v>16624196</v>
      </c>
      <c r="O61" s="31">
        <f aca="true" t="shared" si="18" ref="O61:U61">SUM(O55:O60)</f>
        <v>85614660</v>
      </c>
      <c r="P61" s="31">
        <f>SUM(P55:P60)</f>
        <v>1642939659</v>
      </c>
      <c r="Q61" s="31">
        <f t="shared" si="18"/>
        <v>80058136</v>
      </c>
      <c r="R61" s="31">
        <f t="shared" si="18"/>
        <v>56560067</v>
      </c>
      <c r="S61" s="31">
        <f t="shared" si="18"/>
        <v>201959946</v>
      </c>
      <c r="T61" s="31">
        <f t="shared" si="18"/>
        <v>39324076</v>
      </c>
      <c r="U61" s="31">
        <f t="shared" si="18"/>
        <v>2123080740</v>
      </c>
      <c r="V61" s="31">
        <f>SUM(V55:V60)</f>
        <v>3027925182</v>
      </c>
      <c r="W61" s="31">
        <f>SUM(W55:W60)</f>
        <v>15437769</v>
      </c>
      <c r="X61" s="31">
        <f aca="true" t="shared" si="19" ref="X61:AD61">SUM(X55:X60)</f>
        <v>78022389</v>
      </c>
      <c r="Y61" s="31">
        <f t="shared" si="19"/>
        <v>1624896688</v>
      </c>
      <c r="Z61" s="31">
        <f t="shared" si="19"/>
        <v>47377812</v>
      </c>
      <c r="AA61" s="31">
        <f t="shared" si="19"/>
        <v>47355359</v>
      </c>
      <c r="AB61" s="31">
        <f t="shared" si="19"/>
        <v>191840330</v>
      </c>
      <c r="AC61" s="31">
        <f t="shared" si="19"/>
        <v>35704388</v>
      </c>
      <c r="AD61" s="31">
        <f t="shared" si="19"/>
        <v>2040634735</v>
      </c>
    </row>
    <row r="62" spans="1:30" ht="15.75">
      <c r="A62" s="91" t="s">
        <v>95</v>
      </c>
      <c r="B62" s="91"/>
      <c r="C62" s="91"/>
      <c r="D62" s="31">
        <f aca="true" t="shared" si="20" ref="D62:L62">D61+D54+D53+D52+D49+D44+D43</f>
        <v>7347662342</v>
      </c>
      <c r="E62" s="31">
        <f t="shared" si="20"/>
        <v>17904500</v>
      </c>
      <c r="F62" s="31">
        <f t="shared" si="20"/>
        <v>100843666</v>
      </c>
      <c r="G62" s="31">
        <f t="shared" si="20"/>
        <v>2373593739</v>
      </c>
      <c r="H62" s="31">
        <f t="shared" si="20"/>
        <v>163162845</v>
      </c>
      <c r="I62" s="31">
        <f t="shared" si="20"/>
        <v>159763983</v>
      </c>
      <c r="J62" s="31">
        <f t="shared" si="20"/>
        <v>312762009</v>
      </c>
      <c r="K62" s="31">
        <f t="shared" si="20"/>
        <v>59141558</v>
      </c>
      <c r="L62" s="31">
        <f t="shared" si="20"/>
        <v>3187172300</v>
      </c>
      <c r="M62" s="31">
        <f aca="true" t="shared" si="21" ref="M62:U62">M61+M54+M53+M52+M49+M44+M43</f>
        <v>7966665194</v>
      </c>
      <c r="N62" s="31">
        <f t="shared" si="21"/>
        <v>18836559</v>
      </c>
      <c r="O62" s="31">
        <f t="shared" si="21"/>
        <v>101781414</v>
      </c>
      <c r="P62" s="31">
        <f t="shared" si="21"/>
        <v>2394578873</v>
      </c>
      <c r="Q62" s="31">
        <f t="shared" si="21"/>
        <v>137058168</v>
      </c>
      <c r="R62" s="31">
        <f t="shared" si="21"/>
        <v>146138446</v>
      </c>
      <c r="S62" s="31">
        <f t="shared" si="21"/>
        <v>315735396</v>
      </c>
      <c r="T62" s="31">
        <f t="shared" si="21"/>
        <v>52727045</v>
      </c>
      <c r="U62" s="31">
        <f t="shared" si="21"/>
        <v>3166855901</v>
      </c>
      <c r="V62" s="31">
        <f aca="true" t="shared" si="22" ref="V62:AD62">V61+V54+V53+V52+V49+V44+V43</f>
        <v>7072630548</v>
      </c>
      <c r="W62" s="31">
        <f>W61+W54+W53+W52+W49+W44+W43</f>
        <v>16385202</v>
      </c>
      <c r="X62" s="31">
        <f t="shared" si="22"/>
        <v>93657451</v>
      </c>
      <c r="Y62" s="31">
        <f t="shared" si="22"/>
        <v>2320303635</v>
      </c>
      <c r="Z62" s="31">
        <f t="shared" si="22"/>
        <v>96967886</v>
      </c>
      <c r="AA62" s="31">
        <f t="shared" si="22"/>
        <v>130885754</v>
      </c>
      <c r="AB62" s="31">
        <f t="shared" si="22"/>
        <v>300081083</v>
      </c>
      <c r="AC62" s="31">
        <f t="shared" si="22"/>
        <v>48384690</v>
      </c>
      <c r="AD62" s="31">
        <f t="shared" si="22"/>
        <v>3006665701</v>
      </c>
    </row>
    <row r="63" spans="1:30" ht="15.75">
      <c r="A63" s="30" t="s">
        <v>96</v>
      </c>
      <c r="B63" s="30"/>
      <c r="C63" s="42" t="s">
        <v>97</v>
      </c>
      <c r="D63" s="31">
        <f>'4. melléklet'!F62</f>
        <v>653757076</v>
      </c>
      <c r="E63" s="31">
        <v>13333</v>
      </c>
      <c r="F63" s="41">
        <v>0</v>
      </c>
      <c r="G63" s="41">
        <v>0</v>
      </c>
      <c r="H63" s="41">
        <v>3228346</v>
      </c>
      <c r="I63" s="41">
        <v>20552997</v>
      </c>
      <c r="J63" s="41">
        <v>29604099</v>
      </c>
      <c r="K63" s="41">
        <v>4135634</v>
      </c>
      <c r="L63" s="31">
        <f t="shared" si="2"/>
        <v>57534409</v>
      </c>
      <c r="M63" s="31">
        <f>'4. melléklet'!N62</f>
        <v>655383539</v>
      </c>
      <c r="N63" s="31">
        <v>13333</v>
      </c>
      <c r="O63" s="41">
        <v>0</v>
      </c>
      <c r="P63" s="41">
        <v>0</v>
      </c>
      <c r="Q63" s="41">
        <v>3228346</v>
      </c>
      <c r="R63" s="41">
        <v>17978056</v>
      </c>
      <c r="S63" s="41">
        <v>32212570</v>
      </c>
      <c r="T63" s="41">
        <v>4135634</v>
      </c>
      <c r="U63" s="31">
        <f>SUM(N63:T63)</f>
        <v>57567939</v>
      </c>
      <c r="V63" s="31">
        <f>'4. melléklet'!V62</f>
        <v>586397169</v>
      </c>
      <c r="W63" s="31">
        <v>0</v>
      </c>
      <c r="X63" s="41">
        <v>0</v>
      </c>
      <c r="Y63" s="41">
        <v>0</v>
      </c>
      <c r="Z63" s="41">
        <v>3096711</v>
      </c>
      <c r="AA63" s="41">
        <v>14990505</v>
      </c>
      <c r="AB63" s="41">
        <v>31981462</v>
      </c>
      <c r="AC63" s="41">
        <v>2836773</v>
      </c>
      <c r="AD63" s="31">
        <f>SUM(W63:AC63)</f>
        <v>52905451</v>
      </c>
    </row>
    <row r="64" spans="1:30" ht="15.75">
      <c r="A64" s="91" t="s">
        <v>98</v>
      </c>
      <c r="B64" s="91"/>
      <c r="C64" s="91"/>
      <c r="D64" s="31">
        <f>D62+D63</f>
        <v>8001419418</v>
      </c>
      <c r="E64" s="31">
        <f aca="true" t="shared" si="23" ref="E64:L64">E62+E63</f>
        <v>17917833</v>
      </c>
      <c r="F64" s="31">
        <f t="shared" si="23"/>
        <v>100843666</v>
      </c>
      <c r="G64" s="31">
        <f t="shared" si="23"/>
        <v>2373593739</v>
      </c>
      <c r="H64" s="31">
        <f t="shared" si="23"/>
        <v>166391191</v>
      </c>
      <c r="I64" s="31">
        <f t="shared" si="23"/>
        <v>180316980</v>
      </c>
      <c r="J64" s="31">
        <f t="shared" si="23"/>
        <v>342366108</v>
      </c>
      <c r="K64" s="31">
        <f t="shared" si="23"/>
        <v>63277192</v>
      </c>
      <c r="L64" s="31">
        <f t="shared" si="23"/>
        <v>3244706709</v>
      </c>
      <c r="M64" s="31">
        <f>M62+M63</f>
        <v>8622048733</v>
      </c>
      <c r="N64" s="31">
        <f aca="true" t="shared" si="24" ref="N64:U64">N62+N63</f>
        <v>18849892</v>
      </c>
      <c r="O64" s="31">
        <f t="shared" si="24"/>
        <v>101781414</v>
      </c>
      <c r="P64" s="31">
        <f t="shared" si="24"/>
        <v>2394578873</v>
      </c>
      <c r="Q64" s="31">
        <f t="shared" si="24"/>
        <v>140286514</v>
      </c>
      <c r="R64" s="31">
        <f t="shared" si="24"/>
        <v>164116502</v>
      </c>
      <c r="S64" s="31">
        <f t="shared" si="24"/>
        <v>347947966</v>
      </c>
      <c r="T64" s="31">
        <f t="shared" si="24"/>
        <v>56862679</v>
      </c>
      <c r="U64" s="31">
        <f t="shared" si="24"/>
        <v>3224423840</v>
      </c>
      <c r="V64" s="31">
        <f>V62+V63</f>
        <v>7659027717</v>
      </c>
      <c r="W64" s="31">
        <f aca="true" t="shared" si="25" ref="W64:AD64">W62+W63</f>
        <v>16385202</v>
      </c>
      <c r="X64" s="31">
        <f t="shared" si="25"/>
        <v>93657451</v>
      </c>
      <c r="Y64" s="31">
        <f t="shared" si="25"/>
        <v>2320303635</v>
      </c>
      <c r="Z64" s="31">
        <f t="shared" si="25"/>
        <v>100064597</v>
      </c>
      <c r="AA64" s="31">
        <f t="shared" si="25"/>
        <v>145876259</v>
      </c>
      <c r="AB64" s="31">
        <f t="shared" si="25"/>
        <v>332062545</v>
      </c>
      <c r="AC64" s="31">
        <f t="shared" si="25"/>
        <v>51221463</v>
      </c>
      <c r="AD64" s="31">
        <f t="shared" si="25"/>
        <v>3059571152</v>
      </c>
    </row>
    <row r="65" spans="1:30" ht="15">
      <c r="A65" s="90" t="s">
        <v>99</v>
      </c>
      <c r="B65" s="90"/>
      <c r="C65" s="90"/>
      <c r="D65" s="1">
        <f>D64-D67</f>
        <v>7758469468</v>
      </c>
      <c r="E65" s="1">
        <f aca="true" t="shared" si="26" ref="E65:L65">E64-E67</f>
        <v>17913061</v>
      </c>
      <c r="F65" s="1">
        <f t="shared" si="26"/>
        <v>100843666</v>
      </c>
      <c r="G65" s="1">
        <f t="shared" si="26"/>
        <v>2373593739</v>
      </c>
      <c r="H65" s="1">
        <f t="shared" si="26"/>
        <v>165235658</v>
      </c>
      <c r="I65" s="1">
        <f t="shared" si="26"/>
        <v>172960372</v>
      </c>
      <c r="J65" s="1">
        <f t="shared" si="26"/>
        <v>331769807</v>
      </c>
      <c r="K65" s="1">
        <f t="shared" si="26"/>
        <v>61796910</v>
      </c>
      <c r="L65" s="1">
        <f t="shared" si="26"/>
        <v>3224113213</v>
      </c>
      <c r="M65" s="1">
        <f>M64-M67</f>
        <v>8620048733</v>
      </c>
      <c r="N65" s="1">
        <f aca="true" t="shared" si="27" ref="N65:U65">N64-N67</f>
        <v>18845120</v>
      </c>
      <c r="O65" s="1">
        <f t="shared" si="27"/>
        <v>101781414</v>
      </c>
      <c r="P65" s="1">
        <f t="shared" si="27"/>
        <v>2394578873</v>
      </c>
      <c r="Q65" s="1">
        <f t="shared" si="27"/>
        <v>139130981</v>
      </c>
      <c r="R65" s="1">
        <f t="shared" si="27"/>
        <v>156759894</v>
      </c>
      <c r="S65" s="1">
        <f t="shared" si="27"/>
        <v>337351665</v>
      </c>
      <c r="T65" s="1">
        <f t="shared" si="27"/>
        <v>55382397</v>
      </c>
      <c r="U65" s="1">
        <f t="shared" si="27"/>
        <v>3203830344</v>
      </c>
      <c r="V65" s="1">
        <f>V64-V67</f>
        <v>7659027717</v>
      </c>
      <c r="W65" s="1">
        <f aca="true" t="shared" si="28" ref="W65:AD65">W64-W67</f>
        <v>16380430</v>
      </c>
      <c r="X65" s="1">
        <f t="shared" si="28"/>
        <v>93657451</v>
      </c>
      <c r="Y65" s="1">
        <f t="shared" si="28"/>
        <v>2320303635</v>
      </c>
      <c r="Z65" s="1">
        <f t="shared" si="28"/>
        <v>98909064</v>
      </c>
      <c r="AA65" s="1">
        <f t="shared" si="28"/>
        <v>138519651</v>
      </c>
      <c r="AB65" s="1">
        <f t="shared" si="28"/>
        <v>321466244</v>
      </c>
      <c r="AC65" s="1">
        <f t="shared" si="28"/>
        <v>49741181</v>
      </c>
      <c r="AD65" s="1">
        <f t="shared" si="28"/>
        <v>3038977656</v>
      </c>
    </row>
    <row r="66" spans="1:30" ht="15">
      <c r="A66" s="90" t="s">
        <v>100</v>
      </c>
      <c r="B66" s="90"/>
      <c r="C66" s="90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</row>
    <row r="67" spans="1:30" ht="15">
      <c r="A67" s="90" t="s">
        <v>101</v>
      </c>
      <c r="B67" s="90"/>
      <c r="C67" s="90"/>
      <c r="D67" s="1">
        <f>'4. melléklet'!F66</f>
        <v>242949950</v>
      </c>
      <c r="E67" s="1">
        <v>4772</v>
      </c>
      <c r="F67" s="1">
        <v>0</v>
      </c>
      <c r="G67" s="1">
        <v>0</v>
      </c>
      <c r="H67" s="1">
        <v>1155533</v>
      </c>
      <c r="I67" s="1">
        <v>7356608</v>
      </c>
      <c r="J67" s="1">
        <v>10596301</v>
      </c>
      <c r="K67" s="1">
        <v>1480282</v>
      </c>
      <c r="L67" s="1">
        <f>SUM(E67:K67)</f>
        <v>20593496</v>
      </c>
      <c r="M67" s="1">
        <f>'4. melléklet'!O66</f>
        <v>2000000</v>
      </c>
      <c r="N67" s="1">
        <v>4772</v>
      </c>
      <c r="O67" s="1">
        <v>0</v>
      </c>
      <c r="P67" s="1">
        <v>0</v>
      </c>
      <c r="Q67" s="1">
        <v>1155533</v>
      </c>
      <c r="R67" s="1">
        <v>7356608</v>
      </c>
      <c r="S67" s="1">
        <v>10596301</v>
      </c>
      <c r="T67" s="1">
        <v>1480282</v>
      </c>
      <c r="U67" s="1">
        <f>SUM(N67:T67)</f>
        <v>20593496</v>
      </c>
      <c r="V67" s="1">
        <f>'4. melléklet'!X66</f>
        <v>0</v>
      </c>
      <c r="W67" s="1">
        <v>4772</v>
      </c>
      <c r="X67" s="1">
        <v>0</v>
      </c>
      <c r="Y67" s="1">
        <v>0</v>
      </c>
      <c r="Z67" s="1">
        <v>1155533</v>
      </c>
      <c r="AA67" s="1">
        <v>7356608</v>
      </c>
      <c r="AB67" s="1">
        <v>10596301</v>
      </c>
      <c r="AC67" s="1">
        <v>1480282</v>
      </c>
      <c r="AD67" s="1">
        <f>SUM(W67:AC67)</f>
        <v>20593496</v>
      </c>
    </row>
  </sheetData>
  <sheetProtection/>
  <mergeCells count="26">
    <mergeCell ref="A2:AD2"/>
    <mergeCell ref="A1:AD1"/>
    <mergeCell ref="V7:V9"/>
    <mergeCell ref="W7:AD7"/>
    <mergeCell ref="W8:AD8"/>
    <mergeCell ref="A5:AD5"/>
    <mergeCell ref="A4:AD4"/>
    <mergeCell ref="A3:AD3"/>
    <mergeCell ref="N7:U7"/>
    <mergeCell ref="N8:U8"/>
    <mergeCell ref="A65:C65"/>
    <mergeCell ref="A66:C66"/>
    <mergeCell ref="A67:C67"/>
    <mergeCell ref="A43:C43"/>
    <mergeCell ref="A49:C49"/>
    <mergeCell ref="A52:C52"/>
    <mergeCell ref="A61:C61"/>
    <mergeCell ref="A62:C62"/>
    <mergeCell ref="A64:C64"/>
    <mergeCell ref="M7:M9"/>
    <mergeCell ref="A7:A9"/>
    <mergeCell ref="B7:B9"/>
    <mergeCell ref="C7:C9"/>
    <mergeCell ref="D7:D9"/>
    <mergeCell ref="E7:L7"/>
    <mergeCell ref="E8:L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tabSelected="1" view="pageBreakPreview" zoomScale="60" zoomScaleNormal="68" zoomScalePageLayoutView="0" workbookViewId="0" topLeftCell="A1">
      <selection activeCell="C4" sqref="C4"/>
    </sheetView>
  </sheetViews>
  <sheetFormatPr defaultColWidth="9.140625" defaultRowHeight="15"/>
  <cols>
    <col min="1" max="1" width="5.140625" style="68" customWidth="1"/>
    <col min="2" max="2" width="68.00390625" style="68" customWidth="1"/>
    <col min="3" max="3" width="109.8515625" style="68" customWidth="1"/>
    <col min="4" max="4" width="26.8515625" style="68" customWidth="1"/>
    <col min="5" max="16384" width="9.140625" style="68" customWidth="1"/>
  </cols>
  <sheetData>
    <row r="1" spans="2:31" ht="18">
      <c r="B1" s="107" t="s">
        <v>248</v>
      </c>
      <c r="C1" s="107"/>
      <c r="D1" s="10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2:4" ht="15.75">
      <c r="B2" s="55"/>
      <c r="C2" s="56"/>
      <c r="D2" s="56"/>
    </row>
    <row r="3" spans="2:4" ht="18">
      <c r="B3" s="101" t="s">
        <v>241</v>
      </c>
      <c r="C3" s="101"/>
      <c r="D3" s="101"/>
    </row>
    <row r="4" spans="2:4" ht="15.75">
      <c r="B4" s="55"/>
      <c r="C4" s="56"/>
      <c r="D4" s="57" t="s">
        <v>132</v>
      </c>
    </row>
    <row r="5" spans="1:4" ht="15.75">
      <c r="A5" s="70" t="s">
        <v>105</v>
      </c>
      <c r="B5" s="59" t="s">
        <v>106</v>
      </c>
      <c r="C5" s="59" t="s">
        <v>107</v>
      </c>
      <c r="D5" s="59" t="s">
        <v>108</v>
      </c>
    </row>
    <row r="6" spans="1:4" ht="54">
      <c r="A6" s="99" t="s">
        <v>117</v>
      </c>
      <c r="B6" s="58" t="s">
        <v>165</v>
      </c>
      <c r="C6" s="58" t="s">
        <v>166</v>
      </c>
      <c r="D6" s="58" t="s">
        <v>242</v>
      </c>
    </row>
    <row r="7" spans="1:4" ht="15.75">
      <c r="A7" s="100"/>
      <c r="B7" s="59" t="s">
        <v>167</v>
      </c>
      <c r="C7" s="60" t="s">
        <v>168</v>
      </c>
      <c r="D7" s="61">
        <v>1734760</v>
      </c>
    </row>
    <row r="8" spans="1:4" s="72" customFormat="1" ht="15.75">
      <c r="A8" s="71" t="s">
        <v>1</v>
      </c>
      <c r="B8" s="104" t="s">
        <v>0</v>
      </c>
      <c r="C8" s="105"/>
      <c r="D8" s="64">
        <v>1734760</v>
      </c>
    </row>
    <row r="9" spans="1:4" ht="15">
      <c r="A9" s="102" t="s">
        <v>67</v>
      </c>
      <c r="B9" s="106" t="s">
        <v>169</v>
      </c>
      <c r="C9" s="60" t="s">
        <v>170</v>
      </c>
      <c r="D9" s="61">
        <v>100000</v>
      </c>
    </row>
    <row r="10" spans="1:4" ht="15">
      <c r="A10" s="102"/>
      <c r="B10" s="106"/>
      <c r="C10" s="60" t="s">
        <v>171</v>
      </c>
      <c r="D10" s="61">
        <v>228600</v>
      </c>
    </row>
    <row r="11" spans="1:4" ht="15">
      <c r="A11" s="102"/>
      <c r="B11" s="106"/>
      <c r="C11" s="60" t="s">
        <v>172</v>
      </c>
      <c r="D11" s="61">
        <v>228600</v>
      </c>
    </row>
    <row r="12" spans="1:4" ht="15">
      <c r="A12" s="102"/>
      <c r="B12" s="106"/>
      <c r="C12" s="60" t="s">
        <v>173</v>
      </c>
      <c r="D12" s="61">
        <v>381000</v>
      </c>
    </row>
    <row r="13" spans="1:4" ht="15">
      <c r="A13" s="102"/>
      <c r="B13" s="106"/>
      <c r="C13" s="60" t="s">
        <v>174</v>
      </c>
      <c r="D13" s="61">
        <v>101600</v>
      </c>
    </row>
    <row r="14" spans="1:4" ht="15.75">
      <c r="A14" s="102"/>
      <c r="B14" s="98" t="s">
        <v>0</v>
      </c>
      <c r="C14" s="98"/>
      <c r="D14" s="64">
        <v>1039800</v>
      </c>
    </row>
    <row r="15" spans="1:4" ht="15.75">
      <c r="A15" s="102" t="s">
        <v>73</v>
      </c>
      <c r="B15" s="65" t="s">
        <v>74</v>
      </c>
      <c r="C15" s="66" t="s">
        <v>175</v>
      </c>
      <c r="D15" s="67">
        <v>1473200</v>
      </c>
    </row>
    <row r="16" spans="1:4" ht="15.75">
      <c r="A16" s="102"/>
      <c r="B16" s="98" t="s">
        <v>0</v>
      </c>
      <c r="C16" s="98"/>
      <c r="D16" s="64">
        <v>1473200</v>
      </c>
    </row>
    <row r="17" spans="1:4" ht="15">
      <c r="A17" s="102" t="s">
        <v>81</v>
      </c>
      <c r="B17" s="98" t="s">
        <v>131</v>
      </c>
      <c r="C17" s="66" t="s">
        <v>176</v>
      </c>
      <c r="D17" s="67">
        <v>18796000</v>
      </c>
    </row>
    <row r="18" spans="1:4" ht="15">
      <c r="A18" s="102"/>
      <c r="B18" s="98"/>
      <c r="C18" s="66" t="s">
        <v>177</v>
      </c>
      <c r="D18" s="67">
        <v>3538220</v>
      </c>
    </row>
    <row r="19" spans="1:4" ht="15.75">
      <c r="A19" s="102"/>
      <c r="B19" s="98" t="s">
        <v>0</v>
      </c>
      <c r="C19" s="98"/>
      <c r="D19" s="64">
        <v>22334220</v>
      </c>
    </row>
    <row r="20" spans="1:4" ht="15.75">
      <c r="A20" s="102" t="s">
        <v>82</v>
      </c>
      <c r="B20" s="65" t="s">
        <v>178</v>
      </c>
      <c r="C20" s="66" t="s">
        <v>179</v>
      </c>
      <c r="D20" s="67">
        <v>476250</v>
      </c>
    </row>
    <row r="21" spans="1:4" ht="15.75">
      <c r="A21" s="102"/>
      <c r="B21" s="98" t="s">
        <v>0</v>
      </c>
      <c r="C21" s="98"/>
      <c r="D21" s="64">
        <v>476250</v>
      </c>
    </row>
    <row r="22" spans="1:4" ht="15">
      <c r="A22" s="102" t="s">
        <v>84</v>
      </c>
      <c r="B22" s="106" t="s">
        <v>143</v>
      </c>
      <c r="C22" s="63" t="s">
        <v>180</v>
      </c>
      <c r="D22" s="61">
        <v>3154407</v>
      </c>
    </row>
    <row r="23" spans="1:4" ht="15">
      <c r="A23" s="102"/>
      <c r="B23" s="106"/>
      <c r="C23" s="63" t="s">
        <v>181</v>
      </c>
      <c r="D23" s="61">
        <v>964797</v>
      </c>
    </row>
    <row r="24" spans="1:4" ht="15">
      <c r="A24" s="102"/>
      <c r="B24" s="106"/>
      <c r="C24" s="63" t="s">
        <v>182</v>
      </c>
      <c r="D24" s="61">
        <v>96952</v>
      </c>
    </row>
    <row r="25" spans="1:4" ht="15">
      <c r="A25" s="102"/>
      <c r="B25" s="106"/>
      <c r="C25" s="63" t="s">
        <v>183</v>
      </c>
      <c r="D25" s="61">
        <v>2462867</v>
      </c>
    </row>
    <row r="26" spans="1:4" ht="15">
      <c r="A26" s="102"/>
      <c r="B26" s="106"/>
      <c r="C26" s="63" t="s">
        <v>184</v>
      </c>
      <c r="D26" s="61">
        <v>1145337</v>
      </c>
    </row>
    <row r="27" spans="1:4" ht="15">
      <c r="A27" s="102"/>
      <c r="B27" s="106"/>
      <c r="C27" s="63" t="s">
        <v>185</v>
      </c>
      <c r="D27" s="61">
        <v>216726</v>
      </c>
    </row>
    <row r="28" spans="1:4" ht="15">
      <c r="A28" s="102"/>
      <c r="B28" s="106"/>
      <c r="C28" s="63" t="s">
        <v>186</v>
      </c>
      <c r="D28" s="61">
        <v>641985</v>
      </c>
    </row>
    <row r="29" spans="1:4" ht="15">
      <c r="A29" s="102"/>
      <c r="B29" s="106"/>
      <c r="C29" s="63" t="s">
        <v>187</v>
      </c>
      <c r="D29" s="61">
        <v>160000</v>
      </c>
    </row>
    <row r="30" spans="1:4" ht="15">
      <c r="A30" s="102"/>
      <c r="B30" s="106"/>
      <c r="C30" s="63" t="s">
        <v>188</v>
      </c>
      <c r="D30" s="61">
        <v>694690</v>
      </c>
    </row>
    <row r="31" spans="1:4" ht="15">
      <c r="A31" s="102"/>
      <c r="B31" s="106"/>
      <c r="C31" s="63" t="s">
        <v>189</v>
      </c>
      <c r="D31" s="61">
        <v>5518013</v>
      </c>
    </row>
    <row r="32" spans="1:4" ht="15">
      <c r="A32" s="102"/>
      <c r="B32" s="106"/>
      <c r="C32" s="63" t="s">
        <v>190</v>
      </c>
      <c r="D32" s="61">
        <v>524961</v>
      </c>
    </row>
    <row r="33" spans="1:4" ht="15">
      <c r="A33" s="102"/>
      <c r="B33" s="106"/>
      <c r="C33" s="63" t="s">
        <v>191</v>
      </c>
      <c r="D33" s="61">
        <v>1012881</v>
      </c>
    </row>
    <row r="34" spans="1:4" ht="15">
      <c r="A34" s="102"/>
      <c r="B34" s="106"/>
      <c r="C34" s="63" t="s">
        <v>192</v>
      </c>
      <c r="D34" s="61">
        <v>2648644</v>
      </c>
    </row>
    <row r="35" spans="1:4" ht="15">
      <c r="A35" s="102"/>
      <c r="B35" s="106"/>
      <c r="C35" s="63" t="s">
        <v>193</v>
      </c>
      <c r="D35" s="61">
        <v>5102051</v>
      </c>
    </row>
    <row r="36" spans="1:4" ht="15">
      <c r="A36" s="102"/>
      <c r="B36" s="106"/>
      <c r="C36" s="63" t="s">
        <v>194</v>
      </c>
      <c r="D36" s="61">
        <v>5447751</v>
      </c>
    </row>
    <row r="37" spans="1:4" ht="15">
      <c r="A37" s="102"/>
      <c r="B37" s="106"/>
      <c r="C37" s="63" t="s">
        <v>195</v>
      </c>
      <c r="D37" s="61">
        <v>561646</v>
      </c>
    </row>
    <row r="38" spans="1:4" ht="15">
      <c r="A38" s="102"/>
      <c r="B38" s="106"/>
      <c r="C38" s="63" t="s">
        <v>196</v>
      </c>
      <c r="D38" s="61">
        <v>215900</v>
      </c>
    </row>
    <row r="39" spans="1:4" ht="15">
      <c r="A39" s="102"/>
      <c r="B39" s="106"/>
      <c r="C39" s="63" t="s">
        <v>197</v>
      </c>
      <c r="D39" s="61">
        <v>454025</v>
      </c>
    </row>
    <row r="40" spans="1:4" ht="15">
      <c r="A40" s="102"/>
      <c r="B40" s="106"/>
      <c r="C40" s="63" t="s">
        <v>198</v>
      </c>
      <c r="D40" s="61">
        <v>688580</v>
      </c>
    </row>
    <row r="41" spans="1:4" ht="15">
      <c r="A41" s="102"/>
      <c r="B41" s="106"/>
      <c r="C41" s="63" t="s">
        <v>199</v>
      </c>
      <c r="D41" s="61">
        <v>1693650</v>
      </c>
    </row>
    <row r="42" spans="1:4" ht="15">
      <c r="A42" s="102"/>
      <c r="B42" s="106"/>
      <c r="C42" s="63" t="s">
        <v>200</v>
      </c>
      <c r="D42" s="61">
        <v>1160066</v>
      </c>
    </row>
    <row r="43" spans="1:4" ht="15">
      <c r="A43" s="102"/>
      <c r="B43" s="106"/>
      <c r="C43" s="63" t="s">
        <v>201</v>
      </c>
      <c r="D43" s="61">
        <v>1263529</v>
      </c>
    </row>
    <row r="44" spans="1:4" ht="15">
      <c r="A44" s="102"/>
      <c r="B44" s="106"/>
      <c r="C44" s="63" t="s">
        <v>202</v>
      </c>
      <c r="D44" s="61">
        <v>889819</v>
      </c>
    </row>
    <row r="45" spans="1:4" ht="15">
      <c r="A45" s="102"/>
      <c r="B45" s="106"/>
      <c r="C45" s="63" t="s">
        <v>203</v>
      </c>
      <c r="D45" s="61">
        <v>379095</v>
      </c>
    </row>
    <row r="46" spans="1:4" ht="15">
      <c r="A46" s="102"/>
      <c r="B46" s="106"/>
      <c r="C46" s="63" t="s">
        <v>204</v>
      </c>
      <c r="D46" s="61">
        <v>702177</v>
      </c>
    </row>
    <row r="47" spans="1:4" ht="15">
      <c r="A47" s="102"/>
      <c r="B47" s="106"/>
      <c r="C47" s="63" t="s">
        <v>205</v>
      </c>
      <c r="D47" s="61">
        <v>998760</v>
      </c>
    </row>
    <row r="48" spans="1:4" ht="15">
      <c r="A48" s="102"/>
      <c r="B48" s="106"/>
      <c r="C48" s="63" t="s">
        <v>206</v>
      </c>
      <c r="D48" s="61">
        <v>859469</v>
      </c>
    </row>
    <row r="49" spans="1:4" ht="15">
      <c r="A49" s="102"/>
      <c r="B49" s="106"/>
      <c r="C49" s="63" t="s">
        <v>207</v>
      </c>
      <c r="D49" s="61">
        <v>7073884</v>
      </c>
    </row>
    <row r="50" spans="1:4" ht="15">
      <c r="A50" s="102"/>
      <c r="B50" s="106"/>
      <c r="C50" s="63" t="s">
        <v>208</v>
      </c>
      <c r="D50" s="61">
        <v>18100216</v>
      </c>
    </row>
    <row r="51" spans="1:4" ht="15">
      <c r="A51" s="102"/>
      <c r="B51" s="106"/>
      <c r="C51" s="63" t="s">
        <v>209</v>
      </c>
      <c r="D51" s="61">
        <v>6672789</v>
      </c>
    </row>
    <row r="52" spans="1:4" ht="15">
      <c r="A52" s="102"/>
      <c r="B52" s="106"/>
      <c r="C52" s="63" t="s">
        <v>210</v>
      </c>
      <c r="D52" s="61">
        <v>3538355</v>
      </c>
    </row>
    <row r="53" spans="1:4" ht="15">
      <c r="A53" s="102"/>
      <c r="B53" s="106"/>
      <c r="C53" s="63" t="s">
        <v>211</v>
      </c>
      <c r="D53" s="61">
        <v>614583</v>
      </c>
    </row>
    <row r="54" spans="1:4" ht="15">
      <c r="A54" s="102"/>
      <c r="B54" s="106"/>
      <c r="C54" s="63" t="s">
        <v>212</v>
      </c>
      <c r="D54" s="61">
        <v>817242</v>
      </c>
    </row>
    <row r="55" spans="1:4" ht="15">
      <c r="A55" s="102"/>
      <c r="B55" s="106"/>
      <c r="C55" s="63" t="s">
        <v>213</v>
      </c>
      <c r="D55" s="61">
        <v>438328</v>
      </c>
    </row>
    <row r="56" spans="1:4" ht="15">
      <c r="A56" s="102"/>
      <c r="B56" s="106"/>
      <c r="C56" s="63" t="s">
        <v>214</v>
      </c>
      <c r="D56" s="61">
        <v>519587</v>
      </c>
    </row>
    <row r="57" spans="1:4" ht="15">
      <c r="A57" s="102"/>
      <c r="B57" s="106"/>
      <c r="C57" s="63" t="s">
        <v>215</v>
      </c>
      <c r="D57" s="61">
        <v>2771902</v>
      </c>
    </row>
    <row r="58" spans="1:4" ht="15">
      <c r="A58" s="102"/>
      <c r="B58" s="106"/>
      <c r="C58" s="63" t="s">
        <v>216</v>
      </c>
      <c r="D58" s="61">
        <v>10267856</v>
      </c>
    </row>
    <row r="59" spans="1:4" ht="15">
      <c r="A59" s="102"/>
      <c r="B59" s="106"/>
      <c r="C59" s="63" t="s">
        <v>217</v>
      </c>
      <c r="D59" s="61">
        <v>10267856</v>
      </c>
    </row>
    <row r="60" spans="1:4" ht="15">
      <c r="A60" s="102"/>
      <c r="B60" s="106"/>
      <c r="C60" s="63" t="s">
        <v>218</v>
      </c>
      <c r="D60" s="61">
        <v>2494021</v>
      </c>
    </row>
    <row r="61" spans="1:4" ht="15">
      <c r="A61" s="102"/>
      <c r="B61" s="106"/>
      <c r="C61" s="63" t="s">
        <v>219</v>
      </c>
      <c r="D61" s="61">
        <v>1079759</v>
      </c>
    </row>
    <row r="62" spans="1:4" ht="15">
      <c r="A62" s="102"/>
      <c r="B62" s="106"/>
      <c r="C62" s="63" t="s">
        <v>220</v>
      </c>
      <c r="D62" s="61">
        <v>907033</v>
      </c>
    </row>
    <row r="63" spans="1:4" ht="15">
      <c r="A63" s="102"/>
      <c r="B63" s="106"/>
      <c r="C63" s="63" t="s">
        <v>221</v>
      </c>
      <c r="D63" s="61">
        <v>779983</v>
      </c>
    </row>
    <row r="64" spans="1:4" ht="15">
      <c r="A64" s="102"/>
      <c r="B64" s="106"/>
      <c r="C64" s="63" t="s">
        <v>222</v>
      </c>
      <c r="D64" s="61">
        <v>466557</v>
      </c>
    </row>
    <row r="65" spans="1:4" ht="15">
      <c r="A65" s="102"/>
      <c r="B65" s="106"/>
      <c r="C65" s="63" t="s">
        <v>223</v>
      </c>
      <c r="D65" s="61">
        <v>184521</v>
      </c>
    </row>
    <row r="66" spans="1:4" ht="15">
      <c r="A66" s="102"/>
      <c r="B66" s="106"/>
      <c r="C66" s="63" t="s">
        <v>224</v>
      </c>
      <c r="D66" s="61">
        <v>184521</v>
      </c>
    </row>
    <row r="67" spans="1:4" ht="15">
      <c r="A67" s="102"/>
      <c r="B67" s="106"/>
      <c r="C67" s="63" t="s">
        <v>225</v>
      </c>
      <c r="D67" s="61">
        <v>221427</v>
      </c>
    </row>
    <row r="68" spans="1:4" ht="15.75">
      <c r="A68" s="102"/>
      <c r="B68" s="98" t="s">
        <v>0</v>
      </c>
      <c r="C68" s="98"/>
      <c r="D68" s="64">
        <f>SUM(D22:D67)</f>
        <v>107059198</v>
      </c>
    </row>
    <row r="69" spans="1:4" ht="15.75">
      <c r="A69" s="103" t="s">
        <v>240</v>
      </c>
      <c r="B69" s="103"/>
      <c r="C69" s="103"/>
      <c r="D69" s="62">
        <f>SUM(D8+D14+D16+D19+D21+D68)</f>
        <v>134117428</v>
      </c>
    </row>
    <row r="70" spans="1:4" ht="15">
      <c r="A70" s="102" t="s">
        <v>96</v>
      </c>
      <c r="B70" s="106" t="s">
        <v>226</v>
      </c>
      <c r="C70" s="60" t="s">
        <v>227</v>
      </c>
      <c r="D70" s="61">
        <v>19500</v>
      </c>
    </row>
    <row r="71" spans="1:4" ht="15">
      <c r="A71" s="102"/>
      <c r="B71" s="106"/>
      <c r="C71" s="60" t="s">
        <v>228</v>
      </c>
      <c r="D71" s="61">
        <v>62065</v>
      </c>
    </row>
    <row r="72" spans="1:4" ht="15">
      <c r="A72" s="102"/>
      <c r="B72" s="106"/>
      <c r="C72" s="60" t="s">
        <v>229</v>
      </c>
      <c r="D72" s="61">
        <v>38000</v>
      </c>
    </row>
    <row r="73" spans="1:4" ht="15">
      <c r="A73" s="102"/>
      <c r="B73" s="106"/>
      <c r="C73" s="60" t="s">
        <v>230</v>
      </c>
      <c r="D73" s="61">
        <v>107099</v>
      </c>
    </row>
    <row r="74" spans="1:4" ht="15">
      <c r="A74" s="102"/>
      <c r="B74" s="106"/>
      <c r="C74" s="60" t="s">
        <v>231</v>
      </c>
      <c r="D74" s="61">
        <v>23790</v>
      </c>
    </row>
    <row r="75" spans="1:4" ht="15">
      <c r="A75" s="102"/>
      <c r="B75" s="106"/>
      <c r="C75" s="60" t="s">
        <v>232</v>
      </c>
      <c r="D75" s="61">
        <v>607332</v>
      </c>
    </row>
    <row r="76" spans="1:4" ht="15">
      <c r="A76" s="102"/>
      <c r="B76" s="106"/>
      <c r="C76" s="60" t="s">
        <v>233</v>
      </c>
      <c r="D76" s="61">
        <v>15000</v>
      </c>
    </row>
    <row r="77" spans="1:4" ht="15">
      <c r="A77" s="102"/>
      <c r="B77" s="106"/>
      <c r="C77" s="60" t="s">
        <v>234</v>
      </c>
      <c r="D77" s="61">
        <v>21984</v>
      </c>
    </row>
    <row r="78" spans="1:4" ht="15">
      <c r="A78" s="102"/>
      <c r="B78" s="106"/>
      <c r="C78" s="60" t="s">
        <v>235</v>
      </c>
      <c r="D78" s="61">
        <v>1905000</v>
      </c>
    </row>
    <row r="79" spans="1:4" ht="15">
      <c r="A79" s="102"/>
      <c r="B79" s="106"/>
      <c r="C79" s="60" t="s">
        <v>236</v>
      </c>
      <c r="D79" s="61">
        <v>14986</v>
      </c>
    </row>
    <row r="80" spans="1:4" ht="15">
      <c r="A80" s="102"/>
      <c r="B80" s="106"/>
      <c r="C80" s="60" t="s">
        <v>237</v>
      </c>
      <c r="D80" s="61">
        <v>41681</v>
      </c>
    </row>
    <row r="81" spans="1:4" ht="15">
      <c r="A81" s="102"/>
      <c r="B81" s="106"/>
      <c r="C81" s="60" t="s">
        <v>238</v>
      </c>
      <c r="D81" s="61">
        <v>632841</v>
      </c>
    </row>
    <row r="82" spans="1:4" ht="15.75">
      <c r="A82" s="102"/>
      <c r="B82" s="98" t="s">
        <v>0</v>
      </c>
      <c r="C82" s="98"/>
      <c r="D82" s="64">
        <f>SUM(D70:D81)</f>
        <v>3489278</v>
      </c>
    </row>
    <row r="83" spans="1:4" ht="15.75">
      <c r="A83" s="103" t="s">
        <v>239</v>
      </c>
      <c r="B83" s="103"/>
      <c r="C83" s="103"/>
      <c r="D83" s="62">
        <f>SUM(D69+D82)</f>
        <v>137606706</v>
      </c>
    </row>
  </sheetData>
  <sheetProtection/>
  <mergeCells count="22">
    <mergeCell ref="B1:D1"/>
    <mergeCell ref="A9:A14"/>
    <mergeCell ref="A15:A16"/>
    <mergeCell ref="A17:A19"/>
    <mergeCell ref="A20:A21"/>
    <mergeCell ref="A83:C83"/>
    <mergeCell ref="B19:C19"/>
    <mergeCell ref="B21:C21"/>
    <mergeCell ref="B22:B67"/>
    <mergeCell ref="B68:C68"/>
    <mergeCell ref="B9:B13"/>
    <mergeCell ref="B14:C14"/>
    <mergeCell ref="B70:B81"/>
    <mergeCell ref="B17:B18"/>
    <mergeCell ref="A22:A68"/>
    <mergeCell ref="B16:C16"/>
    <mergeCell ref="B82:C82"/>
    <mergeCell ref="A6:A7"/>
    <mergeCell ref="B3:D3"/>
    <mergeCell ref="A70:A82"/>
    <mergeCell ref="A69:C69"/>
    <mergeCell ref="B8:C8"/>
  </mergeCells>
  <printOptions/>
  <pageMargins left="0.7" right="0.7" top="0.75" bottom="0.75" header="0.3" footer="0.3"/>
  <pageSetup fitToHeight="1" fitToWidth="1" horizontalDpi="600" verticalDpi="600" orientation="portrait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2018-04-11T07:16:28Z</cp:lastPrinted>
  <dcterms:created xsi:type="dcterms:W3CDTF">2016-11-30T14:13:18Z</dcterms:created>
  <dcterms:modified xsi:type="dcterms:W3CDTF">2018-04-27T08:36:16Z</dcterms:modified>
  <cp:category/>
  <cp:version/>
  <cp:contentType/>
  <cp:contentStatus/>
</cp:coreProperties>
</file>