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15" tabRatio="727" firstSheet="15" activeTab="2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 sz. mell" sheetId="27" r:id="rId27"/>
    <sheet name="9.4.1. sz. mell " sheetId="28" r:id="rId28"/>
    <sheet name="9.4.2. sz. mell " sheetId="29" r:id="rId29"/>
    <sheet name="9.4.3. sz. mell " sheetId="30" r:id="rId30"/>
    <sheet name="10.sz.mell" sheetId="31" r:id="rId31"/>
    <sheet name="Munka1" sheetId="32" r:id="rId32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mell'!$1:$6</definedName>
    <definedName name="_xlnm.Print_Titles" localSheetId="27">'9.4.1. sz. mell '!$1:$6</definedName>
    <definedName name="_xlnm.Print_Titles" localSheetId="28">'9.4.2. sz. mell '!$1:$6</definedName>
    <definedName name="_xlnm.Print_Titles" localSheetId="29">'9.4.3. sz. mell '!$1:$6</definedName>
  </definedNames>
  <calcPr fullCalcOnLoad="1"/>
</workbook>
</file>

<file path=xl/sharedStrings.xml><?xml version="1.0" encoding="utf-8"?>
<sst xmlns="http://schemas.openxmlformats.org/spreadsheetml/2006/main" count="4269" uniqueCount="538">
  <si>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</si>
  <si>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</si>
  <si>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</si>
  <si>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</si>
  <si>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</si>
  <si>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</si>
  <si>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</si>
  <si>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</si>
  <si>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</si>
  <si>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</si>
  <si>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</si>
  <si>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</si>
  <si>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</si>
  <si>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</si>
  <si>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</si>
  <si>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</si>
  <si>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</si>
  <si>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</si>
  <si>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</si>
  <si>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</si>
  <si>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</si>
  <si>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</si>
  <si>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</si>
  <si>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</si>
  <si>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</si>
  <si>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</si>
  <si>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</si>
  <si>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</si>
  <si>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</si>
  <si>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</si>
  <si>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</si>
  <si>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</si>
  <si>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</si>
  <si>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</si>
  <si>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</si>
  <si>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</si>
  <si>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</si>
  <si>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</si>
  <si>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</si>
  <si>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</si>
  <si>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</si>
  <si>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</si>
  <si>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</si>
  <si>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</si>
  <si>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</si>
  <si>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</si>
  <si>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</si>
  <si>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</si>
  <si>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</si>
  <si>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</si>
  <si>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</si>
  <si>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</si>
  <si>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</si>
  <si>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</si>
  <si>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</si>
  <si>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</si>
  <si>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</si>
  <si>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</si>
  <si>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</si>
  <si>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</si>
  <si>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</si>
  <si>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</si>
  <si>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</si>
  <si>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</si>
  <si>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</si>
  <si>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</si>
  <si>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</si>
  <si>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</si>
  <si>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</si>
  <si>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</si>
  <si>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</si>
  <si>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</si>
  <si>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</si>
  <si>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</si>
  <si>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</si>
  <si>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</si>
  <si>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</si>
  <si>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</si>
  <si>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</si>
  <si>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</si>
  <si>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</si>
  <si>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</si>
  <si>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</si>
  <si>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</si>
  <si>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</si>
  <si>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</si>
  <si>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</si>
  <si>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</si>
  <si>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</si>
  <si>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</si>
  <si>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</si>
  <si>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</si>
  <si>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</si>
  <si>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</si>
  <si>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</si>
  <si>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</si>
  <si>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</si>
  <si>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</si>
  <si>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</si>
  <si>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</si>
  <si>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</si>
  <si>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</si>
  <si>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</si>
  <si>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</si>
  <si>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</si>
  <si>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</si>
  <si>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</si>
  <si>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</si>
  <si>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</si>
  <si>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</si>
  <si>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</si>
  <si>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</si>
  <si>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</si>
  <si>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</si>
  <si>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</si>
  <si>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</si>
  <si>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</si>
  <si>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</si>
  <si>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</si>
  <si>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</si>
  <si>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</si>
  <si>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</si>
  <si>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</si>
  <si>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</si>
  <si>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</si>
  <si>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</si>
  <si>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</si>
  <si>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</si>
  <si>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</si>
  <si>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</si>
  <si>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</si>
  <si>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</si>
  <si>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</si>
  <si>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</si>
  <si>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</si>
  <si>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</si>
  <si>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</si>
  <si>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</si>
  <si>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</si>
  <si>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</si>
  <si>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</si>
  <si>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</si>
  <si>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</si>
  <si>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</si>
  <si>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</si>
  <si>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</si>
  <si>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</si>
  <si>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</si>
  <si>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</si>
  <si>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</si>
  <si>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</si>
  <si>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</si>
  <si>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</si>
  <si>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</si>
  <si>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</si>
  <si>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</si>
  <si>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</si>
  <si>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</si>
  <si>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</si>
  <si>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</si>
  <si>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</si>
  <si>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</si>
  <si>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</si>
  <si>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</si>
  <si>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</si>
  <si>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</si>
  <si>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</si>
  <si>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</si>
  <si>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</si>
  <si>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</si>
  <si>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</si>
  <si>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</si>
  <si>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</si>
  <si>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</si>
  <si>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</si>
  <si>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</si>
  <si>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</si>
  <si>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</si>
  <si>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</si>
  <si>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</si>
  <si>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</si>
  <si>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</si>
  <si>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</si>
  <si>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</si>
  <si>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</si>
  <si>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</si>
  <si>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</si>
  <si>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</si>
  <si>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</si>
  <si>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</si>
  <si>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</si>
  <si>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</si>
  <si>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</si>
  <si>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</si>
  <si>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</si>
  <si>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</si>
  <si>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</si>
  <si>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</si>
  <si>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</si>
  <si>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</si>
  <si>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</si>
  <si>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</si>
  <si>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</si>
  <si>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</si>
  <si>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</si>
  <si>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</si>
  <si>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</si>
  <si>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</si>
  <si>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</si>
  <si>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</si>
  <si>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</si>
  <si>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</si>
  <si>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</si>
  <si>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</si>
  <si>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</si>
  <si>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</si>
  <si>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</si>
  <si>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</si>
  <si>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</si>
  <si>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</si>
  <si>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</si>
  <si>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</si>
  <si>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</si>
  <si>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</si>
  <si>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</si>
  <si>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</si>
  <si>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</si>
  <si>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</si>
  <si>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</si>
  <si>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</si>
  <si>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</si>
  <si>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</si>
  <si>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</si>
  <si>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</si>
  <si>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</si>
  <si>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</si>
  <si>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</si>
  <si>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</si>
  <si>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</si>
  <si>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</si>
  <si>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</si>
  <si>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</si>
  <si>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</si>
  <si>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</si>
  <si>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</si>
  <si>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</si>
  <si>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</si>
  <si>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</si>
  <si>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</si>
  <si>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</si>
  <si>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</si>
  <si>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</si>
  <si>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</si>
  <si>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</si>
  <si>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</si>
  <si>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</si>
  <si>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</si>
  <si>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</si>
  <si>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</si>
  <si>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</si>
  <si>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</si>
  <si>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</si>
  <si>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</si>
  <si>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</si>
  <si>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</si>
  <si>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</si>
  <si>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</si>
  <si>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</si>
  <si>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</si>
  <si>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</si>
  <si>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</si>
  <si>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</si>
  <si>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</si>
  <si>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</si>
  <si>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</si>
  <si>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</si>
  <si>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</si>
  <si>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</si>
  <si>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</si>
  <si>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</si>
  <si>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</si>
  <si>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</si>
  <si>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</si>
  <si>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</si>
  <si>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</si>
  <si>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</si>
  <si>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</si>
  <si>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</si>
  <si>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</si>
  <si>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</si>
  <si>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</si>
  <si>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</si>
  <si>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</si>
  <si>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</si>
  <si>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</si>
  <si>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</si>
  <si>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</si>
  <si>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</si>
  <si>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</si>
  <si>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</si>
  <si>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</si>
  <si>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</si>
  <si>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</si>
  <si>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</si>
  <si>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</si>
  <si>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</si>
  <si>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</si>
  <si>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</si>
  <si>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</si>
  <si>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</si>
  <si>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</si>
  <si>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</si>
  <si>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</si>
  <si>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</si>
  <si>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</si>
  <si>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</si>
  <si>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</si>
  <si>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</si>
  <si>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</si>
  <si>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</si>
  <si>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</si>
  <si>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</si>
  <si>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</si>
  <si>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</si>
  <si>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</si>
  <si>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</si>
  <si>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</si>
  <si>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</si>
  <si>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</si>
  <si>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</si>
  <si>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</si>
  <si>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</si>
  <si>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</si>
  <si>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</si>
  <si>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</si>
  <si>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</si>
  <si>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</si>
  <si>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</si>
  <si>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</si>
  <si>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</si>
  <si>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</si>
  <si>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</si>
  <si>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</si>
  <si>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</si>
  <si>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</si>
  <si>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</si>
  <si>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</si>
  <si>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</si>
  <si>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</si>
  <si>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</si>
  <si>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</si>
  <si>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</si>
  <si>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</si>
  <si>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</si>
  <si>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</si>
  <si>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</si>
  <si>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</si>
  <si>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</si>
  <si>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</si>
  <si>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</si>
  <si>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</si>
  <si>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</si>
  <si>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</si>
  <si>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</si>
  <si>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</si>
  <si>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</si>
  <si>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</si>
  <si>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</si>
  <si>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</si>
  <si>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</si>
  <si>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</si>
  <si>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</si>
  <si>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</si>
  <si>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</si>
  <si>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</si>
  <si>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</si>
  <si>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</si>
  <si>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</si>
  <si>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</si>
  <si>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</si>
  <si>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</si>
  <si>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</si>
  <si>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</si>
  <si>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</si>
  <si>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</si>
  <si>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</si>
  <si>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</si>
  <si>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</si>
  <si>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</si>
  <si>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</si>
  <si>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</si>
  <si>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</si>
  <si>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</si>
  <si>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</si>
  <si>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</si>
  <si>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</si>
  <si>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</si>
  <si>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</si>
  <si>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</si>
  <si>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</si>
  <si>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</si>
  <si>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</si>
  <si>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</si>
  <si>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</si>
  <si>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</si>
  <si>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</si>
  <si>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</si>
  <si>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</si>
  <si>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</si>
  <si>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</si>
  <si>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</si>
  <si>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</si>
  <si>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</si>
  <si>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</si>
  <si>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</si>
  <si>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</si>
  <si>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</si>
  <si>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</si>
  <si>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</si>
  <si>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</si>
  <si>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</si>
  <si>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</si>
  <si>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</si>
  <si>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</si>
  <si>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</si>
  <si>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</si>
  <si>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</si>
  <si>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</si>
  <si>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</si>
  <si>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</si>
  <si>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</si>
  <si>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</si>
  <si>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</si>
  <si>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</si>
  <si>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</si>
  <si>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</si>
  <si>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</si>
  <si>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</si>
  <si>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</si>
  <si>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</si>
  <si>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</si>
  <si>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</si>
  <si>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</si>
  <si>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</si>
  <si>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</si>
  <si>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</si>
  <si>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</si>
  <si>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</si>
  <si>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</si>
  <si>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</si>
  <si>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</si>
  <si>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</si>
  <si>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</si>
  <si>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</si>
  <si>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</si>
  <si>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</si>
  <si>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</si>
  <si>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</si>
  <si>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</si>
  <si>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</si>
  <si>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</si>
  <si>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</si>
  <si>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</si>
  <si>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</si>
  <si>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</si>
  <si>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</si>
  <si>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</si>
  <si>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</si>
  <si>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</si>
  <si>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</si>
  <si>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</si>
  <si>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</si>
  <si>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</si>
  <si>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</si>
  <si>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</si>
  <si>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</si>
  <si>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</si>
  <si>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</si>
  <si>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</si>
  <si>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</si>
  <si>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</si>
  <si>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</si>
  <si>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</si>
  <si>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</si>
  <si>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</si>
  <si>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</si>
  <si>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</si>
  <si>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</si>
  <si>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</si>
  <si>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</si>
  <si>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</si>
  <si>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</si>
  <si>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</si>
  <si>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</si>
  <si>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</si>
  <si>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</si>
  <si>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2015</t>
  </si>
  <si>
    <t>Tésztaüzem felújítása</t>
  </si>
  <si>
    <t>Tiszaszőlősi Közös Önkormányzati Hivatal</t>
  </si>
  <si>
    <t>Tiszaszőlősi Cseperedő Óvoda</t>
  </si>
  <si>
    <t>Községi Könyvtár és Szabadidőközpont</t>
  </si>
  <si>
    <t>Tiszaszőlős Községi Önkormányzat</t>
  </si>
  <si>
    <t>70100073-11069069</t>
  </si>
  <si>
    <t>Tiszaszőlős Községi Önkormányzat adósságot keletkeztető ügyletekből és kezességvállalásokból fennálló kötelezettségei</t>
  </si>
  <si>
    <t>Tiszaszőlős Községi Önkormányzat saját bevételeinek részletezése az adósságot keletkeztető ügyletből származó tárgyévi fizetési kötelezettség megállapításához</t>
  </si>
  <si>
    <t xml:space="preserve">Tervdokumentációk készítése </t>
  </si>
  <si>
    <t>Állattelep vásárlása</t>
  </si>
  <si>
    <t>Utak építése</t>
  </si>
  <si>
    <t>Kisértékű tárgyi eszközök beszerzése (Önkormányzat)</t>
  </si>
  <si>
    <t>Kisértékű tárgyi eszközök beszerzése (Közös Hivatal)</t>
  </si>
  <si>
    <t>Kisértékű tárgyi eszközök beszerzése (Könyvtár)</t>
  </si>
  <si>
    <t>Kisértékű tárgyi eszközök beszerzése (Óvoda)</t>
  </si>
  <si>
    <t xml:space="preserve"> </t>
  </si>
  <si>
    <t>Víz- és szennyvízhálózat felújítása</t>
  </si>
  <si>
    <t>Hivatal tetőtér beépítése</t>
  </si>
  <si>
    <t>Víz- és szennyvízhálózat beruházása</t>
  </si>
  <si>
    <t>Ivóvízminőség-javítási program</t>
  </si>
  <si>
    <t>Kolumbárium</t>
  </si>
  <si>
    <t>Szociális bérlakások vásárlása</t>
  </si>
  <si>
    <t>EU-s projekt neve, azonosítója: Tiszaszőlős Község ivóvíz-minőségének javítása a derogáció keretében  KEOP-1.3.0/09-11-2013-0078</t>
  </si>
  <si>
    <t>2013-2015</t>
  </si>
  <si>
    <t>Éves eredeti kiadási előirányzat: 377.226 ezer Ft</t>
  </si>
  <si>
    <t>2015. évi módosított előirányzat</t>
  </si>
  <si>
    <t>G</t>
  </si>
  <si>
    <t xml:space="preserve">E </t>
  </si>
  <si>
    <t>Eredeti előirányzat</t>
  </si>
  <si>
    <t>Módosított előirányzat</t>
  </si>
  <si>
    <t xml:space="preserve">D </t>
  </si>
  <si>
    <t>Közfoglalkoztatás beruházásai</t>
  </si>
  <si>
    <t>Eszközbeszerzés (Óvoda)</t>
  </si>
  <si>
    <t>Eszközbeszerzés (Iskola)</t>
  </si>
  <si>
    <t>Eszközbeszerzés (ESZI)</t>
  </si>
  <si>
    <t>Felhalm. célú visszatérítendő támogatások, kölcsönök visszatér. ÁH-n belülről</t>
  </si>
  <si>
    <t>Értékpapír beváltása, értékesítése</t>
  </si>
  <si>
    <t xml:space="preserve">Tiszaszőlős, 2016. február 15. </t>
  </si>
  <si>
    <t>Önkormányzati feladatellátást szolgáló fejlesztés</t>
  </si>
  <si>
    <t>2015-2016</t>
  </si>
  <si>
    <t>Napelemes rendszer telepítése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</si>
</sst>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_-* #,##0\ _F_t_-;\-* #,##0\ _F_t_-;_-* &quot;-&quot;??\ _F_t_-;_-@_-"/>
    <numFmt numFmtId="174" formatCode="0&quot;.&quot;"/>
    <numFmt numFmtId="175" formatCode="#,##0\ &quot;Ft&quot;"/>
    <numFmt numFmtId="176" formatCode="[$-40E]yyyy\.\ mmmm\ d\."/>
    <numFmt numFmtId="177" formatCode="_-* #,##0.0\ _F_t_-;\-* #,##0.0\ _F_t_-;_-* &quot;-&quot;??\ _F_t_-;_-@_-"/>
  </numFmts>
  <fonts count="65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172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3" xfId="56" applyFont="1" applyFill="1" applyBorder="1" applyAlignment="1" applyProtection="1">
      <alignment horizontal="left" vertical="center" wrapText="1" indent="1"/>
      <protection/>
    </xf>
    <xf numFmtId="0" fontId="17" fillId="0" borderId="14" xfId="56" applyFont="1" applyFill="1" applyBorder="1" applyAlignment="1" applyProtection="1">
      <alignment horizontal="left" vertical="center" wrapText="1" indent="1"/>
      <protection/>
    </xf>
    <xf numFmtId="0" fontId="17" fillId="0" borderId="15" xfId="56" applyFont="1" applyFill="1" applyBorder="1" applyAlignment="1" applyProtection="1">
      <alignment horizontal="left" vertical="center" wrapText="1" indent="1"/>
      <protection/>
    </xf>
    <xf numFmtId="49" fontId="17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22" xfId="56" applyFont="1" applyFill="1" applyBorder="1" applyAlignment="1" applyProtection="1">
      <alignment horizontal="left" vertical="center" wrapText="1" indent="1"/>
      <protection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0" fontId="15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6" applyFont="1" applyFill="1" applyBorder="1" applyAlignment="1" applyProtection="1">
      <alignment vertical="center" wrapText="1"/>
      <protection/>
    </xf>
    <xf numFmtId="0" fontId="15" fillId="0" borderId="25" xfId="56" applyFont="1" applyFill="1" applyBorder="1" applyAlignment="1" applyProtection="1">
      <alignment vertical="center" wrapText="1"/>
      <protection/>
    </xf>
    <xf numFmtId="0" fontId="15" fillId="0" borderId="22" xfId="56" applyFont="1" applyFill="1" applyBorder="1" applyAlignment="1" applyProtection="1">
      <alignment horizontal="center" vertical="center" wrapText="1"/>
      <protection/>
    </xf>
    <xf numFmtId="0" fontId="15" fillId="0" borderId="23" xfId="56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 wrapText="1"/>
      <protection/>
    </xf>
    <xf numFmtId="0" fontId="8" fillId="0" borderId="26" xfId="56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6" fillId="0" borderId="0" xfId="0" applyNumberFormat="1" applyFont="1" applyFill="1" applyAlignment="1" applyProtection="1">
      <alignment horizontal="right" wrapText="1"/>
      <protection/>
    </xf>
    <xf numFmtId="172" fontId="8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15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1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26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30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31" xfId="0" applyNumberFormat="1" applyFont="1" applyFill="1" applyBorder="1" applyAlignment="1" applyProtection="1">
      <alignment vertical="center" wrapText="1"/>
      <protection/>
    </xf>
    <xf numFmtId="172" fontId="8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2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8" fillId="33" borderId="23" xfId="0" applyNumberFormat="1" applyFont="1" applyFill="1" applyBorder="1" applyAlignment="1" applyProtection="1">
      <alignment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6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  <protection/>
    </xf>
    <xf numFmtId="0" fontId="17" fillId="0" borderId="28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indent="6"/>
      <protection/>
    </xf>
    <xf numFmtId="0" fontId="17" fillId="0" borderId="11" xfId="56" applyFont="1" applyFill="1" applyBorder="1" applyAlignment="1" applyProtection="1">
      <alignment horizontal="left" vertical="center" wrapText="1" indent="6"/>
      <protection/>
    </xf>
    <xf numFmtId="0" fontId="17" fillId="0" borderId="15" xfId="56" applyFont="1" applyFill="1" applyBorder="1" applyAlignment="1" applyProtection="1">
      <alignment horizontal="left" vertical="center" wrapText="1" indent="6"/>
      <protection/>
    </xf>
    <xf numFmtId="0" fontId="17" fillId="0" borderId="34" xfId="56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" fillId="0" borderId="0" xfId="56" applyFont="1" applyFill="1">
      <alignment/>
      <protection/>
    </xf>
    <xf numFmtId="172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6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4" fillId="0" borderId="23" xfId="56" applyFont="1" applyFill="1" applyBorder="1">
      <alignment/>
      <protection/>
    </xf>
    <xf numFmtId="173" fontId="0" fillId="0" borderId="32" xfId="40" applyNumberFormat="1" applyFont="1" applyFill="1" applyBorder="1" applyAlignment="1">
      <alignment/>
    </xf>
    <xf numFmtId="173" fontId="0" fillId="0" borderId="30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6" applyFont="1" applyFill="1" applyBorder="1" applyProtection="1">
      <alignment/>
      <protection locked="0"/>
    </xf>
    <xf numFmtId="173" fontId="0" fillId="0" borderId="12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73" fontId="0" fillId="0" borderId="11" xfId="40" applyNumberFormat="1" applyFont="1" applyFill="1" applyBorder="1" applyAlignment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173" fontId="0" fillId="0" borderId="15" xfId="40" applyNumberFormat="1" applyFont="1" applyFill="1" applyBorder="1" applyAlignment="1" applyProtection="1">
      <alignment/>
      <protection locked="0"/>
    </xf>
    <xf numFmtId="0" fontId="15" fillId="0" borderId="20" xfId="56" applyFont="1" applyFill="1" applyBorder="1" applyAlignment="1" applyProtection="1">
      <alignment horizontal="center" vertical="center" wrapText="1"/>
      <protection/>
    </xf>
    <xf numFmtId="0" fontId="15" fillId="0" borderId="13" xfId="56" applyFont="1" applyFill="1" applyBorder="1" applyAlignment="1" applyProtection="1">
      <alignment horizontal="center" vertical="center" wrapText="1"/>
      <protection/>
    </xf>
    <xf numFmtId="0" fontId="15" fillId="0" borderId="35" xfId="56" applyFont="1" applyFill="1" applyBorder="1" applyAlignment="1" applyProtection="1">
      <alignment horizontal="center" vertical="center" wrapText="1"/>
      <protection/>
    </xf>
    <xf numFmtId="0" fontId="17" fillId="0" borderId="22" xfId="56" applyFont="1" applyFill="1" applyBorder="1" applyAlignment="1" applyProtection="1">
      <alignment horizontal="center" vertical="center"/>
      <protection/>
    </xf>
    <xf numFmtId="0" fontId="17" fillId="0" borderId="23" xfId="56" applyFont="1" applyFill="1" applyBorder="1" applyAlignment="1" applyProtection="1">
      <alignment horizontal="center" vertical="center"/>
      <protection/>
    </xf>
    <xf numFmtId="0" fontId="17" fillId="0" borderId="26" xfId="56" applyFont="1" applyFill="1" applyBorder="1" applyAlignment="1" applyProtection="1">
      <alignment horizontal="center" vertical="center"/>
      <protection/>
    </xf>
    <xf numFmtId="0" fontId="17" fillId="0" borderId="20" xfId="56" applyFont="1" applyFill="1" applyBorder="1" applyAlignment="1" applyProtection="1">
      <alignment horizontal="center" vertical="center"/>
      <protection/>
    </xf>
    <xf numFmtId="0" fontId="17" fillId="0" borderId="17" xfId="56" applyFont="1" applyFill="1" applyBorder="1" applyAlignment="1" applyProtection="1">
      <alignment horizontal="center" vertical="center"/>
      <protection/>
    </xf>
    <xf numFmtId="0" fontId="17" fillId="0" borderId="19" xfId="56" applyFont="1" applyFill="1" applyBorder="1" applyAlignment="1" applyProtection="1">
      <alignment horizontal="center" vertical="center"/>
      <protection/>
    </xf>
    <xf numFmtId="173" fontId="15" fillId="0" borderId="26" xfId="40" applyNumberFormat="1" applyFont="1" applyFill="1" applyBorder="1" applyAlignment="1" applyProtection="1">
      <alignment/>
      <protection/>
    </xf>
    <xf numFmtId="173" fontId="17" fillId="0" borderId="35" xfId="40" applyNumberFormat="1" applyFont="1" applyFill="1" applyBorder="1" applyAlignment="1" applyProtection="1">
      <alignment/>
      <protection locked="0"/>
    </xf>
    <xf numFmtId="173" fontId="17" fillId="0" borderId="30" xfId="40" applyNumberFormat="1" applyFont="1" applyFill="1" applyBorder="1" applyAlignment="1" applyProtection="1">
      <alignment/>
      <protection locked="0"/>
    </xf>
    <xf numFmtId="173" fontId="17" fillId="0" borderId="31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 applyProtection="1">
      <alignment/>
      <protection locked="0"/>
    </xf>
    <xf numFmtId="0" fontId="17" fillId="0" borderId="11" xfId="56" applyFont="1" applyFill="1" applyBorder="1" applyProtection="1">
      <alignment/>
      <protection locked="0"/>
    </xf>
    <xf numFmtId="0" fontId="17" fillId="0" borderId="15" xfId="56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8" fillId="0" borderId="22" xfId="0" applyNumberFormat="1" applyFont="1" applyFill="1" applyBorder="1" applyAlignment="1" applyProtection="1">
      <alignment horizontal="center" vertical="center" wrapText="1"/>
      <protection/>
    </xf>
    <xf numFmtId="172" fontId="8" fillId="0" borderId="23" xfId="0" applyNumberFormat="1" applyFont="1" applyFill="1" applyBorder="1" applyAlignment="1" applyProtection="1">
      <alignment horizontal="center" vertical="center" wrapText="1"/>
      <protection/>
    </xf>
    <xf numFmtId="172" fontId="8" fillId="0" borderId="22" xfId="0" applyNumberFormat="1" applyFont="1" applyFill="1" applyBorder="1" applyAlignment="1" applyProtection="1">
      <alignment horizontal="left" vertical="center" wrapText="1"/>
      <protection/>
    </xf>
    <xf numFmtId="172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3" fillId="0" borderId="0" xfId="0" applyNumberFormat="1" applyFont="1" applyFill="1" applyAlignment="1" applyProtection="1">
      <alignment horizontal="left" vertical="center" wrapText="1"/>
      <protection/>
    </xf>
    <xf numFmtId="172" fontId="3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31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2" fontId="1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2" fontId="15" fillId="0" borderId="36" xfId="56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72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6" xfId="0" applyNumberFormat="1" applyFont="1" applyBorder="1" applyAlignment="1" applyProtection="1">
      <alignment horizontal="right" vertical="center" wrapText="1" indent="1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6" fillId="0" borderId="0" xfId="0" applyNumberFormat="1" applyFont="1" applyFill="1" applyAlignment="1" applyProtection="1">
      <alignment horizontal="right" vertical="center"/>
      <protection/>
    </xf>
    <xf numFmtId="172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49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1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12" xfId="56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172" fontId="8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4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15" fillId="0" borderId="24" xfId="56" applyFont="1" applyFill="1" applyBorder="1" applyAlignment="1" applyProtection="1">
      <alignment horizontal="center" vertical="center" wrapText="1"/>
      <protection/>
    </xf>
    <xf numFmtId="0" fontId="15" fillId="0" borderId="25" xfId="56" applyFont="1" applyFill="1" applyBorder="1" applyAlignment="1" applyProtection="1">
      <alignment horizontal="center" vertical="center" wrapText="1"/>
      <protection/>
    </xf>
    <xf numFmtId="0" fontId="15" fillId="0" borderId="36" xfId="56" applyFont="1" applyFill="1" applyBorder="1" applyAlignment="1" applyProtection="1">
      <alignment horizontal="center" vertical="center" wrapText="1"/>
      <protection/>
    </xf>
    <xf numFmtId="172" fontId="17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7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72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6" applyNumberFormat="1" applyFont="1" applyFill="1" applyBorder="1" applyAlignment="1" applyProtection="1">
      <alignment horizontal="center" vertical="center" wrapText="1"/>
      <protection/>
    </xf>
    <xf numFmtId="49" fontId="17" fillId="0" borderId="17" xfId="56" applyNumberFormat="1" applyFont="1" applyFill="1" applyBorder="1" applyAlignment="1" applyProtection="1">
      <alignment horizontal="center" vertical="center" wrapText="1"/>
      <protection/>
    </xf>
    <xf numFmtId="49" fontId="17" fillId="0" borderId="19" xfId="56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6" applyNumberFormat="1" applyFont="1" applyFill="1" applyBorder="1" applyAlignment="1" applyProtection="1">
      <alignment horizontal="center" vertical="center" wrapText="1"/>
      <protection/>
    </xf>
    <xf numFmtId="49" fontId="17" fillId="0" borderId="16" xfId="56" applyNumberFormat="1" applyFont="1" applyFill="1" applyBorder="1" applyAlignment="1" applyProtection="1">
      <alignment horizontal="center" vertical="center" wrapText="1"/>
      <protection/>
    </xf>
    <xf numFmtId="49" fontId="17" fillId="0" borderId="21" xfId="56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72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0" fontId="4" fillId="0" borderId="22" xfId="56" applyFont="1" applyFill="1" applyBorder="1" applyAlignment="1">
      <alignment horizontal="center" vertical="center"/>
      <protection/>
    </xf>
    <xf numFmtId="173" fontId="4" fillId="0" borderId="23" xfId="56" applyNumberFormat="1" applyFont="1" applyFill="1" applyBorder="1">
      <alignment/>
      <protection/>
    </xf>
    <xf numFmtId="173" fontId="4" fillId="0" borderId="26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5" fillId="0" borderId="22" xfId="56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5" xfId="56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6" applyFont="1" applyFill="1" applyBorder="1" applyAlignment="1" applyProtection="1">
      <alignment horizontal="left" vertical="center" wrapText="1" indent="1"/>
      <protection/>
    </xf>
    <xf numFmtId="0" fontId="15" fillId="0" borderId="28" xfId="56" applyFont="1" applyFill="1" applyBorder="1" applyAlignment="1" applyProtection="1">
      <alignment vertical="center" wrapText="1"/>
      <protection/>
    </xf>
    <xf numFmtId="172" fontId="15" fillId="0" borderId="29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7"/>
      <protection/>
    </xf>
    <xf numFmtId="172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6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6" applyNumberFormat="1" applyFont="1" applyFill="1" applyBorder="1" applyAlignment="1" applyProtection="1">
      <alignment horizontal="center" vertical="center" wrapText="1"/>
      <protection/>
    </xf>
    <xf numFmtId="172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7" xfId="56" applyFont="1" applyFill="1" applyBorder="1" applyAlignment="1" applyProtection="1">
      <alignment horizontal="center" vertical="center" wrapText="1"/>
      <protection/>
    </xf>
    <xf numFmtId="0" fontId="15" fillId="0" borderId="58" xfId="56" applyFont="1" applyFill="1" applyBorder="1" applyAlignment="1" applyProtection="1">
      <alignment horizontal="center" vertical="center" wrapText="1"/>
      <protection/>
    </xf>
    <xf numFmtId="172" fontId="15" fillId="0" borderId="57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57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59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6" xfId="56" applyFill="1" applyBorder="1" applyProtection="1">
      <alignment/>
      <protection/>
    </xf>
    <xf numFmtId="0" fontId="8" fillId="0" borderId="26" xfId="56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/>
      <protection/>
    </xf>
    <xf numFmtId="0" fontId="15" fillId="0" borderId="57" xfId="56" applyFont="1" applyFill="1" applyBorder="1" applyAlignment="1" applyProtection="1">
      <alignment horizontal="center" vertical="center" wrapText="1"/>
      <protection/>
    </xf>
    <xf numFmtId="172" fontId="15" fillId="0" borderId="58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3" xfId="56" applyNumberFormat="1" applyFont="1" applyFill="1" applyBorder="1" applyAlignment="1" applyProtection="1">
      <alignment horizontal="right" vertical="center" wrapText="1" indent="1"/>
      <protection/>
    </xf>
    <xf numFmtId="172" fontId="17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57" xfId="0" applyNumberFormat="1" applyFont="1" applyBorder="1" applyAlignment="1" applyProtection="1">
      <alignment horizontal="right" vertical="center" wrapText="1" indent="1"/>
      <protection/>
    </xf>
    <xf numFmtId="172" fontId="22" fillId="0" borderId="57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49" xfId="56" applyFill="1" applyBorder="1" applyProtection="1">
      <alignment/>
      <protection/>
    </xf>
    <xf numFmtId="172" fontId="8" fillId="0" borderId="40" xfId="0" applyNumberFormat="1" applyFont="1" applyFill="1" applyBorder="1" applyAlignment="1" applyProtection="1">
      <alignment horizontal="centerContinuous" vertical="center" wrapText="1"/>
      <protection/>
    </xf>
    <xf numFmtId="172" fontId="8" fillId="0" borderId="40" xfId="0" applyNumberFormat="1" applyFont="1" applyFill="1" applyBorder="1" applyAlignment="1" applyProtection="1">
      <alignment horizontal="center" vertical="center" wrapText="1"/>
      <protection/>
    </xf>
    <xf numFmtId="172" fontId="15" fillId="0" borderId="40" xfId="0" applyNumberFormat="1" applyFont="1" applyFill="1" applyBorder="1" applyAlignment="1" applyProtection="1">
      <alignment horizontal="center" vertical="center" wrapText="1"/>
      <protection/>
    </xf>
    <xf numFmtId="172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8" fillId="0" borderId="57" xfId="0" applyNumberFormat="1" applyFont="1" applyFill="1" applyBorder="1" applyAlignment="1" applyProtection="1">
      <alignment horizontal="centerContinuous" vertical="center" wrapText="1"/>
      <protection/>
    </xf>
    <xf numFmtId="172" fontId="8" fillId="0" borderId="57" xfId="0" applyNumberFormat="1" applyFont="1" applyFill="1" applyBorder="1" applyAlignment="1" applyProtection="1">
      <alignment horizontal="center" vertical="center" wrapText="1"/>
      <protection/>
    </xf>
    <xf numFmtId="172" fontId="15" fillId="0" borderId="57" xfId="0" applyNumberFormat="1" applyFont="1" applyFill="1" applyBorder="1" applyAlignment="1" applyProtection="1">
      <alignment horizontal="center" vertical="center" wrapText="1"/>
      <protection/>
    </xf>
    <xf numFmtId="172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0" applyNumberFormat="1" applyFont="1" applyFill="1" applyBorder="1" applyAlignment="1" applyProtection="1">
      <alignment horizontal="centerContinuous" vertical="center" wrapText="1"/>
      <protection/>
    </xf>
    <xf numFmtId="172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47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63" xfId="0" applyNumberFormat="1" applyFont="1" applyFill="1" applyBorder="1" applyAlignment="1" applyProtection="1">
      <alignment horizontal="center" vertical="center" wrapText="1"/>
      <protection/>
    </xf>
    <xf numFmtId="172" fontId="17" fillId="0" borderId="47" xfId="0" applyNumberFormat="1" applyFont="1" applyFill="1" applyBorder="1" applyAlignment="1" applyProtection="1">
      <alignment vertical="center" wrapText="1"/>
      <protection locked="0"/>
    </xf>
    <xf numFmtId="172" fontId="17" fillId="0" borderId="60" xfId="0" applyNumberFormat="1" applyFont="1" applyFill="1" applyBorder="1" applyAlignment="1" applyProtection="1">
      <alignment vertical="center" wrapText="1"/>
      <protection locked="0"/>
    </xf>
    <xf numFmtId="172" fontId="14" fillId="0" borderId="47" xfId="0" applyNumberFormat="1" applyFont="1" applyFill="1" applyBorder="1" applyAlignment="1" applyProtection="1">
      <alignment vertical="center" wrapText="1"/>
      <protection locked="0"/>
    </xf>
    <xf numFmtId="172" fontId="14" fillId="0" borderId="60" xfId="0" applyNumberFormat="1" applyFont="1" applyFill="1" applyBorder="1" applyAlignment="1" applyProtection="1">
      <alignment vertical="center" wrapText="1"/>
      <protection locked="0"/>
    </xf>
    <xf numFmtId="0" fontId="8" fillId="0" borderId="61" xfId="0" applyFont="1" applyFill="1" applyBorder="1" applyAlignment="1" applyProtection="1" quotePrefix="1">
      <alignment horizontal="right" vertical="center" indent="1"/>
      <protection/>
    </xf>
    <xf numFmtId="49" fontId="8" fillId="0" borderId="33" xfId="0" applyNumberFormat="1" applyFont="1" applyFill="1" applyBorder="1" applyAlignment="1" applyProtection="1">
      <alignment horizontal="right" vertical="center" indent="1"/>
      <protection/>
    </xf>
    <xf numFmtId="49" fontId="8" fillId="0" borderId="68" xfId="0" applyNumberFormat="1" applyFont="1" applyFill="1" applyBorder="1" applyAlignment="1">
      <alignment horizontal="right" vertical="center"/>
    </xf>
    <xf numFmtId="49" fontId="8" fillId="0" borderId="69" xfId="0" applyNumberFormat="1" applyFont="1" applyFill="1" applyBorder="1" applyAlignment="1">
      <alignment horizontal="right" vertical="center"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172" fontId="8" fillId="0" borderId="39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172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172" fontId="8" fillId="0" borderId="39" xfId="0" applyNumberFormat="1" applyFont="1" applyFill="1" applyBorder="1" applyAlignment="1" applyProtection="1">
      <alignment horizontal="center" vertical="center" wrapText="1"/>
      <protection/>
    </xf>
    <xf numFmtId="172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49" fontId="8" fillId="0" borderId="61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Fill="1" applyBorder="1" applyAlignment="1" applyProtection="1">
      <alignment horizontal="right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3" fontId="17" fillId="0" borderId="32" xfId="56" applyNumberFormat="1" applyFont="1" applyFill="1" applyBorder="1" applyAlignment="1" applyProtection="1">
      <alignment horizontal="right" vertical="center"/>
      <protection/>
    </xf>
    <xf numFmtId="3" fontId="17" fillId="0" borderId="30" xfId="56" applyNumberFormat="1" applyFont="1" applyFill="1" applyBorder="1" applyAlignment="1" applyProtection="1">
      <alignment horizontal="right" vertical="center"/>
      <protection/>
    </xf>
    <xf numFmtId="3" fontId="17" fillId="0" borderId="31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Alignment="1" applyProtection="1">
      <alignment horizontal="right" vertical="center"/>
      <protection/>
    </xf>
    <xf numFmtId="3" fontId="17" fillId="0" borderId="32" xfId="56" applyNumberFormat="1" applyFont="1" applyFill="1" applyBorder="1" applyAlignment="1" applyProtection="1">
      <alignment horizontal="right" vertical="center"/>
      <protection/>
    </xf>
    <xf numFmtId="3" fontId="17" fillId="0" borderId="30" xfId="56" applyNumberFormat="1" applyFont="1" applyFill="1" applyBorder="1" applyAlignment="1" applyProtection="1">
      <alignment horizontal="right" vertical="center"/>
      <protection/>
    </xf>
    <xf numFmtId="3" fontId="17" fillId="0" borderId="31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Protection="1">
      <alignment/>
      <protection/>
    </xf>
    <xf numFmtId="3" fontId="17" fillId="0" borderId="32" xfId="56" applyNumberFormat="1" applyFont="1" applyFill="1" applyBorder="1" applyProtection="1">
      <alignment/>
      <protection/>
    </xf>
    <xf numFmtId="3" fontId="17" fillId="0" borderId="30" xfId="56" applyNumberFormat="1" applyFont="1" applyFill="1" applyBorder="1" applyProtection="1">
      <alignment/>
      <protection/>
    </xf>
    <xf numFmtId="3" fontId="17" fillId="0" borderId="31" xfId="56" applyNumberFormat="1" applyFont="1" applyFill="1" applyBorder="1" applyProtection="1">
      <alignment/>
      <protection/>
    </xf>
    <xf numFmtId="3" fontId="15" fillId="0" borderId="26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Alignment="1" applyProtection="1">
      <alignment horizontal="right"/>
      <protection/>
    </xf>
    <xf numFmtId="3" fontId="17" fillId="0" borderId="32" xfId="56" applyNumberFormat="1" applyFont="1" applyFill="1" applyBorder="1" applyAlignment="1" applyProtection="1">
      <alignment horizontal="right"/>
      <protection/>
    </xf>
    <xf numFmtId="3" fontId="17" fillId="0" borderId="30" xfId="56" applyNumberFormat="1" applyFont="1" applyFill="1" applyBorder="1" applyAlignment="1" applyProtection="1">
      <alignment horizontal="right"/>
      <protection/>
    </xf>
    <xf numFmtId="3" fontId="17" fillId="0" borderId="31" xfId="56" applyNumberFormat="1" applyFont="1" applyFill="1" applyBorder="1" applyAlignment="1" applyProtection="1">
      <alignment horizontal="right"/>
      <protection/>
    </xf>
    <xf numFmtId="3" fontId="17" fillId="0" borderId="46" xfId="56" applyNumberFormat="1" applyFont="1" applyFill="1" applyBorder="1" applyAlignment="1" applyProtection="1">
      <alignment horizontal="right" vertical="center"/>
      <protection/>
    </xf>
    <xf numFmtId="3" fontId="15" fillId="0" borderId="26" xfId="56" applyNumberFormat="1" applyFont="1" applyFill="1" applyBorder="1" applyAlignment="1" applyProtection="1">
      <alignment horizontal="right" vertical="center" wrapText="1"/>
      <protection/>
    </xf>
    <xf numFmtId="3" fontId="15" fillId="0" borderId="26" xfId="56" applyNumberFormat="1" applyFont="1" applyFill="1" applyBorder="1" applyAlignment="1" applyProtection="1">
      <alignment horizontal="right" vertical="center" wrapText="1"/>
      <protection/>
    </xf>
    <xf numFmtId="3" fontId="17" fillId="0" borderId="71" xfId="56" applyNumberFormat="1" applyFont="1" applyFill="1" applyBorder="1" applyAlignment="1" applyProtection="1">
      <alignment horizontal="right" vertical="center"/>
      <protection/>
    </xf>
    <xf numFmtId="172" fontId="15" fillId="0" borderId="49" xfId="56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3" fontId="17" fillId="0" borderId="46" xfId="56" applyNumberFormat="1" applyFont="1" applyFill="1" applyBorder="1" applyProtection="1">
      <alignment/>
      <protection/>
    </xf>
    <xf numFmtId="172" fontId="4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 wrapText="1"/>
      <protection/>
    </xf>
    <xf numFmtId="173" fontId="17" fillId="0" borderId="13" xfId="40" applyNumberFormat="1" applyFont="1" applyFill="1" applyBorder="1" applyAlignment="1" applyProtection="1">
      <alignment/>
      <protection locked="0"/>
    </xf>
    <xf numFmtId="173" fontId="17" fillId="0" borderId="11" xfId="40" applyNumberFormat="1" applyFont="1" applyFill="1" applyBorder="1" applyAlignment="1" applyProtection="1">
      <alignment/>
      <protection locked="0"/>
    </xf>
    <xf numFmtId="173" fontId="17" fillId="0" borderId="34" xfId="40" applyNumberFormat="1" applyFont="1" applyFill="1" applyBorder="1" applyAlignment="1" applyProtection="1">
      <alignment/>
      <protection locked="0"/>
    </xf>
    <xf numFmtId="0" fontId="17" fillId="0" borderId="30" xfId="56" applyFont="1" applyFill="1" applyBorder="1" applyAlignment="1">
      <alignment vertical="center"/>
      <protection/>
    </xf>
    <xf numFmtId="0" fontId="17" fillId="0" borderId="46" xfId="56" applyFont="1" applyFill="1" applyBorder="1" applyAlignment="1">
      <alignment vertical="center"/>
      <protection/>
    </xf>
    <xf numFmtId="0" fontId="17" fillId="0" borderId="49" xfId="56" applyFont="1" applyFill="1" applyBorder="1" applyAlignment="1">
      <alignment horizontal="center" vertical="center"/>
      <protection/>
    </xf>
    <xf numFmtId="0" fontId="15" fillId="0" borderId="49" xfId="56" applyFont="1" applyFill="1" applyBorder="1" applyAlignment="1">
      <alignment horizontal="center" vertical="center" wrapText="1"/>
      <protection/>
    </xf>
    <xf numFmtId="0" fontId="15" fillId="0" borderId="26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3" fontId="23" fillId="0" borderId="32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 vertical="center" wrapText="1"/>
    </xf>
    <xf numFmtId="3" fontId="23" fillId="0" borderId="26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17" fillId="0" borderId="32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3" fontId="17" fillId="0" borderId="72" xfId="0" applyNumberFormat="1" applyFont="1" applyFill="1" applyBorder="1" applyAlignment="1">
      <alignment horizontal="right" vertical="center" wrapText="1"/>
    </xf>
    <xf numFmtId="3" fontId="17" fillId="0" borderId="4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23" fillId="0" borderId="32" xfId="0" applyFont="1" applyFill="1" applyBorder="1" applyAlignment="1">
      <alignment horizontal="right" vertical="center" wrapText="1"/>
    </xf>
    <xf numFmtId="0" fontId="17" fillId="0" borderId="30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right" vertical="center" wrapText="1"/>
    </xf>
    <xf numFmtId="0" fontId="17" fillId="0" borderId="32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23" fillId="0" borderId="32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 vertical="center" wrapText="1"/>
    </xf>
    <xf numFmtId="3" fontId="23" fillId="0" borderId="26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32" xfId="0" applyNumberFormat="1" applyFont="1" applyFill="1" applyBorder="1" applyAlignment="1">
      <alignment horizontal="right" vertical="center" wrapText="1"/>
    </xf>
    <xf numFmtId="3" fontId="17" fillId="0" borderId="72" xfId="0" applyNumberFormat="1" applyFont="1" applyFill="1" applyBorder="1" applyAlignment="1">
      <alignment horizontal="right" vertical="center" wrapText="1"/>
    </xf>
    <xf numFmtId="3" fontId="17" fillId="0" borderId="48" xfId="0" applyNumberFormat="1" applyFont="1" applyFill="1" applyBorder="1" applyAlignment="1">
      <alignment horizontal="right" vertical="center" wrapText="1"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2" xfId="0" applyNumberFormat="1" applyFont="1" applyFill="1" applyBorder="1" applyAlignment="1">
      <alignment vertical="center" wrapText="1"/>
    </xf>
    <xf numFmtId="3" fontId="17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17" fillId="0" borderId="32" xfId="0" applyNumberFormat="1" applyFont="1" applyFill="1" applyBorder="1" applyAlignment="1">
      <alignment vertical="center" wrapText="1"/>
    </xf>
    <xf numFmtId="3" fontId="17" fillId="0" borderId="30" xfId="0" applyNumberFormat="1" applyFont="1" applyFill="1" applyBorder="1" applyAlignment="1" applyProtection="1">
      <alignment vertical="center" wrapText="1"/>
      <protection/>
    </xf>
    <xf numFmtId="3" fontId="17" fillId="0" borderId="26" xfId="0" applyNumberFormat="1" applyFont="1" applyFill="1" applyBorder="1" applyAlignment="1">
      <alignment vertical="center" wrapText="1"/>
    </xf>
    <xf numFmtId="3" fontId="17" fillId="0" borderId="31" xfId="0" applyNumberFormat="1" applyFont="1" applyFill="1" applyBorder="1" applyAlignment="1">
      <alignment vertical="center" wrapText="1"/>
    </xf>
    <xf numFmtId="3" fontId="17" fillId="0" borderId="48" xfId="0" applyNumberFormat="1" applyFont="1" applyFill="1" applyBorder="1" applyAlignment="1">
      <alignment vertical="center" wrapText="1"/>
    </xf>
    <xf numFmtId="3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3" fontId="2" fillId="0" borderId="7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6" xfId="0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 applyProtection="1">
      <alignment horizontal="right" vertical="center" wrapText="1"/>
      <protection/>
    </xf>
    <xf numFmtId="3" fontId="17" fillId="0" borderId="30" xfId="0" applyNumberFormat="1" applyFont="1" applyFill="1" applyBorder="1" applyAlignment="1" applyProtection="1">
      <alignment horizontal="right" vertical="center" wrapText="1"/>
      <protection/>
    </xf>
    <xf numFmtId="3" fontId="17" fillId="0" borderId="48" xfId="0" applyNumberFormat="1" applyFont="1" applyFill="1" applyBorder="1" applyAlignment="1">
      <alignment horizontal="right" vertical="center" wrapText="1"/>
    </xf>
    <xf numFmtId="3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3" fontId="17" fillId="0" borderId="7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46" xfId="0" applyNumberFormat="1" applyFont="1" applyFill="1" applyBorder="1" applyAlignment="1">
      <alignment vertical="center" wrapText="1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73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Fill="1" applyAlignment="1" applyProtection="1">
      <alignment horizontal="right" wrapText="1"/>
      <protection/>
    </xf>
    <xf numFmtId="3" fontId="17" fillId="0" borderId="73" xfId="56" applyNumberFormat="1" applyFont="1" applyFill="1" applyBorder="1" applyAlignment="1" applyProtection="1">
      <alignment horizontal="right" vertical="center"/>
      <protection/>
    </xf>
    <xf numFmtId="172" fontId="0" fillId="0" borderId="74" xfId="0" applyNumberFormat="1" applyFill="1" applyBorder="1" applyAlignment="1" applyProtection="1">
      <alignment horizontal="left" vertical="center" wrapText="1" indent="1"/>
      <protection/>
    </xf>
    <xf numFmtId="173" fontId="17" fillId="0" borderId="35" xfId="40" applyNumberFormat="1" applyFont="1" applyFill="1" applyBorder="1" applyAlignment="1">
      <alignment vertical="center"/>
    </xf>
    <xf numFmtId="173" fontId="17" fillId="0" borderId="30" xfId="40" applyNumberFormat="1" applyFont="1" applyFill="1" applyBorder="1" applyAlignment="1">
      <alignment vertical="center"/>
    </xf>
    <xf numFmtId="172" fontId="7" fillId="0" borderId="0" xfId="56" applyNumberFormat="1" applyFont="1" applyFill="1" applyBorder="1" applyAlignment="1" applyProtection="1">
      <alignment horizontal="center" vertical="center"/>
      <protection/>
    </xf>
    <xf numFmtId="172" fontId="16" fillId="0" borderId="33" xfId="56" applyNumberFormat="1" applyFont="1" applyFill="1" applyBorder="1" applyAlignment="1" applyProtection="1">
      <alignment horizontal="left" vertical="center"/>
      <protection/>
    </xf>
    <xf numFmtId="172" fontId="16" fillId="0" borderId="33" xfId="56" applyNumberFormat="1" applyFont="1" applyFill="1" applyBorder="1" applyAlignment="1" applyProtection="1">
      <alignment horizontal="left"/>
      <protection/>
    </xf>
    <xf numFmtId="0" fontId="7" fillId="0" borderId="0" xfId="56" applyFont="1" applyFill="1" applyAlignment="1" applyProtection="1">
      <alignment horizontal="center"/>
      <protection/>
    </xf>
    <xf numFmtId="172" fontId="8" fillId="0" borderId="75" xfId="0" applyNumberFormat="1" applyFont="1" applyFill="1" applyBorder="1" applyAlignment="1" applyProtection="1">
      <alignment horizontal="center" vertical="center" wrapText="1"/>
      <protection/>
    </xf>
    <xf numFmtId="172" fontId="8" fillId="0" borderId="76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/>
    </xf>
    <xf numFmtId="172" fontId="64" fillId="0" borderId="70" xfId="0" applyNumberFormat="1" applyFont="1" applyFill="1" applyBorder="1" applyAlignment="1" applyProtection="1">
      <alignment horizontal="center" vertical="center" wrapText="1"/>
      <protection/>
    </xf>
    <xf numFmtId="172" fontId="8" fillId="0" borderId="73" xfId="0" applyNumberFormat="1" applyFont="1" applyFill="1" applyBorder="1" applyAlignment="1" applyProtection="1">
      <alignment horizontal="center" vertical="center" wrapText="1"/>
      <protection/>
    </xf>
    <xf numFmtId="172" fontId="8" fillId="0" borderId="71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35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23" xfId="56" applyFont="1" applyFill="1" applyBorder="1" applyAlignment="1" applyProtection="1">
      <alignment horizontal="left"/>
      <protection/>
    </xf>
    <xf numFmtId="0" fontId="17" fillId="0" borderId="70" xfId="56" applyFont="1" applyFill="1" applyBorder="1" applyAlignment="1">
      <alignment horizontal="justify" vertical="center" wrapText="1"/>
      <protection/>
    </xf>
    <xf numFmtId="0" fontId="17" fillId="0" borderId="0" xfId="56" applyFont="1" applyFill="1" applyBorder="1" applyAlignment="1">
      <alignment horizontal="justify" vertical="center" wrapText="1"/>
      <protection/>
    </xf>
    <xf numFmtId="17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41" xfId="0" applyFont="1" applyFill="1" applyBorder="1" applyAlignment="1" applyProtection="1">
      <alignment horizontal="left" indent="1"/>
      <protection/>
    </xf>
    <xf numFmtId="0" fontId="8" fillId="0" borderId="42" xfId="0" applyFont="1" applyFill="1" applyBorder="1" applyAlignment="1" applyProtection="1">
      <alignment horizontal="left" indent="1"/>
      <protection/>
    </xf>
    <xf numFmtId="0" fontId="8" fillId="0" borderId="4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70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38" xfId="0" applyFont="1" applyFill="1" applyBorder="1" applyAlignment="1" applyProtection="1">
      <alignment horizontal="left" indent="1"/>
      <protection locked="0"/>
    </xf>
    <xf numFmtId="0" fontId="17" fillId="0" borderId="39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111</v>
      </c>
    </row>
    <row r="4" spans="1:2" ht="12.75">
      <c r="A4" s="85"/>
      <c r="B4" s="85"/>
    </row>
    <row r="5" spans="1:2" s="96" customFormat="1" ht="15.75">
      <c r="A5" s="62" t="s">
        <v>387</v>
      </c>
      <c r="B5" s="95"/>
    </row>
    <row r="6" spans="1:2" ht="12.75">
      <c r="A6" s="85"/>
      <c r="B6" s="85"/>
    </row>
    <row r="7" spans="1:2" ht="12.75">
      <c r="A7" s="85" t="s">
        <v>490</v>
      </c>
      <c r="B7" s="85" t="s">
        <v>446</v>
      </c>
    </row>
    <row r="8" spans="1:2" ht="12.75">
      <c r="A8" s="85" t="s">
        <v>491</v>
      </c>
      <c r="B8" s="85" t="s">
        <v>447</v>
      </c>
    </row>
    <row r="9" spans="1:2" ht="12.75">
      <c r="A9" s="85" t="s">
        <v>492</v>
      </c>
      <c r="B9" s="85" t="s">
        <v>448</v>
      </c>
    </row>
    <row r="10" spans="1:2" ht="12.75">
      <c r="A10" s="85"/>
      <c r="B10" s="85"/>
    </row>
    <row r="11" spans="1:2" ht="12.75">
      <c r="A11" s="85"/>
      <c r="B11" s="85"/>
    </row>
    <row r="12" spans="1:2" s="96" customFormat="1" ht="15.75">
      <c r="A12" s="62" t="str">
        <f>+CONCATENATE(LEFT(A5,4),". évi előirányzat KIADÁSOK")</f>
        <v>2015. évi előirányzat KIADÁSOK</v>
      </c>
      <c r="B12" s="95"/>
    </row>
    <row r="13" spans="1:2" ht="12.75">
      <c r="A13" s="85"/>
      <c r="B13" s="85"/>
    </row>
    <row r="14" spans="1:2" ht="12.75">
      <c r="A14" s="85" t="s">
        <v>493</v>
      </c>
      <c r="B14" s="85" t="s">
        <v>449</v>
      </c>
    </row>
    <row r="15" spans="1:2" ht="12.75">
      <c r="A15" s="85" t="s">
        <v>494</v>
      </c>
      <c r="B15" s="85" t="s">
        <v>450</v>
      </c>
    </row>
    <row r="16" spans="1:2" ht="12.75">
      <c r="A16" s="85" t="s">
        <v>495</v>
      </c>
      <c r="B16" s="85" t="s">
        <v>451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5.625" style="97" customWidth="1"/>
    <col min="2" max="2" width="62.875" style="97" customWidth="1"/>
    <col min="3" max="3" width="14.625" style="97" customWidth="1"/>
    <col min="4" max="4" width="14.50390625" style="97" customWidth="1"/>
    <col min="5" max="16384" width="9.375" style="97" customWidth="1"/>
  </cols>
  <sheetData>
    <row r="1" spans="1:4" ht="33" customHeight="1">
      <c r="A1" s="584" t="s">
        <v>504</v>
      </c>
      <c r="B1" s="584"/>
      <c r="C1" s="584"/>
      <c r="D1" s="584"/>
    </row>
    <row r="2" spans="1:4" ht="15.75" customHeight="1" thickBot="1">
      <c r="A2" s="98"/>
      <c r="B2" s="98"/>
      <c r="D2" s="109" t="s">
        <v>44</v>
      </c>
    </row>
    <row r="3" spans="1:4" ht="33.75" customHeight="1" thickBot="1">
      <c r="A3" s="127" t="s">
        <v>7</v>
      </c>
      <c r="B3" s="128" t="s">
        <v>147</v>
      </c>
      <c r="C3" s="496" t="str">
        <f>+'1.1.sz.mell.'!C3</f>
        <v>2015. évi előirányzat</v>
      </c>
      <c r="D3" s="503" t="s">
        <v>522</v>
      </c>
    </row>
    <row r="4" spans="1:4" ht="15.75" thickBot="1">
      <c r="A4" s="130" t="s">
        <v>452</v>
      </c>
      <c r="B4" s="131" t="s">
        <v>453</v>
      </c>
      <c r="C4" s="132" t="s">
        <v>454</v>
      </c>
      <c r="D4" s="502" t="s">
        <v>456</v>
      </c>
    </row>
    <row r="5" spans="1:4" ht="15">
      <c r="A5" s="133" t="s">
        <v>9</v>
      </c>
      <c r="B5" s="270" t="s">
        <v>459</v>
      </c>
      <c r="C5" s="497">
        <v>16380</v>
      </c>
      <c r="D5" s="572">
        <v>16380</v>
      </c>
    </row>
    <row r="6" spans="1:4" ht="24.75">
      <c r="A6" s="134" t="s">
        <v>10</v>
      </c>
      <c r="B6" s="283" t="s">
        <v>197</v>
      </c>
      <c r="C6" s="498"/>
      <c r="D6" s="500"/>
    </row>
    <row r="7" spans="1:4" ht="15">
      <c r="A7" s="134" t="s">
        <v>11</v>
      </c>
      <c r="B7" s="284" t="s">
        <v>460</v>
      </c>
      <c r="C7" s="498"/>
      <c r="D7" s="500"/>
    </row>
    <row r="8" spans="1:4" ht="24.75">
      <c r="A8" s="134" t="s">
        <v>12</v>
      </c>
      <c r="B8" s="284" t="s">
        <v>199</v>
      </c>
      <c r="C8" s="498"/>
      <c r="D8" s="500"/>
    </row>
    <row r="9" spans="1:4" ht="15">
      <c r="A9" s="135" t="s">
        <v>13</v>
      </c>
      <c r="B9" s="284" t="s">
        <v>198</v>
      </c>
      <c r="C9" s="498">
        <v>500</v>
      </c>
      <c r="D9" s="573">
        <v>500</v>
      </c>
    </row>
    <row r="10" spans="1:4" ht="15.75" thickBot="1">
      <c r="A10" s="134" t="s">
        <v>14</v>
      </c>
      <c r="B10" s="285" t="s">
        <v>461</v>
      </c>
      <c r="C10" s="499"/>
      <c r="D10" s="501"/>
    </row>
    <row r="11" spans="1:4" ht="15.75" thickBot="1">
      <c r="A11" s="593" t="s">
        <v>150</v>
      </c>
      <c r="B11" s="594"/>
      <c r="C11" s="136">
        <f>SUM(C5:C10)</f>
        <v>16880</v>
      </c>
      <c r="D11" s="136">
        <f>SUM(D5:D10)</f>
        <v>16880</v>
      </c>
    </row>
    <row r="12" spans="1:3" ht="23.25" customHeight="1">
      <c r="A12" s="595" t="s">
        <v>173</v>
      </c>
      <c r="B12" s="595"/>
      <c r="C12" s="596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5.625" style="97" customWidth="1"/>
    <col min="2" max="2" width="66.875" style="97" customWidth="1"/>
    <col min="3" max="3" width="27.00390625" style="97" customWidth="1"/>
    <col min="4" max="16384" width="9.375" style="97" customWidth="1"/>
  </cols>
  <sheetData>
    <row r="1" spans="1:3" ht="33" customHeight="1">
      <c r="A1" s="584" t="str">
        <f>+CONCATENATE("Tiszaszőlős Községi Önkormányzat ",CONCATENATE(LEFT(ÖSSZEFÜGGÉSEK!A5,4),". évi adósságot keletkeztető fejlesztési céljai"))</f>
        <v>Tiszaszőlős Községi Önkormányzat 2015. évi adósságot keletkeztető fejlesztési céljai</v>
      </c>
      <c r="B1" s="584"/>
      <c r="C1" s="584"/>
    </row>
    <row r="2" spans="1:4" ht="15.75" customHeight="1" thickBot="1">
      <c r="A2" s="98"/>
      <c r="B2" s="98"/>
      <c r="C2" s="109" t="s">
        <v>44</v>
      </c>
      <c r="D2" s="104"/>
    </row>
    <row r="3" spans="1:3" ht="26.25" customHeight="1" thickBot="1">
      <c r="A3" s="127" t="s">
        <v>7</v>
      </c>
      <c r="B3" s="128" t="s">
        <v>151</v>
      </c>
      <c r="C3" s="129" t="s">
        <v>172</v>
      </c>
    </row>
    <row r="4" spans="1:3" ht="15.75" thickBot="1">
      <c r="A4" s="130" t="s">
        <v>452</v>
      </c>
      <c r="B4" s="131" t="s">
        <v>453</v>
      </c>
      <c r="C4" s="132" t="s">
        <v>454</v>
      </c>
    </row>
    <row r="5" spans="1:3" ht="15">
      <c r="A5" s="133" t="s">
        <v>9</v>
      </c>
      <c r="B5" s="140"/>
      <c r="C5" s="137"/>
    </row>
    <row r="6" spans="1:3" ht="15">
      <c r="A6" s="134" t="s">
        <v>10</v>
      </c>
      <c r="B6" s="141"/>
      <c r="C6" s="138"/>
    </row>
    <row r="7" spans="1:3" ht="15.75" thickBot="1">
      <c r="A7" s="135" t="s">
        <v>11</v>
      </c>
      <c r="B7" s="142"/>
      <c r="C7" s="139"/>
    </row>
    <row r="8" spans="1:3" s="354" customFormat="1" ht="17.25" customHeight="1" thickBot="1">
      <c r="A8" s="355" t="s">
        <v>12</v>
      </c>
      <c r="B8" s="84" t="s">
        <v>152</v>
      </c>
      <c r="C8" s="13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zoomScale="145" zoomScaleNormal="145" zoomScalePageLayoutView="0" workbookViewId="0" topLeftCell="A13">
      <selection activeCell="E26" sqref="E26"/>
    </sheetView>
  </sheetViews>
  <sheetFormatPr defaultColWidth="9.00390625" defaultRowHeight="12.75"/>
  <cols>
    <col min="1" max="1" width="48.625" style="32" customWidth="1"/>
    <col min="2" max="2" width="15.625" style="31" customWidth="1"/>
    <col min="3" max="3" width="13.125" style="31" customWidth="1"/>
    <col min="4" max="4" width="12.50390625" style="31" customWidth="1"/>
    <col min="5" max="5" width="14.375" style="31" customWidth="1"/>
    <col min="6" max="6" width="13.50390625" style="31" customWidth="1"/>
    <col min="7" max="7" width="15.875" style="43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19.5" customHeight="1">
      <c r="A1" s="597" t="s">
        <v>0</v>
      </c>
      <c r="B1" s="597"/>
      <c r="C1" s="597"/>
      <c r="D1" s="597"/>
      <c r="E1" s="597"/>
      <c r="F1" s="597"/>
      <c r="G1" s="597"/>
    </row>
    <row r="2" spans="1:7" ht="30" customHeight="1" thickBot="1">
      <c r="A2" s="143"/>
      <c r="B2" s="43"/>
      <c r="C2" s="43"/>
      <c r="D2" s="43"/>
      <c r="E2" s="43"/>
      <c r="F2" s="43"/>
      <c r="G2" s="569" t="s">
        <v>51</v>
      </c>
    </row>
    <row r="3" spans="1:7" s="33" customFormat="1" ht="44.25" customHeight="1" thickBot="1">
      <c r="A3" s="144" t="s">
        <v>55</v>
      </c>
      <c r="B3" s="145" t="s">
        <v>56</v>
      </c>
      <c r="C3" s="145" t="s">
        <v>57</v>
      </c>
      <c r="D3" s="145" t="str">
        <f>+CONCATENATE("Felhasználás   ",LEFT(ÖSSZEFÜGGÉSEK!A5,4)-1,". XII. 31-ig")</f>
        <v>Felhasználás   2014. XII. 31-ig</v>
      </c>
      <c r="E3" s="145" t="str">
        <f>+'1.1.sz.mell.'!C3</f>
        <v>2015. évi előirányzat</v>
      </c>
      <c r="F3" s="145" t="str">
        <f>+'1.1.sz.mell.'!D3</f>
        <v>2015. évi módosított előirányzat</v>
      </c>
      <c r="G3" s="39" t="str">
        <f>+CONCATENATE(LEFT(ÖSSZEFÜGGÉSEK!A5,4),". utáni szükséglet")</f>
        <v>2015. utáni szükséglet</v>
      </c>
    </row>
    <row r="4" spans="1:7" s="43" customFormat="1" ht="12" customHeight="1" thickBot="1">
      <c r="A4" s="40" t="s">
        <v>452</v>
      </c>
      <c r="B4" s="41" t="s">
        <v>453</v>
      </c>
      <c r="C4" s="41" t="s">
        <v>454</v>
      </c>
      <c r="D4" s="41" t="s">
        <v>456</v>
      </c>
      <c r="E4" s="41" t="s">
        <v>455</v>
      </c>
      <c r="F4" s="426" t="s">
        <v>457</v>
      </c>
      <c r="G4" s="42" t="s">
        <v>523</v>
      </c>
    </row>
    <row r="5" spans="1:7" ht="15.75" customHeight="1">
      <c r="A5" s="372" t="s">
        <v>505</v>
      </c>
      <c r="B5" s="23">
        <v>16992</v>
      </c>
      <c r="C5" s="357" t="s">
        <v>496</v>
      </c>
      <c r="D5" s="23"/>
      <c r="E5" s="23">
        <v>16992</v>
      </c>
      <c r="F5" s="427">
        <v>16992</v>
      </c>
      <c r="G5" s="44">
        <f aca="true" t="shared" si="0" ref="G5:G17">B5-D5-E5</f>
        <v>0</v>
      </c>
    </row>
    <row r="6" spans="1:7" ht="15.75" customHeight="1">
      <c r="A6" s="356" t="s">
        <v>506</v>
      </c>
      <c r="B6" s="23">
        <v>14918</v>
      </c>
      <c r="C6" s="357" t="s">
        <v>496</v>
      </c>
      <c r="D6" s="23"/>
      <c r="E6" s="23">
        <v>14918</v>
      </c>
      <c r="F6" s="427">
        <v>12855</v>
      </c>
      <c r="G6" s="44">
        <f t="shared" si="0"/>
        <v>0</v>
      </c>
    </row>
    <row r="7" spans="1:7" ht="15.75" customHeight="1">
      <c r="A7" s="356" t="s">
        <v>507</v>
      </c>
      <c r="B7" s="23">
        <v>508</v>
      </c>
      <c r="C7" s="357" t="s">
        <v>496</v>
      </c>
      <c r="D7" s="23"/>
      <c r="E7" s="23">
        <v>508</v>
      </c>
      <c r="F7" s="427">
        <v>508</v>
      </c>
      <c r="G7" s="44">
        <f t="shared" si="0"/>
        <v>0</v>
      </c>
    </row>
    <row r="8" spans="1:7" ht="15.75" customHeight="1">
      <c r="A8" s="356" t="s">
        <v>514</v>
      </c>
      <c r="B8" s="23">
        <v>14986</v>
      </c>
      <c r="C8" s="357" t="s">
        <v>496</v>
      </c>
      <c r="D8" s="23"/>
      <c r="E8" s="23">
        <v>14986</v>
      </c>
      <c r="F8" s="427">
        <v>14986</v>
      </c>
      <c r="G8" s="44"/>
    </row>
    <row r="9" spans="1:7" ht="15.75" customHeight="1">
      <c r="A9" s="356" t="s">
        <v>518</v>
      </c>
      <c r="B9" s="23">
        <v>15000</v>
      </c>
      <c r="C9" s="357" t="s">
        <v>496</v>
      </c>
      <c r="D9" s="23"/>
      <c r="E9" s="23">
        <v>15000</v>
      </c>
      <c r="F9" s="427">
        <v>15000</v>
      </c>
      <c r="G9" s="44"/>
    </row>
    <row r="10" spans="1:7" ht="15.75" customHeight="1">
      <c r="A10" s="356" t="s">
        <v>515</v>
      </c>
      <c r="B10" s="23">
        <v>1058</v>
      </c>
      <c r="C10" s="357" t="s">
        <v>496</v>
      </c>
      <c r="D10" s="23"/>
      <c r="E10" s="23">
        <v>1058</v>
      </c>
      <c r="F10" s="427">
        <v>1058</v>
      </c>
      <c r="G10" s="44"/>
    </row>
    <row r="11" spans="1:7" ht="15.75" customHeight="1">
      <c r="A11" s="356" t="s">
        <v>516</v>
      </c>
      <c r="B11" s="23">
        <v>160416</v>
      </c>
      <c r="C11" s="357" t="s">
        <v>520</v>
      </c>
      <c r="D11" s="23">
        <v>127635</v>
      </c>
      <c r="E11" s="23">
        <v>20593</v>
      </c>
      <c r="F11" s="427">
        <v>20593</v>
      </c>
      <c r="G11" s="44"/>
    </row>
    <row r="12" spans="1:7" ht="15.75" customHeight="1">
      <c r="A12" s="356" t="s">
        <v>517</v>
      </c>
      <c r="B12" s="23">
        <v>381</v>
      </c>
      <c r="C12" s="357" t="s">
        <v>496</v>
      </c>
      <c r="D12" s="23"/>
      <c r="E12" s="23">
        <v>381</v>
      </c>
      <c r="F12" s="427">
        <v>381</v>
      </c>
      <c r="G12" s="44"/>
    </row>
    <row r="13" spans="1:7" ht="15.75" customHeight="1">
      <c r="A13" s="356" t="s">
        <v>508</v>
      </c>
      <c r="B13" s="23">
        <v>2415</v>
      </c>
      <c r="C13" s="357" t="s">
        <v>496</v>
      </c>
      <c r="D13" s="23"/>
      <c r="E13" s="23">
        <v>2415</v>
      </c>
      <c r="F13" s="427">
        <v>2415</v>
      </c>
      <c r="G13" s="44">
        <f t="shared" si="0"/>
        <v>0</v>
      </c>
    </row>
    <row r="14" spans="1:7" ht="15.75" customHeight="1">
      <c r="A14" s="356" t="s">
        <v>509</v>
      </c>
      <c r="B14" s="23">
        <v>1207</v>
      </c>
      <c r="C14" s="357" t="s">
        <v>496</v>
      </c>
      <c r="D14" s="23"/>
      <c r="E14" s="23">
        <v>1207</v>
      </c>
      <c r="F14" s="427">
        <v>1207</v>
      </c>
      <c r="G14" s="44">
        <f t="shared" si="0"/>
        <v>0</v>
      </c>
    </row>
    <row r="15" spans="1:7" ht="15.75" customHeight="1">
      <c r="A15" s="356" t="s">
        <v>510</v>
      </c>
      <c r="B15" s="23">
        <v>254</v>
      </c>
      <c r="C15" s="357" t="s">
        <v>496</v>
      </c>
      <c r="D15" s="23"/>
      <c r="E15" s="23">
        <v>254</v>
      </c>
      <c r="F15" s="427">
        <v>467</v>
      </c>
      <c r="G15" s="44">
        <f t="shared" si="0"/>
        <v>0</v>
      </c>
    </row>
    <row r="16" spans="1:7" ht="15.75" customHeight="1">
      <c r="A16" s="356" t="s">
        <v>511</v>
      </c>
      <c r="B16" s="23">
        <v>216</v>
      </c>
      <c r="C16" s="357" t="s">
        <v>496</v>
      </c>
      <c r="D16" s="23"/>
      <c r="E16" s="23">
        <v>216</v>
      </c>
      <c r="F16" s="427">
        <v>216</v>
      </c>
      <c r="G16" s="44">
        <f t="shared" si="0"/>
        <v>0</v>
      </c>
    </row>
    <row r="17" spans="1:7" ht="15.75" customHeight="1">
      <c r="A17" s="356" t="s">
        <v>528</v>
      </c>
      <c r="B17" s="23"/>
      <c r="C17" s="357" t="s">
        <v>496</v>
      </c>
      <c r="D17" s="23"/>
      <c r="E17" s="23"/>
      <c r="F17" s="427">
        <v>20270</v>
      </c>
      <c r="G17" s="44">
        <f t="shared" si="0"/>
        <v>0</v>
      </c>
    </row>
    <row r="18" spans="1:7" ht="15.75" customHeight="1">
      <c r="A18" s="356" t="s">
        <v>529</v>
      </c>
      <c r="B18" s="23">
        <v>1000</v>
      </c>
      <c r="C18" s="357" t="s">
        <v>496</v>
      </c>
      <c r="D18" s="23"/>
      <c r="E18" s="23"/>
      <c r="F18" s="427">
        <v>1000</v>
      </c>
      <c r="G18" s="44"/>
    </row>
    <row r="19" spans="1:7" ht="15.75" customHeight="1">
      <c r="A19" s="356" t="s">
        <v>530</v>
      </c>
      <c r="B19" s="23">
        <v>1000</v>
      </c>
      <c r="C19" s="357" t="s">
        <v>496</v>
      </c>
      <c r="D19" s="23"/>
      <c r="E19" s="23"/>
      <c r="F19" s="427">
        <v>1000</v>
      </c>
      <c r="G19" s="44"/>
    </row>
    <row r="20" spans="1:7" ht="15.75" customHeight="1">
      <c r="A20" s="356" t="s">
        <v>531</v>
      </c>
      <c r="B20" s="23">
        <v>1007</v>
      </c>
      <c r="C20" s="357" t="s">
        <v>496</v>
      </c>
      <c r="D20" s="23"/>
      <c r="E20" s="23"/>
      <c r="F20" s="427">
        <v>1007</v>
      </c>
      <c r="G20" s="44"/>
    </row>
    <row r="21" spans="1:7" ht="15.75" customHeight="1">
      <c r="A21" s="356" t="s">
        <v>535</v>
      </c>
      <c r="B21" s="23">
        <v>28222</v>
      </c>
      <c r="C21" s="357" t="s">
        <v>536</v>
      </c>
      <c r="D21" s="23"/>
      <c r="E21" s="23"/>
      <c r="F21" s="427">
        <v>28222</v>
      </c>
      <c r="G21" s="44"/>
    </row>
    <row r="22" spans="1:7" ht="15.75" customHeight="1" thickBot="1">
      <c r="A22" s="45" t="s">
        <v>537</v>
      </c>
      <c r="B22" s="24">
        <v>16255</v>
      </c>
      <c r="C22" s="358" t="s">
        <v>496</v>
      </c>
      <c r="D22" s="24"/>
      <c r="E22" s="24"/>
      <c r="F22" s="428">
        <v>16255</v>
      </c>
      <c r="G22" s="46"/>
    </row>
    <row r="23" spans="1:7" s="49" customFormat="1" ht="18" customHeight="1" thickBot="1">
      <c r="A23" s="146" t="s">
        <v>54</v>
      </c>
      <c r="B23" s="47">
        <f>SUM(B5:B22)</f>
        <v>275835</v>
      </c>
      <c r="C23" s="74"/>
      <c r="D23" s="47">
        <f>SUM(D5:D22)</f>
        <v>127635</v>
      </c>
      <c r="E23" s="47">
        <f>SUM(E5:E22)</f>
        <v>88528</v>
      </c>
      <c r="F23" s="47">
        <f>SUM(F5:F22)</f>
        <v>154432</v>
      </c>
      <c r="G23" s="48">
        <f>SUM(G5:G22)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PageLayoutView="0" workbookViewId="0" topLeftCell="A13">
      <selection activeCell="F27" sqref="F27"/>
    </sheetView>
  </sheetViews>
  <sheetFormatPr defaultColWidth="9.00390625" defaultRowHeight="12.75"/>
  <cols>
    <col min="1" max="1" width="53.875" style="32" customWidth="1"/>
    <col min="2" max="2" width="15.625" style="31" customWidth="1"/>
    <col min="3" max="3" width="16.375" style="31" customWidth="1"/>
    <col min="4" max="4" width="14.50390625" style="31" customWidth="1"/>
    <col min="5" max="5" width="14.00390625" style="31" customWidth="1"/>
    <col min="6" max="6" width="13.875" style="31" customWidth="1"/>
    <col min="7" max="7" width="18.875" style="3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597" t="s">
        <v>1</v>
      </c>
      <c r="B1" s="597"/>
      <c r="C1" s="597"/>
      <c r="D1" s="597"/>
      <c r="E1" s="597"/>
      <c r="F1" s="597"/>
      <c r="G1" s="597"/>
    </row>
    <row r="2" spans="1:7" ht="23.25" customHeight="1" thickBot="1">
      <c r="A2" s="143"/>
      <c r="B2" s="43"/>
      <c r="C2" s="43"/>
      <c r="D2" s="43"/>
      <c r="E2" s="43"/>
      <c r="F2" s="43"/>
      <c r="G2" s="38" t="s">
        <v>51</v>
      </c>
    </row>
    <row r="3" spans="1:7" s="33" customFormat="1" ht="48.75" customHeight="1" thickBot="1">
      <c r="A3" s="144" t="s">
        <v>58</v>
      </c>
      <c r="B3" s="145" t="s">
        <v>56</v>
      </c>
      <c r="C3" s="145" t="s">
        <v>57</v>
      </c>
      <c r="D3" s="145" t="str">
        <f>+'6.sz.mell.'!D3</f>
        <v>Felhasználás   2014. XII. 31-ig</v>
      </c>
      <c r="E3" s="145" t="str">
        <f>+'6.sz.mell.'!E3</f>
        <v>2015. évi előirányzat</v>
      </c>
      <c r="F3" s="145" t="str">
        <f>+'1.1.sz.mell.'!D3</f>
        <v>2015. évi módosított előirányzat</v>
      </c>
      <c r="G3" s="39" t="str">
        <f>+CONCATENATE(LEFT(ÖSSZEFÜGGÉSEK!A5,4),". utáni szükséglet ",CHAR(10),"(G=B - D - F)")</f>
        <v>2015. utáni szükséglet 
(G=B - D - F)</v>
      </c>
    </row>
    <row r="4" spans="1:7" s="43" customFormat="1" ht="15" customHeight="1" thickBot="1">
      <c r="A4" s="40" t="s">
        <v>452</v>
      </c>
      <c r="B4" s="41" t="s">
        <v>453</v>
      </c>
      <c r="C4" s="41" t="s">
        <v>454</v>
      </c>
      <c r="D4" s="41" t="s">
        <v>456</v>
      </c>
      <c r="E4" s="41" t="s">
        <v>455</v>
      </c>
      <c r="F4" s="426" t="s">
        <v>457</v>
      </c>
      <c r="G4" s="42" t="s">
        <v>523</v>
      </c>
    </row>
    <row r="5" spans="1:7" ht="15.75" customHeight="1">
      <c r="A5" s="50" t="s">
        <v>497</v>
      </c>
      <c r="B5" s="51">
        <v>13537</v>
      </c>
      <c r="C5" s="359" t="s">
        <v>496</v>
      </c>
      <c r="D5" s="51">
        <v>3377</v>
      </c>
      <c r="E5" s="51">
        <v>10160</v>
      </c>
      <c r="F5" s="429">
        <v>10160</v>
      </c>
      <c r="G5" s="52">
        <f aca="true" t="shared" si="0" ref="G5:G23">B5-D5-E5</f>
        <v>0</v>
      </c>
    </row>
    <row r="6" spans="1:7" ht="15.75" customHeight="1">
      <c r="A6" s="50" t="s">
        <v>513</v>
      </c>
      <c r="B6" s="51">
        <v>1058</v>
      </c>
      <c r="C6" s="359" t="s">
        <v>496</v>
      </c>
      <c r="D6" s="51"/>
      <c r="E6" s="51">
        <v>1058</v>
      </c>
      <c r="F6" s="429">
        <v>1058</v>
      </c>
      <c r="G6" s="52">
        <f t="shared" si="0"/>
        <v>0</v>
      </c>
    </row>
    <row r="7" spans="1:7" ht="15.75" customHeight="1">
      <c r="A7" s="50"/>
      <c r="B7" s="51" t="s">
        <v>512</v>
      </c>
      <c r="C7" s="359"/>
      <c r="D7" s="51"/>
      <c r="E7" s="51"/>
      <c r="F7" s="429"/>
      <c r="G7" s="52"/>
    </row>
    <row r="8" spans="1:7" ht="15.75" customHeight="1">
      <c r="A8" s="50"/>
      <c r="B8" s="51"/>
      <c r="C8" s="359"/>
      <c r="D8" s="51"/>
      <c r="E8" s="51"/>
      <c r="F8" s="429"/>
      <c r="G8" s="52">
        <f t="shared" si="0"/>
        <v>0</v>
      </c>
    </row>
    <row r="9" spans="1:7" ht="15.75" customHeight="1">
      <c r="A9" s="50"/>
      <c r="B9" s="51"/>
      <c r="C9" s="359"/>
      <c r="D9" s="51"/>
      <c r="E9" s="51"/>
      <c r="F9" s="429"/>
      <c r="G9" s="52">
        <f t="shared" si="0"/>
        <v>0</v>
      </c>
    </row>
    <row r="10" spans="1:7" ht="15.75" customHeight="1">
      <c r="A10" s="50"/>
      <c r="B10" s="51"/>
      <c r="C10" s="359"/>
      <c r="D10" s="51"/>
      <c r="E10" s="51"/>
      <c r="F10" s="429"/>
      <c r="G10" s="52">
        <f t="shared" si="0"/>
        <v>0</v>
      </c>
    </row>
    <row r="11" spans="1:7" ht="15.75" customHeight="1">
      <c r="A11" s="50"/>
      <c r="B11" s="51"/>
      <c r="C11" s="359"/>
      <c r="D11" s="51"/>
      <c r="E11" s="51"/>
      <c r="F11" s="429"/>
      <c r="G11" s="52">
        <f t="shared" si="0"/>
        <v>0</v>
      </c>
    </row>
    <row r="12" spans="1:7" ht="15.75" customHeight="1">
      <c r="A12" s="50"/>
      <c r="B12" s="51"/>
      <c r="C12" s="359"/>
      <c r="D12" s="51"/>
      <c r="E12" s="51"/>
      <c r="F12" s="429"/>
      <c r="G12" s="52">
        <f t="shared" si="0"/>
        <v>0</v>
      </c>
    </row>
    <row r="13" spans="1:7" ht="15.75" customHeight="1">
      <c r="A13" s="50"/>
      <c r="B13" s="51"/>
      <c r="C13" s="359"/>
      <c r="D13" s="51"/>
      <c r="E13" s="51"/>
      <c r="F13" s="429"/>
      <c r="G13" s="52">
        <f t="shared" si="0"/>
        <v>0</v>
      </c>
    </row>
    <row r="14" spans="1:7" ht="15.75" customHeight="1">
      <c r="A14" s="50"/>
      <c r="B14" s="51"/>
      <c r="C14" s="359"/>
      <c r="D14" s="51"/>
      <c r="E14" s="51"/>
      <c r="F14" s="429"/>
      <c r="G14" s="52">
        <f t="shared" si="0"/>
        <v>0</v>
      </c>
    </row>
    <row r="15" spans="1:7" ht="15.75" customHeight="1">
      <c r="A15" s="50"/>
      <c r="B15" s="51"/>
      <c r="C15" s="359"/>
      <c r="D15" s="51"/>
      <c r="E15" s="51"/>
      <c r="F15" s="429"/>
      <c r="G15" s="52">
        <f t="shared" si="0"/>
        <v>0</v>
      </c>
    </row>
    <row r="16" spans="1:7" ht="15.75" customHeight="1">
      <c r="A16" s="50"/>
      <c r="B16" s="51"/>
      <c r="C16" s="359"/>
      <c r="D16" s="51"/>
      <c r="E16" s="51"/>
      <c r="F16" s="429"/>
      <c r="G16" s="52">
        <f t="shared" si="0"/>
        <v>0</v>
      </c>
    </row>
    <row r="17" spans="1:7" ht="15.75" customHeight="1">
      <c r="A17" s="50"/>
      <c r="B17" s="51"/>
      <c r="C17" s="359"/>
      <c r="D17" s="51"/>
      <c r="E17" s="51"/>
      <c r="F17" s="429"/>
      <c r="G17" s="52">
        <f t="shared" si="0"/>
        <v>0</v>
      </c>
    </row>
    <row r="18" spans="1:7" ht="15.75" customHeight="1">
      <c r="A18" s="50"/>
      <c r="B18" s="51"/>
      <c r="C18" s="359"/>
      <c r="D18" s="51"/>
      <c r="E18" s="51"/>
      <c r="F18" s="429"/>
      <c r="G18" s="52">
        <f t="shared" si="0"/>
        <v>0</v>
      </c>
    </row>
    <row r="19" spans="1:7" ht="15.75" customHeight="1">
      <c r="A19" s="50"/>
      <c r="B19" s="51"/>
      <c r="C19" s="359"/>
      <c r="D19" s="51"/>
      <c r="E19" s="51"/>
      <c r="F19" s="429"/>
      <c r="G19" s="52">
        <f t="shared" si="0"/>
        <v>0</v>
      </c>
    </row>
    <row r="20" spans="1:7" ht="15.75" customHeight="1">
      <c r="A20" s="50"/>
      <c r="B20" s="51"/>
      <c r="C20" s="359"/>
      <c r="D20" s="51"/>
      <c r="E20" s="51"/>
      <c r="F20" s="429"/>
      <c r="G20" s="52">
        <f t="shared" si="0"/>
        <v>0</v>
      </c>
    </row>
    <row r="21" spans="1:7" ht="15.75" customHeight="1">
      <c r="A21" s="50"/>
      <c r="B21" s="51"/>
      <c r="C21" s="359"/>
      <c r="D21" s="51"/>
      <c r="E21" s="51"/>
      <c r="F21" s="429"/>
      <c r="G21" s="52">
        <f t="shared" si="0"/>
        <v>0</v>
      </c>
    </row>
    <row r="22" spans="1:7" ht="15.75" customHeight="1">
      <c r="A22" s="50"/>
      <c r="B22" s="51"/>
      <c r="C22" s="359"/>
      <c r="D22" s="51"/>
      <c r="E22" s="51"/>
      <c r="F22" s="429"/>
      <c r="G22" s="52">
        <f t="shared" si="0"/>
        <v>0</v>
      </c>
    </row>
    <row r="23" spans="1:7" ht="15.75" customHeight="1" thickBot="1">
      <c r="A23" s="53"/>
      <c r="B23" s="54"/>
      <c r="C23" s="360"/>
      <c r="D23" s="54"/>
      <c r="E23" s="54"/>
      <c r="F23" s="430"/>
      <c r="G23" s="55">
        <f t="shared" si="0"/>
        <v>0</v>
      </c>
    </row>
    <row r="24" spans="1:7" s="49" customFormat="1" ht="18" customHeight="1" thickBot="1">
      <c r="A24" s="146" t="s">
        <v>54</v>
      </c>
      <c r="B24" s="147">
        <f>SUM(B5:B23)</f>
        <v>14595</v>
      </c>
      <c r="C24" s="75"/>
      <c r="D24" s="147">
        <f>SUM(D5:D23)</f>
        <v>3377</v>
      </c>
      <c r="E24" s="147">
        <f>SUM(E5:E23)</f>
        <v>11218</v>
      </c>
      <c r="F24" s="147">
        <f>SUM(F5:F23)</f>
        <v>11218</v>
      </c>
      <c r="G24" s="56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6"/>
      <c r="B1" s="156"/>
      <c r="C1" s="156"/>
      <c r="D1" s="156"/>
      <c r="E1" s="156"/>
    </row>
    <row r="2" spans="1:5" ht="40.5" customHeight="1">
      <c r="A2" s="598" t="s">
        <v>519</v>
      </c>
      <c r="B2" s="598"/>
      <c r="C2" s="598"/>
      <c r="D2" s="598"/>
      <c r="E2" s="598"/>
    </row>
    <row r="3" spans="1:5" ht="14.25" thickBot="1">
      <c r="A3" s="156"/>
      <c r="B3" s="156"/>
      <c r="C3" s="156"/>
      <c r="D3" s="600" t="s">
        <v>91</v>
      </c>
      <c r="E3" s="600"/>
    </row>
    <row r="4" spans="1:5" ht="15" customHeight="1" thickBot="1">
      <c r="A4" s="158" t="s">
        <v>90</v>
      </c>
      <c r="B4" s="159" t="str">
        <f>CONCATENATE((LEFT(ÖSSZEFÜGGÉSEK!A5,4)),".")</f>
        <v>2015.</v>
      </c>
      <c r="C4" s="159" t="str">
        <f>CONCATENATE((LEFT(ÖSSZEFÜGGÉSEK!A5,4))+1,".")</f>
        <v>2016.</v>
      </c>
      <c r="D4" s="159" t="str">
        <f>CONCATENATE((LEFT(ÖSSZEFÜGGÉSEK!A5,4))+1,". után")</f>
        <v>2016. után</v>
      </c>
      <c r="E4" s="160" t="s">
        <v>41</v>
      </c>
    </row>
    <row r="5" spans="1:5" ht="12.75">
      <c r="A5" s="161" t="s">
        <v>92</v>
      </c>
      <c r="B5" s="63"/>
      <c r="C5" s="63"/>
      <c r="D5" s="63"/>
      <c r="E5" s="162">
        <f aca="true" t="shared" si="0" ref="E5:E11">SUM(B5:D5)</f>
        <v>0</v>
      </c>
    </row>
    <row r="6" spans="1:5" ht="12.75">
      <c r="A6" s="163" t="s">
        <v>105</v>
      </c>
      <c r="B6" s="64"/>
      <c r="C6" s="64"/>
      <c r="D6" s="64"/>
      <c r="E6" s="164">
        <f t="shared" si="0"/>
        <v>0</v>
      </c>
    </row>
    <row r="7" spans="1:5" ht="12.75">
      <c r="A7" s="165" t="s">
        <v>93</v>
      </c>
      <c r="B7" s="65">
        <v>20593</v>
      </c>
      <c r="C7" s="65"/>
      <c r="D7" s="65"/>
      <c r="E7" s="166">
        <f t="shared" si="0"/>
        <v>20593</v>
      </c>
    </row>
    <row r="8" spans="1:5" ht="12.75">
      <c r="A8" s="165" t="s">
        <v>106</v>
      </c>
      <c r="B8" s="65"/>
      <c r="C8" s="65"/>
      <c r="D8" s="65"/>
      <c r="E8" s="166">
        <f t="shared" si="0"/>
        <v>0</v>
      </c>
    </row>
    <row r="9" spans="1:5" ht="12.75">
      <c r="A9" s="165" t="s">
        <v>94</v>
      </c>
      <c r="B9" s="65"/>
      <c r="C9" s="65"/>
      <c r="D9" s="65"/>
      <c r="E9" s="166">
        <f t="shared" si="0"/>
        <v>0</v>
      </c>
    </row>
    <row r="10" spans="1:5" ht="12.75">
      <c r="A10" s="165" t="s">
        <v>95</v>
      </c>
      <c r="B10" s="65"/>
      <c r="C10" s="65"/>
      <c r="D10" s="65"/>
      <c r="E10" s="166">
        <f t="shared" si="0"/>
        <v>0</v>
      </c>
    </row>
    <row r="11" spans="1:5" ht="13.5" thickBot="1">
      <c r="A11" s="66"/>
      <c r="B11" s="67"/>
      <c r="C11" s="67"/>
      <c r="D11" s="67"/>
      <c r="E11" s="166">
        <f t="shared" si="0"/>
        <v>0</v>
      </c>
    </row>
    <row r="12" spans="1:5" ht="13.5" thickBot="1">
      <c r="A12" s="167" t="s">
        <v>97</v>
      </c>
      <c r="B12" s="168">
        <f>B5+SUM(B7:B11)</f>
        <v>20593</v>
      </c>
      <c r="C12" s="168">
        <f>C5+SUM(C7:C11)</f>
        <v>0</v>
      </c>
      <c r="D12" s="168">
        <f>D5+SUM(D7:D11)</f>
        <v>0</v>
      </c>
      <c r="E12" s="169">
        <f>E5+SUM(E7:E11)</f>
        <v>20593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8" t="s">
        <v>96</v>
      </c>
      <c r="B14" s="159" t="str">
        <f>+B4</f>
        <v>2015.</v>
      </c>
      <c r="C14" s="159" t="str">
        <f>+C4</f>
        <v>2016.</v>
      </c>
      <c r="D14" s="159" t="str">
        <f>+D4</f>
        <v>2016. után</v>
      </c>
      <c r="E14" s="160" t="s">
        <v>41</v>
      </c>
    </row>
    <row r="15" spans="1:5" ht="12.75">
      <c r="A15" s="161" t="s">
        <v>101</v>
      </c>
      <c r="B15" s="63"/>
      <c r="C15" s="63"/>
      <c r="D15" s="63"/>
      <c r="E15" s="162">
        <f>SUM(B15:D15)</f>
        <v>0</v>
      </c>
    </row>
    <row r="16" spans="1:5" ht="12.75">
      <c r="A16" s="170" t="s">
        <v>102</v>
      </c>
      <c r="B16" s="65">
        <v>20593</v>
      </c>
      <c r="C16" s="65"/>
      <c r="D16" s="65"/>
      <c r="E16" s="166">
        <f>SUM(B16:D16)</f>
        <v>20593</v>
      </c>
    </row>
    <row r="17" spans="1:5" ht="12.75">
      <c r="A17" s="165" t="s">
        <v>103</v>
      </c>
      <c r="B17" s="65"/>
      <c r="C17" s="65"/>
      <c r="D17" s="65"/>
      <c r="E17" s="166">
        <f>SUM(B17:D17)</f>
        <v>0</v>
      </c>
    </row>
    <row r="18" spans="1:5" ht="12.75">
      <c r="A18" s="165" t="s">
        <v>104</v>
      </c>
      <c r="B18" s="65"/>
      <c r="C18" s="65"/>
      <c r="D18" s="65"/>
      <c r="E18" s="166">
        <f>SUM(B18:D18)</f>
        <v>0</v>
      </c>
    </row>
    <row r="19" spans="1:5" ht="13.5" thickBot="1">
      <c r="A19" s="68"/>
      <c r="B19" s="65"/>
      <c r="C19" s="65"/>
      <c r="D19" s="65"/>
      <c r="E19" s="166">
        <f>SUM(B19:D19)</f>
        <v>0</v>
      </c>
    </row>
    <row r="20" spans="1:5" ht="13.5" thickBot="1">
      <c r="A20" s="167" t="s">
        <v>42</v>
      </c>
      <c r="B20" s="168">
        <f>SUM(B15:B19)</f>
        <v>20593</v>
      </c>
      <c r="C20" s="168">
        <f>SUM(C15:C19)</f>
        <v>0</v>
      </c>
      <c r="D20" s="168">
        <f>SUM(D15:D19)</f>
        <v>0</v>
      </c>
      <c r="E20" s="169">
        <f>SUM(E15:E19)</f>
        <v>20593</v>
      </c>
    </row>
    <row r="21" spans="1:5" ht="12.75">
      <c r="A21" s="156"/>
      <c r="B21" s="156"/>
      <c r="C21" s="156"/>
      <c r="D21" s="156"/>
      <c r="E21" s="156"/>
    </row>
    <row r="22" spans="1:5" ht="12.75">
      <c r="A22" s="156"/>
      <c r="B22" s="156"/>
      <c r="C22" s="156"/>
      <c r="D22" s="156"/>
      <c r="E22" s="156"/>
    </row>
    <row r="23" spans="1:5" ht="15.75">
      <c r="A23" s="157" t="s">
        <v>98</v>
      </c>
      <c r="B23" s="599"/>
      <c r="C23" s="599"/>
      <c r="D23" s="599"/>
      <c r="E23" s="599"/>
    </row>
    <row r="24" spans="1:5" ht="14.25" thickBot="1">
      <c r="A24" s="156"/>
      <c r="B24" s="156"/>
      <c r="C24" s="156"/>
      <c r="D24" s="600" t="s">
        <v>91</v>
      </c>
      <c r="E24" s="600"/>
    </row>
    <row r="25" spans="1:5" ht="13.5" thickBot="1">
      <c r="A25" s="158" t="s">
        <v>90</v>
      </c>
      <c r="B25" s="159" t="str">
        <f>+B14</f>
        <v>2015.</v>
      </c>
      <c r="C25" s="159" t="str">
        <f>+C14</f>
        <v>2016.</v>
      </c>
      <c r="D25" s="159" t="str">
        <f>+D14</f>
        <v>2016. után</v>
      </c>
      <c r="E25" s="160" t="s">
        <v>41</v>
      </c>
    </row>
    <row r="26" spans="1:5" ht="12.75">
      <c r="A26" s="161" t="s">
        <v>92</v>
      </c>
      <c r="B26" s="63"/>
      <c r="C26" s="63"/>
      <c r="D26" s="63"/>
      <c r="E26" s="162">
        <f aca="true" t="shared" si="1" ref="E26:E32">SUM(B26:D26)</f>
        <v>0</v>
      </c>
    </row>
    <row r="27" spans="1:5" ht="12.75">
      <c r="A27" s="163" t="s">
        <v>105</v>
      </c>
      <c r="B27" s="64"/>
      <c r="C27" s="64"/>
      <c r="D27" s="64"/>
      <c r="E27" s="164">
        <f t="shared" si="1"/>
        <v>0</v>
      </c>
    </row>
    <row r="28" spans="1:5" ht="12.75">
      <c r="A28" s="165" t="s">
        <v>93</v>
      </c>
      <c r="B28" s="65"/>
      <c r="C28" s="65"/>
      <c r="D28" s="65"/>
      <c r="E28" s="166">
        <f t="shared" si="1"/>
        <v>0</v>
      </c>
    </row>
    <row r="29" spans="1:5" ht="12.75">
      <c r="A29" s="165" t="s">
        <v>106</v>
      </c>
      <c r="B29" s="65"/>
      <c r="C29" s="65"/>
      <c r="D29" s="65"/>
      <c r="E29" s="166">
        <f t="shared" si="1"/>
        <v>0</v>
      </c>
    </row>
    <row r="30" spans="1:5" ht="12.75">
      <c r="A30" s="165" t="s">
        <v>94</v>
      </c>
      <c r="B30" s="65"/>
      <c r="C30" s="65"/>
      <c r="D30" s="65"/>
      <c r="E30" s="166">
        <f t="shared" si="1"/>
        <v>0</v>
      </c>
    </row>
    <row r="31" spans="1:5" ht="12.75">
      <c r="A31" s="165" t="s">
        <v>95</v>
      </c>
      <c r="B31" s="65"/>
      <c r="C31" s="65"/>
      <c r="D31" s="65"/>
      <c r="E31" s="166">
        <f t="shared" si="1"/>
        <v>0</v>
      </c>
    </row>
    <row r="32" spans="1:5" ht="13.5" thickBot="1">
      <c r="A32" s="66"/>
      <c r="B32" s="67"/>
      <c r="C32" s="67"/>
      <c r="D32" s="67"/>
      <c r="E32" s="166">
        <f t="shared" si="1"/>
        <v>0</v>
      </c>
    </row>
    <row r="33" spans="1:5" ht="13.5" thickBot="1">
      <c r="A33" s="167" t="s">
        <v>97</v>
      </c>
      <c r="B33" s="168">
        <f>B26+SUM(B28:B32)</f>
        <v>0</v>
      </c>
      <c r="C33" s="168">
        <f>C26+SUM(C28:C32)</f>
        <v>0</v>
      </c>
      <c r="D33" s="168">
        <f>D26+SUM(D28:D32)</f>
        <v>0</v>
      </c>
      <c r="E33" s="169">
        <f>E26+SUM(E28:E32)</f>
        <v>0</v>
      </c>
    </row>
    <row r="34" spans="1:5" ht="13.5" thickBot="1">
      <c r="A34" s="37"/>
      <c r="B34" s="37"/>
      <c r="C34" s="37"/>
      <c r="D34" s="37"/>
      <c r="E34" s="37"/>
    </row>
    <row r="35" spans="1:5" ht="13.5" thickBot="1">
      <c r="A35" s="158" t="s">
        <v>96</v>
      </c>
      <c r="B35" s="159" t="str">
        <f>+B25</f>
        <v>2015.</v>
      </c>
      <c r="C35" s="159" t="str">
        <f>+C25</f>
        <v>2016.</v>
      </c>
      <c r="D35" s="159" t="str">
        <f>+D25</f>
        <v>2016. után</v>
      </c>
      <c r="E35" s="160" t="s">
        <v>41</v>
      </c>
    </row>
    <row r="36" spans="1:5" ht="12.75">
      <c r="A36" s="161" t="s">
        <v>101</v>
      </c>
      <c r="B36" s="63"/>
      <c r="C36" s="63"/>
      <c r="D36" s="63"/>
      <c r="E36" s="162">
        <f>SUM(B36:D36)</f>
        <v>0</v>
      </c>
    </row>
    <row r="37" spans="1:5" ht="12.75">
      <c r="A37" s="170" t="s">
        <v>102</v>
      </c>
      <c r="B37" s="65"/>
      <c r="C37" s="65"/>
      <c r="D37" s="65"/>
      <c r="E37" s="166">
        <f>SUM(B37:D37)</f>
        <v>0</v>
      </c>
    </row>
    <row r="38" spans="1:5" ht="12.75">
      <c r="A38" s="165" t="s">
        <v>103</v>
      </c>
      <c r="B38" s="65"/>
      <c r="C38" s="65"/>
      <c r="D38" s="65"/>
      <c r="E38" s="166">
        <f>SUM(B38:D38)</f>
        <v>0</v>
      </c>
    </row>
    <row r="39" spans="1:5" ht="12.75">
      <c r="A39" s="165" t="s">
        <v>104</v>
      </c>
      <c r="B39" s="65"/>
      <c r="C39" s="65"/>
      <c r="D39" s="65"/>
      <c r="E39" s="166">
        <f>SUM(B39:D39)</f>
        <v>0</v>
      </c>
    </row>
    <row r="40" spans="1:5" ht="13.5" thickBot="1">
      <c r="A40" s="68"/>
      <c r="B40" s="65"/>
      <c r="C40" s="65"/>
      <c r="D40" s="65"/>
      <c r="E40" s="166">
        <f>SUM(B40:D40)</f>
        <v>0</v>
      </c>
    </row>
    <row r="41" spans="1:5" ht="13.5" thickBot="1">
      <c r="A41" s="167" t="s">
        <v>42</v>
      </c>
      <c r="B41" s="168">
        <f>SUM(B36:B40)</f>
        <v>0</v>
      </c>
      <c r="C41" s="168">
        <f>SUM(C36:C40)</f>
        <v>0</v>
      </c>
      <c r="D41" s="168">
        <f>SUM(D36:D40)</f>
        <v>0</v>
      </c>
      <c r="E41" s="169">
        <f>SUM(E36:E40)</f>
        <v>0</v>
      </c>
    </row>
    <row r="42" spans="1:5" ht="12.75">
      <c r="A42" s="156"/>
      <c r="B42" s="156"/>
      <c r="C42" s="156"/>
      <c r="D42" s="156"/>
      <c r="E42" s="156"/>
    </row>
    <row r="43" spans="1:5" ht="15.75">
      <c r="A43" s="608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3" s="608"/>
      <c r="C43" s="608"/>
      <c r="D43" s="608"/>
      <c r="E43" s="608"/>
    </row>
    <row r="44" spans="1:5" ht="13.5" thickBot="1">
      <c r="A44" s="156"/>
      <c r="B44" s="156"/>
      <c r="C44" s="156"/>
      <c r="D44" s="156"/>
      <c r="E44" s="156"/>
    </row>
    <row r="45" spans="1:8" ht="13.5" thickBot="1">
      <c r="A45" s="613" t="s">
        <v>99</v>
      </c>
      <c r="B45" s="614"/>
      <c r="C45" s="615"/>
      <c r="D45" s="611" t="s">
        <v>107</v>
      </c>
      <c r="E45" s="612"/>
      <c r="H45" s="36"/>
    </row>
    <row r="46" spans="1:5" ht="12.75">
      <c r="A46" s="616"/>
      <c r="B46" s="617"/>
      <c r="C46" s="618"/>
      <c r="D46" s="604"/>
      <c r="E46" s="605"/>
    </row>
    <row r="47" spans="1:5" ht="13.5" thickBot="1">
      <c r="A47" s="619"/>
      <c r="B47" s="620"/>
      <c r="C47" s="621"/>
      <c r="D47" s="606"/>
      <c r="E47" s="607"/>
    </row>
    <row r="48" spans="1:5" ht="13.5" thickBot="1">
      <c r="A48" s="601" t="s">
        <v>42</v>
      </c>
      <c r="B48" s="602"/>
      <c r="C48" s="603"/>
      <c r="D48" s="609">
        <f>SUM(D46:E47)</f>
        <v>0</v>
      </c>
      <c r="E48" s="610"/>
    </row>
  </sheetData>
  <sheetProtection/>
  <mergeCells count="13">
    <mergeCell ref="A45:C45"/>
    <mergeCell ref="A46:C46"/>
    <mergeCell ref="A47:C47"/>
    <mergeCell ref="A2:E2"/>
    <mergeCell ref="B23:E23"/>
    <mergeCell ref="D3:E3"/>
    <mergeCell ref="D24:E24"/>
    <mergeCell ref="A48:C48"/>
    <mergeCell ref="D46:E46"/>
    <mergeCell ref="D47:E47"/>
    <mergeCell ref="A43:E43"/>
    <mergeCell ref="D48:E48"/>
    <mergeCell ref="D45:E45"/>
  </mergeCells>
  <conditionalFormatting sqref="B41:D41 D48:E48 B20:E20 E26:E33 B33:D33 E36:E41 E5:E12 B12:D12 E15:E19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89">
      <selection activeCell="D97" sqref="D97"/>
    </sheetView>
  </sheetViews>
  <sheetFormatPr defaultColWidth="9.00390625" defaultRowHeight="12.75"/>
  <cols>
    <col min="1" max="1" width="19.50390625" style="289" customWidth="1"/>
    <col min="2" max="2" width="72.00390625" style="290" customWidth="1"/>
    <col min="3" max="3" width="14.375" style="291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D1" s="194" t="str">
        <f>+CONCATENATE("9.1. melléklet a ……/",LEFT(ÖSSZEFÜGGÉSEK!A5,4),". (….) önkormányzati rendelethez")</f>
        <v>9.1. melléklet a ……/2015. (….) önkormányzati rendelethez</v>
      </c>
    </row>
    <row r="2" spans="1:4" s="69" customFormat="1" ht="21" customHeight="1">
      <c r="A2" s="296" t="s">
        <v>52</v>
      </c>
      <c r="B2" s="271" t="s">
        <v>501</v>
      </c>
      <c r="C2" s="431"/>
      <c r="D2" s="433" t="s">
        <v>43</v>
      </c>
    </row>
    <row r="3" spans="1:4" s="69" customFormat="1" ht="16.5" thickBot="1">
      <c r="A3" s="174" t="s">
        <v>153</v>
      </c>
      <c r="B3" s="272" t="s">
        <v>355</v>
      </c>
      <c r="C3" s="432"/>
      <c r="D3" s="434" t="s">
        <v>43</v>
      </c>
    </row>
    <row r="4" spans="1:4" s="70" customFormat="1" ht="15.75" customHeight="1" thickBot="1">
      <c r="A4" s="175"/>
      <c r="B4" s="175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57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57" customFormat="1" ht="15.75" customHeight="1" thickBot="1">
      <c r="A7" s="178"/>
      <c r="B7" s="179" t="s">
        <v>46</v>
      </c>
      <c r="C7" s="436"/>
      <c r="D7" s="446"/>
    </row>
    <row r="8" spans="1:4" s="57" customFormat="1" ht="12" customHeight="1" thickBot="1">
      <c r="A8" s="27" t="s">
        <v>9</v>
      </c>
      <c r="B8" s="19" t="s">
        <v>201</v>
      </c>
      <c r="C8" s="375">
        <f>+C9+C10+C11+C12+C13+C14</f>
        <v>174417</v>
      </c>
      <c r="D8" s="219">
        <f>+D9+D10+D11+D12+D13+D14</f>
        <v>224012</v>
      </c>
    </row>
    <row r="9" spans="1:4" s="71" customFormat="1" ht="12" customHeight="1">
      <c r="A9" s="323" t="s">
        <v>71</v>
      </c>
      <c r="B9" s="306" t="s">
        <v>202</v>
      </c>
      <c r="C9" s="376">
        <v>68662</v>
      </c>
      <c r="D9" s="537">
        <v>68662</v>
      </c>
    </row>
    <row r="10" spans="1:4" s="72" customFormat="1" ht="12" customHeight="1">
      <c r="A10" s="324" t="s">
        <v>72</v>
      </c>
      <c r="B10" s="307" t="s">
        <v>203</v>
      </c>
      <c r="C10" s="377">
        <v>25611</v>
      </c>
      <c r="D10" s="508">
        <v>25879</v>
      </c>
    </row>
    <row r="11" spans="1:4" s="72" customFormat="1" ht="12" customHeight="1">
      <c r="A11" s="324" t="s">
        <v>73</v>
      </c>
      <c r="B11" s="307" t="s">
        <v>204</v>
      </c>
      <c r="C11" s="377">
        <v>34184</v>
      </c>
      <c r="D11" s="508">
        <v>42139</v>
      </c>
    </row>
    <row r="12" spans="1:4" s="72" customFormat="1" ht="12" customHeight="1">
      <c r="A12" s="324" t="s">
        <v>74</v>
      </c>
      <c r="B12" s="307" t="s">
        <v>205</v>
      </c>
      <c r="C12" s="377">
        <v>1793</v>
      </c>
      <c r="D12" s="508">
        <v>1919</v>
      </c>
    </row>
    <row r="13" spans="1:4" s="72" customFormat="1" ht="12" customHeight="1">
      <c r="A13" s="324" t="s">
        <v>108</v>
      </c>
      <c r="B13" s="307" t="s">
        <v>462</v>
      </c>
      <c r="C13" s="377">
        <v>44167</v>
      </c>
      <c r="D13" s="508">
        <v>85413</v>
      </c>
    </row>
    <row r="14" spans="1:4" s="71" customFormat="1" ht="12" customHeight="1" thickBot="1">
      <c r="A14" s="325" t="s">
        <v>75</v>
      </c>
      <c r="B14" s="308" t="s">
        <v>389</v>
      </c>
      <c r="C14" s="377"/>
      <c r="D14" s="509"/>
    </row>
    <row r="15" spans="1:4" s="71" customFormat="1" ht="12" customHeight="1" thickBot="1">
      <c r="A15" s="27" t="s">
        <v>10</v>
      </c>
      <c r="B15" s="214" t="s">
        <v>206</v>
      </c>
      <c r="C15" s="375">
        <f>+C16+C17+C18+C19+C20</f>
        <v>55607</v>
      </c>
      <c r="D15" s="219">
        <f>+D16+D17+D18+D19+D20</f>
        <v>189946</v>
      </c>
    </row>
    <row r="16" spans="1:4" s="71" customFormat="1" ht="12" customHeight="1">
      <c r="A16" s="323" t="s">
        <v>77</v>
      </c>
      <c r="B16" s="306" t="s">
        <v>207</v>
      </c>
      <c r="C16" s="376"/>
      <c r="D16" s="507"/>
    </row>
    <row r="17" spans="1:4" s="71" customFormat="1" ht="12" customHeight="1">
      <c r="A17" s="324" t="s">
        <v>78</v>
      </c>
      <c r="B17" s="307" t="s">
        <v>208</v>
      </c>
      <c r="C17" s="377"/>
      <c r="D17" s="511"/>
    </row>
    <row r="18" spans="1:4" s="71" customFormat="1" ht="12" customHeight="1">
      <c r="A18" s="324" t="s">
        <v>79</v>
      </c>
      <c r="B18" s="307" t="s">
        <v>377</v>
      </c>
      <c r="C18" s="377"/>
      <c r="D18" s="511"/>
    </row>
    <row r="19" spans="1:4" s="71" customFormat="1" ht="12" customHeight="1">
      <c r="A19" s="324" t="s">
        <v>80</v>
      </c>
      <c r="B19" s="307" t="s">
        <v>378</v>
      </c>
      <c r="C19" s="377"/>
      <c r="D19" s="511"/>
    </row>
    <row r="20" spans="1:4" s="71" customFormat="1" ht="12" customHeight="1">
      <c r="A20" s="324" t="s">
        <v>81</v>
      </c>
      <c r="B20" s="307" t="s">
        <v>209</v>
      </c>
      <c r="C20" s="377">
        <v>55607</v>
      </c>
      <c r="D20" s="532">
        <v>189946</v>
      </c>
    </row>
    <row r="21" spans="1:4" s="72" customFormat="1" ht="12" customHeight="1" thickBot="1">
      <c r="A21" s="325" t="s">
        <v>87</v>
      </c>
      <c r="B21" s="308" t="s">
        <v>210</v>
      </c>
      <c r="C21" s="378"/>
      <c r="D21" s="512"/>
    </row>
    <row r="22" spans="1:4" s="72" customFormat="1" ht="12" customHeight="1" thickBot="1">
      <c r="A22" s="27" t="s">
        <v>11</v>
      </c>
      <c r="B22" s="19" t="s">
        <v>211</v>
      </c>
      <c r="C22" s="375">
        <f>+C23+C24+C25+C26+C27</f>
        <v>20593</v>
      </c>
      <c r="D22" s="219">
        <f>+D23+D24+D25+D26+D27</f>
        <v>91507</v>
      </c>
    </row>
    <row r="23" spans="1:4" s="72" customFormat="1" ht="12" customHeight="1">
      <c r="A23" s="323" t="s">
        <v>60</v>
      </c>
      <c r="B23" s="306" t="s">
        <v>212</v>
      </c>
      <c r="C23" s="376">
        <v>20593</v>
      </c>
      <c r="D23" s="514">
        <v>66973</v>
      </c>
    </row>
    <row r="24" spans="1:4" s="71" customFormat="1" ht="12" customHeight="1">
      <c r="A24" s="324" t="s">
        <v>61</v>
      </c>
      <c r="B24" s="307" t="s">
        <v>213</v>
      </c>
      <c r="C24" s="377"/>
      <c r="D24" s="511"/>
    </row>
    <row r="25" spans="1:4" s="72" customFormat="1" ht="12" customHeight="1">
      <c r="A25" s="324" t="s">
        <v>62</v>
      </c>
      <c r="B25" s="307" t="s">
        <v>379</v>
      </c>
      <c r="C25" s="377"/>
      <c r="D25" s="508">
        <v>5000</v>
      </c>
    </row>
    <row r="26" spans="1:4" s="72" customFormat="1" ht="12" customHeight="1">
      <c r="A26" s="324" t="s">
        <v>63</v>
      </c>
      <c r="B26" s="307" t="s">
        <v>380</v>
      </c>
      <c r="C26" s="377"/>
      <c r="D26" s="508"/>
    </row>
    <row r="27" spans="1:4" s="72" customFormat="1" ht="12" customHeight="1">
      <c r="A27" s="324" t="s">
        <v>122</v>
      </c>
      <c r="B27" s="307" t="s">
        <v>214</v>
      </c>
      <c r="C27" s="377"/>
      <c r="D27" s="508">
        <v>19534</v>
      </c>
    </row>
    <row r="28" spans="1:4" s="72" customFormat="1" ht="12" customHeight="1" thickBot="1">
      <c r="A28" s="325" t="s">
        <v>123</v>
      </c>
      <c r="B28" s="308" t="s">
        <v>215</v>
      </c>
      <c r="C28" s="378"/>
      <c r="D28" s="512"/>
    </row>
    <row r="29" spans="1:4" s="72" customFormat="1" ht="12" customHeight="1" thickBot="1">
      <c r="A29" s="27" t="s">
        <v>124</v>
      </c>
      <c r="B29" s="19" t="s">
        <v>216</v>
      </c>
      <c r="C29" s="379">
        <f>+C30+C34+C35+C36</f>
        <v>19380</v>
      </c>
      <c r="D29" s="225">
        <f>+D30+D34+D35+D36</f>
        <v>19380</v>
      </c>
    </row>
    <row r="30" spans="1:4" s="72" customFormat="1" ht="12" customHeight="1">
      <c r="A30" s="323" t="s">
        <v>217</v>
      </c>
      <c r="B30" s="306" t="s">
        <v>463</v>
      </c>
      <c r="C30" s="380">
        <f>+C31+C32+C33</f>
        <v>16380</v>
      </c>
      <c r="D30" s="514">
        <v>16380</v>
      </c>
    </row>
    <row r="31" spans="1:4" s="72" customFormat="1" ht="12" customHeight="1">
      <c r="A31" s="324" t="s">
        <v>218</v>
      </c>
      <c r="B31" s="307" t="s">
        <v>223</v>
      </c>
      <c r="C31" s="377">
        <v>480</v>
      </c>
      <c r="D31" s="508">
        <v>480</v>
      </c>
    </row>
    <row r="32" spans="1:4" s="72" customFormat="1" ht="12" customHeight="1">
      <c r="A32" s="324" t="s">
        <v>219</v>
      </c>
      <c r="B32" s="307" t="s">
        <v>224</v>
      </c>
      <c r="C32" s="377">
        <v>15900</v>
      </c>
      <c r="D32" s="508">
        <v>15900</v>
      </c>
    </row>
    <row r="33" spans="1:4" s="72" customFormat="1" ht="12" customHeight="1">
      <c r="A33" s="324" t="s">
        <v>393</v>
      </c>
      <c r="B33" s="362" t="s">
        <v>394</v>
      </c>
      <c r="C33" s="377"/>
      <c r="D33" s="508"/>
    </row>
    <row r="34" spans="1:4" s="72" customFormat="1" ht="12" customHeight="1">
      <c r="A34" s="324" t="s">
        <v>220</v>
      </c>
      <c r="B34" s="307" t="s">
        <v>225</v>
      </c>
      <c r="C34" s="377">
        <v>2500</v>
      </c>
      <c r="D34" s="508">
        <v>2500</v>
      </c>
    </row>
    <row r="35" spans="1:4" s="72" customFormat="1" ht="12" customHeight="1">
      <c r="A35" s="324" t="s">
        <v>221</v>
      </c>
      <c r="B35" s="307" t="s">
        <v>226</v>
      </c>
      <c r="C35" s="377"/>
      <c r="D35" s="508"/>
    </row>
    <row r="36" spans="1:4" s="72" customFormat="1" ht="12" customHeight="1" thickBot="1">
      <c r="A36" s="325" t="s">
        <v>222</v>
      </c>
      <c r="B36" s="308" t="s">
        <v>227</v>
      </c>
      <c r="C36" s="378">
        <v>500</v>
      </c>
      <c r="D36" s="512">
        <v>500</v>
      </c>
    </row>
    <row r="37" spans="1:4" s="72" customFormat="1" ht="12" customHeight="1" thickBot="1">
      <c r="A37" s="27" t="s">
        <v>13</v>
      </c>
      <c r="B37" s="19" t="s">
        <v>390</v>
      </c>
      <c r="C37" s="375">
        <f>SUM(C38:C48)</f>
        <v>20431</v>
      </c>
      <c r="D37" s="219">
        <f>SUM(D38:D48)</f>
        <v>20431</v>
      </c>
    </row>
    <row r="38" spans="1:4" s="72" customFormat="1" ht="12" customHeight="1">
      <c r="A38" s="323" t="s">
        <v>64</v>
      </c>
      <c r="B38" s="306" t="s">
        <v>230</v>
      </c>
      <c r="C38" s="376">
        <v>4000</v>
      </c>
      <c r="D38" s="514">
        <v>4000</v>
      </c>
    </row>
    <row r="39" spans="1:4" s="72" customFormat="1" ht="12" customHeight="1">
      <c r="A39" s="324" t="s">
        <v>65</v>
      </c>
      <c r="B39" s="307" t="s">
        <v>231</v>
      </c>
      <c r="C39" s="377">
        <v>4551</v>
      </c>
      <c r="D39" s="508">
        <v>4551</v>
      </c>
    </row>
    <row r="40" spans="1:4" s="72" customFormat="1" ht="12" customHeight="1">
      <c r="A40" s="324" t="s">
        <v>66</v>
      </c>
      <c r="B40" s="307" t="s">
        <v>232</v>
      </c>
      <c r="C40" s="377">
        <v>186</v>
      </c>
      <c r="D40" s="508">
        <v>186</v>
      </c>
    </row>
    <row r="41" spans="1:4" s="72" customFormat="1" ht="12" customHeight="1">
      <c r="A41" s="324" t="s">
        <v>126</v>
      </c>
      <c r="B41" s="307" t="s">
        <v>233</v>
      </c>
      <c r="C41" s="377"/>
      <c r="D41" s="508"/>
    </row>
    <row r="42" spans="1:4" s="72" customFormat="1" ht="12" customHeight="1">
      <c r="A42" s="324" t="s">
        <v>127</v>
      </c>
      <c r="B42" s="307" t="s">
        <v>234</v>
      </c>
      <c r="C42" s="377">
        <v>639</v>
      </c>
      <c r="D42" s="508">
        <v>639</v>
      </c>
    </row>
    <row r="43" spans="1:4" s="72" customFormat="1" ht="12" customHeight="1">
      <c r="A43" s="324" t="s">
        <v>128</v>
      </c>
      <c r="B43" s="307" t="s">
        <v>235</v>
      </c>
      <c r="C43" s="377">
        <v>2215</v>
      </c>
      <c r="D43" s="508">
        <v>2215</v>
      </c>
    </row>
    <row r="44" spans="1:4" s="72" customFormat="1" ht="12" customHeight="1">
      <c r="A44" s="324" t="s">
        <v>129</v>
      </c>
      <c r="B44" s="307" t="s">
        <v>236</v>
      </c>
      <c r="C44" s="377">
        <v>140</v>
      </c>
      <c r="D44" s="508">
        <v>140</v>
      </c>
    </row>
    <row r="45" spans="1:4" s="72" customFormat="1" ht="12" customHeight="1">
      <c r="A45" s="324" t="s">
        <v>130</v>
      </c>
      <c r="B45" s="307" t="s">
        <v>237</v>
      </c>
      <c r="C45" s="377">
        <v>8700</v>
      </c>
      <c r="D45" s="508">
        <v>8700</v>
      </c>
    </row>
    <row r="46" spans="1:4" s="72" customFormat="1" ht="12" customHeight="1">
      <c r="A46" s="324" t="s">
        <v>228</v>
      </c>
      <c r="B46" s="307" t="s">
        <v>238</v>
      </c>
      <c r="C46" s="381"/>
      <c r="D46" s="508"/>
    </row>
    <row r="47" spans="1:4" s="72" customFormat="1" ht="12" customHeight="1">
      <c r="A47" s="325" t="s">
        <v>229</v>
      </c>
      <c r="B47" s="308" t="s">
        <v>392</v>
      </c>
      <c r="C47" s="382"/>
      <c r="D47" s="508"/>
    </row>
    <row r="48" spans="1:4" s="72" customFormat="1" ht="12" customHeight="1" thickBot="1">
      <c r="A48" s="325" t="s">
        <v>391</v>
      </c>
      <c r="B48" s="308" t="s">
        <v>239</v>
      </c>
      <c r="C48" s="382"/>
      <c r="D48" s="512"/>
    </row>
    <row r="49" spans="1:4" s="72" customFormat="1" ht="12" customHeight="1" thickBot="1">
      <c r="A49" s="27" t="s">
        <v>14</v>
      </c>
      <c r="B49" s="19" t="s">
        <v>240</v>
      </c>
      <c r="C49" s="375">
        <f>SUM(C50:C54)</f>
        <v>0</v>
      </c>
      <c r="D49" s="513"/>
    </row>
    <row r="50" spans="1:4" s="72" customFormat="1" ht="12" customHeight="1">
      <c r="A50" s="323" t="s">
        <v>67</v>
      </c>
      <c r="B50" s="306" t="s">
        <v>244</v>
      </c>
      <c r="C50" s="383"/>
      <c r="D50" s="514"/>
    </row>
    <row r="51" spans="1:4" s="72" customFormat="1" ht="12" customHeight="1">
      <c r="A51" s="324" t="s">
        <v>68</v>
      </c>
      <c r="B51" s="307" t="s">
        <v>245</v>
      </c>
      <c r="C51" s="381"/>
      <c r="D51" s="508"/>
    </row>
    <row r="52" spans="1:4" s="72" customFormat="1" ht="12" customHeight="1">
      <c r="A52" s="324" t="s">
        <v>241</v>
      </c>
      <c r="B52" s="307" t="s">
        <v>246</v>
      </c>
      <c r="C52" s="381"/>
      <c r="D52" s="508"/>
    </row>
    <row r="53" spans="1:4" s="72" customFormat="1" ht="12" customHeight="1">
      <c r="A53" s="324" t="s">
        <v>242</v>
      </c>
      <c r="B53" s="307" t="s">
        <v>247</v>
      </c>
      <c r="C53" s="381"/>
      <c r="D53" s="508"/>
    </row>
    <row r="54" spans="1:4" s="72" customFormat="1" ht="12" customHeight="1" thickBot="1">
      <c r="A54" s="325" t="s">
        <v>243</v>
      </c>
      <c r="B54" s="308" t="s">
        <v>248</v>
      </c>
      <c r="C54" s="382"/>
      <c r="D54" s="512"/>
    </row>
    <row r="55" spans="1:4" s="72" customFormat="1" ht="12" customHeight="1" thickBot="1">
      <c r="A55" s="27" t="s">
        <v>131</v>
      </c>
      <c r="B55" s="19" t="s">
        <v>249</v>
      </c>
      <c r="C55" s="375">
        <f>SUM(C56:C58)</f>
        <v>240</v>
      </c>
      <c r="D55" s="219">
        <f>SUM(D56:D58)</f>
        <v>1680</v>
      </c>
    </row>
    <row r="56" spans="1:4" s="72" customFormat="1" ht="12" customHeight="1">
      <c r="A56" s="323" t="s">
        <v>69</v>
      </c>
      <c r="B56" s="306" t="s">
        <v>250</v>
      </c>
      <c r="C56" s="376"/>
      <c r="D56" s="514"/>
    </row>
    <row r="57" spans="1:4" s="72" customFormat="1" ht="12" customHeight="1">
      <c r="A57" s="324" t="s">
        <v>70</v>
      </c>
      <c r="B57" s="307" t="s">
        <v>381</v>
      </c>
      <c r="C57" s="377"/>
      <c r="D57" s="508"/>
    </row>
    <row r="58" spans="1:4" s="72" customFormat="1" ht="12" customHeight="1">
      <c r="A58" s="324" t="s">
        <v>253</v>
      </c>
      <c r="B58" s="307" t="s">
        <v>251</v>
      </c>
      <c r="C58" s="377">
        <v>240</v>
      </c>
      <c r="D58" s="508">
        <v>1680</v>
      </c>
    </row>
    <row r="59" spans="1:4" s="72" customFormat="1" ht="12" customHeight="1" thickBot="1">
      <c r="A59" s="325" t="s">
        <v>254</v>
      </c>
      <c r="B59" s="308" t="s">
        <v>252</v>
      </c>
      <c r="C59" s="378"/>
      <c r="D59" s="512"/>
    </row>
    <row r="60" spans="1:4" s="72" customFormat="1" ht="12" customHeight="1" thickBot="1">
      <c r="A60" s="27" t="s">
        <v>16</v>
      </c>
      <c r="B60" s="214" t="s">
        <v>255</v>
      </c>
      <c r="C60" s="375">
        <f>SUM(C61:C63)</f>
        <v>90</v>
      </c>
      <c r="D60" s="219">
        <f>SUM(D61:D63)</f>
        <v>16197</v>
      </c>
    </row>
    <row r="61" spans="1:4" s="72" customFormat="1" ht="12" customHeight="1">
      <c r="A61" s="323" t="s">
        <v>132</v>
      </c>
      <c r="B61" s="306" t="s">
        <v>257</v>
      </c>
      <c r="C61" s="381"/>
      <c r="D61" s="514"/>
    </row>
    <row r="62" spans="1:4" s="72" customFormat="1" ht="12" customHeight="1">
      <c r="A62" s="324" t="s">
        <v>133</v>
      </c>
      <c r="B62" s="307" t="s">
        <v>382</v>
      </c>
      <c r="C62" s="381"/>
      <c r="D62" s="508">
        <v>16107</v>
      </c>
    </row>
    <row r="63" spans="1:4" s="72" customFormat="1" ht="12" customHeight="1">
      <c r="A63" s="324" t="s">
        <v>178</v>
      </c>
      <c r="B63" s="307" t="s">
        <v>258</v>
      </c>
      <c r="C63" s="381">
        <v>90</v>
      </c>
      <c r="D63" s="508">
        <v>90</v>
      </c>
    </row>
    <row r="64" spans="1:4" s="72" customFormat="1" ht="12" customHeight="1" thickBot="1">
      <c r="A64" s="325" t="s">
        <v>256</v>
      </c>
      <c r="B64" s="308" t="s">
        <v>259</v>
      </c>
      <c r="C64" s="381"/>
      <c r="D64" s="512"/>
    </row>
    <row r="65" spans="1:4" s="72" customFormat="1" ht="12" customHeight="1" thickBot="1">
      <c r="A65" s="27" t="s">
        <v>17</v>
      </c>
      <c r="B65" s="19" t="s">
        <v>260</v>
      </c>
      <c r="C65" s="379">
        <f>+C8+C15+C22+C29+C37+C49+C55+C60</f>
        <v>290758</v>
      </c>
      <c r="D65" s="225">
        <f>+D8+D15+D22+D29+D37+D49+D55+D60</f>
        <v>563153</v>
      </c>
    </row>
    <row r="66" spans="1:4" s="72" customFormat="1" ht="12" customHeight="1" thickBot="1">
      <c r="A66" s="326" t="s">
        <v>351</v>
      </c>
      <c r="B66" s="214" t="s">
        <v>262</v>
      </c>
      <c r="C66" s="375">
        <f>SUM(C67:C69)</f>
        <v>0</v>
      </c>
      <c r="D66" s="513"/>
    </row>
    <row r="67" spans="1:4" s="72" customFormat="1" ht="12" customHeight="1">
      <c r="A67" s="323" t="s">
        <v>293</v>
      </c>
      <c r="B67" s="306" t="s">
        <v>263</v>
      </c>
      <c r="C67" s="381"/>
      <c r="D67" s="514"/>
    </row>
    <row r="68" spans="1:4" s="72" customFormat="1" ht="12" customHeight="1">
      <c r="A68" s="324" t="s">
        <v>302</v>
      </c>
      <c r="B68" s="307" t="s">
        <v>264</v>
      </c>
      <c r="C68" s="381"/>
      <c r="D68" s="508"/>
    </row>
    <row r="69" spans="1:4" s="72" customFormat="1" ht="12" customHeight="1" thickBot="1">
      <c r="A69" s="325" t="s">
        <v>303</v>
      </c>
      <c r="B69" s="309" t="s">
        <v>265</v>
      </c>
      <c r="C69" s="381"/>
      <c r="D69" s="512"/>
    </row>
    <row r="70" spans="1:4" s="72" customFormat="1" ht="12" customHeight="1" thickBot="1">
      <c r="A70" s="326" t="s">
        <v>266</v>
      </c>
      <c r="B70" s="214" t="s">
        <v>267</v>
      </c>
      <c r="C70" s="375">
        <f>SUM(C71:C74)</f>
        <v>0</v>
      </c>
      <c r="D70" s="519">
        <f>SUM(D71:D74)</f>
        <v>300000</v>
      </c>
    </row>
    <row r="71" spans="1:4" s="72" customFormat="1" ht="12" customHeight="1">
      <c r="A71" s="323" t="s">
        <v>109</v>
      </c>
      <c r="B71" s="306" t="s">
        <v>268</v>
      </c>
      <c r="C71" s="381"/>
      <c r="D71" s="514">
        <v>300000</v>
      </c>
    </row>
    <row r="72" spans="1:4" s="72" customFormat="1" ht="12" customHeight="1">
      <c r="A72" s="324" t="s">
        <v>110</v>
      </c>
      <c r="B72" s="307" t="s">
        <v>269</v>
      </c>
      <c r="C72" s="381"/>
      <c r="D72" s="508"/>
    </row>
    <row r="73" spans="1:4" s="72" customFormat="1" ht="12" customHeight="1">
      <c r="A73" s="324" t="s">
        <v>294</v>
      </c>
      <c r="B73" s="307" t="s">
        <v>270</v>
      </c>
      <c r="C73" s="381"/>
      <c r="D73" s="508"/>
    </row>
    <row r="74" spans="1:4" s="72" customFormat="1" ht="12" customHeight="1" thickBot="1">
      <c r="A74" s="325" t="s">
        <v>295</v>
      </c>
      <c r="B74" s="308" t="s">
        <v>271</v>
      </c>
      <c r="C74" s="381"/>
      <c r="D74" s="512"/>
    </row>
    <row r="75" spans="1:4" s="72" customFormat="1" ht="12" customHeight="1" thickBot="1">
      <c r="A75" s="326" t="s">
        <v>272</v>
      </c>
      <c r="B75" s="214" t="s">
        <v>273</v>
      </c>
      <c r="C75" s="375">
        <f>SUM(C76:C77)</f>
        <v>0</v>
      </c>
      <c r="D75" s="219">
        <f>SUM(D76:D77)</f>
        <v>34978</v>
      </c>
    </row>
    <row r="76" spans="1:4" s="72" customFormat="1" ht="12" customHeight="1">
      <c r="A76" s="323" t="s">
        <v>296</v>
      </c>
      <c r="B76" s="306" t="s">
        <v>274</v>
      </c>
      <c r="C76" s="381"/>
      <c r="D76" s="514">
        <v>34978</v>
      </c>
    </row>
    <row r="77" spans="1:4" s="72" customFormat="1" ht="12" customHeight="1" thickBot="1">
      <c r="A77" s="325" t="s">
        <v>297</v>
      </c>
      <c r="B77" s="308" t="s">
        <v>275</v>
      </c>
      <c r="C77" s="381"/>
      <c r="D77" s="512"/>
    </row>
    <row r="78" spans="1:4" s="71" customFormat="1" ht="12" customHeight="1" thickBot="1">
      <c r="A78" s="326" t="s">
        <v>276</v>
      </c>
      <c r="B78" s="214" t="s">
        <v>277</v>
      </c>
      <c r="C78" s="375">
        <f>SUM(C79:C81)</f>
        <v>70363</v>
      </c>
      <c r="D78" s="219">
        <f>SUM(D79:D81)</f>
        <v>70363</v>
      </c>
    </row>
    <row r="79" spans="1:4" s="72" customFormat="1" ht="12" customHeight="1">
      <c r="A79" s="323" t="s">
        <v>298</v>
      </c>
      <c r="B79" s="306" t="s">
        <v>278</v>
      </c>
      <c r="C79" s="381"/>
      <c r="D79" s="514"/>
    </row>
    <row r="80" spans="1:4" s="72" customFormat="1" ht="12" customHeight="1">
      <c r="A80" s="324" t="s">
        <v>299</v>
      </c>
      <c r="B80" s="307" t="s">
        <v>279</v>
      </c>
      <c r="C80" s="381"/>
      <c r="D80" s="508"/>
    </row>
    <row r="81" spans="1:4" s="72" customFormat="1" ht="12" customHeight="1" thickBot="1">
      <c r="A81" s="325" t="s">
        <v>300</v>
      </c>
      <c r="B81" s="308" t="s">
        <v>280</v>
      </c>
      <c r="C81" s="381">
        <v>70363</v>
      </c>
      <c r="D81" s="512">
        <v>70363</v>
      </c>
    </row>
    <row r="82" spans="1:4" s="72" customFormat="1" ht="12" customHeight="1" thickBot="1">
      <c r="A82" s="326" t="s">
        <v>281</v>
      </c>
      <c r="B82" s="214" t="s">
        <v>301</v>
      </c>
      <c r="C82" s="375">
        <f>SUM(C83:C86)</f>
        <v>0</v>
      </c>
      <c r="D82" s="513"/>
    </row>
    <row r="83" spans="1:4" s="72" customFormat="1" ht="12" customHeight="1">
      <c r="A83" s="327" t="s">
        <v>282</v>
      </c>
      <c r="B83" s="306" t="s">
        <v>283</v>
      </c>
      <c r="C83" s="381"/>
      <c r="D83" s="514"/>
    </row>
    <row r="84" spans="1:4" s="72" customFormat="1" ht="12" customHeight="1">
      <c r="A84" s="328" t="s">
        <v>284</v>
      </c>
      <c r="B84" s="307" t="s">
        <v>285</v>
      </c>
      <c r="C84" s="381"/>
      <c r="D84" s="508"/>
    </row>
    <row r="85" spans="1:4" s="72" customFormat="1" ht="12" customHeight="1">
      <c r="A85" s="328" t="s">
        <v>286</v>
      </c>
      <c r="B85" s="307" t="s">
        <v>287</v>
      </c>
      <c r="C85" s="381"/>
      <c r="D85" s="508"/>
    </row>
    <row r="86" spans="1:4" s="71" customFormat="1" ht="12" customHeight="1" thickBot="1">
      <c r="A86" s="329" t="s">
        <v>288</v>
      </c>
      <c r="B86" s="308" t="s">
        <v>289</v>
      </c>
      <c r="C86" s="381"/>
      <c r="D86" s="509"/>
    </row>
    <row r="87" spans="1:4" s="71" customFormat="1" ht="12" customHeight="1" thickBot="1">
      <c r="A87" s="326" t="s">
        <v>290</v>
      </c>
      <c r="B87" s="214" t="s">
        <v>434</v>
      </c>
      <c r="C87" s="384"/>
      <c r="D87" s="510"/>
    </row>
    <row r="88" spans="1:4" s="71" customFormat="1" ht="12" customHeight="1" thickBot="1">
      <c r="A88" s="326" t="s">
        <v>464</v>
      </c>
      <c r="B88" s="214" t="s">
        <v>291</v>
      </c>
      <c r="C88" s="384"/>
      <c r="D88" s="510"/>
    </row>
    <row r="89" spans="1:4" s="71" customFormat="1" ht="12" customHeight="1" thickBot="1">
      <c r="A89" s="326" t="s">
        <v>465</v>
      </c>
      <c r="B89" s="313" t="s">
        <v>437</v>
      </c>
      <c r="C89" s="379">
        <f>+C66+C70+C75+C78+C82+C88+C87</f>
        <v>70363</v>
      </c>
      <c r="D89" s="225">
        <f>+D66+D70+D75+D78+D82+D88+D87</f>
        <v>405341</v>
      </c>
    </row>
    <row r="90" spans="1:4" s="71" customFormat="1" ht="12" customHeight="1" thickBot="1">
      <c r="A90" s="330" t="s">
        <v>466</v>
      </c>
      <c r="B90" s="314" t="s">
        <v>467</v>
      </c>
      <c r="C90" s="379">
        <f>+C65+C89</f>
        <v>361121</v>
      </c>
      <c r="D90" s="225">
        <f>+D65+D89</f>
        <v>968494</v>
      </c>
    </row>
    <row r="91" spans="1:4" s="72" customFormat="1" ht="15" customHeight="1" thickBot="1">
      <c r="A91" s="183"/>
      <c r="B91" s="184"/>
      <c r="C91" s="275"/>
      <c r="D91" s="515"/>
    </row>
    <row r="92" spans="1:4" s="57" customFormat="1" ht="16.5" customHeight="1" thickBot="1">
      <c r="A92" s="187"/>
      <c r="B92" s="188" t="s">
        <v>47</v>
      </c>
      <c r="C92" s="437"/>
      <c r="D92" s="506"/>
    </row>
    <row r="93" spans="1:4" s="73" customFormat="1" ht="12" customHeight="1" thickBot="1">
      <c r="A93" s="298" t="s">
        <v>9</v>
      </c>
      <c r="B93" s="26" t="s">
        <v>471</v>
      </c>
      <c r="C93" s="389">
        <f>+C94+C95+C96+C97+C98+C111</f>
        <v>169038</v>
      </c>
      <c r="D93" s="219">
        <f>+D94+D95+D96+D97+D98+D111</f>
        <v>376149</v>
      </c>
    </row>
    <row r="94" spans="1:4" ht="12" customHeight="1">
      <c r="A94" s="331" t="s">
        <v>71</v>
      </c>
      <c r="B94" s="8" t="s">
        <v>39</v>
      </c>
      <c r="C94" s="390">
        <v>73302</v>
      </c>
      <c r="D94" s="516">
        <v>180722</v>
      </c>
    </row>
    <row r="95" spans="1:4" ht="12" customHeight="1">
      <c r="A95" s="324" t="s">
        <v>72</v>
      </c>
      <c r="B95" s="6" t="s">
        <v>134</v>
      </c>
      <c r="C95" s="377">
        <v>13786</v>
      </c>
      <c r="D95" s="508">
        <v>28567</v>
      </c>
    </row>
    <row r="96" spans="1:4" ht="12" customHeight="1">
      <c r="A96" s="324" t="s">
        <v>73</v>
      </c>
      <c r="B96" s="6" t="s">
        <v>100</v>
      </c>
      <c r="C96" s="378">
        <v>61402</v>
      </c>
      <c r="D96" s="508">
        <v>109866</v>
      </c>
    </row>
    <row r="97" spans="1:4" ht="12" customHeight="1">
      <c r="A97" s="324" t="s">
        <v>74</v>
      </c>
      <c r="B97" s="9" t="s">
        <v>135</v>
      </c>
      <c r="C97" s="378">
        <v>16038</v>
      </c>
      <c r="D97" s="508">
        <v>33766</v>
      </c>
    </row>
    <row r="98" spans="1:4" ht="12" customHeight="1">
      <c r="A98" s="324" t="s">
        <v>82</v>
      </c>
      <c r="B98" s="17" t="s">
        <v>136</v>
      </c>
      <c r="C98" s="378">
        <v>4110</v>
      </c>
      <c r="D98" s="508">
        <f>SUM(D99:D110)</f>
        <v>22828</v>
      </c>
    </row>
    <row r="99" spans="1:4" ht="12" customHeight="1">
      <c r="A99" s="324" t="s">
        <v>75</v>
      </c>
      <c r="B99" s="6" t="s">
        <v>468</v>
      </c>
      <c r="C99" s="378"/>
      <c r="D99" s="508"/>
    </row>
    <row r="100" spans="1:4" ht="12" customHeight="1">
      <c r="A100" s="324" t="s">
        <v>76</v>
      </c>
      <c r="B100" s="91" t="s">
        <v>400</v>
      </c>
      <c r="C100" s="378"/>
      <c r="D100" s="508"/>
    </row>
    <row r="101" spans="1:4" ht="12" customHeight="1">
      <c r="A101" s="324" t="s">
        <v>83</v>
      </c>
      <c r="B101" s="91" t="s">
        <v>399</v>
      </c>
      <c r="C101" s="378"/>
      <c r="D101" s="508"/>
    </row>
    <row r="102" spans="1:4" ht="12" customHeight="1">
      <c r="A102" s="324" t="s">
        <v>84</v>
      </c>
      <c r="B102" s="91" t="s">
        <v>307</v>
      </c>
      <c r="C102" s="378"/>
      <c r="D102" s="508"/>
    </row>
    <row r="103" spans="1:4" ht="12" customHeight="1">
      <c r="A103" s="324" t="s">
        <v>85</v>
      </c>
      <c r="B103" s="92" t="s">
        <v>308</v>
      </c>
      <c r="C103" s="378"/>
      <c r="D103" s="508"/>
    </row>
    <row r="104" spans="1:4" ht="12" customHeight="1">
      <c r="A104" s="324" t="s">
        <v>86</v>
      </c>
      <c r="B104" s="92" t="s">
        <v>309</v>
      </c>
      <c r="C104" s="378"/>
      <c r="D104" s="508"/>
    </row>
    <row r="105" spans="1:4" ht="12" customHeight="1">
      <c r="A105" s="324" t="s">
        <v>88</v>
      </c>
      <c r="B105" s="91" t="s">
        <v>310</v>
      </c>
      <c r="C105" s="378">
        <v>500</v>
      </c>
      <c r="D105" s="508">
        <v>17768</v>
      </c>
    </row>
    <row r="106" spans="1:4" ht="12" customHeight="1">
      <c r="A106" s="324" t="s">
        <v>137</v>
      </c>
      <c r="B106" s="91" t="s">
        <v>311</v>
      </c>
      <c r="C106" s="378"/>
      <c r="D106" s="508"/>
    </row>
    <row r="107" spans="1:4" ht="12" customHeight="1">
      <c r="A107" s="324" t="s">
        <v>305</v>
      </c>
      <c r="B107" s="92" t="s">
        <v>312</v>
      </c>
      <c r="C107" s="378"/>
      <c r="D107" s="508"/>
    </row>
    <row r="108" spans="1:4" ht="12" customHeight="1">
      <c r="A108" s="332" t="s">
        <v>306</v>
      </c>
      <c r="B108" s="93" t="s">
        <v>313</v>
      </c>
      <c r="C108" s="378"/>
      <c r="D108" s="508"/>
    </row>
    <row r="109" spans="1:4" ht="12" customHeight="1">
      <c r="A109" s="324" t="s">
        <v>397</v>
      </c>
      <c r="B109" s="93" t="s">
        <v>314</v>
      </c>
      <c r="C109" s="378"/>
      <c r="D109" s="508"/>
    </row>
    <row r="110" spans="1:4" ht="12" customHeight="1">
      <c r="A110" s="324" t="s">
        <v>398</v>
      </c>
      <c r="B110" s="92" t="s">
        <v>315</v>
      </c>
      <c r="C110" s="377">
        <v>3610</v>
      </c>
      <c r="D110" s="508">
        <v>5060</v>
      </c>
    </row>
    <row r="111" spans="1:4" ht="12" customHeight="1">
      <c r="A111" s="324" t="s">
        <v>402</v>
      </c>
      <c r="B111" s="9" t="s">
        <v>40</v>
      </c>
      <c r="C111" s="377">
        <v>400</v>
      </c>
      <c r="D111" s="508">
        <v>400</v>
      </c>
    </row>
    <row r="112" spans="1:4" ht="12" customHeight="1">
      <c r="A112" s="325" t="s">
        <v>403</v>
      </c>
      <c r="B112" s="6" t="s">
        <v>469</v>
      </c>
      <c r="C112" s="378">
        <v>400</v>
      </c>
      <c r="D112" s="508">
        <v>400</v>
      </c>
    </row>
    <row r="113" spans="1:4" ht="12" customHeight="1" thickBot="1">
      <c r="A113" s="333" t="s">
        <v>404</v>
      </c>
      <c r="B113" s="94" t="s">
        <v>470</v>
      </c>
      <c r="C113" s="391"/>
      <c r="D113" s="512"/>
    </row>
    <row r="114" spans="1:4" ht="12" customHeight="1" thickBot="1">
      <c r="A114" s="27" t="s">
        <v>10</v>
      </c>
      <c r="B114" s="25" t="s">
        <v>316</v>
      </c>
      <c r="C114" s="375">
        <f>+C115+C117+C119</f>
        <v>98069</v>
      </c>
      <c r="D114" s="219">
        <f>+D115+D117+D119</f>
        <v>185194</v>
      </c>
    </row>
    <row r="115" spans="1:4" ht="12" customHeight="1">
      <c r="A115" s="323" t="s">
        <v>77</v>
      </c>
      <c r="B115" s="6" t="s">
        <v>176</v>
      </c>
      <c r="C115" s="376">
        <v>86851</v>
      </c>
      <c r="D115" s="514">
        <v>151542</v>
      </c>
    </row>
    <row r="116" spans="1:4" ht="12" customHeight="1">
      <c r="A116" s="323" t="s">
        <v>78</v>
      </c>
      <c r="B116" s="10" t="s">
        <v>320</v>
      </c>
      <c r="C116" s="376">
        <v>20593</v>
      </c>
      <c r="D116" s="508" t="s">
        <v>512</v>
      </c>
    </row>
    <row r="117" spans="1:4" ht="12" customHeight="1">
      <c r="A117" s="323" t="s">
        <v>79</v>
      </c>
      <c r="B117" s="10" t="s">
        <v>138</v>
      </c>
      <c r="C117" s="377">
        <v>11218</v>
      </c>
      <c r="D117" s="508">
        <v>11218</v>
      </c>
    </row>
    <row r="118" spans="1:4" ht="12" customHeight="1">
      <c r="A118" s="323" t="s">
        <v>80</v>
      </c>
      <c r="B118" s="10" t="s">
        <v>321</v>
      </c>
      <c r="C118" s="393"/>
      <c r="D118" s="508"/>
    </row>
    <row r="119" spans="1:4" ht="12" customHeight="1">
      <c r="A119" s="323" t="s">
        <v>81</v>
      </c>
      <c r="B119" s="216" t="s">
        <v>179</v>
      </c>
      <c r="C119" s="393"/>
      <c r="D119" s="508">
        <f>SUM(D120:D127)</f>
        <v>22434</v>
      </c>
    </row>
    <row r="120" spans="1:4" ht="12" customHeight="1">
      <c r="A120" s="323" t="s">
        <v>87</v>
      </c>
      <c r="B120" s="215" t="s">
        <v>383</v>
      </c>
      <c r="C120" s="393"/>
      <c r="D120" s="508"/>
    </row>
    <row r="121" spans="1:4" ht="12" customHeight="1">
      <c r="A121" s="323" t="s">
        <v>89</v>
      </c>
      <c r="B121" s="302" t="s">
        <v>326</v>
      </c>
      <c r="C121" s="393"/>
      <c r="D121" s="508">
        <v>5000</v>
      </c>
    </row>
    <row r="122" spans="1:4" ht="12" customHeight="1">
      <c r="A122" s="323" t="s">
        <v>139</v>
      </c>
      <c r="B122" s="92" t="s">
        <v>309</v>
      </c>
      <c r="C122" s="393"/>
      <c r="D122" s="508"/>
    </row>
    <row r="123" spans="1:4" ht="12" customHeight="1">
      <c r="A123" s="323" t="s">
        <v>140</v>
      </c>
      <c r="B123" s="92" t="s">
        <v>325</v>
      </c>
      <c r="C123" s="393"/>
      <c r="D123" s="508">
        <v>1327</v>
      </c>
    </row>
    <row r="124" spans="1:4" ht="12" customHeight="1">
      <c r="A124" s="323" t="s">
        <v>141</v>
      </c>
      <c r="B124" s="92" t="s">
        <v>324</v>
      </c>
      <c r="C124" s="393"/>
      <c r="D124" s="508"/>
    </row>
    <row r="125" spans="1:4" ht="12" customHeight="1">
      <c r="A125" s="323" t="s">
        <v>317</v>
      </c>
      <c r="B125" s="92" t="s">
        <v>312</v>
      </c>
      <c r="C125" s="393"/>
      <c r="D125" s="508">
        <v>16107</v>
      </c>
    </row>
    <row r="126" spans="1:4" ht="12" customHeight="1">
      <c r="A126" s="323" t="s">
        <v>318</v>
      </c>
      <c r="B126" s="92" t="s">
        <v>323</v>
      </c>
      <c r="C126" s="393"/>
      <c r="D126" s="508"/>
    </row>
    <row r="127" spans="1:4" ht="12" customHeight="1" thickBot="1">
      <c r="A127" s="332" t="s">
        <v>319</v>
      </c>
      <c r="B127" s="92" t="s">
        <v>322</v>
      </c>
      <c r="C127" s="394"/>
      <c r="D127" s="512"/>
    </row>
    <row r="128" spans="1:4" ht="12" customHeight="1" thickBot="1">
      <c r="A128" s="27" t="s">
        <v>11</v>
      </c>
      <c r="B128" s="78" t="s">
        <v>407</v>
      </c>
      <c r="C128" s="375">
        <f>+C93+C114</f>
        <v>267107</v>
      </c>
      <c r="D128" s="219">
        <f>+D93+D114</f>
        <v>561343</v>
      </c>
    </row>
    <row r="129" spans="1:4" ht="12" customHeight="1" thickBot="1">
      <c r="A129" s="27" t="s">
        <v>12</v>
      </c>
      <c r="B129" s="78" t="s">
        <v>408</v>
      </c>
      <c r="C129" s="375">
        <f>+C130+C131+C132</f>
        <v>0</v>
      </c>
      <c r="D129" s="513"/>
    </row>
    <row r="130" spans="1:4" s="73" customFormat="1" ht="12" customHeight="1">
      <c r="A130" s="323" t="s">
        <v>217</v>
      </c>
      <c r="B130" s="7" t="s">
        <v>474</v>
      </c>
      <c r="C130" s="393"/>
      <c r="D130" s="507"/>
    </row>
    <row r="131" spans="1:4" ht="12" customHeight="1">
      <c r="A131" s="323" t="s">
        <v>220</v>
      </c>
      <c r="B131" s="7" t="s">
        <v>416</v>
      </c>
      <c r="C131" s="393"/>
      <c r="D131" s="508"/>
    </row>
    <row r="132" spans="1:4" ht="12" customHeight="1" thickBot="1">
      <c r="A132" s="332" t="s">
        <v>221</v>
      </c>
      <c r="B132" s="5" t="s">
        <v>473</v>
      </c>
      <c r="C132" s="393"/>
      <c r="D132" s="512"/>
    </row>
    <row r="133" spans="1:4" ht="12" customHeight="1" thickBot="1">
      <c r="A133" s="27" t="s">
        <v>13</v>
      </c>
      <c r="B133" s="78" t="s">
        <v>409</v>
      </c>
      <c r="C133" s="375">
        <f>+C134+C135+C136+C137+C138+C139</f>
        <v>0</v>
      </c>
      <c r="D133" s="519">
        <f>SUM(D134:D139)</f>
        <v>300000</v>
      </c>
    </row>
    <row r="134" spans="1:4" ht="12" customHeight="1">
      <c r="A134" s="323" t="s">
        <v>64</v>
      </c>
      <c r="B134" s="7" t="s">
        <v>418</v>
      </c>
      <c r="C134" s="393"/>
      <c r="D134" s="514">
        <v>300000</v>
      </c>
    </row>
    <row r="135" spans="1:4" ht="12" customHeight="1">
      <c r="A135" s="323" t="s">
        <v>65</v>
      </c>
      <c r="B135" s="7" t="s">
        <v>410</v>
      </c>
      <c r="C135" s="393"/>
      <c r="D135" s="508"/>
    </row>
    <row r="136" spans="1:4" ht="12" customHeight="1">
      <c r="A136" s="323" t="s">
        <v>66</v>
      </c>
      <c r="B136" s="7" t="s">
        <v>411</v>
      </c>
      <c r="C136" s="393"/>
      <c r="D136" s="508" t="s">
        <v>512</v>
      </c>
    </row>
    <row r="137" spans="1:4" ht="12" customHeight="1">
      <c r="A137" s="323" t="s">
        <v>126</v>
      </c>
      <c r="B137" s="7" t="s">
        <v>472</v>
      </c>
      <c r="C137" s="393"/>
      <c r="D137" s="508"/>
    </row>
    <row r="138" spans="1:4" ht="12" customHeight="1">
      <c r="A138" s="323" t="s">
        <v>127</v>
      </c>
      <c r="B138" s="7" t="s">
        <v>413</v>
      </c>
      <c r="C138" s="393"/>
      <c r="D138" s="508"/>
    </row>
    <row r="139" spans="1:4" s="73" customFormat="1" ht="12" customHeight="1" thickBot="1">
      <c r="A139" s="332" t="s">
        <v>128</v>
      </c>
      <c r="B139" s="5" t="s">
        <v>414</v>
      </c>
      <c r="C139" s="393"/>
      <c r="D139" s="509"/>
    </row>
    <row r="140" spans="1:11" ht="12" customHeight="1" thickBot="1">
      <c r="A140" s="27" t="s">
        <v>14</v>
      </c>
      <c r="B140" s="78" t="s">
        <v>489</v>
      </c>
      <c r="C140" s="379">
        <f>+C141+C142+C144+C145+C143</f>
        <v>0</v>
      </c>
      <c r="D140" s="513"/>
      <c r="K140" s="195"/>
    </row>
    <row r="141" spans="1:4" ht="12.75">
      <c r="A141" s="323" t="s">
        <v>67</v>
      </c>
      <c r="B141" s="7" t="s">
        <v>327</v>
      </c>
      <c r="C141" s="393"/>
      <c r="D141" s="514"/>
    </row>
    <row r="142" spans="1:4" ht="12" customHeight="1">
      <c r="A142" s="323" t="s">
        <v>68</v>
      </c>
      <c r="B142" s="7" t="s">
        <v>328</v>
      </c>
      <c r="C142" s="393"/>
      <c r="D142" s="508"/>
    </row>
    <row r="143" spans="1:4" ht="12" customHeight="1">
      <c r="A143" s="323" t="s">
        <v>241</v>
      </c>
      <c r="B143" s="7" t="s">
        <v>488</v>
      </c>
      <c r="C143" s="393"/>
      <c r="D143" s="508"/>
    </row>
    <row r="144" spans="1:4" s="73" customFormat="1" ht="12" customHeight="1">
      <c r="A144" s="323" t="s">
        <v>242</v>
      </c>
      <c r="B144" s="7" t="s">
        <v>423</v>
      </c>
      <c r="C144" s="393"/>
      <c r="D144" s="511"/>
    </row>
    <row r="145" spans="1:4" s="73" customFormat="1" ht="12" customHeight="1" thickBot="1">
      <c r="A145" s="332" t="s">
        <v>243</v>
      </c>
      <c r="B145" s="5" t="s">
        <v>347</v>
      </c>
      <c r="C145" s="393"/>
      <c r="D145" s="509"/>
    </row>
    <row r="146" spans="1:4" s="73" customFormat="1" ht="12" customHeight="1" thickBot="1">
      <c r="A146" s="27" t="s">
        <v>15</v>
      </c>
      <c r="B146" s="78" t="s">
        <v>424</v>
      </c>
      <c r="C146" s="395">
        <f>+C147+C148+C149+C150+C151</f>
        <v>0</v>
      </c>
      <c r="D146" s="510"/>
    </row>
    <row r="147" spans="1:4" s="73" customFormat="1" ht="12" customHeight="1">
      <c r="A147" s="323" t="s">
        <v>69</v>
      </c>
      <c r="B147" s="7" t="s">
        <v>419</v>
      </c>
      <c r="C147" s="393"/>
      <c r="D147" s="507"/>
    </row>
    <row r="148" spans="1:4" s="73" customFormat="1" ht="12" customHeight="1">
      <c r="A148" s="323" t="s">
        <v>70</v>
      </c>
      <c r="B148" s="7" t="s">
        <v>426</v>
      </c>
      <c r="C148" s="393"/>
      <c r="D148" s="511"/>
    </row>
    <row r="149" spans="1:4" s="73" customFormat="1" ht="12" customHeight="1">
      <c r="A149" s="323" t="s">
        <v>253</v>
      </c>
      <c r="B149" s="7" t="s">
        <v>421</v>
      </c>
      <c r="C149" s="393"/>
      <c r="D149" s="511"/>
    </row>
    <row r="150" spans="1:4" s="73" customFormat="1" ht="12" customHeight="1">
      <c r="A150" s="323" t="s">
        <v>254</v>
      </c>
      <c r="B150" s="7" t="s">
        <v>475</v>
      </c>
      <c r="C150" s="393"/>
      <c r="D150" s="511"/>
    </row>
    <row r="151" spans="1:4" ht="12.75" customHeight="1" thickBot="1">
      <c r="A151" s="332" t="s">
        <v>425</v>
      </c>
      <c r="B151" s="5" t="s">
        <v>428</v>
      </c>
      <c r="C151" s="394"/>
      <c r="D151" s="512"/>
    </row>
    <row r="152" spans="1:4" ht="12.75" customHeight="1" thickBot="1">
      <c r="A152" s="371" t="s">
        <v>16</v>
      </c>
      <c r="B152" s="78" t="s">
        <v>429</v>
      </c>
      <c r="C152" s="395"/>
      <c r="D152" s="513"/>
    </row>
    <row r="153" spans="1:4" ht="12.75" customHeight="1" thickBot="1">
      <c r="A153" s="371" t="s">
        <v>17</v>
      </c>
      <c r="B153" s="78" t="s">
        <v>430</v>
      </c>
      <c r="C153" s="395"/>
      <c r="D153" s="513"/>
    </row>
    <row r="154" spans="1:4" ht="12" customHeight="1" thickBot="1">
      <c r="A154" s="27" t="s">
        <v>18</v>
      </c>
      <c r="B154" s="78" t="s">
        <v>432</v>
      </c>
      <c r="C154" s="397">
        <f>+C129+C133+C140+C146+C152+C153</f>
        <v>0</v>
      </c>
      <c r="D154" s="513">
        <f>D129+D133+D140+D146+D152+D153</f>
        <v>300000</v>
      </c>
    </row>
    <row r="155" spans="1:4" ht="15" customHeight="1" thickBot="1">
      <c r="A155" s="334" t="s">
        <v>19</v>
      </c>
      <c r="B155" s="280" t="s">
        <v>431</v>
      </c>
      <c r="C155" s="397">
        <f>+C128+C154</f>
        <v>267107</v>
      </c>
      <c r="D155" s="316">
        <f>+D128+D154</f>
        <v>861343</v>
      </c>
    </row>
    <row r="156" spans="1:3" ht="13.5" thickBot="1">
      <c r="A156" s="286"/>
      <c r="B156" s="287"/>
      <c r="C156" s="288"/>
    </row>
    <row r="157" spans="1:4" ht="15" customHeight="1" thickBot="1">
      <c r="A157" s="192" t="s">
        <v>476</v>
      </c>
      <c r="B157" s="193"/>
      <c r="C157" s="438">
        <v>7</v>
      </c>
      <c r="D157" s="445">
        <v>7</v>
      </c>
    </row>
    <row r="158" spans="1:4" ht="14.25" customHeight="1" thickBot="1">
      <c r="A158" s="192" t="s">
        <v>156</v>
      </c>
      <c r="B158" s="193"/>
      <c r="C158" s="438">
        <v>182</v>
      </c>
      <c r="D158" s="563">
        <v>160</v>
      </c>
    </row>
  </sheetData>
  <sheetProtection formatCells="0"/>
  <printOptions horizontalCentered="1"/>
  <pageMargins left="0.7874015748031497" right="0.7874015748031497" top="0.7874015748031497" bottom="0.708661417322834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">
      <selection activeCell="D97" sqref="D97"/>
    </sheetView>
  </sheetViews>
  <sheetFormatPr defaultColWidth="9.00390625" defaultRowHeight="12.75"/>
  <cols>
    <col min="1" max="1" width="19.50390625" style="289" customWidth="1"/>
    <col min="2" max="2" width="72.00390625" style="290" customWidth="1"/>
    <col min="3" max="3" width="14.375" style="291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D1" s="194" t="str">
        <f>+CONCATENATE("9.1.1. melléklet a ……/",LEFT(ÖSSZEFÜGGÉSEK!A5,4),". (….) önkormányzati rendelethez")</f>
        <v>9.1.1. melléklet a ……/2015. (….) önkormányzati rendelethez</v>
      </c>
    </row>
    <row r="2" spans="1:4" s="69" customFormat="1" ht="21" customHeight="1">
      <c r="A2" s="296" t="s">
        <v>52</v>
      </c>
      <c r="B2" s="271" t="s">
        <v>501</v>
      </c>
      <c r="C2" s="431"/>
      <c r="D2" s="433" t="s">
        <v>43</v>
      </c>
    </row>
    <row r="3" spans="1:4" s="69" customFormat="1" ht="16.5" thickBot="1">
      <c r="A3" s="174" t="s">
        <v>153</v>
      </c>
      <c r="B3" s="272" t="s">
        <v>384</v>
      </c>
      <c r="C3" s="432"/>
      <c r="D3" s="434" t="s">
        <v>49</v>
      </c>
    </row>
    <row r="4" spans="1:4" s="70" customFormat="1" ht="15.75" customHeight="1" thickBot="1">
      <c r="A4" s="175"/>
      <c r="B4" s="175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57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57" customFormat="1" ht="15.75" customHeight="1" thickBot="1">
      <c r="A7" s="178"/>
      <c r="B7" s="179" t="s">
        <v>46</v>
      </c>
      <c r="C7" s="436"/>
      <c r="D7" s="446"/>
    </row>
    <row r="8" spans="1:4" s="57" customFormat="1" ht="12" customHeight="1" thickBot="1">
      <c r="A8" s="27" t="s">
        <v>9</v>
      </c>
      <c r="B8" s="19" t="s">
        <v>201</v>
      </c>
      <c r="C8" s="375">
        <f>+C9+C10+C11+C12+C13+C14</f>
        <v>174417</v>
      </c>
      <c r="D8" s="219">
        <f>+D9+D10+D11+D12+D13+D14</f>
        <v>224012</v>
      </c>
    </row>
    <row r="9" spans="1:4" s="71" customFormat="1" ht="12" customHeight="1">
      <c r="A9" s="323" t="s">
        <v>71</v>
      </c>
      <c r="B9" s="306" t="s">
        <v>202</v>
      </c>
      <c r="C9" s="376">
        <v>68662</v>
      </c>
      <c r="D9" s="537">
        <v>68662</v>
      </c>
    </row>
    <row r="10" spans="1:4" s="72" customFormat="1" ht="12" customHeight="1">
      <c r="A10" s="324" t="s">
        <v>72</v>
      </c>
      <c r="B10" s="307" t="s">
        <v>203</v>
      </c>
      <c r="C10" s="377">
        <v>25611</v>
      </c>
      <c r="D10" s="508">
        <v>25879</v>
      </c>
    </row>
    <row r="11" spans="1:4" s="72" customFormat="1" ht="12" customHeight="1">
      <c r="A11" s="324" t="s">
        <v>73</v>
      </c>
      <c r="B11" s="307" t="s">
        <v>204</v>
      </c>
      <c r="C11" s="377">
        <v>34184</v>
      </c>
      <c r="D11" s="508">
        <v>42139</v>
      </c>
    </row>
    <row r="12" spans="1:4" s="72" customFormat="1" ht="12" customHeight="1">
      <c r="A12" s="324" t="s">
        <v>74</v>
      </c>
      <c r="B12" s="307" t="s">
        <v>205</v>
      </c>
      <c r="C12" s="377">
        <v>1793</v>
      </c>
      <c r="D12" s="508">
        <v>1919</v>
      </c>
    </row>
    <row r="13" spans="1:4" s="72" customFormat="1" ht="12" customHeight="1">
      <c r="A13" s="324" t="s">
        <v>108</v>
      </c>
      <c r="B13" s="307" t="s">
        <v>462</v>
      </c>
      <c r="C13" s="377">
        <v>44167</v>
      </c>
      <c r="D13" s="508">
        <v>85413</v>
      </c>
    </row>
    <row r="14" spans="1:4" s="71" customFormat="1" ht="12" customHeight="1" thickBot="1">
      <c r="A14" s="325" t="s">
        <v>75</v>
      </c>
      <c r="B14" s="308" t="s">
        <v>389</v>
      </c>
      <c r="C14" s="377"/>
      <c r="D14" s="509"/>
    </row>
    <row r="15" spans="1:4" s="71" customFormat="1" ht="12" customHeight="1" thickBot="1">
      <c r="A15" s="27" t="s">
        <v>10</v>
      </c>
      <c r="B15" s="214" t="s">
        <v>206</v>
      </c>
      <c r="C15" s="375">
        <f>+C16+C17+C18+C19+C20</f>
        <v>55607</v>
      </c>
      <c r="D15" s="219">
        <f>+D16+D17+D18+D19+D20</f>
        <v>189946</v>
      </c>
    </row>
    <row r="16" spans="1:4" s="71" customFormat="1" ht="12" customHeight="1">
      <c r="A16" s="323" t="s">
        <v>77</v>
      </c>
      <c r="B16" s="306" t="s">
        <v>207</v>
      </c>
      <c r="C16" s="376"/>
      <c r="D16" s="507"/>
    </row>
    <row r="17" spans="1:4" s="71" customFormat="1" ht="12" customHeight="1">
      <c r="A17" s="324" t="s">
        <v>78</v>
      </c>
      <c r="B17" s="307" t="s">
        <v>208</v>
      </c>
      <c r="C17" s="377"/>
      <c r="D17" s="511"/>
    </row>
    <row r="18" spans="1:4" s="71" customFormat="1" ht="12" customHeight="1">
      <c r="A18" s="324" t="s">
        <v>79</v>
      </c>
      <c r="B18" s="307" t="s">
        <v>377</v>
      </c>
      <c r="C18" s="377"/>
      <c r="D18" s="511"/>
    </row>
    <row r="19" spans="1:4" s="71" customFormat="1" ht="12" customHeight="1">
      <c r="A19" s="324" t="s">
        <v>80</v>
      </c>
      <c r="B19" s="307" t="s">
        <v>378</v>
      </c>
      <c r="C19" s="377"/>
      <c r="D19" s="511"/>
    </row>
    <row r="20" spans="1:4" s="71" customFormat="1" ht="12" customHeight="1">
      <c r="A20" s="324" t="s">
        <v>81</v>
      </c>
      <c r="B20" s="307" t="s">
        <v>209</v>
      </c>
      <c r="C20" s="377">
        <v>55607</v>
      </c>
      <c r="D20" s="532">
        <v>189946</v>
      </c>
    </row>
    <row r="21" spans="1:4" s="72" customFormat="1" ht="12" customHeight="1" thickBot="1">
      <c r="A21" s="325" t="s">
        <v>87</v>
      </c>
      <c r="B21" s="308" t="s">
        <v>210</v>
      </c>
      <c r="C21" s="378"/>
      <c r="D21" s="512"/>
    </row>
    <row r="22" spans="1:4" s="72" customFormat="1" ht="12" customHeight="1" thickBot="1">
      <c r="A22" s="27" t="s">
        <v>11</v>
      </c>
      <c r="B22" s="19" t="s">
        <v>211</v>
      </c>
      <c r="C22" s="375">
        <f>+C23+C24+C25+C26+C27</f>
        <v>20593</v>
      </c>
      <c r="D22" s="219">
        <f>+D23+D24+D25+D26+D27</f>
        <v>91507</v>
      </c>
    </row>
    <row r="23" spans="1:4" s="72" customFormat="1" ht="12" customHeight="1">
      <c r="A23" s="323" t="s">
        <v>60</v>
      </c>
      <c r="B23" s="306" t="s">
        <v>212</v>
      </c>
      <c r="C23" s="376">
        <v>20593</v>
      </c>
      <c r="D23" s="514">
        <v>66973</v>
      </c>
    </row>
    <row r="24" spans="1:4" s="71" customFormat="1" ht="12" customHeight="1">
      <c r="A24" s="324" t="s">
        <v>61</v>
      </c>
      <c r="B24" s="307" t="s">
        <v>213</v>
      </c>
      <c r="C24" s="377"/>
      <c r="D24" s="511"/>
    </row>
    <row r="25" spans="1:4" s="72" customFormat="1" ht="12" customHeight="1">
      <c r="A25" s="324" t="s">
        <v>62</v>
      </c>
      <c r="B25" s="307" t="s">
        <v>379</v>
      </c>
      <c r="C25" s="377"/>
      <c r="D25" s="508">
        <v>5000</v>
      </c>
    </row>
    <row r="26" spans="1:4" s="72" customFormat="1" ht="12" customHeight="1">
      <c r="A26" s="324" t="s">
        <v>63</v>
      </c>
      <c r="B26" s="307" t="s">
        <v>380</v>
      </c>
      <c r="C26" s="377"/>
      <c r="D26" s="508"/>
    </row>
    <row r="27" spans="1:4" s="72" customFormat="1" ht="12" customHeight="1">
      <c r="A27" s="324" t="s">
        <v>122</v>
      </c>
      <c r="B27" s="307" t="s">
        <v>214</v>
      </c>
      <c r="C27" s="377"/>
      <c r="D27" s="508">
        <v>19534</v>
      </c>
    </row>
    <row r="28" spans="1:4" s="72" customFormat="1" ht="12" customHeight="1" thickBot="1">
      <c r="A28" s="325" t="s">
        <v>123</v>
      </c>
      <c r="B28" s="308" t="s">
        <v>215</v>
      </c>
      <c r="C28" s="378"/>
      <c r="D28" s="512"/>
    </row>
    <row r="29" spans="1:4" s="72" customFormat="1" ht="12" customHeight="1" thickBot="1">
      <c r="A29" s="27" t="s">
        <v>124</v>
      </c>
      <c r="B29" s="19" t="s">
        <v>216</v>
      </c>
      <c r="C29" s="379">
        <f>+C30+C34+C35+C36</f>
        <v>19380</v>
      </c>
      <c r="D29" s="225">
        <f>+D30+D34+D35+D36</f>
        <v>19380</v>
      </c>
    </row>
    <row r="30" spans="1:4" s="72" customFormat="1" ht="12" customHeight="1">
      <c r="A30" s="323" t="s">
        <v>217</v>
      </c>
      <c r="B30" s="306" t="s">
        <v>463</v>
      </c>
      <c r="C30" s="380">
        <f>+C31+C32+C33</f>
        <v>16380</v>
      </c>
      <c r="D30" s="514">
        <v>16380</v>
      </c>
    </row>
    <row r="31" spans="1:4" s="72" customFormat="1" ht="12" customHeight="1">
      <c r="A31" s="324" t="s">
        <v>218</v>
      </c>
      <c r="B31" s="307" t="s">
        <v>223</v>
      </c>
      <c r="C31" s="377">
        <v>480</v>
      </c>
      <c r="D31" s="508">
        <v>480</v>
      </c>
    </row>
    <row r="32" spans="1:4" s="72" customFormat="1" ht="12" customHeight="1">
      <c r="A32" s="324" t="s">
        <v>219</v>
      </c>
      <c r="B32" s="307" t="s">
        <v>224</v>
      </c>
      <c r="C32" s="377">
        <v>15900</v>
      </c>
      <c r="D32" s="508">
        <v>15900</v>
      </c>
    </row>
    <row r="33" spans="1:4" s="72" customFormat="1" ht="12" customHeight="1">
      <c r="A33" s="324" t="s">
        <v>393</v>
      </c>
      <c r="B33" s="362" t="s">
        <v>394</v>
      </c>
      <c r="C33" s="377"/>
      <c r="D33" s="508"/>
    </row>
    <row r="34" spans="1:4" s="72" customFormat="1" ht="12" customHeight="1">
      <c r="A34" s="324" t="s">
        <v>220</v>
      </c>
      <c r="B34" s="307" t="s">
        <v>225</v>
      </c>
      <c r="C34" s="377">
        <v>2500</v>
      </c>
      <c r="D34" s="508">
        <v>2500</v>
      </c>
    </row>
    <row r="35" spans="1:4" s="72" customFormat="1" ht="12" customHeight="1">
      <c r="A35" s="324" t="s">
        <v>221</v>
      </c>
      <c r="B35" s="307" t="s">
        <v>226</v>
      </c>
      <c r="C35" s="377"/>
      <c r="D35" s="508"/>
    </row>
    <row r="36" spans="1:4" s="72" customFormat="1" ht="12" customHeight="1" thickBot="1">
      <c r="A36" s="325" t="s">
        <v>222</v>
      </c>
      <c r="B36" s="308" t="s">
        <v>227</v>
      </c>
      <c r="C36" s="378">
        <v>500</v>
      </c>
      <c r="D36" s="512">
        <v>500</v>
      </c>
    </row>
    <row r="37" spans="1:4" s="72" customFormat="1" ht="12" customHeight="1" thickBot="1">
      <c r="A37" s="27" t="s">
        <v>13</v>
      </c>
      <c r="B37" s="19" t="s">
        <v>390</v>
      </c>
      <c r="C37" s="375">
        <f>SUM(C38:C48)</f>
        <v>20431</v>
      </c>
      <c r="D37" s="219">
        <f>SUM(D38:D48)</f>
        <v>20431</v>
      </c>
    </row>
    <row r="38" spans="1:4" s="72" customFormat="1" ht="12" customHeight="1">
      <c r="A38" s="323" t="s">
        <v>64</v>
      </c>
      <c r="B38" s="306" t="s">
        <v>230</v>
      </c>
      <c r="C38" s="376">
        <v>4000</v>
      </c>
      <c r="D38" s="514">
        <v>4000</v>
      </c>
    </row>
    <row r="39" spans="1:4" s="72" customFormat="1" ht="12" customHeight="1">
      <c r="A39" s="324" t="s">
        <v>65</v>
      </c>
      <c r="B39" s="307" t="s">
        <v>231</v>
      </c>
      <c r="C39" s="377">
        <v>4551</v>
      </c>
      <c r="D39" s="508">
        <v>4551</v>
      </c>
    </row>
    <row r="40" spans="1:4" s="72" customFormat="1" ht="12" customHeight="1">
      <c r="A40" s="324" t="s">
        <v>66</v>
      </c>
      <c r="B40" s="307" t="s">
        <v>232</v>
      </c>
      <c r="C40" s="377">
        <v>186</v>
      </c>
      <c r="D40" s="508">
        <v>186</v>
      </c>
    </row>
    <row r="41" spans="1:4" s="72" customFormat="1" ht="12" customHeight="1">
      <c r="A41" s="324" t="s">
        <v>126</v>
      </c>
      <c r="B41" s="307" t="s">
        <v>233</v>
      </c>
      <c r="C41" s="377"/>
      <c r="D41" s="508"/>
    </row>
    <row r="42" spans="1:4" s="72" customFormat="1" ht="12" customHeight="1">
      <c r="A42" s="324" t="s">
        <v>127</v>
      </c>
      <c r="B42" s="307" t="s">
        <v>234</v>
      </c>
      <c r="C42" s="377">
        <v>639</v>
      </c>
      <c r="D42" s="508">
        <v>639</v>
      </c>
    </row>
    <row r="43" spans="1:4" s="72" customFormat="1" ht="12" customHeight="1">
      <c r="A43" s="324" t="s">
        <v>128</v>
      </c>
      <c r="B43" s="307" t="s">
        <v>235</v>
      </c>
      <c r="C43" s="377">
        <v>2215</v>
      </c>
      <c r="D43" s="508">
        <v>2215</v>
      </c>
    </row>
    <row r="44" spans="1:4" s="72" customFormat="1" ht="12" customHeight="1">
      <c r="A44" s="324" t="s">
        <v>129</v>
      </c>
      <c r="B44" s="307" t="s">
        <v>236</v>
      </c>
      <c r="C44" s="377">
        <v>140</v>
      </c>
      <c r="D44" s="508">
        <v>140</v>
      </c>
    </row>
    <row r="45" spans="1:4" s="72" customFormat="1" ht="12" customHeight="1">
      <c r="A45" s="324" t="s">
        <v>130</v>
      </c>
      <c r="B45" s="307" t="s">
        <v>237</v>
      </c>
      <c r="C45" s="377">
        <v>8700</v>
      </c>
      <c r="D45" s="508">
        <v>8700</v>
      </c>
    </row>
    <row r="46" spans="1:4" s="72" customFormat="1" ht="12" customHeight="1">
      <c r="A46" s="324" t="s">
        <v>228</v>
      </c>
      <c r="B46" s="307" t="s">
        <v>238</v>
      </c>
      <c r="C46" s="381"/>
      <c r="D46" s="508"/>
    </row>
    <row r="47" spans="1:4" s="72" customFormat="1" ht="12" customHeight="1">
      <c r="A47" s="325" t="s">
        <v>229</v>
      </c>
      <c r="B47" s="308" t="s">
        <v>392</v>
      </c>
      <c r="C47" s="382"/>
      <c r="D47" s="508"/>
    </row>
    <row r="48" spans="1:4" s="72" customFormat="1" ht="12" customHeight="1" thickBot="1">
      <c r="A48" s="325" t="s">
        <v>391</v>
      </c>
      <c r="B48" s="308" t="s">
        <v>239</v>
      </c>
      <c r="C48" s="382"/>
      <c r="D48" s="512"/>
    </row>
    <row r="49" spans="1:4" s="72" customFormat="1" ht="12" customHeight="1" thickBot="1">
      <c r="A49" s="27" t="s">
        <v>14</v>
      </c>
      <c r="B49" s="19" t="s">
        <v>240</v>
      </c>
      <c r="C49" s="375">
        <f>SUM(C50:C54)</f>
        <v>0</v>
      </c>
      <c r="D49" s="513"/>
    </row>
    <row r="50" spans="1:4" s="72" customFormat="1" ht="12" customHeight="1">
      <c r="A50" s="323" t="s">
        <v>67</v>
      </c>
      <c r="B50" s="306" t="s">
        <v>244</v>
      </c>
      <c r="C50" s="383"/>
      <c r="D50" s="514"/>
    </row>
    <row r="51" spans="1:4" s="72" customFormat="1" ht="12" customHeight="1">
      <c r="A51" s="324" t="s">
        <v>68</v>
      </c>
      <c r="B51" s="307" t="s">
        <v>245</v>
      </c>
      <c r="C51" s="381"/>
      <c r="D51" s="508"/>
    </row>
    <row r="52" spans="1:4" s="72" customFormat="1" ht="12" customHeight="1">
      <c r="A52" s="324" t="s">
        <v>241</v>
      </c>
      <c r="B52" s="307" t="s">
        <v>246</v>
      </c>
      <c r="C52" s="381"/>
      <c r="D52" s="508"/>
    </row>
    <row r="53" spans="1:4" s="72" customFormat="1" ht="12" customHeight="1">
      <c r="A53" s="324" t="s">
        <v>242</v>
      </c>
      <c r="B53" s="307" t="s">
        <v>247</v>
      </c>
      <c r="C53" s="381"/>
      <c r="D53" s="508"/>
    </row>
    <row r="54" spans="1:4" s="72" customFormat="1" ht="12" customHeight="1" thickBot="1">
      <c r="A54" s="325" t="s">
        <v>243</v>
      </c>
      <c r="B54" s="308" t="s">
        <v>248</v>
      </c>
      <c r="C54" s="382"/>
      <c r="D54" s="512"/>
    </row>
    <row r="55" spans="1:4" s="72" customFormat="1" ht="12" customHeight="1" thickBot="1">
      <c r="A55" s="27" t="s">
        <v>131</v>
      </c>
      <c r="B55" s="19" t="s">
        <v>249</v>
      </c>
      <c r="C55" s="375">
        <f>SUM(C56:C58)</f>
        <v>0</v>
      </c>
      <c r="D55" s="513">
        <f>SUM(D56:D58)</f>
        <v>1440</v>
      </c>
    </row>
    <row r="56" spans="1:4" s="72" customFormat="1" ht="12" customHeight="1">
      <c r="A56" s="323" t="s">
        <v>69</v>
      </c>
      <c r="B56" s="306" t="s">
        <v>250</v>
      </c>
      <c r="C56" s="376"/>
      <c r="D56" s="514"/>
    </row>
    <row r="57" spans="1:4" s="72" customFormat="1" ht="12" customHeight="1">
      <c r="A57" s="324" t="s">
        <v>70</v>
      </c>
      <c r="B57" s="307" t="s">
        <v>381</v>
      </c>
      <c r="C57" s="377"/>
      <c r="D57" s="508"/>
    </row>
    <row r="58" spans="1:4" s="72" customFormat="1" ht="12" customHeight="1">
      <c r="A58" s="324" t="s">
        <v>253</v>
      </c>
      <c r="B58" s="307" t="s">
        <v>251</v>
      </c>
      <c r="C58" s="377"/>
      <c r="D58" s="508">
        <v>1440</v>
      </c>
    </row>
    <row r="59" spans="1:4" s="72" customFormat="1" ht="12" customHeight="1" thickBot="1">
      <c r="A59" s="325" t="s">
        <v>254</v>
      </c>
      <c r="B59" s="308" t="s">
        <v>252</v>
      </c>
      <c r="C59" s="378"/>
      <c r="D59" s="512"/>
    </row>
    <row r="60" spans="1:4" s="72" customFormat="1" ht="12" customHeight="1" thickBot="1">
      <c r="A60" s="27" t="s">
        <v>16</v>
      </c>
      <c r="B60" s="214" t="s">
        <v>255</v>
      </c>
      <c r="C60" s="375">
        <f>SUM(C61:C63)</f>
        <v>90</v>
      </c>
      <c r="D60" s="219">
        <f>SUM(D61:D63)</f>
        <v>16197</v>
      </c>
    </row>
    <row r="61" spans="1:4" s="72" customFormat="1" ht="12" customHeight="1">
      <c r="A61" s="323" t="s">
        <v>132</v>
      </c>
      <c r="B61" s="306" t="s">
        <v>257</v>
      </c>
      <c r="C61" s="381"/>
      <c r="D61" s="514"/>
    </row>
    <row r="62" spans="1:4" s="72" customFormat="1" ht="12" customHeight="1">
      <c r="A62" s="324" t="s">
        <v>133</v>
      </c>
      <c r="B62" s="307" t="s">
        <v>382</v>
      </c>
      <c r="C62" s="381"/>
      <c r="D62" s="508">
        <v>16107</v>
      </c>
    </row>
    <row r="63" spans="1:4" s="72" customFormat="1" ht="12" customHeight="1">
      <c r="A63" s="324" t="s">
        <v>178</v>
      </c>
      <c r="B63" s="307" t="s">
        <v>258</v>
      </c>
      <c r="C63" s="381">
        <v>90</v>
      </c>
      <c r="D63" s="508">
        <v>90</v>
      </c>
    </row>
    <row r="64" spans="1:4" s="72" customFormat="1" ht="12" customHeight="1" thickBot="1">
      <c r="A64" s="325" t="s">
        <v>256</v>
      </c>
      <c r="B64" s="308" t="s">
        <v>259</v>
      </c>
      <c r="C64" s="381"/>
      <c r="D64" s="512"/>
    </row>
    <row r="65" spans="1:4" s="72" customFormat="1" ht="12" customHeight="1" thickBot="1">
      <c r="A65" s="27" t="s">
        <v>17</v>
      </c>
      <c r="B65" s="19" t="s">
        <v>260</v>
      </c>
      <c r="C65" s="379">
        <f>+C8+C15+C22+C29+C37+C49+C55+C60</f>
        <v>290518</v>
      </c>
      <c r="D65" s="225">
        <f>+D8+D15+D22+D29+D37+D49+D55+D60</f>
        <v>562913</v>
      </c>
    </row>
    <row r="66" spans="1:4" s="72" customFormat="1" ht="12" customHeight="1" thickBot="1">
      <c r="A66" s="326" t="s">
        <v>351</v>
      </c>
      <c r="B66" s="214" t="s">
        <v>262</v>
      </c>
      <c r="C66" s="375">
        <f>SUM(C67:C69)</f>
        <v>0</v>
      </c>
      <c r="D66" s="513"/>
    </row>
    <row r="67" spans="1:4" s="72" customFormat="1" ht="12" customHeight="1">
      <c r="A67" s="323" t="s">
        <v>293</v>
      </c>
      <c r="B67" s="306" t="s">
        <v>263</v>
      </c>
      <c r="C67" s="381"/>
      <c r="D67" s="514"/>
    </row>
    <row r="68" spans="1:4" s="72" customFormat="1" ht="12" customHeight="1">
      <c r="A68" s="324" t="s">
        <v>302</v>
      </c>
      <c r="B68" s="307" t="s">
        <v>264</v>
      </c>
      <c r="C68" s="381"/>
      <c r="D68" s="508"/>
    </row>
    <row r="69" spans="1:4" s="72" customFormat="1" ht="12" customHeight="1" thickBot="1">
      <c r="A69" s="325" t="s">
        <v>303</v>
      </c>
      <c r="B69" s="309" t="s">
        <v>265</v>
      </c>
      <c r="C69" s="381"/>
      <c r="D69" s="512"/>
    </row>
    <row r="70" spans="1:4" s="72" customFormat="1" ht="12" customHeight="1" thickBot="1">
      <c r="A70" s="326" t="s">
        <v>266</v>
      </c>
      <c r="B70" s="214" t="s">
        <v>267</v>
      </c>
      <c r="C70" s="375">
        <f>SUM(C71:C74)</f>
        <v>0</v>
      </c>
      <c r="D70" s="519">
        <f>SUM(D71:D74)</f>
        <v>300000</v>
      </c>
    </row>
    <row r="71" spans="1:4" s="72" customFormat="1" ht="12" customHeight="1">
      <c r="A71" s="323" t="s">
        <v>109</v>
      </c>
      <c r="B71" s="306" t="s">
        <v>268</v>
      </c>
      <c r="C71" s="381"/>
      <c r="D71" s="514">
        <v>300000</v>
      </c>
    </row>
    <row r="72" spans="1:4" s="72" customFormat="1" ht="12" customHeight="1">
      <c r="A72" s="324" t="s">
        <v>110</v>
      </c>
      <c r="B72" s="307" t="s">
        <v>269</v>
      </c>
      <c r="C72" s="381"/>
      <c r="D72" s="508"/>
    </row>
    <row r="73" spans="1:4" s="72" customFormat="1" ht="12" customHeight="1">
      <c r="A73" s="324" t="s">
        <v>294</v>
      </c>
      <c r="B73" s="307" t="s">
        <v>270</v>
      </c>
      <c r="C73" s="381"/>
      <c r="D73" s="508"/>
    </row>
    <row r="74" spans="1:4" s="72" customFormat="1" ht="12" customHeight="1" thickBot="1">
      <c r="A74" s="325" t="s">
        <v>295</v>
      </c>
      <c r="B74" s="308" t="s">
        <v>271</v>
      </c>
      <c r="C74" s="381"/>
      <c r="D74" s="512"/>
    </row>
    <row r="75" spans="1:4" s="72" customFormat="1" ht="12" customHeight="1" thickBot="1">
      <c r="A75" s="326" t="s">
        <v>272</v>
      </c>
      <c r="B75" s="214" t="s">
        <v>273</v>
      </c>
      <c r="C75" s="375">
        <f>SUM(C76:C77)</f>
        <v>0</v>
      </c>
      <c r="D75" s="219">
        <f>SUM(D76:D77)</f>
        <v>34978</v>
      </c>
    </row>
    <row r="76" spans="1:4" s="72" customFormat="1" ht="12" customHeight="1">
      <c r="A76" s="323" t="s">
        <v>296</v>
      </c>
      <c r="B76" s="306" t="s">
        <v>274</v>
      </c>
      <c r="C76" s="381"/>
      <c r="D76" s="514">
        <v>34978</v>
      </c>
    </row>
    <row r="77" spans="1:4" s="72" customFormat="1" ht="12" customHeight="1" thickBot="1">
      <c r="A77" s="325" t="s">
        <v>297</v>
      </c>
      <c r="B77" s="308" t="s">
        <v>275</v>
      </c>
      <c r="C77" s="381"/>
      <c r="D77" s="512"/>
    </row>
    <row r="78" spans="1:4" s="71" customFormat="1" ht="12" customHeight="1" thickBot="1">
      <c r="A78" s="326" t="s">
        <v>276</v>
      </c>
      <c r="B78" s="214" t="s">
        <v>277</v>
      </c>
      <c r="C78" s="375">
        <f>SUM(C79:C81)</f>
        <v>0</v>
      </c>
      <c r="D78" s="510"/>
    </row>
    <row r="79" spans="1:4" s="72" customFormat="1" ht="12" customHeight="1">
      <c r="A79" s="323" t="s">
        <v>298</v>
      </c>
      <c r="B79" s="306" t="s">
        <v>278</v>
      </c>
      <c r="C79" s="381"/>
      <c r="D79" s="514"/>
    </row>
    <row r="80" spans="1:4" s="72" customFormat="1" ht="12" customHeight="1">
      <c r="A80" s="324" t="s">
        <v>299</v>
      </c>
      <c r="B80" s="307" t="s">
        <v>279</v>
      </c>
      <c r="C80" s="381"/>
      <c r="D80" s="508"/>
    </row>
    <row r="81" spans="1:4" s="72" customFormat="1" ht="12" customHeight="1" thickBot="1">
      <c r="A81" s="325" t="s">
        <v>300</v>
      </c>
      <c r="B81" s="308" t="s">
        <v>280</v>
      </c>
      <c r="C81" s="381"/>
      <c r="D81" s="512"/>
    </row>
    <row r="82" spans="1:4" s="72" customFormat="1" ht="12" customHeight="1" thickBot="1">
      <c r="A82" s="326" t="s">
        <v>281</v>
      </c>
      <c r="B82" s="214" t="s">
        <v>301</v>
      </c>
      <c r="C82" s="375">
        <f>SUM(C83:C86)</f>
        <v>0</v>
      </c>
      <c r="D82" s="513"/>
    </row>
    <row r="83" spans="1:4" s="72" customFormat="1" ht="12" customHeight="1">
      <c r="A83" s="327" t="s">
        <v>282</v>
      </c>
      <c r="B83" s="306" t="s">
        <v>283</v>
      </c>
      <c r="C83" s="381"/>
      <c r="D83" s="514"/>
    </row>
    <row r="84" spans="1:4" s="72" customFormat="1" ht="12" customHeight="1">
      <c r="A84" s="328" t="s">
        <v>284</v>
      </c>
      <c r="B84" s="307" t="s">
        <v>285</v>
      </c>
      <c r="C84" s="381"/>
      <c r="D84" s="508"/>
    </row>
    <row r="85" spans="1:4" s="72" customFormat="1" ht="12" customHeight="1">
      <c r="A85" s="328" t="s">
        <v>286</v>
      </c>
      <c r="B85" s="307" t="s">
        <v>287</v>
      </c>
      <c r="C85" s="381"/>
      <c r="D85" s="508"/>
    </row>
    <row r="86" spans="1:4" s="71" customFormat="1" ht="12" customHeight="1" thickBot="1">
      <c r="A86" s="329" t="s">
        <v>288</v>
      </c>
      <c r="B86" s="308" t="s">
        <v>289</v>
      </c>
      <c r="C86" s="381"/>
      <c r="D86" s="509"/>
    </row>
    <row r="87" spans="1:4" s="71" customFormat="1" ht="12" customHeight="1" thickBot="1">
      <c r="A87" s="326" t="s">
        <v>290</v>
      </c>
      <c r="B87" s="214" t="s">
        <v>434</v>
      </c>
      <c r="C87" s="384"/>
      <c r="D87" s="510"/>
    </row>
    <row r="88" spans="1:4" s="71" customFormat="1" ht="12" customHeight="1" thickBot="1">
      <c r="A88" s="326" t="s">
        <v>464</v>
      </c>
      <c r="B88" s="214" t="s">
        <v>291</v>
      </c>
      <c r="C88" s="384"/>
      <c r="D88" s="510"/>
    </row>
    <row r="89" spans="1:4" s="71" customFormat="1" ht="12" customHeight="1" thickBot="1">
      <c r="A89" s="326" t="s">
        <v>465</v>
      </c>
      <c r="B89" s="313" t="s">
        <v>437</v>
      </c>
      <c r="C89" s="379">
        <f>+C66+C70+C75+C78+C82+C88+C87</f>
        <v>0</v>
      </c>
      <c r="D89" s="225">
        <f>+D66+D70+D75+D78+D82+D88+D87</f>
        <v>334978</v>
      </c>
    </row>
    <row r="90" spans="1:4" s="71" customFormat="1" ht="12" customHeight="1" thickBot="1">
      <c r="A90" s="330" t="s">
        <v>466</v>
      </c>
      <c r="B90" s="314" t="s">
        <v>467</v>
      </c>
      <c r="C90" s="379">
        <f>+C65+C89</f>
        <v>290518</v>
      </c>
      <c r="D90" s="225">
        <f>+D65+D89</f>
        <v>897891</v>
      </c>
    </row>
    <row r="91" spans="1:4" s="72" customFormat="1" ht="15" customHeight="1" thickBot="1">
      <c r="A91" s="183"/>
      <c r="B91" s="184"/>
      <c r="C91" s="275"/>
      <c r="D91" s="517"/>
    </row>
    <row r="92" spans="1:4" s="57" customFormat="1" ht="16.5" customHeight="1" thickBot="1">
      <c r="A92" s="187"/>
      <c r="B92" s="188" t="s">
        <v>47</v>
      </c>
      <c r="C92" s="437"/>
      <c r="D92" s="506"/>
    </row>
    <row r="93" spans="1:4" s="73" customFormat="1" ht="12" customHeight="1" thickBot="1">
      <c r="A93" s="298" t="s">
        <v>9</v>
      </c>
      <c r="B93" s="26" t="s">
        <v>471</v>
      </c>
      <c r="C93" s="389">
        <f>+C94+C95+C96+C97+C98+C111</f>
        <v>159495</v>
      </c>
      <c r="D93" s="219" t="e">
        <f>+D94+D95+D96+D97+D98+D111</f>
        <v>#VALUE!</v>
      </c>
    </row>
    <row r="94" spans="1:4" ht="12" customHeight="1">
      <c r="A94" s="331" t="s">
        <v>71</v>
      </c>
      <c r="B94" s="8" t="s">
        <v>39</v>
      </c>
      <c r="C94" s="390">
        <f>'9.1. sz. mell'!C94-'9.1.2. sz. mell '!C94</f>
        <v>70177</v>
      </c>
      <c r="D94" s="516">
        <v>177597</v>
      </c>
    </row>
    <row r="95" spans="1:4" ht="12" customHeight="1">
      <c r="A95" s="324" t="s">
        <v>72</v>
      </c>
      <c r="B95" s="6" t="s">
        <v>134</v>
      </c>
      <c r="C95" s="377">
        <f>'9.1. sz. mell'!C95-'9.1.2. sz. mell '!C95</f>
        <v>12796</v>
      </c>
      <c r="D95" s="508">
        <v>27577</v>
      </c>
    </row>
    <row r="96" spans="1:4" ht="12" customHeight="1">
      <c r="A96" s="324" t="s">
        <v>73</v>
      </c>
      <c r="B96" s="6" t="s">
        <v>100</v>
      </c>
      <c r="C96" s="377">
        <f>'9.1. sz. mell'!C96-'9.1.2. sz. mell '!C96</f>
        <v>57509</v>
      </c>
      <c r="D96" s="508">
        <v>105973</v>
      </c>
    </row>
    <row r="97" spans="1:4" ht="12" customHeight="1">
      <c r="A97" s="324" t="s">
        <v>74</v>
      </c>
      <c r="B97" s="9" t="s">
        <v>135</v>
      </c>
      <c r="C97" s="377">
        <f>'9.1. sz. mell'!C97-'9.1.2. sz. mell '!C97</f>
        <v>15688</v>
      </c>
      <c r="D97" s="508" t="s">
        <v>512</v>
      </c>
    </row>
    <row r="98" spans="1:4" ht="12" customHeight="1">
      <c r="A98" s="324" t="s">
        <v>82</v>
      </c>
      <c r="B98" s="17" t="s">
        <v>136</v>
      </c>
      <c r="C98" s="377">
        <f>'9.1. sz. mell'!C98-'9.1.2. sz. mell '!C98</f>
        <v>2925</v>
      </c>
      <c r="D98" s="508">
        <f>SUM(D99:D110)</f>
        <v>21643</v>
      </c>
    </row>
    <row r="99" spans="1:4" ht="12" customHeight="1">
      <c r="A99" s="324" t="s">
        <v>75</v>
      </c>
      <c r="B99" s="6" t="s">
        <v>468</v>
      </c>
      <c r="C99" s="377">
        <f>'9.1. sz. mell'!C99-'9.1.2. sz. mell '!C99</f>
        <v>0</v>
      </c>
      <c r="D99" s="508"/>
    </row>
    <row r="100" spans="1:4" ht="12" customHeight="1">
      <c r="A100" s="324" t="s">
        <v>76</v>
      </c>
      <c r="B100" s="91" t="s">
        <v>400</v>
      </c>
      <c r="C100" s="377">
        <f>'9.1. sz. mell'!C100-'9.1.2. sz. mell '!C100</f>
        <v>0</v>
      </c>
      <c r="D100" s="508"/>
    </row>
    <row r="101" spans="1:4" ht="12" customHeight="1">
      <c r="A101" s="324" t="s">
        <v>83</v>
      </c>
      <c r="B101" s="91" t="s">
        <v>399</v>
      </c>
      <c r="C101" s="377">
        <f>'9.1. sz. mell'!C101-'9.1.2. sz. mell '!C101</f>
        <v>0</v>
      </c>
      <c r="D101" s="508"/>
    </row>
    <row r="102" spans="1:4" ht="12" customHeight="1">
      <c r="A102" s="324" t="s">
        <v>84</v>
      </c>
      <c r="B102" s="91" t="s">
        <v>307</v>
      </c>
      <c r="C102" s="377">
        <f>'9.1. sz. mell'!C102-'9.1.2. sz. mell '!C102</f>
        <v>0</v>
      </c>
      <c r="D102" s="508"/>
    </row>
    <row r="103" spans="1:4" ht="12" customHeight="1">
      <c r="A103" s="324" t="s">
        <v>85</v>
      </c>
      <c r="B103" s="92" t="s">
        <v>308</v>
      </c>
      <c r="C103" s="377">
        <f>'9.1. sz. mell'!C103-'9.1.2. sz. mell '!C103</f>
        <v>0</v>
      </c>
      <c r="D103" s="508"/>
    </row>
    <row r="104" spans="1:4" ht="12" customHeight="1">
      <c r="A104" s="324" t="s">
        <v>86</v>
      </c>
      <c r="B104" s="92" t="s">
        <v>309</v>
      </c>
      <c r="C104" s="377">
        <f>'9.1. sz. mell'!C104-'9.1.2. sz. mell '!C104</f>
        <v>0</v>
      </c>
      <c r="D104" s="508"/>
    </row>
    <row r="105" spans="1:4" ht="12" customHeight="1">
      <c r="A105" s="324" t="s">
        <v>88</v>
      </c>
      <c r="B105" s="91" t="s">
        <v>310</v>
      </c>
      <c r="C105" s="377">
        <f>'9.1. sz. mell'!C105-'9.1.2. sz. mell '!C105</f>
        <v>200</v>
      </c>
      <c r="D105" s="508">
        <v>17468</v>
      </c>
    </row>
    <row r="106" spans="1:4" ht="12" customHeight="1">
      <c r="A106" s="324" t="s">
        <v>137</v>
      </c>
      <c r="B106" s="91" t="s">
        <v>311</v>
      </c>
      <c r="C106" s="377">
        <f>'9.1. sz. mell'!C106-'9.1.2. sz. mell '!C106</f>
        <v>0</v>
      </c>
      <c r="D106" s="508"/>
    </row>
    <row r="107" spans="1:4" ht="12" customHeight="1">
      <c r="A107" s="324" t="s">
        <v>305</v>
      </c>
      <c r="B107" s="92" t="s">
        <v>312</v>
      </c>
      <c r="C107" s="377">
        <f>'9.1. sz. mell'!C107-'9.1.2. sz. mell '!C107</f>
        <v>0</v>
      </c>
      <c r="D107" s="508"/>
    </row>
    <row r="108" spans="1:4" ht="12" customHeight="1">
      <c r="A108" s="332" t="s">
        <v>306</v>
      </c>
      <c r="B108" s="93" t="s">
        <v>313</v>
      </c>
      <c r="C108" s="377">
        <f>'9.1. sz. mell'!C108-'9.1.2. sz. mell '!C108</f>
        <v>0</v>
      </c>
      <c r="D108" s="508"/>
    </row>
    <row r="109" spans="1:4" ht="12" customHeight="1">
      <c r="A109" s="324" t="s">
        <v>397</v>
      </c>
      <c r="B109" s="93" t="s">
        <v>314</v>
      </c>
      <c r="C109" s="377">
        <f>'9.1. sz. mell'!C109-'9.1.2. sz. mell '!C109</f>
        <v>0</v>
      </c>
      <c r="D109" s="508"/>
    </row>
    <row r="110" spans="1:4" ht="12" customHeight="1">
      <c r="A110" s="324" t="s">
        <v>398</v>
      </c>
      <c r="B110" s="92" t="s">
        <v>315</v>
      </c>
      <c r="C110" s="377">
        <f>'9.1. sz. mell'!C110-'9.1.2. sz. mell '!C110</f>
        <v>2725</v>
      </c>
      <c r="D110" s="508">
        <v>4175</v>
      </c>
    </row>
    <row r="111" spans="1:4" ht="12" customHeight="1">
      <c r="A111" s="324" t="s">
        <v>402</v>
      </c>
      <c r="B111" s="9" t="s">
        <v>40</v>
      </c>
      <c r="C111" s="377">
        <f>'9.1. sz. mell'!C111-'9.1.2. sz. mell '!C111</f>
        <v>400</v>
      </c>
      <c r="D111" s="508">
        <v>400</v>
      </c>
    </row>
    <row r="112" spans="1:4" ht="12" customHeight="1">
      <c r="A112" s="325" t="s">
        <v>403</v>
      </c>
      <c r="B112" s="6" t="s">
        <v>469</v>
      </c>
      <c r="C112" s="377">
        <f>'9.1. sz. mell'!C112-'9.1.2. sz. mell '!C112</f>
        <v>400</v>
      </c>
      <c r="D112" s="512">
        <v>400</v>
      </c>
    </row>
    <row r="113" spans="1:4" ht="12" customHeight="1" thickBot="1">
      <c r="A113" s="333" t="s">
        <v>404</v>
      </c>
      <c r="B113" s="94" t="s">
        <v>470</v>
      </c>
      <c r="C113" s="391">
        <f>'9.1. sz. mell'!C113-'9.1.2. sz. mell '!C113</f>
        <v>0</v>
      </c>
      <c r="D113" s="518"/>
    </row>
    <row r="114" spans="1:4" ht="12" customHeight="1" thickBot="1">
      <c r="A114" s="27" t="s">
        <v>10</v>
      </c>
      <c r="B114" s="25" t="s">
        <v>316</v>
      </c>
      <c r="C114" s="392">
        <f>+C115+C117+C119</f>
        <v>23261</v>
      </c>
      <c r="D114" s="491">
        <f>+D115+D117+D119</f>
        <v>110386</v>
      </c>
    </row>
    <row r="115" spans="1:4" ht="12" customHeight="1">
      <c r="A115" s="323" t="s">
        <v>77</v>
      </c>
      <c r="B115" s="6" t="s">
        <v>176</v>
      </c>
      <c r="C115" s="376">
        <f>'9.1. sz. mell'!C115-'9.1.2. sz. mell '!C115</f>
        <v>23261</v>
      </c>
      <c r="D115" s="514">
        <v>87952</v>
      </c>
    </row>
    <row r="116" spans="1:4" ht="12" customHeight="1">
      <c r="A116" s="323" t="s">
        <v>78</v>
      </c>
      <c r="B116" s="10" t="s">
        <v>320</v>
      </c>
      <c r="C116" s="376">
        <f>'9.1. sz. mell'!C116-'9.1.2. sz. mell '!C116</f>
        <v>20593</v>
      </c>
      <c r="D116" s="508">
        <v>20593</v>
      </c>
    </row>
    <row r="117" spans="1:4" ht="12" customHeight="1">
      <c r="A117" s="323" t="s">
        <v>79</v>
      </c>
      <c r="B117" s="10" t="s">
        <v>138</v>
      </c>
      <c r="C117" s="376"/>
      <c r="D117" s="508"/>
    </row>
    <row r="118" spans="1:4" ht="12" customHeight="1">
      <c r="A118" s="323" t="s">
        <v>80</v>
      </c>
      <c r="B118" s="10" t="s">
        <v>321</v>
      </c>
      <c r="C118" s="393"/>
      <c r="D118" s="508"/>
    </row>
    <row r="119" spans="1:4" ht="12" customHeight="1">
      <c r="A119" s="323" t="s">
        <v>81</v>
      </c>
      <c r="B119" s="216" t="s">
        <v>179</v>
      </c>
      <c r="C119" s="393"/>
      <c r="D119" s="508">
        <f>SUM(D120:D127)</f>
        <v>22434</v>
      </c>
    </row>
    <row r="120" spans="1:4" ht="12" customHeight="1">
      <c r="A120" s="323" t="s">
        <v>87</v>
      </c>
      <c r="B120" s="215" t="s">
        <v>383</v>
      </c>
      <c r="C120" s="393"/>
      <c r="D120" s="508"/>
    </row>
    <row r="121" spans="1:4" ht="12" customHeight="1">
      <c r="A121" s="323" t="s">
        <v>89</v>
      </c>
      <c r="B121" s="302" t="s">
        <v>326</v>
      </c>
      <c r="C121" s="393"/>
      <c r="D121" s="508">
        <v>5000</v>
      </c>
    </row>
    <row r="122" spans="1:4" ht="12" customHeight="1">
      <c r="A122" s="323" t="s">
        <v>139</v>
      </c>
      <c r="B122" s="92" t="s">
        <v>309</v>
      </c>
      <c r="C122" s="393"/>
      <c r="D122" s="508"/>
    </row>
    <row r="123" spans="1:4" ht="12" customHeight="1">
      <c r="A123" s="323" t="s">
        <v>140</v>
      </c>
      <c r="B123" s="92" t="s">
        <v>325</v>
      </c>
      <c r="C123" s="393"/>
      <c r="D123" s="508">
        <v>1327</v>
      </c>
    </row>
    <row r="124" spans="1:4" ht="12" customHeight="1">
      <c r="A124" s="323" t="s">
        <v>141</v>
      </c>
      <c r="B124" s="92" t="s">
        <v>324</v>
      </c>
      <c r="C124" s="393"/>
      <c r="D124" s="508"/>
    </row>
    <row r="125" spans="1:4" ht="12" customHeight="1">
      <c r="A125" s="323" t="s">
        <v>317</v>
      </c>
      <c r="B125" s="92" t="s">
        <v>312</v>
      </c>
      <c r="C125" s="393"/>
      <c r="D125" s="508">
        <v>16107</v>
      </c>
    </row>
    <row r="126" spans="1:4" ht="12" customHeight="1">
      <c r="A126" s="323" t="s">
        <v>318</v>
      </c>
      <c r="B126" s="92" t="s">
        <v>323</v>
      </c>
      <c r="C126" s="393"/>
      <c r="D126" s="508"/>
    </row>
    <row r="127" spans="1:4" ht="12" customHeight="1" thickBot="1">
      <c r="A127" s="332" t="s">
        <v>319</v>
      </c>
      <c r="B127" s="92" t="s">
        <v>322</v>
      </c>
      <c r="C127" s="394"/>
      <c r="D127" s="512"/>
    </row>
    <row r="128" spans="1:4" ht="12" customHeight="1" thickBot="1">
      <c r="A128" s="27" t="s">
        <v>11</v>
      </c>
      <c r="B128" s="78" t="s">
        <v>407</v>
      </c>
      <c r="C128" s="375">
        <f>+C93+C114</f>
        <v>182756</v>
      </c>
      <c r="D128" s="219" t="e">
        <f>+D93+D114</f>
        <v>#VALUE!</v>
      </c>
    </row>
    <row r="129" spans="1:4" ht="12" customHeight="1" thickBot="1">
      <c r="A129" s="27" t="s">
        <v>12</v>
      </c>
      <c r="B129" s="78" t="s">
        <v>408</v>
      </c>
      <c r="C129" s="375">
        <f>+C130+C131+C132</f>
        <v>0</v>
      </c>
      <c r="D129" s="513"/>
    </row>
    <row r="130" spans="1:4" s="73" customFormat="1" ht="12" customHeight="1">
      <c r="A130" s="323" t="s">
        <v>217</v>
      </c>
      <c r="B130" s="7" t="s">
        <v>474</v>
      </c>
      <c r="C130" s="393"/>
      <c r="D130" s="507"/>
    </row>
    <row r="131" spans="1:4" ht="12" customHeight="1">
      <c r="A131" s="323" t="s">
        <v>220</v>
      </c>
      <c r="B131" s="7" t="s">
        <v>416</v>
      </c>
      <c r="C131" s="393"/>
      <c r="D131" s="508"/>
    </row>
    <row r="132" spans="1:4" ht="12" customHeight="1" thickBot="1">
      <c r="A132" s="332" t="s">
        <v>221</v>
      </c>
      <c r="B132" s="5" t="s">
        <v>473</v>
      </c>
      <c r="C132" s="393"/>
      <c r="D132" s="512"/>
    </row>
    <row r="133" spans="1:4" ht="12" customHeight="1" thickBot="1">
      <c r="A133" s="27" t="s">
        <v>13</v>
      </c>
      <c r="B133" s="78" t="s">
        <v>409</v>
      </c>
      <c r="C133" s="375">
        <f>+C134+C135+C136+C137+C138+C139</f>
        <v>0</v>
      </c>
      <c r="D133" s="519">
        <f>SUM(D134:D139)</f>
        <v>300000</v>
      </c>
    </row>
    <row r="134" spans="1:4" ht="12" customHeight="1">
      <c r="A134" s="323" t="s">
        <v>64</v>
      </c>
      <c r="B134" s="7" t="s">
        <v>418</v>
      </c>
      <c r="C134" s="393"/>
      <c r="D134" s="514">
        <v>300000</v>
      </c>
    </row>
    <row r="135" spans="1:4" ht="12" customHeight="1">
      <c r="A135" s="323" t="s">
        <v>65</v>
      </c>
      <c r="B135" s="7" t="s">
        <v>410</v>
      </c>
      <c r="C135" s="393"/>
      <c r="D135" s="508"/>
    </row>
    <row r="136" spans="1:4" ht="12" customHeight="1">
      <c r="A136" s="323" t="s">
        <v>66</v>
      </c>
      <c r="B136" s="7" t="s">
        <v>411</v>
      </c>
      <c r="C136" s="393"/>
      <c r="D136" s="508"/>
    </row>
    <row r="137" spans="1:4" ht="12" customHeight="1">
      <c r="A137" s="323" t="s">
        <v>126</v>
      </c>
      <c r="B137" s="7" t="s">
        <v>472</v>
      </c>
      <c r="C137" s="393"/>
      <c r="D137" s="508"/>
    </row>
    <row r="138" spans="1:4" ht="12" customHeight="1">
      <c r="A138" s="323" t="s">
        <v>127</v>
      </c>
      <c r="B138" s="7" t="s">
        <v>413</v>
      </c>
      <c r="C138" s="393"/>
      <c r="D138" s="508"/>
    </row>
    <row r="139" spans="1:4" s="73" customFormat="1" ht="12" customHeight="1" thickBot="1">
      <c r="A139" s="332" t="s">
        <v>128</v>
      </c>
      <c r="B139" s="5" t="s">
        <v>414</v>
      </c>
      <c r="C139" s="393"/>
      <c r="D139" s="509"/>
    </row>
    <row r="140" spans="1:11" ht="12" customHeight="1" thickBot="1">
      <c r="A140" s="27" t="s">
        <v>14</v>
      </c>
      <c r="B140" s="78" t="s">
        <v>489</v>
      </c>
      <c r="C140" s="379">
        <f>+C141+C142+C144+C145+C143</f>
        <v>0</v>
      </c>
      <c r="D140" s="513"/>
      <c r="K140" s="195"/>
    </row>
    <row r="141" spans="1:4" ht="12.75">
      <c r="A141" s="323" t="s">
        <v>67</v>
      </c>
      <c r="B141" s="7" t="s">
        <v>327</v>
      </c>
      <c r="C141" s="393"/>
      <c r="D141" s="514"/>
    </row>
    <row r="142" spans="1:4" ht="12" customHeight="1">
      <c r="A142" s="323" t="s">
        <v>68</v>
      </c>
      <c r="B142" s="7" t="s">
        <v>328</v>
      </c>
      <c r="C142" s="393"/>
      <c r="D142" s="508"/>
    </row>
    <row r="143" spans="1:4" s="73" customFormat="1" ht="12" customHeight="1">
      <c r="A143" s="323" t="s">
        <v>241</v>
      </c>
      <c r="B143" s="7" t="s">
        <v>488</v>
      </c>
      <c r="C143" s="393"/>
      <c r="D143" s="508"/>
    </row>
    <row r="144" spans="1:4" s="73" customFormat="1" ht="12" customHeight="1">
      <c r="A144" s="323" t="s">
        <v>242</v>
      </c>
      <c r="B144" s="7" t="s">
        <v>423</v>
      </c>
      <c r="C144" s="393"/>
      <c r="D144" s="511"/>
    </row>
    <row r="145" spans="1:4" s="73" customFormat="1" ht="12" customHeight="1" thickBot="1">
      <c r="A145" s="332" t="s">
        <v>243</v>
      </c>
      <c r="B145" s="5" t="s">
        <v>347</v>
      </c>
      <c r="C145" s="393"/>
      <c r="D145" s="509"/>
    </row>
    <row r="146" spans="1:4" s="73" customFormat="1" ht="12" customHeight="1" thickBot="1">
      <c r="A146" s="27" t="s">
        <v>15</v>
      </c>
      <c r="B146" s="78" t="s">
        <v>424</v>
      </c>
      <c r="C146" s="395">
        <f>+C147+C148+C149+C150+C151</f>
        <v>0</v>
      </c>
      <c r="D146" s="510"/>
    </row>
    <row r="147" spans="1:4" s="73" customFormat="1" ht="12" customHeight="1">
      <c r="A147" s="323" t="s">
        <v>69</v>
      </c>
      <c r="B147" s="7" t="s">
        <v>419</v>
      </c>
      <c r="C147" s="393"/>
      <c r="D147" s="507"/>
    </row>
    <row r="148" spans="1:4" s="73" customFormat="1" ht="12" customHeight="1">
      <c r="A148" s="323" t="s">
        <v>70</v>
      </c>
      <c r="B148" s="7" t="s">
        <v>426</v>
      </c>
      <c r="C148" s="393"/>
      <c r="D148" s="511"/>
    </row>
    <row r="149" spans="1:4" s="73" customFormat="1" ht="12" customHeight="1">
      <c r="A149" s="323" t="s">
        <v>253</v>
      </c>
      <c r="B149" s="7" t="s">
        <v>421</v>
      </c>
      <c r="C149" s="393"/>
      <c r="D149" s="511"/>
    </row>
    <row r="150" spans="1:4" ht="12.75" customHeight="1">
      <c r="A150" s="323" t="s">
        <v>254</v>
      </c>
      <c r="B150" s="7" t="s">
        <v>475</v>
      </c>
      <c r="C150" s="393"/>
      <c r="D150" s="511"/>
    </row>
    <row r="151" spans="1:4" ht="12.75" customHeight="1" thickBot="1">
      <c r="A151" s="332" t="s">
        <v>425</v>
      </c>
      <c r="B151" s="5" t="s">
        <v>428</v>
      </c>
      <c r="C151" s="394"/>
      <c r="D151" s="512"/>
    </row>
    <row r="152" spans="1:4" ht="12.75" customHeight="1" thickBot="1">
      <c r="A152" s="371" t="s">
        <v>16</v>
      </c>
      <c r="B152" s="78" t="s">
        <v>429</v>
      </c>
      <c r="C152" s="395"/>
      <c r="D152" s="513"/>
    </row>
    <row r="153" spans="1:4" ht="12" customHeight="1" thickBot="1">
      <c r="A153" s="371" t="s">
        <v>17</v>
      </c>
      <c r="B153" s="78" t="s">
        <v>430</v>
      </c>
      <c r="C153" s="395"/>
      <c r="D153" s="513"/>
    </row>
    <row r="154" spans="1:4" ht="15" customHeight="1" thickBot="1">
      <c r="A154" s="27" t="s">
        <v>18</v>
      </c>
      <c r="B154" s="78" t="s">
        <v>432</v>
      </c>
      <c r="C154" s="397">
        <f>+C129+C133+C140+C146+C152+C153</f>
        <v>0</v>
      </c>
      <c r="D154" s="519">
        <f>D129+D133+D140+D146+D152+D153</f>
        <v>300000</v>
      </c>
    </row>
    <row r="155" spans="1:4" ht="13.5" thickBot="1">
      <c r="A155" s="334" t="s">
        <v>19</v>
      </c>
      <c r="B155" s="280" t="s">
        <v>431</v>
      </c>
      <c r="C155" s="397">
        <f>+C128+C154</f>
        <v>182756</v>
      </c>
      <c r="D155" s="316" t="e">
        <f>+D128+D154</f>
        <v>#VALUE!</v>
      </c>
    </row>
    <row r="156" spans="1:4" ht="15" customHeight="1" thickBot="1">
      <c r="A156" s="286"/>
      <c r="B156" s="287"/>
      <c r="C156" s="288"/>
      <c r="D156" s="517"/>
    </row>
    <row r="157" spans="1:4" ht="14.25" customHeight="1" thickBot="1">
      <c r="A157" s="192" t="s">
        <v>476</v>
      </c>
      <c r="B157" s="193"/>
      <c r="C157" s="438">
        <v>6</v>
      </c>
      <c r="D157" s="519">
        <v>6</v>
      </c>
    </row>
    <row r="158" spans="1:4" ht="13.5" thickBot="1">
      <c r="A158" s="192" t="s">
        <v>156</v>
      </c>
      <c r="B158" s="193"/>
      <c r="C158" s="438">
        <v>182</v>
      </c>
      <c r="D158" s="519">
        <v>160</v>
      </c>
    </row>
  </sheetData>
  <sheetProtection formatCells="0"/>
  <printOptions horizontalCentered="1"/>
  <pageMargins left="0.7874015748031497" right="0.7874015748031497" top="0.7874015748031497" bottom="0.787401574803149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58">
      <selection activeCell="B179" sqref="B179"/>
    </sheetView>
  </sheetViews>
  <sheetFormatPr defaultColWidth="9.00390625" defaultRowHeight="12.75"/>
  <cols>
    <col min="1" max="1" width="19.50390625" style="289" customWidth="1"/>
    <col min="2" max="2" width="72.00390625" style="290" customWidth="1"/>
    <col min="3" max="3" width="14.375" style="291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C1" s="194"/>
      <c r="D1" s="194" t="str">
        <f>+CONCATENATE("9.1.2. melléklet a ……/",LEFT(ÖSSZEFÜGGÉSEK!A5,4),". (….) önkormányzati rendelethez")</f>
        <v>9.1.2. melléklet a ……/2015. (….) önkormányzati rendelethez</v>
      </c>
    </row>
    <row r="2" spans="1:4" s="69" customFormat="1" ht="21" customHeight="1">
      <c r="A2" s="296" t="s">
        <v>52</v>
      </c>
      <c r="B2" s="271" t="s">
        <v>501</v>
      </c>
      <c r="C2" s="431"/>
      <c r="D2" s="433" t="s">
        <v>43</v>
      </c>
    </row>
    <row r="3" spans="1:4" s="69" customFormat="1" ht="16.5" thickBot="1">
      <c r="A3" s="174" t="s">
        <v>153</v>
      </c>
      <c r="B3" s="272" t="s">
        <v>385</v>
      </c>
      <c r="C3" s="432"/>
      <c r="D3" s="434" t="s">
        <v>50</v>
      </c>
    </row>
    <row r="4" spans="1:4" s="70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57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57" customFormat="1" ht="15.75" customHeight="1" thickBot="1">
      <c r="A7" s="178"/>
      <c r="B7" s="179" t="s">
        <v>46</v>
      </c>
      <c r="C7" s="273"/>
      <c r="D7" s="446"/>
    </row>
    <row r="8" spans="1:4" s="57" customFormat="1" ht="12" customHeight="1" thickBot="1">
      <c r="A8" s="27" t="s">
        <v>9</v>
      </c>
      <c r="B8" s="19" t="s">
        <v>201</v>
      </c>
      <c r="C8" s="219">
        <f>+C9+C10+C11+C12+C13+C14</f>
        <v>0</v>
      </c>
      <c r="D8" s="520"/>
    </row>
    <row r="9" spans="1:4" s="71" customFormat="1" ht="12" customHeight="1">
      <c r="A9" s="323" t="s">
        <v>71</v>
      </c>
      <c r="B9" s="306" t="s">
        <v>202</v>
      </c>
      <c r="C9" s="222"/>
      <c r="D9" s="521"/>
    </row>
    <row r="10" spans="1:4" s="72" customFormat="1" ht="12" customHeight="1">
      <c r="A10" s="324" t="s">
        <v>72</v>
      </c>
      <c r="B10" s="307" t="s">
        <v>203</v>
      </c>
      <c r="C10" s="221"/>
      <c r="D10" s="522"/>
    </row>
    <row r="11" spans="1:4" s="72" customFormat="1" ht="12" customHeight="1">
      <c r="A11" s="324" t="s">
        <v>73</v>
      </c>
      <c r="B11" s="307" t="s">
        <v>204</v>
      </c>
      <c r="C11" s="221"/>
      <c r="D11" s="522"/>
    </row>
    <row r="12" spans="1:4" s="72" customFormat="1" ht="12" customHeight="1">
      <c r="A12" s="324" t="s">
        <v>74</v>
      </c>
      <c r="B12" s="307" t="s">
        <v>205</v>
      </c>
      <c r="C12" s="221"/>
      <c r="D12" s="522"/>
    </row>
    <row r="13" spans="1:4" s="72" customFormat="1" ht="12" customHeight="1">
      <c r="A13" s="324" t="s">
        <v>108</v>
      </c>
      <c r="B13" s="307" t="s">
        <v>462</v>
      </c>
      <c r="C13" s="221"/>
      <c r="D13" s="522"/>
    </row>
    <row r="14" spans="1:4" s="71" customFormat="1" ht="12" customHeight="1" thickBot="1">
      <c r="A14" s="325" t="s">
        <v>75</v>
      </c>
      <c r="B14" s="308" t="s">
        <v>389</v>
      </c>
      <c r="C14" s="221"/>
      <c r="D14" s="523"/>
    </row>
    <row r="15" spans="1:4" s="71" customFormat="1" ht="12" customHeight="1" thickBot="1">
      <c r="A15" s="27" t="s">
        <v>10</v>
      </c>
      <c r="B15" s="214" t="s">
        <v>206</v>
      </c>
      <c r="C15" s="219">
        <f>+C16+C17+C18+C19+C20</f>
        <v>0</v>
      </c>
      <c r="D15" s="524"/>
    </row>
    <row r="16" spans="1:4" s="71" customFormat="1" ht="12" customHeight="1">
      <c r="A16" s="323" t="s">
        <v>77</v>
      </c>
      <c r="B16" s="306" t="s">
        <v>207</v>
      </c>
      <c r="C16" s="222"/>
      <c r="D16" s="521"/>
    </row>
    <row r="17" spans="1:4" s="71" customFormat="1" ht="12" customHeight="1">
      <c r="A17" s="324" t="s">
        <v>78</v>
      </c>
      <c r="B17" s="307" t="s">
        <v>208</v>
      </c>
      <c r="C17" s="221"/>
      <c r="D17" s="525"/>
    </row>
    <row r="18" spans="1:4" s="71" customFormat="1" ht="12" customHeight="1">
      <c r="A18" s="324" t="s">
        <v>79</v>
      </c>
      <c r="B18" s="307" t="s">
        <v>377</v>
      </c>
      <c r="C18" s="221"/>
      <c r="D18" s="525"/>
    </row>
    <row r="19" spans="1:4" s="71" customFormat="1" ht="12" customHeight="1">
      <c r="A19" s="324" t="s">
        <v>80</v>
      </c>
      <c r="B19" s="307" t="s">
        <v>378</v>
      </c>
      <c r="C19" s="221"/>
      <c r="D19" s="525"/>
    </row>
    <row r="20" spans="1:4" s="71" customFormat="1" ht="12" customHeight="1">
      <c r="A20" s="324" t="s">
        <v>81</v>
      </c>
      <c r="B20" s="307" t="s">
        <v>209</v>
      </c>
      <c r="C20" s="221"/>
      <c r="D20" s="525"/>
    </row>
    <row r="21" spans="1:4" s="72" customFormat="1" ht="12" customHeight="1" thickBot="1">
      <c r="A21" s="325" t="s">
        <v>87</v>
      </c>
      <c r="B21" s="308" t="s">
        <v>210</v>
      </c>
      <c r="C21" s="223"/>
      <c r="D21" s="526"/>
    </row>
    <row r="22" spans="1:4" s="72" customFormat="1" ht="12" customHeight="1" thickBot="1">
      <c r="A22" s="27" t="s">
        <v>11</v>
      </c>
      <c r="B22" s="19" t="s">
        <v>211</v>
      </c>
      <c r="C22" s="219">
        <f>+C23+C24+C25+C26+C27</f>
        <v>0</v>
      </c>
      <c r="D22" s="520"/>
    </row>
    <row r="23" spans="1:4" s="72" customFormat="1" ht="12" customHeight="1">
      <c r="A23" s="323" t="s">
        <v>60</v>
      </c>
      <c r="B23" s="306" t="s">
        <v>212</v>
      </c>
      <c r="C23" s="222"/>
      <c r="D23" s="527"/>
    </row>
    <row r="24" spans="1:4" s="71" customFormat="1" ht="12" customHeight="1">
      <c r="A24" s="324" t="s">
        <v>61</v>
      </c>
      <c r="B24" s="307" t="s">
        <v>213</v>
      </c>
      <c r="C24" s="221"/>
      <c r="D24" s="525"/>
    </row>
    <row r="25" spans="1:4" s="72" customFormat="1" ht="12" customHeight="1">
      <c r="A25" s="324" t="s">
        <v>62</v>
      </c>
      <c r="B25" s="307" t="s">
        <v>379</v>
      </c>
      <c r="C25" s="221"/>
      <c r="D25" s="522"/>
    </row>
    <row r="26" spans="1:4" s="72" customFormat="1" ht="12" customHeight="1">
      <c r="A26" s="324" t="s">
        <v>63</v>
      </c>
      <c r="B26" s="307" t="s">
        <v>380</v>
      </c>
      <c r="C26" s="221"/>
      <c r="D26" s="522"/>
    </row>
    <row r="27" spans="1:4" s="72" customFormat="1" ht="12" customHeight="1">
      <c r="A27" s="324" t="s">
        <v>122</v>
      </c>
      <c r="B27" s="307" t="s">
        <v>214</v>
      </c>
      <c r="C27" s="221"/>
      <c r="D27" s="522"/>
    </row>
    <row r="28" spans="1:4" s="72" customFormat="1" ht="12" customHeight="1" thickBot="1">
      <c r="A28" s="325" t="s">
        <v>123</v>
      </c>
      <c r="B28" s="308" t="s">
        <v>215</v>
      </c>
      <c r="C28" s="223"/>
      <c r="D28" s="526"/>
    </row>
    <row r="29" spans="1:4" s="72" customFormat="1" ht="12" customHeight="1" thickBot="1">
      <c r="A29" s="27" t="s">
        <v>124</v>
      </c>
      <c r="B29" s="19" t="s">
        <v>216</v>
      </c>
      <c r="C29" s="225">
        <f>+C30+C34+C35+C36</f>
        <v>0</v>
      </c>
      <c r="D29" s="520"/>
    </row>
    <row r="30" spans="1:4" s="72" customFormat="1" ht="12" customHeight="1">
      <c r="A30" s="323" t="s">
        <v>217</v>
      </c>
      <c r="B30" s="306" t="s">
        <v>463</v>
      </c>
      <c r="C30" s="301">
        <f>+C31+C32+C33</f>
        <v>0</v>
      </c>
      <c r="D30" s="527"/>
    </row>
    <row r="31" spans="1:4" s="72" customFormat="1" ht="12" customHeight="1">
      <c r="A31" s="324" t="s">
        <v>218</v>
      </c>
      <c r="B31" s="307" t="s">
        <v>223</v>
      </c>
      <c r="C31" s="221"/>
      <c r="D31" s="522"/>
    </row>
    <row r="32" spans="1:4" s="72" customFormat="1" ht="12" customHeight="1">
      <c r="A32" s="324" t="s">
        <v>219</v>
      </c>
      <c r="B32" s="307" t="s">
        <v>224</v>
      </c>
      <c r="C32" s="221"/>
      <c r="D32" s="522"/>
    </row>
    <row r="33" spans="1:4" s="72" customFormat="1" ht="12" customHeight="1">
      <c r="A33" s="324" t="s">
        <v>393</v>
      </c>
      <c r="B33" s="362" t="s">
        <v>394</v>
      </c>
      <c r="C33" s="221"/>
      <c r="D33" s="522"/>
    </row>
    <row r="34" spans="1:4" s="72" customFormat="1" ht="12" customHeight="1">
      <c r="A34" s="324" t="s">
        <v>220</v>
      </c>
      <c r="B34" s="307" t="s">
        <v>225</v>
      </c>
      <c r="C34" s="221"/>
      <c r="D34" s="522"/>
    </row>
    <row r="35" spans="1:4" s="72" customFormat="1" ht="12" customHeight="1">
      <c r="A35" s="324" t="s">
        <v>221</v>
      </c>
      <c r="B35" s="307" t="s">
        <v>226</v>
      </c>
      <c r="C35" s="221"/>
      <c r="D35" s="522"/>
    </row>
    <row r="36" spans="1:4" s="72" customFormat="1" ht="12" customHeight="1" thickBot="1">
      <c r="A36" s="325" t="s">
        <v>222</v>
      </c>
      <c r="B36" s="308" t="s">
        <v>227</v>
      </c>
      <c r="C36" s="223"/>
      <c r="D36" s="526"/>
    </row>
    <row r="37" spans="1:4" s="72" customFormat="1" ht="12" customHeight="1" thickBot="1">
      <c r="A37" s="27" t="s">
        <v>13</v>
      </c>
      <c r="B37" s="19" t="s">
        <v>390</v>
      </c>
      <c r="C37" s="219">
        <f>SUM(C38:C48)</f>
        <v>0</v>
      </c>
      <c r="D37" s="520"/>
    </row>
    <row r="38" spans="1:4" s="72" customFormat="1" ht="12" customHeight="1">
      <c r="A38" s="323" t="s">
        <v>64</v>
      </c>
      <c r="B38" s="306" t="s">
        <v>230</v>
      </c>
      <c r="C38" s="222"/>
      <c r="D38" s="527"/>
    </row>
    <row r="39" spans="1:4" s="72" customFormat="1" ht="12" customHeight="1">
      <c r="A39" s="324" t="s">
        <v>65</v>
      </c>
      <c r="B39" s="307" t="s">
        <v>231</v>
      </c>
      <c r="C39" s="221"/>
      <c r="D39" s="522"/>
    </row>
    <row r="40" spans="1:4" s="72" customFormat="1" ht="12" customHeight="1">
      <c r="A40" s="324" t="s">
        <v>66</v>
      </c>
      <c r="B40" s="307" t="s">
        <v>232</v>
      </c>
      <c r="C40" s="221"/>
      <c r="D40" s="522"/>
    </row>
    <row r="41" spans="1:4" s="72" customFormat="1" ht="12" customHeight="1">
      <c r="A41" s="324" t="s">
        <v>126</v>
      </c>
      <c r="B41" s="307" t="s">
        <v>233</v>
      </c>
      <c r="C41" s="221"/>
      <c r="D41" s="522"/>
    </row>
    <row r="42" spans="1:4" s="72" customFormat="1" ht="12" customHeight="1">
      <c r="A42" s="324" t="s">
        <v>127</v>
      </c>
      <c r="B42" s="307" t="s">
        <v>234</v>
      </c>
      <c r="C42" s="221"/>
      <c r="D42" s="522"/>
    </row>
    <row r="43" spans="1:4" s="72" customFormat="1" ht="12" customHeight="1">
      <c r="A43" s="324" t="s">
        <v>128</v>
      </c>
      <c r="B43" s="307" t="s">
        <v>235</v>
      </c>
      <c r="C43" s="221"/>
      <c r="D43" s="522"/>
    </row>
    <row r="44" spans="1:4" s="72" customFormat="1" ht="12" customHeight="1">
      <c r="A44" s="324" t="s">
        <v>129</v>
      </c>
      <c r="B44" s="307" t="s">
        <v>236</v>
      </c>
      <c r="C44" s="221"/>
      <c r="D44" s="522"/>
    </row>
    <row r="45" spans="1:4" s="72" customFormat="1" ht="12" customHeight="1">
      <c r="A45" s="324" t="s">
        <v>130</v>
      </c>
      <c r="B45" s="307" t="s">
        <v>237</v>
      </c>
      <c r="C45" s="221"/>
      <c r="D45" s="522"/>
    </row>
    <row r="46" spans="1:4" s="72" customFormat="1" ht="12" customHeight="1">
      <c r="A46" s="324" t="s">
        <v>228</v>
      </c>
      <c r="B46" s="307" t="s">
        <v>238</v>
      </c>
      <c r="C46" s="224"/>
      <c r="D46" s="522"/>
    </row>
    <row r="47" spans="1:4" s="72" customFormat="1" ht="12" customHeight="1">
      <c r="A47" s="325" t="s">
        <v>229</v>
      </c>
      <c r="B47" s="308" t="s">
        <v>392</v>
      </c>
      <c r="C47" s="295"/>
      <c r="D47" s="522"/>
    </row>
    <row r="48" spans="1:4" s="72" customFormat="1" ht="12" customHeight="1" thickBot="1">
      <c r="A48" s="325" t="s">
        <v>391</v>
      </c>
      <c r="B48" s="308" t="s">
        <v>239</v>
      </c>
      <c r="C48" s="295"/>
      <c r="D48" s="526"/>
    </row>
    <row r="49" spans="1:4" s="72" customFormat="1" ht="12" customHeight="1" thickBot="1">
      <c r="A49" s="27" t="s">
        <v>14</v>
      </c>
      <c r="B49" s="19" t="s">
        <v>240</v>
      </c>
      <c r="C49" s="219">
        <f>SUM(C50:C54)</f>
        <v>0</v>
      </c>
      <c r="D49" s="520"/>
    </row>
    <row r="50" spans="1:4" s="72" customFormat="1" ht="12" customHeight="1">
      <c r="A50" s="323" t="s">
        <v>67</v>
      </c>
      <c r="B50" s="306" t="s">
        <v>244</v>
      </c>
      <c r="C50" s="347"/>
      <c r="D50" s="527"/>
    </row>
    <row r="51" spans="1:4" s="72" customFormat="1" ht="12" customHeight="1">
      <c r="A51" s="324" t="s">
        <v>68</v>
      </c>
      <c r="B51" s="307" t="s">
        <v>245</v>
      </c>
      <c r="C51" s="224"/>
      <c r="D51" s="522"/>
    </row>
    <row r="52" spans="1:4" s="72" customFormat="1" ht="12" customHeight="1">
      <c r="A52" s="324" t="s">
        <v>241</v>
      </c>
      <c r="B52" s="307" t="s">
        <v>246</v>
      </c>
      <c r="C52" s="224"/>
      <c r="D52" s="522"/>
    </row>
    <row r="53" spans="1:4" s="72" customFormat="1" ht="12" customHeight="1">
      <c r="A53" s="324" t="s">
        <v>242</v>
      </c>
      <c r="B53" s="307" t="s">
        <v>247</v>
      </c>
      <c r="C53" s="224"/>
      <c r="D53" s="522"/>
    </row>
    <row r="54" spans="1:4" s="72" customFormat="1" ht="12" customHeight="1" thickBot="1">
      <c r="A54" s="325" t="s">
        <v>243</v>
      </c>
      <c r="B54" s="308" t="s">
        <v>248</v>
      </c>
      <c r="C54" s="295"/>
      <c r="D54" s="526"/>
    </row>
    <row r="55" spans="1:4" s="72" customFormat="1" ht="12" customHeight="1" thickBot="1">
      <c r="A55" s="27" t="s">
        <v>131</v>
      </c>
      <c r="B55" s="19" t="s">
        <v>249</v>
      </c>
      <c r="C55" s="219">
        <f>SUM(C56:C58)</f>
        <v>240</v>
      </c>
      <c r="D55" s="219">
        <f>SUM(D56:D58)</f>
        <v>240</v>
      </c>
    </row>
    <row r="56" spans="1:4" s="72" customFormat="1" ht="12" customHeight="1">
      <c r="A56" s="323" t="s">
        <v>69</v>
      </c>
      <c r="B56" s="306" t="s">
        <v>250</v>
      </c>
      <c r="C56" s="222"/>
      <c r="D56" s="527"/>
    </row>
    <row r="57" spans="1:4" s="72" customFormat="1" ht="12" customHeight="1">
      <c r="A57" s="324" t="s">
        <v>70</v>
      </c>
      <c r="B57" s="307" t="s">
        <v>381</v>
      </c>
      <c r="C57" s="221"/>
      <c r="D57" s="522"/>
    </row>
    <row r="58" spans="1:4" s="72" customFormat="1" ht="12" customHeight="1">
      <c r="A58" s="324" t="s">
        <v>253</v>
      </c>
      <c r="B58" s="307" t="s">
        <v>251</v>
      </c>
      <c r="C58" s="221">
        <v>240</v>
      </c>
      <c r="D58" s="522">
        <v>240</v>
      </c>
    </row>
    <row r="59" spans="1:4" s="72" customFormat="1" ht="12" customHeight="1" thickBot="1">
      <c r="A59" s="325" t="s">
        <v>254</v>
      </c>
      <c r="B59" s="308" t="s">
        <v>252</v>
      </c>
      <c r="C59" s="223"/>
      <c r="D59" s="526"/>
    </row>
    <row r="60" spans="1:4" s="72" customFormat="1" ht="12" customHeight="1" thickBot="1">
      <c r="A60" s="27" t="s">
        <v>16</v>
      </c>
      <c r="B60" s="214" t="s">
        <v>255</v>
      </c>
      <c r="C60" s="219">
        <f>SUM(C61:C63)</f>
        <v>0</v>
      </c>
      <c r="D60" s="520"/>
    </row>
    <row r="61" spans="1:4" s="72" customFormat="1" ht="12" customHeight="1">
      <c r="A61" s="323" t="s">
        <v>132</v>
      </c>
      <c r="B61" s="306" t="s">
        <v>257</v>
      </c>
      <c r="C61" s="224"/>
      <c r="D61" s="527"/>
    </row>
    <row r="62" spans="1:4" s="72" customFormat="1" ht="12" customHeight="1">
      <c r="A62" s="324" t="s">
        <v>133</v>
      </c>
      <c r="B62" s="307" t="s">
        <v>382</v>
      </c>
      <c r="C62" s="224"/>
      <c r="D62" s="522"/>
    </row>
    <row r="63" spans="1:4" s="72" customFormat="1" ht="12" customHeight="1">
      <c r="A63" s="324" t="s">
        <v>178</v>
      </c>
      <c r="B63" s="307" t="s">
        <v>258</v>
      </c>
      <c r="C63" s="224"/>
      <c r="D63" s="522"/>
    </row>
    <row r="64" spans="1:4" s="72" customFormat="1" ht="12" customHeight="1" thickBot="1">
      <c r="A64" s="325" t="s">
        <v>256</v>
      </c>
      <c r="B64" s="308" t="s">
        <v>259</v>
      </c>
      <c r="C64" s="224"/>
      <c r="D64" s="526"/>
    </row>
    <row r="65" spans="1:4" s="72" customFormat="1" ht="12" customHeight="1" thickBot="1">
      <c r="A65" s="27" t="s">
        <v>17</v>
      </c>
      <c r="B65" s="19" t="s">
        <v>260</v>
      </c>
      <c r="C65" s="225">
        <f>+C8+C15+C22+C29+C37+C49+C55+C60</f>
        <v>240</v>
      </c>
      <c r="D65" s="225">
        <f>+D8+D15+D22+D29+D37+D49+D55+D60</f>
        <v>240</v>
      </c>
    </row>
    <row r="66" spans="1:4" s="72" customFormat="1" ht="12" customHeight="1" thickBot="1">
      <c r="A66" s="326" t="s">
        <v>351</v>
      </c>
      <c r="B66" s="214" t="s">
        <v>262</v>
      </c>
      <c r="C66" s="219">
        <f>SUM(C67:C69)</f>
        <v>0</v>
      </c>
      <c r="D66" s="520"/>
    </row>
    <row r="67" spans="1:4" s="72" customFormat="1" ht="12" customHeight="1">
      <c r="A67" s="323" t="s">
        <v>293</v>
      </c>
      <c r="B67" s="306" t="s">
        <v>263</v>
      </c>
      <c r="C67" s="224"/>
      <c r="D67" s="527"/>
    </row>
    <row r="68" spans="1:4" s="72" customFormat="1" ht="12" customHeight="1">
      <c r="A68" s="324" t="s">
        <v>302</v>
      </c>
      <c r="B68" s="307" t="s">
        <v>264</v>
      </c>
      <c r="C68" s="224"/>
      <c r="D68" s="522"/>
    </row>
    <row r="69" spans="1:4" s="72" customFormat="1" ht="12" customHeight="1" thickBot="1">
      <c r="A69" s="325" t="s">
        <v>303</v>
      </c>
      <c r="B69" s="309" t="s">
        <v>265</v>
      </c>
      <c r="C69" s="224"/>
      <c r="D69" s="526"/>
    </row>
    <row r="70" spans="1:4" s="72" customFormat="1" ht="12" customHeight="1" thickBot="1">
      <c r="A70" s="326" t="s">
        <v>266</v>
      </c>
      <c r="B70" s="214" t="s">
        <v>267</v>
      </c>
      <c r="C70" s="219">
        <f>SUM(C71:C74)</f>
        <v>0</v>
      </c>
      <c r="D70" s="520"/>
    </row>
    <row r="71" spans="1:4" s="72" customFormat="1" ht="12" customHeight="1">
      <c r="A71" s="323" t="s">
        <v>109</v>
      </c>
      <c r="B71" s="306" t="s">
        <v>268</v>
      </c>
      <c r="C71" s="224"/>
      <c r="D71" s="527"/>
    </row>
    <row r="72" spans="1:4" s="72" customFormat="1" ht="12" customHeight="1">
      <c r="A72" s="324" t="s">
        <v>110</v>
      </c>
      <c r="B72" s="307" t="s">
        <v>269</v>
      </c>
      <c r="C72" s="224"/>
      <c r="D72" s="522"/>
    </row>
    <row r="73" spans="1:4" s="72" customFormat="1" ht="12" customHeight="1">
      <c r="A73" s="324" t="s">
        <v>294</v>
      </c>
      <c r="B73" s="307" t="s">
        <v>270</v>
      </c>
      <c r="C73" s="224"/>
      <c r="D73" s="522"/>
    </row>
    <row r="74" spans="1:4" s="72" customFormat="1" ht="12" customHeight="1" thickBot="1">
      <c r="A74" s="325" t="s">
        <v>295</v>
      </c>
      <c r="B74" s="308" t="s">
        <v>271</v>
      </c>
      <c r="C74" s="224"/>
      <c r="D74" s="526"/>
    </row>
    <row r="75" spans="1:4" s="72" customFormat="1" ht="12" customHeight="1" thickBot="1">
      <c r="A75" s="326" t="s">
        <v>272</v>
      </c>
      <c r="B75" s="214" t="s">
        <v>273</v>
      </c>
      <c r="C75" s="219">
        <f>SUM(C76:C77)</f>
        <v>0</v>
      </c>
      <c r="D75" s="520"/>
    </row>
    <row r="76" spans="1:4" s="72" customFormat="1" ht="12" customHeight="1">
      <c r="A76" s="323" t="s">
        <v>296</v>
      </c>
      <c r="B76" s="306" t="s">
        <v>274</v>
      </c>
      <c r="C76" s="224"/>
      <c r="D76" s="527"/>
    </row>
    <row r="77" spans="1:4" s="72" customFormat="1" ht="12" customHeight="1" thickBot="1">
      <c r="A77" s="325" t="s">
        <v>297</v>
      </c>
      <c r="B77" s="308" t="s">
        <v>275</v>
      </c>
      <c r="C77" s="224"/>
      <c r="D77" s="526"/>
    </row>
    <row r="78" spans="1:4" s="71" customFormat="1" ht="12" customHeight="1" thickBot="1">
      <c r="A78" s="326" t="s">
        <v>276</v>
      </c>
      <c r="B78" s="214" t="s">
        <v>277</v>
      </c>
      <c r="C78" s="219">
        <f>SUM(C79:C81)</f>
        <v>70363</v>
      </c>
      <c r="D78" s="219">
        <f>SUM(D79:D81)</f>
        <v>70363</v>
      </c>
    </row>
    <row r="79" spans="1:4" s="72" customFormat="1" ht="12" customHeight="1">
      <c r="A79" s="323" t="s">
        <v>298</v>
      </c>
      <c r="B79" s="306" t="s">
        <v>278</v>
      </c>
      <c r="C79" s="224"/>
      <c r="D79" s="527"/>
    </row>
    <row r="80" spans="1:4" s="72" customFormat="1" ht="12" customHeight="1">
      <c r="A80" s="324" t="s">
        <v>299</v>
      </c>
      <c r="B80" s="307" t="s">
        <v>279</v>
      </c>
      <c r="C80" s="224"/>
      <c r="D80" s="522"/>
    </row>
    <row r="81" spans="1:4" s="72" customFormat="1" ht="12" customHeight="1" thickBot="1">
      <c r="A81" s="325" t="s">
        <v>300</v>
      </c>
      <c r="B81" s="308" t="s">
        <v>280</v>
      </c>
      <c r="C81" s="224">
        <v>70363</v>
      </c>
      <c r="D81" s="526">
        <v>70363</v>
      </c>
    </row>
    <row r="82" spans="1:4" s="72" customFormat="1" ht="12" customHeight="1" thickBot="1">
      <c r="A82" s="326" t="s">
        <v>281</v>
      </c>
      <c r="B82" s="214" t="s">
        <v>301</v>
      </c>
      <c r="C82" s="219">
        <f>SUM(C83:C86)</f>
        <v>0</v>
      </c>
      <c r="D82" s="520"/>
    </row>
    <row r="83" spans="1:4" s="72" customFormat="1" ht="12" customHeight="1">
      <c r="A83" s="327" t="s">
        <v>282</v>
      </c>
      <c r="B83" s="306" t="s">
        <v>283</v>
      </c>
      <c r="C83" s="224"/>
      <c r="D83" s="527"/>
    </row>
    <row r="84" spans="1:4" s="72" customFormat="1" ht="12" customHeight="1">
      <c r="A84" s="328" t="s">
        <v>284</v>
      </c>
      <c r="B84" s="307" t="s">
        <v>285</v>
      </c>
      <c r="C84" s="224"/>
      <c r="D84" s="522"/>
    </row>
    <row r="85" spans="1:4" s="72" customFormat="1" ht="12" customHeight="1">
      <c r="A85" s="328" t="s">
        <v>286</v>
      </c>
      <c r="B85" s="307" t="s">
        <v>287</v>
      </c>
      <c r="C85" s="224"/>
      <c r="D85" s="522"/>
    </row>
    <row r="86" spans="1:4" s="71" customFormat="1" ht="12" customHeight="1" thickBot="1">
      <c r="A86" s="329" t="s">
        <v>288</v>
      </c>
      <c r="B86" s="308" t="s">
        <v>289</v>
      </c>
      <c r="C86" s="224"/>
      <c r="D86" s="523"/>
    </row>
    <row r="87" spans="1:4" s="71" customFormat="1" ht="12" customHeight="1" thickBot="1">
      <c r="A87" s="326" t="s">
        <v>290</v>
      </c>
      <c r="B87" s="214" t="s">
        <v>434</v>
      </c>
      <c r="C87" s="348"/>
      <c r="D87" s="524"/>
    </row>
    <row r="88" spans="1:4" s="71" customFormat="1" ht="12" customHeight="1" thickBot="1">
      <c r="A88" s="326" t="s">
        <v>464</v>
      </c>
      <c r="B88" s="214" t="s">
        <v>291</v>
      </c>
      <c r="C88" s="348"/>
      <c r="D88" s="524"/>
    </row>
    <row r="89" spans="1:4" s="71" customFormat="1" ht="12" customHeight="1" thickBot="1">
      <c r="A89" s="326" t="s">
        <v>465</v>
      </c>
      <c r="B89" s="313" t="s">
        <v>437</v>
      </c>
      <c r="C89" s="225">
        <f>+C66+C70+C75+C78+C82+C88+C87</f>
        <v>70363</v>
      </c>
      <c r="D89" s="225">
        <f>+D66+D70+D75+D78+D82+D88+D87</f>
        <v>70363</v>
      </c>
    </row>
    <row r="90" spans="1:4" s="71" customFormat="1" ht="12" customHeight="1" thickBot="1">
      <c r="A90" s="330" t="s">
        <v>466</v>
      </c>
      <c r="B90" s="314" t="s">
        <v>467</v>
      </c>
      <c r="C90" s="225">
        <f>+C65+C89</f>
        <v>70603</v>
      </c>
      <c r="D90" s="225">
        <f>+D65+D89</f>
        <v>70603</v>
      </c>
    </row>
    <row r="91" spans="1:4" s="72" customFormat="1" ht="15" customHeight="1" thickBot="1">
      <c r="A91" s="183"/>
      <c r="B91" s="184"/>
      <c r="C91" s="275"/>
      <c r="D91" s="528"/>
    </row>
    <row r="92" spans="1:4" s="57" customFormat="1" ht="16.5" customHeight="1" thickBot="1">
      <c r="A92" s="187"/>
      <c r="B92" s="188" t="s">
        <v>47</v>
      </c>
      <c r="C92" s="277"/>
      <c r="D92" s="520"/>
    </row>
    <row r="93" spans="1:4" s="73" customFormat="1" ht="12" customHeight="1" thickBot="1">
      <c r="A93" s="298" t="s">
        <v>9</v>
      </c>
      <c r="B93" s="26" t="s">
        <v>471</v>
      </c>
      <c r="C93" s="218">
        <f>+C94+C95+C96+C97+C98+C111</f>
        <v>9543</v>
      </c>
      <c r="D93" s="491">
        <f>+D94+D95+D96+D97+D98+D111</f>
        <v>9543</v>
      </c>
    </row>
    <row r="94" spans="1:4" ht="12" customHeight="1">
      <c r="A94" s="331" t="s">
        <v>71</v>
      </c>
      <c r="B94" s="8" t="s">
        <v>39</v>
      </c>
      <c r="C94" s="220">
        <v>3125</v>
      </c>
      <c r="D94" s="568">
        <v>3125</v>
      </c>
    </row>
    <row r="95" spans="1:4" ht="12" customHeight="1">
      <c r="A95" s="324" t="s">
        <v>72</v>
      </c>
      <c r="B95" s="6" t="s">
        <v>134</v>
      </c>
      <c r="C95" s="221">
        <v>990</v>
      </c>
      <c r="D95" s="532">
        <v>990</v>
      </c>
    </row>
    <row r="96" spans="1:4" ht="12" customHeight="1">
      <c r="A96" s="324" t="s">
        <v>73</v>
      </c>
      <c r="B96" s="6" t="s">
        <v>100</v>
      </c>
      <c r="C96" s="223">
        <v>3893</v>
      </c>
      <c r="D96" s="532">
        <v>3893</v>
      </c>
    </row>
    <row r="97" spans="1:4" ht="12" customHeight="1">
      <c r="A97" s="324" t="s">
        <v>74</v>
      </c>
      <c r="B97" s="9" t="s">
        <v>135</v>
      </c>
      <c r="C97" s="223">
        <v>350</v>
      </c>
      <c r="D97" s="532">
        <v>350</v>
      </c>
    </row>
    <row r="98" spans="1:4" ht="12" customHeight="1">
      <c r="A98" s="324" t="s">
        <v>82</v>
      </c>
      <c r="B98" s="17" t="s">
        <v>136</v>
      </c>
      <c r="C98" s="223">
        <v>1185</v>
      </c>
      <c r="D98" s="532">
        <v>1185</v>
      </c>
    </row>
    <row r="99" spans="1:4" ht="12" customHeight="1">
      <c r="A99" s="324" t="s">
        <v>75</v>
      </c>
      <c r="B99" s="6" t="s">
        <v>468</v>
      </c>
      <c r="C99" s="223"/>
      <c r="D99" s="532"/>
    </row>
    <row r="100" spans="1:4" ht="12" customHeight="1">
      <c r="A100" s="324" t="s">
        <v>76</v>
      </c>
      <c r="B100" s="91" t="s">
        <v>400</v>
      </c>
      <c r="C100" s="223"/>
      <c r="D100" s="532"/>
    </row>
    <row r="101" spans="1:4" ht="12" customHeight="1">
      <c r="A101" s="324" t="s">
        <v>83</v>
      </c>
      <c r="B101" s="91" t="s">
        <v>399</v>
      </c>
      <c r="C101" s="223"/>
      <c r="D101" s="532"/>
    </row>
    <row r="102" spans="1:4" ht="12" customHeight="1">
      <c r="A102" s="324" t="s">
        <v>84</v>
      </c>
      <c r="B102" s="91" t="s">
        <v>307</v>
      </c>
      <c r="C102" s="223"/>
      <c r="D102" s="532"/>
    </row>
    <row r="103" spans="1:4" ht="12" customHeight="1">
      <c r="A103" s="324" t="s">
        <v>85</v>
      </c>
      <c r="B103" s="92" t="s">
        <v>308</v>
      </c>
      <c r="C103" s="223"/>
      <c r="D103" s="532"/>
    </row>
    <row r="104" spans="1:4" ht="12" customHeight="1">
      <c r="A104" s="324" t="s">
        <v>86</v>
      </c>
      <c r="B104" s="92" t="s">
        <v>309</v>
      </c>
      <c r="C104" s="223"/>
      <c r="D104" s="532"/>
    </row>
    <row r="105" spans="1:4" ht="12" customHeight="1">
      <c r="A105" s="324" t="s">
        <v>88</v>
      </c>
      <c r="B105" s="91" t="s">
        <v>310</v>
      </c>
      <c r="C105" s="223">
        <v>300</v>
      </c>
      <c r="D105" s="532">
        <v>300</v>
      </c>
    </row>
    <row r="106" spans="1:4" ht="12" customHeight="1">
      <c r="A106" s="324" t="s">
        <v>137</v>
      </c>
      <c r="B106" s="91" t="s">
        <v>311</v>
      </c>
      <c r="C106" s="223"/>
      <c r="D106" s="532"/>
    </row>
    <row r="107" spans="1:4" ht="12" customHeight="1">
      <c r="A107" s="324" t="s">
        <v>305</v>
      </c>
      <c r="B107" s="92" t="s">
        <v>312</v>
      </c>
      <c r="C107" s="223"/>
      <c r="D107" s="532"/>
    </row>
    <row r="108" spans="1:4" ht="12" customHeight="1">
      <c r="A108" s="332" t="s">
        <v>306</v>
      </c>
      <c r="B108" s="93" t="s">
        <v>313</v>
      </c>
      <c r="C108" s="223"/>
      <c r="D108" s="532"/>
    </row>
    <row r="109" spans="1:4" ht="12" customHeight="1">
      <c r="A109" s="324" t="s">
        <v>397</v>
      </c>
      <c r="B109" s="93" t="s">
        <v>314</v>
      </c>
      <c r="C109" s="223"/>
      <c r="D109" s="532"/>
    </row>
    <row r="110" spans="1:4" ht="12" customHeight="1">
      <c r="A110" s="324" t="s">
        <v>398</v>
      </c>
      <c r="B110" s="92" t="s">
        <v>315</v>
      </c>
      <c r="C110" s="221">
        <v>885</v>
      </c>
      <c r="D110" s="532">
        <v>885</v>
      </c>
    </row>
    <row r="111" spans="1:4" ht="12" customHeight="1">
      <c r="A111" s="324" t="s">
        <v>402</v>
      </c>
      <c r="B111" s="9" t="s">
        <v>40</v>
      </c>
      <c r="C111" s="221"/>
      <c r="D111" s="532"/>
    </row>
    <row r="112" spans="1:4" ht="12" customHeight="1">
      <c r="A112" s="325" t="s">
        <v>403</v>
      </c>
      <c r="B112" s="6" t="s">
        <v>469</v>
      </c>
      <c r="C112" s="223"/>
      <c r="D112" s="532"/>
    </row>
    <row r="113" spans="1:4" ht="12" customHeight="1" thickBot="1">
      <c r="A113" s="333" t="s">
        <v>404</v>
      </c>
      <c r="B113" s="94" t="s">
        <v>470</v>
      </c>
      <c r="C113" s="227"/>
      <c r="D113" s="526"/>
    </row>
    <row r="114" spans="1:4" ht="12" customHeight="1" thickBot="1">
      <c r="A114" s="27" t="s">
        <v>10</v>
      </c>
      <c r="B114" s="25" t="s">
        <v>316</v>
      </c>
      <c r="C114" s="219">
        <f>+C115+C117+C119</f>
        <v>74808</v>
      </c>
      <c r="D114" s="219">
        <f>+D115+D117+D119</f>
        <v>74808</v>
      </c>
    </row>
    <row r="115" spans="1:4" ht="12" customHeight="1">
      <c r="A115" s="323" t="s">
        <v>77</v>
      </c>
      <c r="B115" s="6" t="s">
        <v>176</v>
      </c>
      <c r="C115" s="222">
        <v>63590</v>
      </c>
      <c r="D115" s="537">
        <v>63590</v>
      </c>
    </row>
    <row r="116" spans="1:4" ht="12" customHeight="1">
      <c r="A116" s="323" t="s">
        <v>78</v>
      </c>
      <c r="B116" s="10" t="s">
        <v>320</v>
      </c>
      <c r="C116" s="222"/>
      <c r="D116" s="532"/>
    </row>
    <row r="117" spans="1:4" ht="12" customHeight="1">
      <c r="A117" s="323" t="s">
        <v>79</v>
      </c>
      <c r="B117" s="10" t="s">
        <v>138</v>
      </c>
      <c r="C117" s="221">
        <v>11218</v>
      </c>
      <c r="D117" s="532">
        <v>11218</v>
      </c>
    </row>
    <row r="118" spans="1:4" ht="12" customHeight="1">
      <c r="A118" s="323" t="s">
        <v>80</v>
      </c>
      <c r="B118" s="10" t="s">
        <v>321</v>
      </c>
      <c r="C118" s="212"/>
      <c r="D118" s="532"/>
    </row>
    <row r="119" spans="1:4" ht="12" customHeight="1">
      <c r="A119" s="323" t="s">
        <v>81</v>
      </c>
      <c r="B119" s="216" t="s">
        <v>179</v>
      </c>
      <c r="C119" s="212"/>
      <c r="D119" s="532"/>
    </row>
    <row r="120" spans="1:4" ht="12" customHeight="1">
      <c r="A120" s="323" t="s">
        <v>87</v>
      </c>
      <c r="B120" s="215" t="s">
        <v>383</v>
      </c>
      <c r="C120" s="212"/>
      <c r="D120" s="522"/>
    </row>
    <row r="121" spans="1:4" ht="12" customHeight="1">
      <c r="A121" s="323" t="s">
        <v>89</v>
      </c>
      <c r="B121" s="302" t="s">
        <v>326</v>
      </c>
      <c r="C121" s="212"/>
      <c r="D121" s="522"/>
    </row>
    <row r="122" spans="1:4" ht="12" customHeight="1">
      <c r="A122" s="323" t="s">
        <v>139</v>
      </c>
      <c r="B122" s="92" t="s">
        <v>309</v>
      </c>
      <c r="C122" s="212"/>
      <c r="D122" s="522"/>
    </row>
    <row r="123" spans="1:4" ht="12" customHeight="1">
      <c r="A123" s="323" t="s">
        <v>140</v>
      </c>
      <c r="B123" s="92" t="s">
        <v>325</v>
      </c>
      <c r="C123" s="212"/>
      <c r="D123" s="522"/>
    </row>
    <row r="124" spans="1:4" ht="12" customHeight="1">
      <c r="A124" s="323" t="s">
        <v>141</v>
      </c>
      <c r="B124" s="92" t="s">
        <v>324</v>
      </c>
      <c r="C124" s="212"/>
      <c r="D124" s="522"/>
    </row>
    <row r="125" spans="1:4" ht="12" customHeight="1">
      <c r="A125" s="323" t="s">
        <v>317</v>
      </c>
      <c r="B125" s="92" t="s">
        <v>312</v>
      </c>
      <c r="C125" s="212"/>
      <c r="D125" s="522"/>
    </row>
    <row r="126" spans="1:4" ht="12" customHeight="1">
      <c r="A126" s="323" t="s">
        <v>318</v>
      </c>
      <c r="B126" s="92" t="s">
        <v>323</v>
      </c>
      <c r="C126" s="212"/>
      <c r="D126" s="522"/>
    </row>
    <row r="127" spans="1:4" ht="12" customHeight="1" thickBot="1">
      <c r="A127" s="332" t="s">
        <v>319</v>
      </c>
      <c r="B127" s="92" t="s">
        <v>322</v>
      </c>
      <c r="C127" s="213"/>
      <c r="D127" s="526"/>
    </row>
    <row r="128" spans="1:4" ht="12" customHeight="1" thickBot="1">
      <c r="A128" s="27" t="s">
        <v>11</v>
      </c>
      <c r="B128" s="78" t="s">
        <v>407</v>
      </c>
      <c r="C128" s="219">
        <f>+C93+C114</f>
        <v>84351</v>
      </c>
      <c r="D128" s="219">
        <f>+D93+D114</f>
        <v>84351</v>
      </c>
    </row>
    <row r="129" spans="1:4" ht="12" customHeight="1" thickBot="1">
      <c r="A129" s="27" t="s">
        <v>12</v>
      </c>
      <c r="B129" s="78" t="s">
        <v>408</v>
      </c>
      <c r="C129" s="219">
        <f>+C130+C131+C132</f>
        <v>0</v>
      </c>
      <c r="D129" s="520"/>
    </row>
    <row r="130" spans="1:4" s="73" customFormat="1" ht="12" customHeight="1">
      <c r="A130" s="323" t="s">
        <v>217</v>
      </c>
      <c r="B130" s="7" t="s">
        <v>474</v>
      </c>
      <c r="C130" s="212"/>
      <c r="D130" s="521"/>
    </row>
    <row r="131" spans="1:4" ht="12" customHeight="1">
      <c r="A131" s="323" t="s">
        <v>220</v>
      </c>
      <c r="B131" s="7" t="s">
        <v>416</v>
      </c>
      <c r="C131" s="212"/>
      <c r="D131" s="522"/>
    </row>
    <row r="132" spans="1:4" ht="12" customHeight="1" thickBot="1">
      <c r="A132" s="332" t="s">
        <v>221</v>
      </c>
      <c r="B132" s="5" t="s">
        <v>473</v>
      </c>
      <c r="C132" s="212"/>
      <c r="D132" s="526"/>
    </row>
    <row r="133" spans="1:4" ht="12" customHeight="1" thickBot="1">
      <c r="A133" s="27" t="s">
        <v>13</v>
      </c>
      <c r="B133" s="78" t="s">
        <v>409</v>
      </c>
      <c r="C133" s="219">
        <f>+C134+C135+C136+C137+C138+C139</f>
        <v>0</v>
      </c>
      <c r="D133" s="520"/>
    </row>
    <row r="134" spans="1:4" ht="12" customHeight="1">
      <c r="A134" s="323" t="s">
        <v>64</v>
      </c>
      <c r="B134" s="7" t="s">
        <v>418</v>
      </c>
      <c r="C134" s="212"/>
      <c r="D134" s="527"/>
    </row>
    <row r="135" spans="1:4" ht="12" customHeight="1">
      <c r="A135" s="323" t="s">
        <v>65</v>
      </c>
      <c r="B135" s="7" t="s">
        <v>410</v>
      </c>
      <c r="C135" s="212"/>
      <c r="D135" s="522"/>
    </row>
    <row r="136" spans="1:4" ht="12" customHeight="1">
      <c r="A136" s="323" t="s">
        <v>66</v>
      </c>
      <c r="B136" s="7" t="s">
        <v>411</v>
      </c>
      <c r="C136" s="212"/>
      <c r="D136" s="522"/>
    </row>
    <row r="137" spans="1:4" ht="12" customHeight="1">
      <c r="A137" s="323" t="s">
        <v>126</v>
      </c>
      <c r="B137" s="7" t="s">
        <v>472</v>
      </c>
      <c r="C137" s="212"/>
      <c r="D137" s="522"/>
    </row>
    <row r="138" spans="1:4" ht="12" customHeight="1">
      <c r="A138" s="323" t="s">
        <v>127</v>
      </c>
      <c r="B138" s="7" t="s">
        <v>413</v>
      </c>
      <c r="C138" s="212"/>
      <c r="D138" s="522"/>
    </row>
    <row r="139" spans="1:4" s="73" customFormat="1" ht="12" customHeight="1" thickBot="1">
      <c r="A139" s="332" t="s">
        <v>128</v>
      </c>
      <c r="B139" s="5" t="s">
        <v>414</v>
      </c>
      <c r="C139" s="212"/>
      <c r="D139" s="523"/>
    </row>
    <row r="140" spans="1:11" ht="12" customHeight="1" thickBot="1">
      <c r="A140" s="27" t="s">
        <v>14</v>
      </c>
      <c r="B140" s="78" t="s">
        <v>489</v>
      </c>
      <c r="C140" s="225">
        <f>+C141+C142+C144+C145+C143</f>
        <v>0</v>
      </c>
      <c r="D140" s="520"/>
      <c r="K140" s="195"/>
    </row>
    <row r="141" spans="1:4" ht="12.75">
      <c r="A141" s="323" t="s">
        <v>67</v>
      </c>
      <c r="B141" s="7" t="s">
        <v>327</v>
      </c>
      <c r="C141" s="212"/>
      <c r="D141" s="527"/>
    </row>
    <row r="142" spans="1:4" ht="12" customHeight="1">
      <c r="A142" s="323" t="s">
        <v>68</v>
      </c>
      <c r="B142" s="7" t="s">
        <v>328</v>
      </c>
      <c r="C142" s="212"/>
      <c r="D142" s="522"/>
    </row>
    <row r="143" spans="1:4" s="73" customFormat="1" ht="12" customHeight="1">
      <c r="A143" s="323" t="s">
        <v>241</v>
      </c>
      <c r="B143" s="7" t="s">
        <v>488</v>
      </c>
      <c r="C143" s="212"/>
      <c r="D143" s="522"/>
    </row>
    <row r="144" spans="1:4" s="73" customFormat="1" ht="12" customHeight="1">
      <c r="A144" s="323" t="s">
        <v>242</v>
      </c>
      <c r="B144" s="7" t="s">
        <v>423</v>
      </c>
      <c r="C144" s="212"/>
      <c r="D144" s="525"/>
    </row>
    <row r="145" spans="1:4" s="73" customFormat="1" ht="12" customHeight="1" thickBot="1">
      <c r="A145" s="332" t="s">
        <v>243</v>
      </c>
      <c r="B145" s="5" t="s">
        <v>347</v>
      </c>
      <c r="C145" s="212"/>
      <c r="D145" s="523"/>
    </row>
    <row r="146" spans="1:4" s="73" customFormat="1" ht="12" customHeight="1" thickBot="1">
      <c r="A146" s="27" t="s">
        <v>15</v>
      </c>
      <c r="B146" s="78" t="s">
        <v>424</v>
      </c>
      <c r="C146" s="228">
        <f>+C147+C148+C149+C150+C151</f>
        <v>0</v>
      </c>
      <c r="D146" s="524"/>
    </row>
    <row r="147" spans="1:4" s="73" customFormat="1" ht="12" customHeight="1">
      <c r="A147" s="323" t="s">
        <v>69</v>
      </c>
      <c r="B147" s="7" t="s">
        <v>419</v>
      </c>
      <c r="C147" s="212"/>
      <c r="D147" s="521"/>
    </row>
    <row r="148" spans="1:4" s="73" customFormat="1" ht="12" customHeight="1">
      <c r="A148" s="323" t="s">
        <v>70</v>
      </c>
      <c r="B148" s="7" t="s">
        <v>426</v>
      </c>
      <c r="C148" s="212"/>
      <c r="D148" s="525"/>
    </row>
    <row r="149" spans="1:4" s="73" customFormat="1" ht="12" customHeight="1">
      <c r="A149" s="323" t="s">
        <v>253</v>
      </c>
      <c r="B149" s="7" t="s">
        <v>421</v>
      </c>
      <c r="C149" s="212"/>
      <c r="D149" s="525"/>
    </row>
    <row r="150" spans="1:4" ht="12.75" customHeight="1">
      <c r="A150" s="323" t="s">
        <v>254</v>
      </c>
      <c r="B150" s="7" t="s">
        <v>475</v>
      </c>
      <c r="C150" s="212"/>
      <c r="D150" s="525"/>
    </row>
    <row r="151" spans="1:4" ht="12.75" customHeight="1" thickBot="1">
      <c r="A151" s="332" t="s">
        <v>425</v>
      </c>
      <c r="B151" s="5" t="s">
        <v>428</v>
      </c>
      <c r="C151" s="213"/>
      <c r="D151" s="526"/>
    </row>
    <row r="152" spans="1:4" ht="12.75" customHeight="1" thickBot="1">
      <c r="A152" s="371" t="s">
        <v>16</v>
      </c>
      <c r="B152" s="78" t="s">
        <v>429</v>
      </c>
      <c r="C152" s="228"/>
      <c r="D152" s="520"/>
    </row>
    <row r="153" spans="1:4" ht="12" customHeight="1" thickBot="1">
      <c r="A153" s="371" t="s">
        <v>17</v>
      </c>
      <c r="B153" s="78" t="s">
        <v>430</v>
      </c>
      <c r="C153" s="228"/>
      <c r="D153" s="520"/>
    </row>
    <row r="154" spans="1:4" ht="15" customHeight="1" thickBot="1">
      <c r="A154" s="27" t="s">
        <v>18</v>
      </c>
      <c r="B154" s="78" t="s">
        <v>432</v>
      </c>
      <c r="C154" s="316">
        <f>+C129+C133+C140+C146+C152+C153</f>
        <v>0</v>
      </c>
      <c r="D154" s="520"/>
    </row>
    <row r="155" spans="1:4" ht="13.5" thickBot="1">
      <c r="A155" s="334" t="s">
        <v>19</v>
      </c>
      <c r="B155" s="280" t="s">
        <v>431</v>
      </c>
      <c r="C155" s="316">
        <f>+C128+C154</f>
        <v>84351</v>
      </c>
      <c r="D155" s="316">
        <f>+D128+D154</f>
        <v>84351</v>
      </c>
    </row>
    <row r="156" spans="1:4" ht="15" customHeight="1" thickBot="1">
      <c r="A156" s="286"/>
      <c r="B156" s="287"/>
      <c r="C156" s="288"/>
      <c r="D156" s="528"/>
    </row>
    <row r="157" spans="1:4" ht="14.25" customHeight="1" thickBot="1">
      <c r="A157" s="192" t="s">
        <v>476</v>
      </c>
      <c r="B157" s="193"/>
      <c r="C157" s="76">
        <v>1</v>
      </c>
      <c r="D157" s="529">
        <v>1</v>
      </c>
    </row>
    <row r="158" spans="1:4" ht="13.5" thickBot="1">
      <c r="A158" s="192" t="s">
        <v>156</v>
      </c>
      <c r="B158" s="193"/>
      <c r="C158" s="76"/>
      <c r="D158" s="520"/>
    </row>
  </sheetData>
  <sheetProtection formatCells="0"/>
  <printOptions horizontalCentered="1"/>
  <pageMargins left="0.7874015748031497" right="0.7874015748031497" top="0.7874015748031497" bottom="0.787401574803149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45">
      <selection activeCell="B179" sqref="B179"/>
    </sheetView>
  </sheetViews>
  <sheetFormatPr defaultColWidth="9.00390625" defaultRowHeight="12.75"/>
  <cols>
    <col min="1" max="1" width="19.50390625" style="289" customWidth="1"/>
    <col min="2" max="2" width="72.00390625" style="290" customWidth="1"/>
    <col min="3" max="3" width="14.375" style="291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C1" s="194"/>
      <c r="D1" s="194" t="str">
        <f>+CONCATENATE("9.1.3. melléklet a ……/",LEFT(ÖSSZEFÜGGÉSEK!A5,4),". (….) önkormányzati rendelethez")</f>
        <v>9.1.3. melléklet a ……/2015. (….) önkormányzati rendelethez</v>
      </c>
    </row>
    <row r="2" spans="1:4" s="69" customFormat="1" ht="21" customHeight="1">
      <c r="A2" s="296" t="s">
        <v>52</v>
      </c>
      <c r="B2" s="271" t="s">
        <v>501</v>
      </c>
      <c r="C2" s="431"/>
      <c r="D2" s="433" t="s">
        <v>43</v>
      </c>
    </row>
    <row r="3" spans="1:4" s="69" customFormat="1" ht="16.5" thickBot="1">
      <c r="A3" s="174" t="s">
        <v>153</v>
      </c>
      <c r="B3" s="272" t="s">
        <v>485</v>
      </c>
      <c r="C3" s="432"/>
      <c r="D3" s="434" t="s">
        <v>386</v>
      </c>
    </row>
    <row r="4" spans="1:4" s="70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57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57" customFormat="1" ht="15.75" customHeight="1" thickBot="1">
      <c r="A7" s="178"/>
      <c r="B7" s="179" t="s">
        <v>46</v>
      </c>
      <c r="C7" s="436"/>
      <c r="D7" s="446"/>
    </row>
    <row r="8" spans="1:4" s="57" customFormat="1" ht="12" customHeight="1" thickBot="1">
      <c r="A8" s="27" t="s">
        <v>9</v>
      </c>
      <c r="B8" s="19" t="s">
        <v>201</v>
      </c>
      <c r="C8" s="375">
        <f>+C9+C10+C11+C12+C13+C14</f>
        <v>0</v>
      </c>
      <c r="D8" s="530"/>
    </row>
    <row r="9" spans="1:4" s="71" customFormat="1" ht="12" customHeight="1">
      <c r="A9" s="323" t="s">
        <v>71</v>
      </c>
      <c r="B9" s="306" t="s">
        <v>202</v>
      </c>
      <c r="C9" s="376"/>
      <c r="D9" s="531"/>
    </row>
    <row r="10" spans="1:4" s="72" customFormat="1" ht="12" customHeight="1">
      <c r="A10" s="324" t="s">
        <v>72</v>
      </c>
      <c r="B10" s="307" t="s">
        <v>203</v>
      </c>
      <c r="C10" s="377"/>
      <c r="D10" s="532"/>
    </row>
    <row r="11" spans="1:4" s="72" customFormat="1" ht="12" customHeight="1">
      <c r="A11" s="324" t="s">
        <v>73</v>
      </c>
      <c r="B11" s="307" t="s">
        <v>204</v>
      </c>
      <c r="C11" s="377"/>
      <c r="D11" s="532"/>
    </row>
    <row r="12" spans="1:4" s="72" customFormat="1" ht="12" customHeight="1">
      <c r="A12" s="324" t="s">
        <v>74</v>
      </c>
      <c r="B12" s="307" t="s">
        <v>205</v>
      </c>
      <c r="C12" s="377"/>
      <c r="D12" s="532"/>
    </row>
    <row r="13" spans="1:4" s="72" customFormat="1" ht="12" customHeight="1">
      <c r="A13" s="324" t="s">
        <v>108</v>
      </c>
      <c r="B13" s="307" t="s">
        <v>462</v>
      </c>
      <c r="C13" s="377"/>
      <c r="D13" s="532"/>
    </row>
    <row r="14" spans="1:4" s="71" customFormat="1" ht="12" customHeight="1" thickBot="1">
      <c r="A14" s="325" t="s">
        <v>75</v>
      </c>
      <c r="B14" s="308" t="s">
        <v>389</v>
      </c>
      <c r="C14" s="377"/>
      <c r="D14" s="533"/>
    </row>
    <row r="15" spans="1:4" s="71" customFormat="1" ht="12" customHeight="1" thickBot="1">
      <c r="A15" s="27" t="s">
        <v>10</v>
      </c>
      <c r="B15" s="214" t="s">
        <v>206</v>
      </c>
      <c r="C15" s="375">
        <f>+C16+C17+C18+C19+C20</f>
        <v>0</v>
      </c>
      <c r="D15" s="534"/>
    </row>
    <row r="16" spans="1:4" s="71" customFormat="1" ht="12" customHeight="1">
      <c r="A16" s="323" t="s">
        <v>77</v>
      </c>
      <c r="B16" s="306" t="s">
        <v>207</v>
      </c>
      <c r="C16" s="376"/>
      <c r="D16" s="531"/>
    </row>
    <row r="17" spans="1:4" s="71" customFormat="1" ht="12" customHeight="1">
      <c r="A17" s="324" t="s">
        <v>78</v>
      </c>
      <c r="B17" s="307" t="s">
        <v>208</v>
      </c>
      <c r="C17" s="377"/>
      <c r="D17" s="535"/>
    </row>
    <row r="18" spans="1:4" s="71" customFormat="1" ht="12" customHeight="1">
      <c r="A18" s="324" t="s">
        <v>79</v>
      </c>
      <c r="B18" s="307" t="s">
        <v>377</v>
      </c>
      <c r="C18" s="377"/>
      <c r="D18" s="535"/>
    </row>
    <row r="19" spans="1:4" s="71" customFormat="1" ht="12" customHeight="1">
      <c r="A19" s="324" t="s">
        <v>80</v>
      </c>
      <c r="B19" s="307" t="s">
        <v>378</v>
      </c>
      <c r="C19" s="377"/>
      <c r="D19" s="535"/>
    </row>
    <row r="20" spans="1:4" s="71" customFormat="1" ht="12" customHeight="1">
      <c r="A20" s="324" t="s">
        <v>81</v>
      </c>
      <c r="B20" s="307" t="s">
        <v>209</v>
      </c>
      <c r="C20" s="377"/>
      <c r="D20" s="535"/>
    </row>
    <row r="21" spans="1:4" s="72" customFormat="1" ht="12" customHeight="1" thickBot="1">
      <c r="A21" s="325" t="s">
        <v>87</v>
      </c>
      <c r="B21" s="308" t="s">
        <v>210</v>
      </c>
      <c r="C21" s="378"/>
      <c r="D21" s="536"/>
    </row>
    <row r="22" spans="1:4" s="72" customFormat="1" ht="12" customHeight="1" thickBot="1">
      <c r="A22" s="27" t="s">
        <v>11</v>
      </c>
      <c r="B22" s="19" t="s">
        <v>211</v>
      </c>
      <c r="C22" s="375">
        <f>+C23+C24+C25+C26+C27</f>
        <v>0</v>
      </c>
      <c r="D22" s="530"/>
    </row>
    <row r="23" spans="1:4" s="72" customFormat="1" ht="12" customHeight="1">
      <c r="A23" s="323" t="s">
        <v>60</v>
      </c>
      <c r="B23" s="306" t="s">
        <v>212</v>
      </c>
      <c r="C23" s="376"/>
      <c r="D23" s="537"/>
    </row>
    <row r="24" spans="1:4" s="71" customFormat="1" ht="12" customHeight="1">
      <c r="A24" s="324" t="s">
        <v>61</v>
      </c>
      <c r="B24" s="307" t="s">
        <v>213</v>
      </c>
      <c r="C24" s="377"/>
      <c r="D24" s="535"/>
    </row>
    <row r="25" spans="1:4" s="72" customFormat="1" ht="12" customHeight="1">
      <c r="A25" s="324" t="s">
        <v>62</v>
      </c>
      <c r="B25" s="307" t="s">
        <v>379</v>
      </c>
      <c r="C25" s="377"/>
      <c r="D25" s="532"/>
    </row>
    <row r="26" spans="1:4" s="72" customFormat="1" ht="12" customHeight="1">
      <c r="A26" s="324" t="s">
        <v>63</v>
      </c>
      <c r="B26" s="307" t="s">
        <v>380</v>
      </c>
      <c r="C26" s="377"/>
      <c r="D26" s="532"/>
    </row>
    <row r="27" spans="1:4" s="72" customFormat="1" ht="12" customHeight="1">
      <c r="A27" s="324" t="s">
        <v>122</v>
      </c>
      <c r="B27" s="307" t="s">
        <v>214</v>
      </c>
      <c r="C27" s="377"/>
      <c r="D27" s="532"/>
    </row>
    <row r="28" spans="1:4" s="72" customFormat="1" ht="12" customHeight="1" thickBot="1">
      <c r="A28" s="325" t="s">
        <v>123</v>
      </c>
      <c r="B28" s="308" t="s">
        <v>215</v>
      </c>
      <c r="C28" s="378"/>
      <c r="D28" s="536"/>
    </row>
    <row r="29" spans="1:4" s="72" customFormat="1" ht="12" customHeight="1" thickBot="1">
      <c r="A29" s="27" t="s">
        <v>124</v>
      </c>
      <c r="B29" s="19" t="s">
        <v>216</v>
      </c>
      <c r="C29" s="379">
        <f>+C30+C34+C35+C36</f>
        <v>0</v>
      </c>
      <c r="D29" s="530"/>
    </row>
    <row r="30" spans="1:4" s="72" customFormat="1" ht="12" customHeight="1">
      <c r="A30" s="323" t="s">
        <v>217</v>
      </c>
      <c r="B30" s="306" t="s">
        <v>463</v>
      </c>
      <c r="C30" s="380">
        <f>+C31+C32+C33</f>
        <v>0</v>
      </c>
      <c r="D30" s="537"/>
    </row>
    <row r="31" spans="1:4" s="72" customFormat="1" ht="12" customHeight="1">
      <c r="A31" s="324" t="s">
        <v>218</v>
      </c>
      <c r="B31" s="307" t="s">
        <v>223</v>
      </c>
      <c r="C31" s="377"/>
      <c r="D31" s="532"/>
    </row>
    <row r="32" spans="1:4" s="72" customFormat="1" ht="12" customHeight="1">
      <c r="A32" s="324" t="s">
        <v>219</v>
      </c>
      <c r="B32" s="307" t="s">
        <v>224</v>
      </c>
      <c r="C32" s="377"/>
      <c r="D32" s="532"/>
    </row>
    <row r="33" spans="1:4" s="72" customFormat="1" ht="12" customHeight="1">
      <c r="A33" s="324" t="s">
        <v>393</v>
      </c>
      <c r="B33" s="362" t="s">
        <v>394</v>
      </c>
      <c r="C33" s="377"/>
      <c r="D33" s="532"/>
    </row>
    <row r="34" spans="1:4" s="72" customFormat="1" ht="12" customHeight="1">
      <c r="A34" s="324" t="s">
        <v>220</v>
      </c>
      <c r="B34" s="307" t="s">
        <v>225</v>
      </c>
      <c r="C34" s="377"/>
      <c r="D34" s="532"/>
    </row>
    <row r="35" spans="1:4" s="72" customFormat="1" ht="12" customHeight="1">
      <c r="A35" s="324" t="s">
        <v>221</v>
      </c>
      <c r="B35" s="307" t="s">
        <v>226</v>
      </c>
      <c r="C35" s="377"/>
      <c r="D35" s="532"/>
    </row>
    <row r="36" spans="1:4" s="72" customFormat="1" ht="12" customHeight="1" thickBot="1">
      <c r="A36" s="325" t="s">
        <v>222</v>
      </c>
      <c r="B36" s="308" t="s">
        <v>227</v>
      </c>
      <c r="C36" s="378"/>
      <c r="D36" s="536"/>
    </row>
    <row r="37" spans="1:4" s="72" customFormat="1" ht="12" customHeight="1" thickBot="1">
      <c r="A37" s="27" t="s">
        <v>13</v>
      </c>
      <c r="B37" s="19" t="s">
        <v>390</v>
      </c>
      <c r="C37" s="375">
        <f>SUM(C38:C48)</f>
        <v>0</v>
      </c>
      <c r="D37" s="530"/>
    </row>
    <row r="38" spans="1:4" s="72" customFormat="1" ht="12" customHeight="1">
      <c r="A38" s="323" t="s">
        <v>64</v>
      </c>
      <c r="B38" s="306" t="s">
        <v>230</v>
      </c>
      <c r="C38" s="376"/>
      <c r="D38" s="537"/>
    </row>
    <row r="39" spans="1:4" s="72" customFormat="1" ht="12" customHeight="1">
      <c r="A39" s="324" t="s">
        <v>65</v>
      </c>
      <c r="B39" s="307" t="s">
        <v>231</v>
      </c>
      <c r="C39" s="377"/>
      <c r="D39" s="532"/>
    </row>
    <row r="40" spans="1:4" s="72" customFormat="1" ht="12" customHeight="1">
      <c r="A40" s="324" t="s">
        <v>66</v>
      </c>
      <c r="B40" s="307" t="s">
        <v>232</v>
      </c>
      <c r="C40" s="377"/>
      <c r="D40" s="532"/>
    </row>
    <row r="41" spans="1:4" s="72" customFormat="1" ht="12" customHeight="1">
      <c r="A41" s="324" t="s">
        <v>126</v>
      </c>
      <c r="B41" s="307" t="s">
        <v>233</v>
      </c>
      <c r="C41" s="377"/>
      <c r="D41" s="532"/>
    </row>
    <row r="42" spans="1:4" s="72" customFormat="1" ht="12" customHeight="1">
      <c r="A42" s="324" t="s">
        <v>127</v>
      </c>
      <c r="B42" s="307" t="s">
        <v>234</v>
      </c>
      <c r="C42" s="377"/>
      <c r="D42" s="532"/>
    </row>
    <row r="43" spans="1:4" s="72" customFormat="1" ht="12" customHeight="1">
      <c r="A43" s="324" t="s">
        <v>128</v>
      </c>
      <c r="B43" s="307" t="s">
        <v>235</v>
      </c>
      <c r="C43" s="377"/>
      <c r="D43" s="532"/>
    </row>
    <row r="44" spans="1:4" s="72" customFormat="1" ht="12" customHeight="1">
      <c r="A44" s="324" t="s">
        <v>129</v>
      </c>
      <c r="B44" s="307" t="s">
        <v>236</v>
      </c>
      <c r="C44" s="377"/>
      <c r="D44" s="532"/>
    </row>
    <row r="45" spans="1:4" s="72" customFormat="1" ht="12" customHeight="1">
      <c r="A45" s="324" t="s">
        <v>130</v>
      </c>
      <c r="B45" s="307" t="s">
        <v>237</v>
      </c>
      <c r="C45" s="377"/>
      <c r="D45" s="532"/>
    </row>
    <row r="46" spans="1:4" s="72" customFormat="1" ht="12" customHeight="1">
      <c r="A46" s="324" t="s">
        <v>228</v>
      </c>
      <c r="B46" s="307" t="s">
        <v>238</v>
      </c>
      <c r="C46" s="381"/>
      <c r="D46" s="532"/>
    </row>
    <row r="47" spans="1:4" s="72" customFormat="1" ht="12" customHeight="1">
      <c r="A47" s="325" t="s">
        <v>229</v>
      </c>
      <c r="B47" s="308" t="s">
        <v>392</v>
      </c>
      <c r="C47" s="382"/>
      <c r="D47" s="532"/>
    </row>
    <row r="48" spans="1:4" s="72" customFormat="1" ht="12" customHeight="1" thickBot="1">
      <c r="A48" s="325" t="s">
        <v>391</v>
      </c>
      <c r="B48" s="308" t="s">
        <v>239</v>
      </c>
      <c r="C48" s="382"/>
      <c r="D48" s="536"/>
    </row>
    <row r="49" spans="1:4" s="72" customFormat="1" ht="12" customHeight="1" thickBot="1">
      <c r="A49" s="27" t="s">
        <v>14</v>
      </c>
      <c r="B49" s="19" t="s">
        <v>240</v>
      </c>
      <c r="C49" s="375">
        <f>SUM(C50:C54)</f>
        <v>0</v>
      </c>
      <c r="D49" s="530"/>
    </row>
    <row r="50" spans="1:4" s="72" customFormat="1" ht="12" customHeight="1">
      <c r="A50" s="323" t="s">
        <v>67</v>
      </c>
      <c r="B50" s="306" t="s">
        <v>244</v>
      </c>
      <c r="C50" s="383"/>
      <c r="D50" s="537"/>
    </row>
    <row r="51" spans="1:4" s="72" customFormat="1" ht="12" customHeight="1">
      <c r="A51" s="324" t="s">
        <v>68</v>
      </c>
      <c r="B51" s="307" t="s">
        <v>245</v>
      </c>
      <c r="C51" s="381"/>
      <c r="D51" s="532"/>
    </row>
    <row r="52" spans="1:4" s="72" customFormat="1" ht="12" customHeight="1">
      <c r="A52" s="324" t="s">
        <v>241</v>
      </c>
      <c r="B52" s="307" t="s">
        <v>246</v>
      </c>
      <c r="C52" s="381"/>
      <c r="D52" s="532"/>
    </row>
    <row r="53" spans="1:4" s="72" customFormat="1" ht="12" customHeight="1">
      <c r="A53" s="324" t="s">
        <v>242</v>
      </c>
      <c r="B53" s="307" t="s">
        <v>247</v>
      </c>
      <c r="C53" s="381"/>
      <c r="D53" s="532"/>
    </row>
    <row r="54" spans="1:4" s="72" customFormat="1" ht="12" customHeight="1" thickBot="1">
      <c r="A54" s="325" t="s">
        <v>243</v>
      </c>
      <c r="B54" s="308" t="s">
        <v>248</v>
      </c>
      <c r="C54" s="382"/>
      <c r="D54" s="536"/>
    </row>
    <row r="55" spans="1:4" s="72" customFormat="1" ht="12" customHeight="1" thickBot="1">
      <c r="A55" s="27" t="s">
        <v>131</v>
      </c>
      <c r="B55" s="19" t="s">
        <v>249</v>
      </c>
      <c r="C55" s="375">
        <f>SUM(C56:C58)</f>
        <v>0</v>
      </c>
      <c r="D55" s="530"/>
    </row>
    <row r="56" spans="1:4" s="72" customFormat="1" ht="12" customHeight="1">
      <c r="A56" s="323" t="s">
        <v>69</v>
      </c>
      <c r="B56" s="306" t="s">
        <v>250</v>
      </c>
      <c r="C56" s="376"/>
      <c r="D56" s="537"/>
    </row>
    <row r="57" spans="1:4" s="72" customFormat="1" ht="12" customHeight="1">
      <c r="A57" s="324" t="s">
        <v>70</v>
      </c>
      <c r="B57" s="307" t="s">
        <v>381</v>
      </c>
      <c r="C57" s="377"/>
      <c r="D57" s="532"/>
    </row>
    <row r="58" spans="1:4" s="72" customFormat="1" ht="12" customHeight="1">
      <c r="A58" s="324" t="s">
        <v>253</v>
      </c>
      <c r="B58" s="307" t="s">
        <v>251</v>
      </c>
      <c r="C58" s="377"/>
      <c r="D58" s="532"/>
    </row>
    <row r="59" spans="1:4" s="72" customFormat="1" ht="12" customHeight="1" thickBot="1">
      <c r="A59" s="325" t="s">
        <v>254</v>
      </c>
      <c r="B59" s="308" t="s">
        <v>252</v>
      </c>
      <c r="C59" s="378"/>
      <c r="D59" s="536"/>
    </row>
    <row r="60" spans="1:4" s="72" customFormat="1" ht="12" customHeight="1" thickBot="1">
      <c r="A60" s="27" t="s">
        <v>16</v>
      </c>
      <c r="B60" s="214" t="s">
        <v>255</v>
      </c>
      <c r="C60" s="375">
        <f>SUM(C61:C63)</f>
        <v>0</v>
      </c>
      <c r="D60" s="530"/>
    </row>
    <row r="61" spans="1:4" s="72" customFormat="1" ht="12" customHeight="1">
      <c r="A61" s="323" t="s">
        <v>132</v>
      </c>
      <c r="B61" s="306" t="s">
        <v>257</v>
      </c>
      <c r="C61" s="381"/>
      <c r="D61" s="537"/>
    </row>
    <row r="62" spans="1:4" s="72" customFormat="1" ht="12" customHeight="1">
      <c r="A62" s="324" t="s">
        <v>133</v>
      </c>
      <c r="B62" s="307" t="s">
        <v>382</v>
      </c>
      <c r="C62" s="381"/>
      <c r="D62" s="532"/>
    </row>
    <row r="63" spans="1:4" s="72" customFormat="1" ht="12" customHeight="1">
      <c r="A63" s="324" t="s">
        <v>178</v>
      </c>
      <c r="B63" s="307" t="s">
        <v>258</v>
      </c>
      <c r="C63" s="381"/>
      <c r="D63" s="532"/>
    </row>
    <row r="64" spans="1:4" s="72" customFormat="1" ht="12" customHeight="1" thickBot="1">
      <c r="A64" s="325" t="s">
        <v>256</v>
      </c>
      <c r="B64" s="308" t="s">
        <v>259</v>
      </c>
      <c r="C64" s="381"/>
      <c r="D64" s="536"/>
    </row>
    <row r="65" spans="1:4" s="72" customFormat="1" ht="12" customHeight="1" thickBot="1">
      <c r="A65" s="27" t="s">
        <v>17</v>
      </c>
      <c r="B65" s="19" t="s">
        <v>260</v>
      </c>
      <c r="C65" s="379">
        <f>+C8+C15+C22+C29+C37+C49+C55+C60</f>
        <v>0</v>
      </c>
      <c r="D65" s="530"/>
    </row>
    <row r="66" spans="1:4" s="72" customFormat="1" ht="12" customHeight="1" thickBot="1">
      <c r="A66" s="326" t="s">
        <v>351</v>
      </c>
      <c r="B66" s="214" t="s">
        <v>262</v>
      </c>
      <c r="C66" s="375">
        <f>SUM(C67:C69)</f>
        <v>0</v>
      </c>
      <c r="D66" s="530"/>
    </row>
    <row r="67" spans="1:4" s="72" customFormat="1" ht="12" customHeight="1">
      <c r="A67" s="323" t="s">
        <v>293</v>
      </c>
      <c r="B67" s="306" t="s">
        <v>263</v>
      </c>
      <c r="C67" s="381"/>
      <c r="D67" s="537"/>
    </row>
    <row r="68" spans="1:4" s="72" customFormat="1" ht="12" customHeight="1">
      <c r="A68" s="324" t="s">
        <v>302</v>
      </c>
      <c r="B68" s="307" t="s">
        <v>264</v>
      </c>
      <c r="C68" s="381"/>
      <c r="D68" s="532"/>
    </row>
    <row r="69" spans="1:4" s="72" customFormat="1" ht="12" customHeight="1" thickBot="1">
      <c r="A69" s="325" t="s">
        <v>303</v>
      </c>
      <c r="B69" s="309" t="s">
        <v>265</v>
      </c>
      <c r="C69" s="381"/>
      <c r="D69" s="536"/>
    </row>
    <row r="70" spans="1:4" s="72" customFormat="1" ht="12" customHeight="1" thickBot="1">
      <c r="A70" s="326" t="s">
        <v>266</v>
      </c>
      <c r="B70" s="214" t="s">
        <v>267</v>
      </c>
      <c r="C70" s="375">
        <f>SUM(C71:C74)</f>
        <v>0</v>
      </c>
      <c r="D70" s="530"/>
    </row>
    <row r="71" spans="1:4" s="72" customFormat="1" ht="12" customHeight="1">
      <c r="A71" s="323" t="s">
        <v>109</v>
      </c>
      <c r="B71" s="306" t="s">
        <v>268</v>
      </c>
      <c r="C71" s="381"/>
      <c r="D71" s="537"/>
    </row>
    <row r="72" spans="1:4" s="72" customFormat="1" ht="12" customHeight="1">
      <c r="A72" s="324" t="s">
        <v>110</v>
      </c>
      <c r="B72" s="307" t="s">
        <v>269</v>
      </c>
      <c r="C72" s="381"/>
      <c r="D72" s="532"/>
    </row>
    <row r="73" spans="1:4" s="72" customFormat="1" ht="12" customHeight="1">
      <c r="A73" s="324" t="s">
        <v>294</v>
      </c>
      <c r="B73" s="307" t="s">
        <v>270</v>
      </c>
      <c r="C73" s="381"/>
      <c r="D73" s="532"/>
    </row>
    <row r="74" spans="1:4" s="72" customFormat="1" ht="12" customHeight="1" thickBot="1">
      <c r="A74" s="325" t="s">
        <v>295</v>
      </c>
      <c r="B74" s="308" t="s">
        <v>271</v>
      </c>
      <c r="C74" s="381"/>
      <c r="D74" s="536"/>
    </row>
    <row r="75" spans="1:4" s="72" customFormat="1" ht="12" customHeight="1" thickBot="1">
      <c r="A75" s="326" t="s">
        <v>272</v>
      </c>
      <c r="B75" s="214" t="s">
        <v>273</v>
      </c>
      <c r="C75" s="375">
        <f>SUM(C76:C77)</f>
        <v>0</v>
      </c>
      <c r="D75" s="530"/>
    </row>
    <row r="76" spans="1:4" s="72" customFormat="1" ht="12" customHeight="1">
      <c r="A76" s="323" t="s">
        <v>296</v>
      </c>
      <c r="B76" s="306" t="s">
        <v>274</v>
      </c>
      <c r="C76" s="381"/>
      <c r="D76" s="537"/>
    </row>
    <row r="77" spans="1:4" s="72" customFormat="1" ht="12" customHeight="1" thickBot="1">
      <c r="A77" s="325" t="s">
        <v>297</v>
      </c>
      <c r="B77" s="308" t="s">
        <v>275</v>
      </c>
      <c r="C77" s="381"/>
      <c r="D77" s="536"/>
    </row>
    <row r="78" spans="1:4" s="71" customFormat="1" ht="12" customHeight="1" thickBot="1">
      <c r="A78" s="326" t="s">
        <v>276</v>
      </c>
      <c r="B78" s="214" t="s">
        <v>277</v>
      </c>
      <c r="C78" s="375">
        <f>SUM(C79:C81)</f>
        <v>0</v>
      </c>
      <c r="D78" s="534"/>
    </row>
    <row r="79" spans="1:4" s="72" customFormat="1" ht="12" customHeight="1">
      <c r="A79" s="323" t="s">
        <v>298</v>
      </c>
      <c r="B79" s="306" t="s">
        <v>278</v>
      </c>
      <c r="C79" s="381"/>
      <c r="D79" s="537"/>
    </row>
    <row r="80" spans="1:4" s="72" customFormat="1" ht="12" customHeight="1">
      <c r="A80" s="324" t="s">
        <v>299</v>
      </c>
      <c r="B80" s="307" t="s">
        <v>279</v>
      </c>
      <c r="C80" s="381"/>
      <c r="D80" s="532"/>
    </row>
    <row r="81" spans="1:4" s="72" customFormat="1" ht="12" customHeight="1" thickBot="1">
      <c r="A81" s="325" t="s">
        <v>300</v>
      </c>
      <c r="B81" s="308" t="s">
        <v>280</v>
      </c>
      <c r="C81" s="381"/>
      <c r="D81" s="536"/>
    </row>
    <row r="82" spans="1:4" s="72" customFormat="1" ht="12" customHeight="1" thickBot="1">
      <c r="A82" s="326" t="s">
        <v>281</v>
      </c>
      <c r="B82" s="214" t="s">
        <v>301</v>
      </c>
      <c r="C82" s="375">
        <f>SUM(C83:C86)</f>
        <v>0</v>
      </c>
      <c r="D82" s="530"/>
    </row>
    <row r="83" spans="1:4" s="72" customFormat="1" ht="12" customHeight="1">
      <c r="A83" s="327" t="s">
        <v>282</v>
      </c>
      <c r="B83" s="306" t="s">
        <v>283</v>
      </c>
      <c r="C83" s="381"/>
      <c r="D83" s="537"/>
    </row>
    <row r="84" spans="1:4" s="72" customFormat="1" ht="12" customHeight="1">
      <c r="A84" s="328" t="s">
        <v>284</v>
      </c>
      <c r="B84" s="307" t="s">
        <v>285</v>
      </c>
      <c r="C84" s="381"/>
      <c r="D84" s="532"/>
    </row>
    <row r="85" spans="1:4" s="72" customFormat="1" ht="12" customHeight="1">
      <c r="A85" s="328" t="s">
        <v>286</v>
      </c>
      <c r="B85" s="307" t="s">
        <v>287</v>
      </c>
      <c r="C85" s="381"/>
      <c r="D85" s="532"/>
    </row>
    <row r="86" spans="1:4" s="71" customFormat="1" ht="12" customHeight="1" thickBot="1">
      <c r="A86" s="329" t="s">
        <v>288</v>
      </c>
      <c r="B86" s="308" t="s">
        <v>289</v>
      </c>
      <c r="C86" s="381"/>
      <c r="D86" s="533"/>
    </row>
    <row r="87" spans="1:4" s="71" customFormat="1" ht="12" customHeight="1" thickBot="1">
      <c r="A87" s="326" t="s">
        <v>290</v>
      </c>
      <c r="B87" s="214" t="s">
        <v>434</v>
      </c>
      <c r="C87" s="384"/>
      <c r="D87" s="534"/>
    </row>
    <row r="88" spans="1:4" s="71" customFormat="1" ht="12" customHeight="1" thickBot="1">
      <c r="A88" s="326" t="s">
        <v>464</v>
      </c>
      <c r="B88" s="214" t="s">
        <v>291</v>
      </c>
      <c r="C88" s="384"/>
      <c r="D88" s="534"/>
    </row>
    <row r="89" spans="1:4" s="71" customFormat="1" ht="12" customHeight="1" thickBot="1">
      <c r="A89" s="326" t="s">
        <v>465</v>
      </c>
      <c r="B89" s="313" t="s">
        <v>437</v>
      </c>
      <c r="C89" s="379">
        <f>+C66+C70+C75+C78+C82+C88+C87</f>
        <v>0</v>
      </c>
      <c r="D89" s="534"/>
    </row>
    <row r="90" spans="1:4" s="71" customFormat="1" ht="12" customHeight="1" thickBot="1">
      <c r="A90" s="330" t="s">
        <v>466</v>
      </c>
      <c r="B90" s="314" t="s">
        <v>467</v>
      </c>
      <c r="C90" s="379">
        <f>+C65+C89</f>
        <v>0</v>
      </c>
      <c r="D90" s="534"/>
    </row>
    <row r="91" spans="1:4" s="72" customFormat="1" ht="15" customHeight="1" thickBot="1">
      <c r="A91" s="183"/>
      <c r="B91" s="184"/>
      <c r="C91" s="275"/>
      <c r="D91" s="538"/>
    </row>
    <row r="92" spans="1:4" s="57" customFormat="1" ht="16.5" customHeight="1" thickBot="1">
      <c r="A92" s="187"/>
      <c r="B92" s="188" t="s">
        <v>47</v>
      </c>
      <c r="C92" s="437"/>
      <c r="D92" s="530"/>
    </row>
    <row r="93" spans="1:4" s="73" customFormat="1" ht="12" customHeight="1" thickBot="1">
      <c r="A93" s="298" t="s">
        <v>9</v>
      </c>
      <c r="B93" s="26" t="s">
        <v>471</v>
      </c>
      <c r="C93" s="389">
        <f>+C94+C95+C96+C97+C98+C111</f>
        <v>0</v>
      </c>
      <c r="D93" s="534"/>
    </row>
    <row r="94" spans="1:4" ht="12" customHeight="1">
      <c r="A94" s="331" t="s">
        <v>71</v>
      </c>
      <c r="B94" s="8" t="s">
        <v>39</v>
      </c>
      <c r="C94" s="390"/>
      <c r="D94" s="537"/>
    </row>
    <row r="95" spans="1:4" ht="12" customHeight="1">
      <c r="A95" s="324" t="s">
        <v>72</v>
      </c>
      <c r="B95" s="6" t="s">
        <v>134</v>
      </c>
      <c r="C95" s="377"/>
      <c r="D95" s="532"/>
    </row>
    <row r="96" spans="1:4" ht="12" customHeight="1">
      <c r="A96" s="324" t="s">
        <v>73</v>
      </c>
      <c r="B96" s="6" t="s">
        <v>100</v>
      </c>
      <c r="C96" s="378"/>
      <c r="D96" s="532"/>
    </row>
    <row r="97" spans="1:4" ht="12" customHeight="1">
      <c r="A97" s="324" t="s">
        <v>74</v>
      </c>
      <c r="B97" s="9" t="s">
        <v>135</v>
      </c>
      <c r="C97" s="378"/>
      <c r="D97" s="532"/>
    </row>
    <row r="98" spans="1:4" ht="12" customHeight="1">
      <c r="A98" s="324" t="s">
        <v>82</v>
      </c>
      <c r="B98" s="17" t="s">
        <v>136</v>
      </c>
      <c r="C98" s="378"/>
      <c r="D98" s="532"/>
    </row>
    <row r="99" spans="1:4" ht="12" customHeight="1">
      <c r="A99" s="324" t="s">
        <v>75</v>
      </c>
      <c r="B99" s="6" t="s">
        <v>468</v>
      </c>
      <c r="C99" s="378"/>
      <c r="D99" s="532"/>
    </row>
    <row r="100" spans="1:4" ht="12" customHeight="1">
      <c r="A100" s="324" t="s">
        <v>76</v>
      </c>
      <c r="B100" s="91" t="s">
        <v>400</v>
      </c>
      <c r="C100" s="378"/>
      <c r="D100" s="532"/>
    </row>
    <row r="101" spans="1:4" ht="12" customHeight="1">
      <c r="A101" s="324" t="s">
        <v>83</v>
      </c>
      <c r="B101" s="91" t="s">
        <v>399</v>
      </c>
      <c r="C101" s="378"/>
      <c r="D101" s="532"/>
    </row>
    <row r="102" spans="1:4" ht="12" customHeight="1">
      <c r="A102" s="324" t="s">
        <v>84</v>
      </c>
      <c r="B102" s="91" t="s">
        <v>307</v>
      </c>
      <c r="C102" s="378"/>
      <c r="D102" s="532"/>
    </row>
    <row r="103" spans="1:4" ht="12" customHeight="1">
      <c r="A103" s="324" t="s">
        <v>85</v>
      </c>
      <c r="B103" s="92" t="s">
        <v>308</v>
      </c>
      <c r="C103" s="378"/>
      <c r="D103" s="532"/>
    </row>
    <row r="104" spans="1:4" ht="12" customHeight="1">
      <c r="A104" s="324" t="s">
        <v>86</v>
      </c>
      <c r="B104" s="92" t="s">
        <v>309</v>
      </c>
      <c r="C104" s="378"/>
      <c r="D104" s="532"/>
    </row>
    <row r="105" spans="1:4" ht="12" customHeight="1">
      <c r="A105" s="324" t="s">
        <v>88</v>
      </c>
      <c r="B105" s="91" t="s">
        <v>310</v>
      </c>
      <c r="C105" s="378"/>
      <c r="D105" s="532"/>
    </row>
    <row r="106" spans="1:4" ht="12" customHeight="1">
      <c r="A106" s="324" t="s">
        <v>137</v>
      </c>
      <c r="B106" s="91" t="s">
        <v>311</v>
      </c>
      <c r="C106" s="378"/>
      <c r="D106" s="532"/>
    </row>
    <row r="107" spans="1:4" ht="12" customHeight="1">
      <c r="A107" s="324" t="s">
        <v>305</v>
      </c>
      <c r="B107" s="92" t="s">
        <v>312</v>
      </c>
      <c r="C107" s="378"/>
      <c r="D107" s="532"/>
    </row>
    <row r="108" spans="1:4" ht="12" customHeight="1">
      <c r="A108" s="332" t="s">
        <v>306</v>
      </c>
      <c r="B108" s="93" t="s">
        <v>313</v>
      </c>
      <c r="C108" s="378"/>
      <c r="D108" s="532"/>
    </row>
    <row r="109" spans="1:4" ht="12" customHeight="1">
      <c r="A109" s="324" t="s">
        <v>397</v>
      </c>
      <c r="B109" s="93" t="s">
        <v>314</v>
      </c>
      <c r="C109" s="378"/>
      <c r="D109" s="532"/>
    </row>
    <row r="110" spans="1:4" ht="12" customHeight="1">
      <c r="A110" s="324" t="s">
        <v>398</v>
      </c>
      <c r="B110" s="92" t="s">
        <v>315</v>
      </c>
      <c r="C110" s="377"/>
      <c r="D110" s="532"/>
    </row>
    <row r="111" spans="1:4" ht="12" customHeight="1">
      <c r="A111" s="324" t="s">
        <v>402</v>
      </c>
      <c r="B111" s="9" t="s">
        <v>40</v>
      </c>
      <c r="C111" s="377"/>
      <c r="D111" s="532"/>
    </row>
    <row r="112" spans="1:4" ht="12" customHeight="1">
      <c r="A112" s="325" t="s">
        <v>403</v>
      </c>
      <c r="B112" s="6" t="s">
        <v>469</v>
      </c>
      <c r="C112" s="378"/>
      <c r="D112" s="532"/>
    </row>
    <row r="113" spans="1:4" ht="12" customHeight="1" thickBot="1">
      <c r="A113" s="333" t="s">
        <v>404</v>
      </c>
      <c r="B113" s="94" t="s">
        <v>470</v>
      </c>
      <c r="C113" s="391"/>
      <c r="D113" s="536"/>
    </row>
    <row r="114" spans="1:4" ht="12" customHeight="1" thickBot="1">
      <c r="A114" s="27" t="s">
        <v>10</v>
      </c>
      <c r="B114" s="25" t="s">
        <v>316</v>
      </c>
      <c r="C114" s="375">
        <f>+C115+C117+C119</f>
        <v>0</v>
      </c>
      <c r="D114" s="530"/>
    </row>
    <row r="115" spans="1:4" ht="12" customHeight="1">
      <c r="A115" s="323" t="s">
        <v>77</v>
      </c>
      <c r="B115" s="6" t="s">
        <v>176</v>
      </c>
      <c r="C115" s="376"/>
      <c r="D115" s="537"/>
    </row>
    <row r="116" spans="1:4" ht="12" customHeight="1">
      <c r="A116" s="323" t="s">
        <v>78</v>
      </c>
      <c r="B116" s="10" t="s">
        <v>320</v>
      </c>
      <c r="C116" s="376"/>
      <c r="D116" s="532"/>
    </row>
    <row r="117" spans="1:4" ht="12" customHeight="1">
      <c r="A117" s="323" t="s">
        <v>79</v>
      </c>
      <c r="B117" s="10" t="s">
        <v>138</v>
      </c>
      <c r="C117" s="377"/>
      <c r="D117" s="532"/>
    </row>
    <row r="118" spans="1:4" ht="12" customHeight="1">
      <c r="A118" s="323" t="s">
        <v>80</v>
      </c>
      <c r="B118" s="10" t="s">
        <v>321</v>
      </c>
      <c r="C118" s="393"/>
      <c r="D118" s="532"/>
    </row>
    <row r="119" spans="1:4" ht="12" customHeight="1">
      <c r="A119" s="323" t="s">
        <v>81</v>
      </c>
      <c r="B119" s="216" t="s">
        <v>179</v>
      </c>
      <c r="C119" s="393"/>
      <c r="D119" s="532"/>
    </row>
    <row r="120" spans="1:4" ht="12" customHeight="1">
      <c r="A120" s="323" t="s">
        <v>87</v>
      </c>
      <c r="B120" s="215" t="s">
        <v>383</v>
      </c>
      <c r="C120" s="393"/>
      <c r="D120" s="532"/>
    </row>
    <row r="121" spans="1:4" ht="12" customHeight="1">
      <c r="A121" s="323" t="s">
        <v>89</v>
      </c>
      <c r="B121" s="302" t="s">
        <v>326</v>
      </c>
      <c r="C121" s="393"/>
      <c r="D121" s="532"/>
    </row>
    <row r="122" spans="1:4" ht="12" customHeight="1">
      <c r="A122" s="323" t="s">
        <v>139</v>
      </c>
      <c r="B122" s="92" t="s">
        <v>309</v>
      </c>
      <c r="C122" s="393"/>
      <c r="D122" s="532"/>
    </row>
    <row r="123" spans="1:4" ht="12" customHeight="1">
      <c r="A123" s="323" t="s">
        <v>140</v>
      </c>
      <c r="B123" s="92" t="s">
        <v>325</v>
      </c>
      <c r="C123" s="393"/>
      <c r="D123" s="532"/>
    </row>
    <row r="124" spans="1:4" ht="12" customHeight="1">
      <c r="A124" s="323" t="s">
        <v>141</v>
      </c>
      <c r="B124" s="92" t="s">
        <v>324</v>
      </c>
      <c r="C124" s="393"/>
      <c r="D124" s="532"/>
    </row>
    <row r="125" spans="1:4" ht="12" customHeight="1">
      <c r="A125" s="323" t="s">
        <v>317</v>
      </c>
      <c r="B125" s="92" t="s">
        <v>312</v>
      </c>
      <c r="C125" s="393"/>
      <c r="D125" s="532"/>
    </row>
    <row r="126" spans="1:4" ht="12" customHeight="1">
      <c r="A126" s="323" t="s">
        <v>318</v>
      </c>
      <c r="B126" s="92" t="s">
        <v>323</v>
      </c>
      <c r="C126" s="393"/>
      <c r="D126" s="532"/>
    </row>
    <row r="127" spans="1:4" ht="12" customHeight="1" thickBot="1">
      <c r="A127" s="332" t="s">
        <v>319</v>
      </c>
      <c r="B127" s="92" t="s">
        <v>322</v>
      </c>
      <c r="C127" s="394"/>
      <c r="D127" s="536"/>
    </row>
    <row r="128" spans="1:4" ht="12" customHeight="1" thickBot="1">
      <c r="A128" s="27" t="s">
        <v>11</v>
      </c>
      <c r="B128" s="78" t="s">
        <v>407</v>
      </c>
      <c r="C128" s="375">
        <f>+C93+C114</f>
        <v>0</v>
      </c>
      <c r="D128" s="530"/>
    </row>
    <row r="129" spans="1:4" ht="12" customHeight="1" thickBot="1">
      <c r="A129" s="27" t="s">
        <v>12</v>
      </c>
      <c r="B129" s="78" t="s">
        <v>408</v>
      </c>
      <c r="C129" s="375">
        <f>+C130+C131+C132</f>
        <v>0</v>
      </c>
      <c r="D129" s="530"/>
    </row>
    <row r="130" spans="1:4" s="73" customFormat="1" ht="12" customHeight="1">
      <c r="A130" s="323" t="s">
        <v>217</v>
      </c>
      <c r="B130" s="7" t="s">
        <v>474</v>
      </c>
      <c r="C130" s="393"/>
      <c r="D130" s="531"/>
    </row>
    <row r="131" spans="1:4" ht="12" customHeight="1">
      <c r="A131" s="323" t="s">
        <v>220</v>
      </c>
      <c r="B131" s="7" t="s">
        <v>416</v>
      </c>
      <c r="C131" s="393"/>
      <c r="D131" s="532"/>
    </row>
    <row r="132" spans="1:4" ht="12" customHeight="1" thickBot="1">
      <c r="A132" s="332" t="s">
        <v>221</v>
      </c>
      <c r="B132" s="5" t="s">
        <v>473</v>
      </c>
      <c r="C132" s="393"/>
      <c r="D132" s="536"/>
    </row>
    <row r="133" spans="1:4" ht="12" customHeight="1" thickBot="1">
      <c r="A133" s="27" t="s">
        <v>13</v>
      </c>
      <c r="B133" s="78" t="s">
        <v>409</v>
      </c>
      <c r="C133" s="375">
        <f>+C134+C135+C136+C137+C138+C139</f>
        <v>0</v>
      </c>
      <c r="D133" s="530"/>
    </row>
    <row r="134" spans="1:4" ht="12" customHeight="1">
      <c r="A134" s="323" t="s">
        <v>64</v>
      </c>
      <c r="B134" s="7" t="s">
        <v>418</v>
      </c>
      <c r="C134" s="393"/>
      <c r="D134" s="537"/>
    </row>
    <row r="135" spans="1:4" ht="12" customHeight="1">
      <c r="A135" s="323" t="s">
        <v>65</v>
      </c>
      <c r="B135" s="7" t="s">
        <v>410</v>
      </c>
      <c r="C135" s="393"/>
      <c r="D135" s="532"/>
    </row>
    <row r="136" spans="1:4" ht="12" customHeight="1">
      <c r="A136" s="323" t="s">
        <v>66</v>
      </c>
      <c r="B136" s="7" t="s">
        <v>411</v>
      </c>
      <c r="C136" s="393"/>
      <c r="D136" s="532"/>
    </row>
    <row r="137" spans="1:4" ht="12" customHeight="1">
      <c r="A137" s="323" t="s">
        <v>126</v>
      </c>
      <c r="B137" s="7" t="s">
        <v>472</v>
      </c>
      <c r="C137" s="393"/>
      <c r="D137" s="532"/>
    </row>
    <row r="138" spans="1:4" ht="12" customHeight="1">
      <c r="A138" s="323" t="s">
        <v>127</v>
      </c>
      <c r="B138" s="7" t="s">
        <v>413</v>
      </c>
      <c r="C138" s="393"/>
      <c r="D138" s="532"/>
    </row>
    <row r="139" spans="1:4" s="73" customFormat="1" ht="12" customHeight="1" thickBot="1">
      <c r="A139" s="332" t="s">
        <v>128</v>
      </c>
      <c r="B139" s="5" t="s">
        <v>414</v>
      </c>
      <c r="C139" s="393"/>
      <c r="D139" s="533"/>
    </row>
    <row r="140" spans="1:11" ht="12" customHeight="1" thickBot="1">
      <c r="A140" s="27" t="s">
        <v>14</v>
      </c>
      <c r="B140" s="78" t="s">
        <v>489</v>
      </c>
      <c r="C140" s="379">
        <f>+C141+C142+C144+C145+C143</f>
        <v>0</v>
      </c>
      <c r="D140" s="530"/>
      <c r="K140" s="195"/>
    </row>
    <row r="141" spans="1:4" ht="12.75">
      <c r="A141" s="323" t="s">
        <v>67</v>
      </c>
      <c r="B141" s="7" t="s">
        <v>327</v>
      </c>
      <c r="C141" s="393"/>
      <c r="D141" s="537"/>
    </row>
    <row r="142" spans="1:4" ht="12" customHeight="1">
      <c r="A142" s="323" t="s">
        <v>68</v>
      </c>
      <c r="B142" s="7" t="s">
        <v>328</v>
      </c>
      <c r="C142" s="393"/>
      <c r="D142" s="532"/>
    </row>
    <row r="143" spans="1:4" s="73" customFormat="1" ht="12" customHeight="1">
      <c r="A143" s="323" t="s">
        <v>241</v>
      </c>
      <c r="B143" s="7" t="s">
        <v>488</v>
      </c>
      <c r="C143" s="393"/>
      <c r="D143" s="532"/>
    </row>
    <row r="144" spans="1:4" s="73" customFormat="1" ht="12" customHeight="1">
      <c r="A144" s="323" t="s">
        <v>242</v>
      </c>
      <c r="B144" s="7" t="s">
        <v>423</v>
      </c>
      <c r="C144" s="393"/>
      <c r="D144" s="535"/>
    </row>
    <row r="145" spans="1:4" s="73" customFormat="1" ht="12" customHeight="1" thickBot="1">
      <c r="A145" s="332" t="s">
        <v>243</v>
      </c>
      <c r="B145" s="5" t="s">
        <v>347</v>
      </c>
      <c r="C145" s="393"/>
      <c r="D145" s="533"/>
    </row>
    <row r="146" spans="1:4" s="73" customFormat="1" ht="12" customHeight="1" thickBot="1">
      <c r="A146" s="27" t="s">
        <v>15</v>
      </c>
      <c r="B146" s="78" t="s">
        <v>424</v>
      </c>
      <c r="C146" s="395">
        <f>+C147+C148+C149+C150+C151</f>
        <v>0</v>
      </c>
      <c r="D146" s="534"/>
    </row>
    <row r="147" spans="1:4" s="73" customFormat="1" ht="12" customHeight="1">
      <c r="A147" s="323" t="s">
        <v>69</v>
      </c>
      <c r="B147" s="7" t="s">
        <v>419</v>
      </c>
      <c r="C147" s="393"/>
      <c r="D147" s="531"/>
    </row>
    <row r="148" spans="1:4" s="73" customFormat="1" ht="12" customHeight="1">
      <c r="A148" s="323" t="s">
        <v>70</v>
      </c>
      <c r="B148" s="7" t="s">
        <v>426</v>
      </c>
      <c r="C148" s="393"/>
      <c r="D148" s="535"/>
    </row>
    <row r="149" spans="1:4" s="73" customFormat="1" ht="12" customHeight="1">
      <c r="A149" s="323" t="s">
        <v>253</v>
      </c>
      <c r="B149" s="7" t="s">
        <v>421</v>
      </c>
      <c r="C149" s="393"/>
      <c r="D149" s="535"/>
    </row>
    <row r="150" spans="1:4" ht="12.75" customHeight="1">
      <c r="A150" s="323" t="s">
        <v>254</v>
      </c>
      <c r="B150" s="7" t="s">
        <v>475</v>
      </c>
      <c r="C150" s="393"/>
      <c r="D150" s="535"/>
    </row>
    <row r="151" spans="1:4" ht="12.75" customHeight="1" thickBot="1">
      <c r="A151" s="332" t="s">
        <v>425</v>
      </c>
      <c r="B151" s="5" t="s">
        <v>428</v>
      </c>
      <c r="C151" s="394"/>
      <c r="D151" s="536"/>
    </row>
    <row r="152" spans="1:4" ht="12.75" customHeight="1" thickBot="1">
      <c r="A152" s="371" t="s">
        <v>16</v>
      </c>
      <c r="B152" s="78" t="s">
        <v>429</v>
      </c>
      <c r="C152" s="395"/>
      <c r="D152" s="530"/>
    </row>
    <row r="153" spans="1:4" ht="12" customHeight="1" thickBot="1">
      <c r="A153" s="371" t="s">
        <v>17</v>
      </c>
      <c r="B153" s="78" t="s">
        <v>430</v>
      </c>
      <c r="C153" s="395"/>
      <c r="D153" s="530"/>
    </row>
    <row r="154" spans="1:4" ht="15" customHeight="1" thickBot="1">
      <c r="A154" s="27" t="s">
        <v>18</v>
      </c>
      <c r="B154" s="78" t="s">
        <v>432</v>
      </c>
      <c r="C154" s="397">
        <f>+C129+C133+C140+C146+C152+C153</f>
        <v>0</v>
      </c>
      <c r="D154" s="530"/>
    </row>
    <row r="155" spans="1:4" ht="13.5" thickBot="1">
      <c r="A155" s="334" t="s">
        <v>19</v>
      </c>
      <c r="B155" s="280" t="s">
        <v>431</v>
      </c>
      <c r="C155" s="397">
        <f>+C128+C154</f>
        <v>0</v>
      </c>
      <c r="D155" s="530"/>
    </row>
    <row r="156" spans="1:4" ht="15" customHeight="1" thickBot="1">
      <c r="A156" s="286"/>
      <c r="B156" s="287"/>
      <c r="C156" s="288"/>
      <c r="D156" s="538"/>
    </row>
    <row r="157" spans="1:4" ht="14.25" customHeight="1" thickBot="1">
      <c r="A157" s="192" t="s">
        <v>476</v>
      </c>
      <c r="B157" s="193"/>
      <c r="C157" s="438"/>
      <c r="D157" s="530"/>
    </row>
    <row r="158" spans="1:4" ht="13.5" thickBot="1">
      <c r="A158" s="192" t="s">
        <v>156</v>
      </c>
      <c r="B158" s="193"/>
      <c r="C158" s="438"/>
      <c r="D158" s="530"/>
    </row>
  </sheetData>
  <sheetProtection formatCells="0"/>
  <printOptions horizontalCentered="1"/>
  <pageMargins left="0.7874015748031497" right="0.7874015748031497" top="0.7874015748031497" bottom="0.787401574803149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B43">
      <selection activeCell="D42" sqref="D42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+CONCATENATE("9.2. melléklet a ……/",LEFT(ÖSSZEFÜGGÉSEK!A5,4),". (….) önkormányzati rendelethez")</f>
        <v>9.2. melléklet a ……/2015. (….) önkormányzati rendelethez</v>
      </c>
    </row>
    <row r="2" spans="1:4" s="342" customFormat="1" ht="25.5" customHeight="1">
      <c r="A2" s="296" t="s">
        <v>154</v>
      </c>
      <c r="B2" s="271" t="s">
        <v>498</v>
      </c>
      <c r="C2" s="465"/>
      <c r="D2" s="433" t="s">
        <v>49</v>
      </c>
    </row>
    <row r="3" spans="1:4" s="342" customFormat="1" ht="24.75" thickBot="1">
      <c r="A3" s="335" t="s">
        <v>153</v>
      </c>
      <c r="B3" s="272" t="s">
        <v>355</v>
      </c>
      <c r="C3" s="466"/>
      <c r="D3" s="434" t="s">
        <v>43</v>
      </c>
    </row>
    <row r="4" spans="1:4" s="343" customFormat="1" ht="15.75" customHeight="1" thickBot="1">
      <c r="A4" s="175"/>
      <c r="B4" s="175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6350</v>
      </c>
      <c r="D8" s="542">
        <f>SUM(D9:D19)</f>
        <v>6350</v>
      </c>
    </row>
    <row r="9" spans="1:4" s="279" customFormat="1" ht="12" customHeight="1">
      <c r="A9" s="336" t="s">
        <v>71</v>
      </c>
      <c r="B9" s="8" t="s">
        <v>230</v>
      </c>
      <c r="C9" s="460"/>
      <c r="D9" s="543"/>
    </row>
    <row r="10" spans="1:4" s="279" customFormat="1" ht="12" customHeight="1">
      <c r="A10" s="337" t="s">
        <v>72</v>
      </c>
      <c r="B10" s="6" t="s">
        <v>231</v>
      </c>
      <c r="C10" s="232"/>
      <c r="D10" s="544"/>
    </row>
    <row r="11" spans="1:4" s="279" customFormat="1" ht="12" customHeight="1">
      <c r="A11" s="337" t="s">
        <v>73</v>
      </c>
      <c r="B11" s="6" t="s">
        <v>232</v>
      </c>
      <c r="C11" s="232">
        <v>6350</v>
      </c>
      <c r="D11" s="544">
        <v>6350</v>
      </c>
    </row>
    <row r="12" spans="1:4" s="279" customFormat="1" ht="12" customHeight="1">
      <c r="A12" s="337" t="s">
        <v>74</v>
      </c>
      <c r="B12" s="6" t="s">
        <v>233</v>
      </c>
      <c r="C12" s="232"/>
      <c r="D12" s="544"/>
    </row>
    <row r="13" spans="1:4" s="279" customFormat="1" ht="12" customHeight="1">
      <c r="A13" s="337" t="s">
        <v>108</v>
      </c>
      <c r="B13" s="6" t="s">
        <v>234</v>
      </c>
      <c r="C13" s="232"/>
      <c r="D13" s="544"/>
    </row>
    <row r="14" spans="1:4" s="279" customFormat="1" ht="12" customHeight="1">
      <c r="A14" s="337" t="s">
        <v>75</v>
      </c>
      <c r="B14" s="6" t="s">
        <v>356</v>
      </c>
      <c r="C14" s="232"/>
      <c r="D14" s="545"/>
    </row>
    <row r="15" spans="1:4" s="279" customFormat="1" ht="12" customHeight="1">
      <c r="A15" s="337" t="s">
        <v>76</v>
      </c>
      <c r="B15" s="5" t="s">
        <v>357</v>
      </c>
      <c r="C15" s="232"/>
      <c r="D15" s="546"/>
    </row>
    <row r="16" spans="1:4" s="279" customFormat="1" ht="12" customHeight="1">
      <c r="A16" s="337" t="s">
        <v>83</v>
      </c>
      <c r="B16" s="6" t="s">
        <v>237</v>
      </c>
      <c r="C16" s="294"/>
      <c r="D16" s="543"/>
    </row>
    <row r="17" spans="1:4" s="345" customFormat="1" ht="12" customHeight="1">
      <c r="A17" s="337" t="s">
        <v>84</v>
      </c>
      <c r="B17" s="6" t="s">
        <v>238</v>
      </c>
      <c r="C17" s="232"/>
      <c r="D17" s="546"/>
    </row>
    <row r="18" spans="1:4" s="345" customFormat="1" ht="12" customHeight="1">
      <c r="A18" s="337" t="s">
        <v>85</v>
      </c>
      <c r="B18" s="6" t="s">
        <v>392</v>
      </c>
      <c r="C18" s="415"/>
      <c r="D18" s="546"/>
    </row>
    <row r="19" spans="1:4" s="345" customFormat="1" ht="12" customHeight="1" thickBot="1">
      <c r="A19" s="337" t="s">
        <v>86</v>
      </c>
      <c r="B19" s="5" t="s">
        <v>239</v>
      </c>
      <c r="C19" s="415"/>
      <c r="D19" s="545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9058</v>
      </c>
      <c r="D20" s="542">
        <f>SUM(D21:D23)</f>
        <v>9081</v>
      </c>
    </row>
    <row r="21" spans="1:4" s="345" customFormat="1" ht="12" customHeight="1">
      <c r="A21" s="337" t="s">
        <v>77</v>
      </c>
      <c r="B21" s="7" t="s">
        <v>207</v>
      </c>
      <c r="C21" s="232"/>
      <c r="D21" s="547"/>
    </row>
    <row r="22" spans="1:4" s="345" customFormat="1" ht="12" customHeight="1">
      <c r="A22" s="337" t="s">
        <v>78</v>
      </c>
      <c r="B22" s="6" t="s">
        <v>359</v>
      </c>
      <c r="C22" s="232"/>
      <c r="D22" s="548"/>
    </row>
    <row r="23" spans="1:4" s="345" customFormat="1" ht="12" customHeight="1">
      <c r="A23" s="337" t="s">
        <v>79</v>
      </c>
      <c r="B23" s="6" t="s">
        <v>360</v>
      </c>
      <c r="C23" s="232">
        <v>9058</v>
      </c>
      <c r="D23" s="544">
        <v>9081</v>
      </c>
    </row>
    <row r="24" spans="1:4" s="345" customFormat="1" ht="12" customHeight="1" thickBot="1">
      <c r="A24" s="337" t="s">
        <v>80</v>
      </c>
      <c r="B24" s="6" t="s">
        <v>478</v>
      </c>
      <c r="C24" s="232"/>
      <c r="D24" s="545"/>
    </row>
    <row r="25" spans="1:4" s="345" customFormat="1" ht="12" customHeight="1" thickBot="1">
      <c r="A25" s="155" t="s">
        <v>11</v>
      </c>
      <c r="B25" s="78" t="s">
        <v>125</v>
      </c>
      <c r="C25" s="456"/>
      <c r="D25" s="549"/>
    </row>
    <row r="26" spans="1:4" s="345" customFormat="1" ht="12" customHeight="1" thickBot="1">
      <c r="A26" s="155" t="s">
        <v>12</v>
      </c>
      <c r="B26" s="78" t="s">
        <v>479</v>
      </c>
      <c r="C26" s="416">
        <f>+C27+C28+C29</f>
        <v>0</v>
      </c>
      <c r="D26" s="549"/>
    </row>
    <row r="27" spans="1:4" s="345" customFormat="1" ht="12" customHeight="1">
      <c r="A27" s="338" t="s">
        <v>217</v>
      </c>
      <c r="B27" s="339" t="s">
        <v>212</v>
      </c>
      <c r="C27" s="422"/>
      <c r="D27" s="547"/>
    </row>
    <row r="28" spans="1:4" s="345" customFormat="1" ht="12" customHeight="1">
      <c r="A28" s="338" t="s">
        <v>220</v>
      </c>
      <c r="B28" s="339" t="s">
        <v>359</v>
      </c>
      <c r="C28" s="232"/>
      <c r="D28" s="550"/>
    </row>
    <row r="29" spans="1:4" s="345" customFormat="1" ht="12" customHeight="1">
      <c r="A29" s="338" t="s">
        <v>221</v>
      </c>
      <c r="B29" s="340" t="s">
        <v>362</v>
      </c>
      <c r="C29" s="232"/>
      <c r="D29" s="544"/>
    </row>
    <row r="30" spans="1:4" s="345" customFormat="1" ht="12" customHeight="1" thickBot="1">
      <c r="A30" s="337" t="s">
        <v>222</v>
      </c>
      <c r="B30" s="90" t="s">
        <v>480</v>
      </c>
      <c r="C30" s="461"/>
      <c r="D30" s="551"/>
    </row>
    <row r="31" spans="1:4" s="345" customFormat="1" ht="12" customHeight="1" thickBot="1">
      <c r="A31" s="155" t="s">
        <v>13</v>
      </c>
      <c r="B31" s="78" t="s">
        <v>363</v>
      </c>
      <c r="C31" s="416">
        <f>+C32+C33+C34</f>
        <v>0</v>
      </c>
      <c r="D31" s="549"/>
    </row>
    <row r="32" spans="1:4" s="345" customFormat="1" ht="12" customHeight="1">
      <c r="A32" s="338" t="s">
        <v>64</v>
      </c>
      <c r="B32" s="339" t="s">
        <v>244</v>
      </c>
      <c r="C32" s="422"/>
      <c r="D32" s="547"/>
    </row>
    <row r="33" spans="1:4" s="345" customFormat="1" ht="12" customHeight="1">
      <c r="A33" s="338" t="s">
        <v>65</v>
      </c>
      <c r="B33" s="340" t="s">
        <v>245</v>
      </c>
      <c r="C33" s="417"/>
      <c r="D33" s="544"/>
    </row>
    <row r="34" spans="1:4" s="345" customFormat="1" ht="12" customHeight="1" thickBot="1">
      <c r="A34" s="337" t="s">
        <v>66</v>
      </c>
      <c r="B34" s="90" t="s">
        <v>246</v>
      </c>
      <c r="C34" s="461"/>
      <c r="D34" s="550"/>
    </row>
    <row r="35" spans="1:4" s="279" customFormat="1" ht="12" customHeight="1" thickBot="1">
      <c r="A35" s="155" t="s">
        <v>14</v>
      </c>
      <c r="B35" s="78" t="s">
        <v>332</v>
      </c>
      <c r="C35" s="456"/>
      <c r="D35" s="549"/>
    </row>
    <row r="36" spans="1:4" s="279" customFormat="1" ht="12" customHeight="1" thickBot="1">
      <c r="A36" s="155" t="s">
        <v>15</v>
      </c>
      <c r="B36" s="78" t="s">
        <v>364</v>
      </c>
      <c r="C36" s="462"/>
      <c r="D36" s="549"/>
    </row>
    <row r="37" spans="1:4" s="279" customFormat="1" ht="12" customHeight="1" thickBot="1">
      <c r="A37" s="151" t="s">
        <v>16</v>
      </c>
      <c r="B37" s="78" t="s">
        <v>365</v>
      </c>
      <c r="C37" s="463">
        <f>+C8+C20+C25+C26+C31+C35+C36</f>
        <v>15408</v>
      </c>
      <c r="D37" s="552">
        <f>+D8+D20+D25+D26+D31+D35+D36</f>
        <v>15431</v>
      </c>
    </row>
    <row r="38" spans="1:4" s="279" customFormat="1" ht="12" customHeight="1" thickBot="1">
      <c r="A38" s="181" t="s">
        <v>17</v>
      </c>
      <c r="B38" s="78" t="s">
        <v>366</v>
      </c>
      <c r="C38" s="463">
        <f>+C39+C40+C41</f>
        <v>50560</v>
      </c>
      <c r="D38" s="552">
        <f>+D39+D40+D41</f>
        <v>61180</v>
      </c>
    </row>
    <row r="39" spans="1:4" s="279" customFormat="1" ht="12" customHeight="1">
      <c r="A39" s="338" t="s">
        <v>367</v>
      </c>
      <c r="B39" s="339" t="s">
        <v>186</v>
      </c>
      <c r="C39" s="422"/>
      <c r="D39" s="547">
        <v>4760</v>
      </c>
    </row>
    <row r="40" spans="1:4" s="279" customFormat="1" ht="12" customHeight="1">
      <c r="A40" s="338" t="s">
        <v>368</v>
      </c>
      <c r="B40" s="340" t="s">
        <v>2</v>
      </c>
      <c r="C40" s="417"/>
      <c r="D40" s="544"/>
    </row>
    <row r="41" spans="1:4" s="345" customFormat="1" ht="12" customHeight="1" thickBot="1">
      <c r="A41" s="337" t="s">
        <v>369</v>
      </c>
      <c r="B41" s="90" t="s">
        <v>370</v>
      </c>
      <c r="C41" s="461">
        <f>C58-C37</f>
        <v>50560</v>
      </c>
      <c r="D41" s="550">
        <v>56420</v>
      </c>
    </row>
    <row r="42" spans="1:4" s="345" customFormat="1" ht="15" customHeight="1" thickBot="1">
      <c r="A42" s="181" t="s">
        <v>18</v>
      </c>
      <c r="B42" s="182" t="s">
        <v>371</v>
      </c>
      <c r="C42" s="437">
        <f>+C37+C38</f>
        <v>65968</v>
      </c>
      <c r="D42" s="553">
        <f>+D37+D38</f>
        <v>76611</v>
      </c>
    </row>
    <row r="43" spans="1:4" s="345" customFormat="1" ht="15" customHeight="1">
      <c r="A43" s="183"/>
      <c r="B43" s="184"/>
      <c r="C43" s="275"/>
      <c r="D43" s="554"/>
    </row>
    <row r="44" spans="1:4" ht="15.75" thickBot="1">
      <c r="A44" s="185"/>
      <c r="B44" s="186"/>
      <c r="C44" s="276"/>
      <c r="D44" s="555"/>
    </row>
    <row r="45" spans="1:4" s="344" customFormat="1" ht="16.5" customHeight="1" thickBot="1">
      <c r="A45" s="187"/>
      <c r="B45" s="188" t="s">
        <v>47</v>
      </c>
      <c r="C45" s="437"/>
      <c r="D45" s="513"/>
    </row>
    <row r="46" spans="1:4" s="346" customFormat="1" ht="12" customHeight="1" thickBot="1">
      <c r="A46" s="155" t="s">
        <v>9</v>
      </c>
      <c r="B46" s="78" t="s">
        <v>372</v>
      </c>
      <c r="C46" s="416">
        <f>SUM(C47:C51)</f>
        <v>64761</v>
      </c>
      <c r="D46" s="542">
        <f>SUM(D47:D51)</f>
        <v>75404</v>
      </c>
    </row>
    <row r="47" spans="1:4" ht="12" customHeight="1">
      <c r="A47" s="337" t="s">
        <v>71</v>
      </c>
      <c r="B47" s="7" t="s">
        <v>39</v>
      </c>
      <c r="C47" s="422">
        <v>37389</v>
      </c>
      <c r="D47" s="514">
        <v>38001</v>
      </c>
    </row>
    <row r="48" spans="1:4" ht="12" customHeight="1">
      <c r="A48" s="337" t="s">
        <v>72</v>
      </c>
      <c r="B48" s="6" t="s">
        <v>134</v>
      </c>
      <c r="C48" s="418">
        <v>10367</v>
      </c>
      <c r="D48" s="512">
        <v>10532</v>
      </c>
    </row>
    <row r="49" spans="1:4" ht="12" customHeight="1">
      <c r="A49" s="337" t="s">
        <v>73</v>
      </c>
      <c r="B49" s="6" t="s">
        <v>100</v>
      </c>
      <c r="C49" s="418">
        <v>17005</v>
      </c>
      <c r="D49" s="508">
        <v>23481</v>
      </c>
    </row>
    <row r="50" spans="1:4" ht="12" customHeight="1">
      <c r="A50" s="337" t="s">
        <v>74</v>
      </c>
      <c r="B50" s="6" t="s">
        <v>135</v>
      </c>
      <c r="C50" s="418"/>
      <c r="D50" s="514"/>
    </row>
    <row r="51" spans="1:4" ht="12" customHeight="1" thickBot="1">
      <c r="A51" s="337" t="s">
        <v>108</v>
      </c>
      <c r="B51" s="6" t="s">
        <v>136</v>
      </c>
      <c r="C51" s="418"/>
      <c r="D51" s="512">
        <v>3390</v>
      </c>
    </row>
    <row r="52" spans="1:4" ht="12" customHeight="1" thickBot="1">
      <c r="A52" s="155" t="s">
        <v>10</v>
      </c>
      <c r="B52" s="78" t="s">
        <v>373</v>
      </c>
      <c r="C52" s="416">
        <f>SUM(C53:C55)</f>
        <v>1207</v>
      </c>
      <c r="D52" s="542">
        <f>SUM(D53:D55)</f>
        <v>1207</v>
      </c>
    </row>
    <row r="53" spans="1:4" s="346" customFormat="1" ht="12" customHeight="1">
      <c r="A53" s="337" t="s">
        <v>77</v>
      </c>
      <c r="B53" s="7" t="s">
        <v>176</v>
      </c>
      <c r="C53" s="422">
        <v>1207</v>
      </c>
      <c r="D53" s="514">
        <v>1207</v>
      </c>
    </row>
    <row r="54" spans="1:4" ht="12" customHeight="1">
      <c r="A54" s="337" t="s">
        <v>78</v>
      </c>
      <c r="B54" s="6" t="s">
        <v>138</v>
      </c>
      <c r="C54" s="418"/>
      <c r="D54" s="512"/>
    </row>
    <row r="55" spans="1:4" ht="12" customHeight="1">
      <c r="A55" s="337" t="s">
        <v>79</v>
      </c>
      <c r="B55" s="6" t="s">
        <v>48</v>
      </c>
      <c r="C55" s="418"/>
      <c r="D55" s="508"/>
    </row>
    <row r="56" spans="1:4" ht="12" customHeight="1" thickBot="1">
      <c r="A56" s="337" t="s">
        <v>80</v>
      </c>
      <c r="B56" s="6" t="s">
        <v>481</v>
      </c>
      <c r="C56" s="418"/>
      <c r="D56" s="539"/>
    </row>
    <row r="57" spans="1:4" ht="12" customHeight="1" thickBot="1">
      <c r="A57" s="155" t="s">
        <v>11</v>
      </c>
      <c r="B57" s="78" t="s">
        <v>5</v>
      </c>
      <c r="C57" s="456"/>
      <c r="D57" s="513"/>
    </row>
    <row r="58" spans="1:4" ht="15" customHeight="1" thickBot="1">
      <c r="A58" s="155" t="s">
        <v>12</v>
      </c>
      <c r="B58" s="189" t="s">
        <v>486</v>
      </c>
      <c r="C58" s="457">
        <f>+C46+C52+C57</f>
        <v>65968</v>
      </c>
      <c r="D58" s="556">
        <f>+D46+D52+D57</f>
        <v>76611</v>
      </c>
    </row>
    <row r="59" spans="3:4" ht="15.75" thickBot="1">
      <c r="C59" s="278"/>
      <c r="D59" s="454"/>
    </row>
    <row r="60" spans="1:4" ht="15" customHeight="1" thickBot="1">
      <c r="A60" s="192" t="s">
        <v>476</v>
      </c>
      <c r="B60" s="193"/>
      <c r="C60" s="438">
        <v>12</v>
      </c>
      <c r="D60" s="557">
        <v>12</v>
      </c>
    </row>
    <row r="61" spans="1:4" ht="14.25" customHeight="1" thickBot="1">
      <c r="A61" s="192" t="s">
        <v>156</v>
      </c>
      <c r="B61" s="193"/>
      <c r="C61" s="438"/>
      <c r="D61" s="505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49"/>
    </row>
    <row r="78" ht="15">
      <c r="D78" s="450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49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50"/>
    </row>
    <row r="91" ht="15">
      <c r="D91" s="449"/>
    </row>
    <row r="92" ht="15.75">
      <c r="D92" s="451"/>
    </row>
    <row r="93" ht="12.75">
      <c r="D93" s="452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3"/>
    </row>
    <row r="130" ht="12.75">
      <c r="D130" s="452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3"/>
    </row>
    <row r="139" ht="12.75">
      <c r="D139" s="452"/>
    </row>
    <row r="140" ht="12.75">
      <c r="D140" s="453"/>
    </row>
    <row r="141" ht="12.75">
      <c r="D141" s="453"/>
    </row>
    <row r="142" ht="12.75">
      <c r="D142" s="453"/>
    </row>
    <row r="143" ht="12.75">
      <c r="D143" s="453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2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  <row r="158" ht="12.75">
      <c r="D158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2">
      <selection activeCell="D116" sqref="D116"/>
    </sheetView>
  </sheetViews>
  <sheetFormatPr defaultColWidth="9.00390625" defaultRowHeight="12.75"/>
  <cols>
    <col min="1" max="1" width="9.50390625" style="281" customWidth="1"/>
    <col min="2" max="2" width="58.625" style="281" customWidth="1"/>
    <col min="3" max="3" width="13.50390625" style="282" customWidth="1"/>
    <col min="4" max="4" width="13.50390625" style="303" customWidth="1"/>
    <col min="5" max="16384" width="9.375" style="303" customWidth="1"/>
  </cols>
  <sheetData>
    <row r="1" spans="1:3" ht="15.75" customHeight="1">
      <c r="A1" s="574" t="s">
        <v>6</v>
      </c>
      <c r="B1" s="574"/>
      <c r="C1" s="574"/>
    </row>
    <row r="2" spans="1:4" ht="15.75" customHeight="1" thickBot="1">
      <c r="A2" s="575" t="s">
        <v>112</v>
      </c>
      <c r="B2" s="575"/>
      <c r="D2" s="229" t="s">
        <v>177</v>
      </c>
    </row>
    <row r="3" spans="1:4" ht="37.5" customHeight="1" thickBot="1">
      <c r="A3" s="21" t="s">
        <v>59</v>
      </c>
      <c r="B3" s="22" t="s">
        <v>8</v>
      </c>
      <c r="C3" s="373" t="str">
        <f>+CONCATENATE(LEFT(ÖSSZEFÜGGÉSEK!A5,4),". évi előirányzat")</f>
        <v>2015. évi előirányzat</v>
      </c>
      <c r="D3" s="386" t="s">
        <v>522</v>
      </c>
    </row>
    <row r="4" spans="1:4" s="304" customFormat="1" ht="12" customHeight="1" thickBot="1">
      <c r="A4" s="298" t="s">
        <v>452</v>
      </c>
      <c r="B4" s="299" t="s">
        <v>453</v>
      </c>
      <c r="C4" s="374" t="s">
        <v>454</v>
      </c>
      <c r="D4" s="387" t="s">
        <v>456</v>
      </c>
    </row>
    <row r="5" spans="1:4" s="305" customFormat="1" ht="12" customHeight="1" thickBot="1">
      <c r="A5" s="18" t="s">
        <v>9</v>
      </c>
      <c r="B5" s="19" t="s">
        <v>201</v>
      </c>
      <c r="C5" s="375">
        <f>+C6+C7+C8+C9+C10+C11</f>
        <v>174417</v>
      </c>
      <c r="D5" s="488">
        <f>+D6+D7+D8+D9+D10+D11</f>
        <v>224012</v>
      </c>
    </row>
    <row r="6" spans="1:4" s="305" customFormat="1" ht="12" customHeight="1">
      <c r="A6" s="13" t="s">
        <v>71</v>
      </c>
      <c r="B6" s="306" t="s">
        <v>202</v>
      </c>
      <c r="C6" s="376">
        <v>68662</v>
      </c>
      <c r="D6" s="470">
        <v>68662</v>
      </c>
    </row>
    <row r="7" spans="1:4" s="305" customFormat="1" ht="12" customHeight="1">
      <c r="A7" s="12" t="s">
        <v>72</v>
      </c>
      <c r="B7" s="307" t="s">
        <v>203</v>
      </c>
      <c r="C7" s="377">
        <v>25611</v>
      </c>
      <c r="D7" s="471">
        <v>25879</v>
      </c>
    </row>
    <row r="8" spans="1:4" s="305" customFormat="1" ht="12" customHeight="1">
      <c r="A8" s="12" t="s">
        <v>73</v>
      </c>
      <c r="B8" s="307" t="s">
        <v>204</v>
      </c>
      <c r="C8" s="377">
        <v>34184</v>
      </c>
      <c r="D8" s="471">
        <v>42139</v>
      </c>
    </row>
    <row r="9" spans="1:4" s="305" customFormat="1" ht="12" customHeight="1">
      <c r="A9" s="12" t="s">
        <v>74</v>
      </c>
      <c r="B9" s="307" t="s">
        <v>205</v>
      </c>
      <c r="C9" s="377">
        <v>1793</v>
      </c>
      <c r="D9" s="471">
        <v>1919</v>
      </c>
    </row>
    <row r="10" spans="1:4" s="305" customFormat="1" ht="12" customHeight="1">
      <c r="A10" s="12" t="s">
        <v>108</v>
      </c>
      <c r="B10" s="215" t="s">
        <v>388</v>
      </c>
      <c r="C10" s="377">
        <v>44167</v>
      </c>
      <c r="D10" s="471">
        <v>85413</v>
      </c>
    </row>
    <row r="11" spans="1:4" s="305" customFormat="1" ht="12" customHeight="1" thickBot="1">
      <c r="A11" s="14" t="s">
        <v>75</v>
      </c>
      <c r="B11" s="216" t="s">
        <v>389</v>
      </c>
      <c r="C11" s="377"/>
      <c r="D11" s="472"/>
    </row>
    <row r="12" spans="1:4" s="305" customFormat="1" ht="12" customHeight="1" thickBot="1">
      <c r="A12" s="18" t="s">
        <v>10</v>
      </c>
      <c r="B12" s="214" t="s">
        <v>206</v>
      </c>
      <c r="C12" s="375">
        <f>+C13+C14+C15+C16+C17</f>
        <v>64665</v>
      </c>
      <c r="D12" s="488">
        <f>+D13+D14+D15+D16+D17</f>
        <v>199027</v>
      </c>
    </row>
    <row r="13" spans="1:4" s="305" customFormat="1" ht="12" customHeight="1">
      <c r="A13" s="13" t="s">
        <v>77</v>
      </c>
      <c r="B13" s="306" t="s">
        <v>207</v>
      </c>
      <c r="C13" s="376"/>
      <c r="D13" s="470"/>
    </row>
    <row r="14" spans="1:4" s="305" customFormat="1" ht="12" customHeight="1">
      <c r="A14" s="12" t="s">
        <v>78</v>
      </c>
      <c r="B14" s="307" t="s">
        <v>208</v>
      </c>
      <c r="C14" s="377"/>
      <c r="D14" s="471"/>
    </row>
    <row r="15" spans="1:4" s="305" customFormat="1" ht="12" customHeight="1">
      <c r="A15" s="12" t="s">
        <v>79</v>
      </c>
      <c r="B15" s="307" t="s">
        <v>377</v>
      </c>
      <c r="C15" s="377"/>
      <c r="D15" s="471"/>
    </row>
    <row r="16" spans="1:4" s="305" customFormat="1" ht="12" customHeight="1">
      <c r="A16" s="12" t="s">
        <v>80</v>
      </c>
      <c r="B16" s="307" t="s">
        <v>378</v>
      </c>
      <c r="C16" s="377"/>
      <c r="D16" s="471"/>
    </row>
    <row r="17" spans="1:4" s="305" customFormat="1" ht="12" customHeight="1">
      <c r="A17" s="12" t="s">
        <v>81</v>
      </c>
      <c r="B17" s="307" t="s">
        <v>209</v>
      </c>
      <c r="C17" s="377">
        <v>64665</v>
      </c>
      <c r="D17" s="471">
        <v>199027</v>
      </c>
    </row>
    <row r="18" spans="1:4" s="305" customFormat="1" ht="12" customHeight="1" thickBot="1">
      <c r="A18" s="14" t="s">
        <v>87</v>
      </c>
      <c r="B18" s="216" t="s">
        <v>210</v>
      </c>
      <c r="C18" s="378"/>
      <c r="D18" s="472"/>
    </row>
    <row r="19" spans="1:4" s="305" customFormat="1" ht="12" customHeight="1" thickBot="1">
      <c r="A19" s="18" t="s">
        <v>11</v>
      </c>
      <c r="B19" s="19" t="s">
        <v>211</v>
      </c>
      <c r="C19" s="375">
        <f>SUM(C20:C24)</f>
        <v>20593</v>
      </c>
      <c r="D19" s="488">
        <f>SUM(D20:D24)</f>
        <v>91507</v>
      </c>
    </row>
    <row r="20" spans="1:4" s="305" customFormat="1" ht="12" customHeight="1">
      <c r="A20" s="13" t="s">
        <v>60</v>
      </c>
      <c r="B20" s="306" t="s">
        <v>212</v>
      </c>
      <c r="C20" s="376">
        <v>20593</v>
      </c>
      <c r="D20" s="470">
        <v>66973</v>
      </c>
    </row>
    <row r="21" spans="1:4" s="305" customFormat="1" ht="12" customHeight="1">
      <c r="A21" s="12" t="s">
        <v>61</v>
      </c>
      <c r="B21" s="307" t="s">
        <v>213</v>
      </c>
      <c r="C21" s="377" t="s">
        <v>512</v>
      </c>
      <c r="D21" s="471"/>
    </row>
    <row r="22" spans="1:4" s="305" customFormat="1" ht="12" customHeight="1">
      <c r="A22" s="12" t="s">
        <v>62</v>
      </c>
      <c r="B22" s="307" t="s">
        <v>379</v>
      </c>
      <c r="C22" s="377"/>
      <c r="D22" s="471">
        <v>5000</v>
      </c>
    </row>
    <row r="23" spans="1:4" s="305" customFormat="1" ht="12" customHeight="1">
      <c r="A23" s="12" t="s">
        <v>63</v>
      </c>
      <c r="B23" s="307" t="s">
        <v>380</v>
      </c>
      <c r="C23" s="377"/>
      <c r="D23" s="471"/>
    </row>
    <row r="24" spans="1:4" s="305" customFormat="1" ht="12" customHeight="1">
      <c r="A24" s="12" t="s">
        <v>122</v>
      </c>
      <c r="B24" s="307" t="s">
        <v>214</v>
      </c>
      <c r="C24" s="377"/>
      <c r="D24" s="471">
        <v>19534</v>
      </c>
    </row>
    <row r="25" spans="1:4" s="305" customFormat="1" ht="12" customHeight="1" thickBot="1">
      <c r="A25" s="14" t="s">
        <v>123</v>
      </c>
      <c r="B25" s="308" t="s">
        <v>215</v>
      </c>
      <c r="C25" s="378"/>
      <c r="D25" s="472"/>
    </row>
    <row r="26" spans="1:4" s="305" customFormat="1" ht="12" customHeight="1" thickBot="1">
      <c r="A26" s="18" t="s">
        <v>124</v>
      </c>
      <c r="B26" s="19" t="s">
        <v>216</v>
      </c>
      <c r="C26" s="379">
        <f>+C27+C31+C32+C33</f>
        <v>19380</v>
      </c>
      <c r="D26" s="489">
        <f>+D27+D31+D32+D33</f>
        <v>19380</v>
      </c>
    </row>
    <row r="27" spans="1:4" s="305" customFormat="1" ht="12" customHeight="1">
      <c r="A27" s="13" t="s">
        <v>217</v>
      </c>
      <c r="B27" s="306" t="s">
        <v>395</v>
      </c>
      <c r="C27" s="380">
        <f>+C28+C29+C30</f>
        <v>16380</v>
      </c>
      <c r="D27" s="470">
        <v>16380</v>
      </c>
    </row>
    <row r="28" spans="1:4" s="305" customFormat="1" ht="12" customHeight="1">
      <c r="A28" s="12" t="s">
        <v>218</v>
      </c>
      <c r="B28" s="307" t="s">
        <v>223</v>
      </c>
      <c r="C28" s="377">
        <v>480</v>
      </c>
      <c r="D28" s="471">
        <v>480</v>
      </c>
    </row>
    <row r="29" spans="1:4" s="305" customFormat="1" ht="12" customHeight="1">
      <c r="A29" s="12" t="s">
        <v>219</v>
      </c>
      <c r="B29" s="307" t="s">
        <v>224</v>
      </c>
      <c r="C29" s="377">
        <v>15900</v>
      </c>
      <c r="D29" s="471">
        <v>15900</v>
      </c>
    </row>
    <row r="30" spans="1:4" s="305" customFormat="1" ht="12" customHeight="1">
      <c r="A30" s="12" t="s">
        <v>393</v>
      </c>
      <c r="B30" s="362" t="s">
        <v>394</v>
      </c>
      <c r="C30" s="377"/>
      <c r="D30" s="471"/>
    </row>
    <row r="31" spans="1:4" s="305" customFormat="1" ht="12" customHeight="1">
      <c r="A31" s="12" t="s">
        <v>220</v>
      </c>
      <c r="B31" s="307" t="s">
        <v>225</v>
      </c>
      <c r="C31" s="377">
        <v>2500</v>
      </c>
      <c r="D31" s="471">
        <v>2500</v>
      </c>
    </row>
    <row r="32" spans="1:4" s="305" customFormat="1" ht="12" customHeight="1">
      <c r="A32" s="12" t="s">
        <v>221</v>
      </c>
      <c r="B32" s="307" t="s">
        <v>226</v>
      </c>
      <c r="C32" s="377"/>
      <c r="D32" s="471"/>
    </row>
    <row r="33" spans="1:4" s="305" customFormat="1" ht="12" customHeight="1" thickBot="1">
      <c r="A33" s="14" t="s">
        <v>222</v>
      </c>
      <c r="B33" s="308" t="s">
        <v>227</v>
      </c>
      <c r="C33" s="378">
        <v>500</v>
      </c>
      <c r="D33" s="472">
        <v>500</v>
      </c>
    </row>
    <row r="34" spans="1:4" s="305" customFormat="1" ht="12" customHeight="1" thickBot="1">
      <c r="A34" s="18" t="s">
        <v>13</v>
      </c>
      <c r="B34" s="19" t="s">
        <v>390</v>
      </c>
      <c r="C34" s="375">
        <f>SUM(C35:C45)</f>
        <v>27478</v>
      </c>
      <c r="D34" s="488">
        <f>SUM(D35:D45)</f>
        <v>27478</v>
      </c>
    </row>
    <row r="35" spans="1:4" s="305" customFormat="1" ht="12" customHeight="1">
      <c r="A35" s="13" t="s">
        <v>64</v>
      </c>
      <c r="B35" s="306" t="s">
        <v>230</v>
      </c>
      <c r="C35" s="376">
        <v>4000</v>
      </c>
      <c r="D35" s="470">
        <v>4000</v>
      </c>
    </row>
    <row r="36" spans="1:4" s="305" customFormat="1" ht="12" customHeight="1">
      <c r="A36" s="12" t="s">
        <v>65</v>
      </c>
      <c r="B36" s="307" t="s">
        <v>231</v>
      </c>
      <c r="C36" s="377">
        <v>4551</v>
      </c>
      <c r="D36" s="471">
        <v>4551</v>
      </c>
    </row>
    <row r="37" spans="1:4" s="305" customFormat="1" ht="12" customHeight="1">
      <c r="A37" s="12" t="s">
        <v>66</v>
      </c>
      <c r="B37" s="307" t="s">
        <v>232</v>
      </c>
      <c r="C37" s="377">
        <v>6536</v>
      </c>
      <c r="D37" s="471">
        <v>6536</v>
      </c>
    </row>
    <row r="38" spans="1:4" s="305" customFormat="1" ht="12" customHeight="1">
      <c r="A38" s="12" t="s">
        <v>126</v>
      </c>
      <c r="B38" s="307" t="s">
        <v>233</v>
      </c>
      <c r="C38" s="377"/>
      <c r="D38" s="471"/>
    </row>
    <row r="39" spans="1:4" s="305" customFormat="1" ht="12" customHeight="1">
      <c r="A39" s="12" t="s">
        <v>127</v>
      </c>
      <c r="B39" s="307" t="s">
        <v>234</v>
      </c>
      <c r="C39" s="377">
        <v>1336</v>
      </c>
      <c r="D39" s="471">
        <v>1336</v>
      </c>
    </row>
    <row r="40" spans="1:4" s="305" customFormat="1" ht="12" customHeight="1">
      <c r="A40" s="12" t="s">
        <v>128</v>
      </c>
      <c r="B40" s="307" t="s">
        <v>235</v>
      </c>
      <c r="C40" s="377">
        <v>2215</v>
      </c>
      <c r="D40" s="471">
        <v>2215</v>
      </c>
    </row>
    <row r="41" spans="1:4" s="305" customFormat="1" ht="12" customHeight="1">
      <c r="A41" s="12" t="s">
        <v>129</v>
      </c>
      <c r="B41" s="307" t="s">
        <v>236</v>
      </c>
      <c r="C41" s="377">
        <v>140</v>
      </c>
      <c r="D41" s="471">
        <v>140</v>
      </c>
    </row>
    <row r="42" spans="1:4" s="305" customFormat="1" ht="12" customHeight="1">
      <c r="A42" s="12" t="s">
        <v>130</v>
      </c>
      <c r="B42" s="307" t="s">
        <v>237</v>
      </c>
      <c r="C42" s="377">
        <v>8700</v>
      </c>
      <c r="D42" s="471">
        <v>8700</v>
      </c>
    </row>
    <row r="43" spans="1:4" s="305" customFormat="1" ht="12" customHeight="1">
      <c r="A43" s="12" t="s">
        <v>228</v>
      </c>
      <c r="B43" s="307" t="s">
        <v>238</v>
      </c>
      <c r="C43" s="381"/>
      <c r="D43" s="471"/>
    </row>
    <row r="44" spans="1:4" s="305" customFormat="1" ht="12" customHeight="1">
      <c r="A44" s="14" t="s">
        <v>229</v>
      </c>
      <c r="B44" s="308" t="s">
        <v>392</v>
      </c>
      <c r="C44" s="382"/>
      <c r="D44" s="471"/>
    </row>
    <row r="45" spans="1:4" s="305" customFormat="1" ht="12" customHeight="1" thickBot="1">
      <c r="A45" s="14" t="s">
        <v>391</v>
      </c>
      <c r="B45" s="216" t="s">
        <v>239</v>
      </c>
      <c r="C45" s="382"/>
      <c r="D45" s="472"/>
    </row>
    <row r="46" spans="1:4" s="305" customFormat="1" ht="12" customHeight="1" thickBot="1">
      <c r="A46" s="18" t="s">
        <v>14</v>
      </c>
      <c r="B46" s="19" t="s">
        <v>240</v>
      </c>
      <c r="C46" s="375">
        <f>SUM(C47:C51)</f>
        <v>0</v>
      </c>
      <c r="D46" s="473"/>
    </row>
    <row r="47" spans="1:4" s="305" customFormat="1" ht="12" customHeight="1">
      <c r="A47" s="13" t="s">
        <v>67</v>
      </c>
      <c r="B47" s="306" t="s">
        <v>244</v>
      </c>
      <c r="C47" s="383"/>
      <c r="D47" s="470"/>
    </row>
    <row r="48" spans="1:4" s="305" customFormat="1" ht="12" customHeight="1">
      <c r="A48" s="12" t="s">
        <v>68</v>
      </c>
      <c r="B48" s="307" t="s">
        <v>245</v>
      </c>
      <c r="C48" s="381"/>
      <c r="D48" s="471"/>
    </row>
    <row r="49" spans="1:4" s="305" customFormat="1" ht="12" customHeight="1">
      <c r="A49" s="12" t="s">
        <v>241</v>
      </c>
      <c r="B49" s="307" t="s">
        <v>246</v>
      </c>
      <c r="C49" s="381"/>
      <c r="D49" s="471"/>
    </row>
    <row r="50" spans="1:4" s="305" customFormat="1" ht="12" customHeight="1">
      <c r="A50" s="12" t="s">
        <v>242</v>
      </c>
      <c r="B50" s="307" t="s">
        <v>247</v>
      </c>
      <c r="C50" s="381"/>
      <c r="D50" s="471"/>
    </row>
    <row r="51" spans="1:4" s="305" customFormat="1" ht="12" customHeight="1" thickBot="1">
      <c r="A51" s="14" t="s">
        <v>243</v>
      </c>
      <c r="B51" s="216" t="s">
        <v>248</v>
      </c>
      <c r="C51" s="382"/>
      <c r="D51" s="472"/>
    </row>
    <row r="52" spans="1:4" s="305" customFormat="1" ht="12" customHeight="1" thickBot="1">
      <c r="A52" s="18" t="s">
        <v>131</v>
      </c>
      <c r="B52" s="19" t="s">
        <v>249</v>
      </c>
      <c r="C52" s="375">
        <f>SUM(C53:C55)</f>
        <v>240</v>
      </c>
      <c r="D52" s="488">
        <f>SUM(D53:D55)</f>
        <v>1680</v>
      </c>
    </row>
    <row r="53" spans="1:4" s="305" customFormat="1" ht="12" customHeight="1">
      <c r="A53" s="13" t="s">
        <v>69</v>
      </c>
      <c r="B53" s="306" t="s">
        <v>250</v>
      </c>
      <c r="C53" s="376"/>
      <c r="D53" s="470"/>
    </row>
    <row r="54" spans="1:4" s="305" customFormat="1" ht="12" customHeight="1">
      <c r="A54" s="12" t="s">
        <v>70</v>
      </c>
      <c r="B54" s="307" t="s">
        <v>381</v>
      </c>
      <c r="C54" s="377"/>
      <c r="D54" s="471"/>
    </row>
    <row r="55" spans="1:4" s="305" customFormat="1" ht="12" customHeight="1">
      <c r="A55" s="12" t="s">
        <v>253</v>
      </c>
      <c r="B55" s="307" t="s">
        <v>251</v>
      </c>
      <c r="C55" s="377">
        <v>240</v>
      </c>
      <c r="D55" s="471">
        <v>1680</v>
      </c>
    </row>
    <row r="56" spans="1:4" s="305" customFormat="1" ht="12" customHeight="1" thickBot="1">
      <c r="A56" s="14" t="s">
        <v>254</v>
      </c>
      <c r="B56" s="216" t="s">
        <v>252</v>
      </c>
      <c r="C56" s="378"/>
      <c r="D56" s="472"/>
    </row>
    <row r="57" spans="1:4" s="305" customFormat="1" ht="12" customHeight="1" thickBot="1">
      <c r="A57" s="18" t="s">
        <v>16</v>
      </c>
      <c r="B57" s="214" t="s">
        <v>255</v>
      </c>
      <c r="C57" s="375">
        <f>SUM(C58:C60)</f>
        <v>90</v>
      </c>
      <c r="D57" s="488">
        <f>SUM(D58:D60)</f>
        <v>16197</v>
      </c>
    </row>
    <row r="58" spans="1:4" s="305" customFormat="1" ht="12" customHeight="1">
      <c r="A58" s="13" t="s">
        <v>132</v>
      </c>
      <c r="B58" s="306" t="s">
        <v>257</v>
      </c>
      <c r="C58" s="381"/>
      <c r="D58" s="470"/>
    </row>
    <row r="59" spans="1:4" s="305" customFormat="1" ht="21.75" customHeight="1">
      <c r="A59" s="12" t="s">
        <v>133</v>
      </c>
      <c r="B59" s="307" t="s">
        <v>382</v>
      </c>
      <c r="C59" s="381"/>
      <c r="D59" s="471">
        <v>16107</v>
      </c>
    </row>
    <row r="60" spans="1:4" s="305" customFormat="1" ht="12" customHeight="1">
      <c r="A60" s="12" t="s">
        <v>178</v>
      </c>
      <c r="B60" s="307" t="s">
        <v>258</v>
      </c>
      <c r="C60" s="381">
        <v>90</v>
      </c>
      <c r="D60" s="471">
        <v>90</v>
      </c>
    </row>
    <row r="61" spans="1:4" s="305" customFormat="1" ht="12" customHeight="1" thickBot="1">
      <c r="A61" s="14" t="s">
        <v>256</v>
      </c>
      <c r="B61" s="216" t="s">
        <v>259</v>
      </c>
      <c r="C61" s="381"/>
      <c r="D61" s="472"/>
    </row>
    <row r="62" spans="1:4" s="305" customFormat="1" ht="12" customHeight="1" thickBot="1">
      <c r="A62" s="369" t="s">
        <v>435</v>
      </c>
      <c r="B62" s="19" t="s">
        <v>260</v>
      </c>
      <c r="C62" s="379">
        <f>C5+C12+C19+C26+C34+C46+C52+C57</f>
        <v>306863</v>
      </c>
      <c r="D62" s="489">
        <f>D5+D12+D19+D26+D34+D46+D52+D57</f>
        <v>579281</v>
      </c>
    </row>
    <row r="63" spans="1:4" s="305" customFormat="1" ht="12" customHeight="1" thickBot="1">
      <c r="A63" s="349" t="s">
        <v>261</v>
      </c>
      <c r="B63" s="214" t="s">
        <v>262</v>
      </c>
      <c r="C63" s="375">
        <f>SUM(C64:C66)</f>
        <v>0</v>
      </c>
      <c r="D63" s="473"/>
    </row>
    <row r="64" spans="1:4" s="305" customFormat="1" ht="12" customHeight="1">
      <c r="A64" s="13" t="s">
        <v>293</v>
      </c>
      <c r="B64" s="306" t="s">
        <v>263</v>
      </c>
      <c r="C64" s="381"/>
      <c r="D64" s="470"/>
    </row>
    <row r="65" spans="1:4" s="305" customFormat="1" ht="12" customHeight="1">
      <c r="A65" s="12" t="s">
        <v>302</v>
      </c>
      <c r="B65" s="307" t="s">
        <v>264</v>
      </c>
      <c r="C65" s="381"/>
      <c r="D65" s="471"/>
    </row>
    <row r="66" spans="1:4" s="305" customFormat="1" ht="12" customHeight="1" thickBot="1">
      <c r="A66" s="14" t="s">
        <v>303</v>
      </c>
      <c r="B66" s="363" t="s">
        <v>420</v>
      </c>
      <c r="C66" s="381"/>
      <c r="D66" s="472"/>
    </row>
    <row r="67" spans="1:4" s="305" customFormat="1" ht="12" customHeight="1" thickBot="1">
      <c r="A67" s="349" t="s">
        <v>266</v>
      </c>
      <c r="B67" s="214" t="s">
        <v>267</v>
      </c>
      <c r="C67" s="375">
        <f>SUM(C68:C71)</f>
        <v>0</v>
      </c>
      <c r="D67" s="482">
        <f>SUM(D68:D71)</f>
        <v>300000</v>
      </c>
    </row>
    <row r="68" spans="1:4" s="305" customFormat="1" ht="12" customHeight="1">
      <c r="A68" s="13" t="s">
        <v>109</v>
      </c>
      <c r="B68" s="306" t="s">
        <v>268</v>
      </c>
      <c r="C68" s="381"/>
      <c r="D68" s="470">
        <v>300000</v>
      </c>
    </row>
    <row r="69" spans="1:4" s="305" customFormat="1" ht="12" customHeight="1">
      <c r="A69" s="12" t="s">
        <v>110</v>
      </c>
      <c r="B69" s="307" t="s">
        <v>269</v>
      </c>
      <c r="C69" s="381"/>
      <c r="D69" s="471"/>
    </row>
    <row r="70" spans="1:4" s="305" customFormat="1" ht="12" customHeight="1">
      <c r="A70" s="12" t="s">
        <v>294</v>
      </c>
      <c r="B70" s="307" t="s">
        <v>270</v>
      </c>
      <c r="C70" s="381"/>
      <c r="D70" s="471"/>
    </row>
    <row r="71" spans="1:4" s="305" customFormat="1" ht="12" customHeight="1" thickBot="1">
      <c r="A71" s="14" t="s">
        <v>295</v>
      </c>
      <c r="B71" s="216" t="s">
        <v>271</v>
      </c>
      <c r="C71" s="381"/>
      <c r="D71" s="472"/>
    </row>
    <row r="72" spans="1:4" s="305" customFormat="1" ht="12" customHeight="1" thickBot="1">
      <c r="A72" s="349" t="s">
        <v>272</v>
      </c>
      <c r="B72" s="214" t="s">
        <v>273</v>
      </c>
      <c r="C72" s="375">
        <f>SUM(C73:C74)</f>
        <v>0</v>
      </c>
      <c r="D72" s="488">
        <f>SUM(D73:D74)</f>
        <v>47350</v>
      </c>
    </row>
    <row r="73" spans="1:4" s="305" customFormat="1" ht="12" customHeight="1">
      <c r="A73" s="13" t="s">
        <v>296</v>
      </c>
      <c r="B73" s="306" t="s">
        <v>274</v>
      </c>
      <c r="C73" s="381"/>
      <c r="D73" s="470">
        <v>47350</v>
      </c>
    </row>
    <row r="74" spans="1:4" s="305" customFormat="1" ht="12" customHeight="1" thickBot="1">
      <c r="A74" s="14" t="s">
        <v>297</v>
      </c>
      <c r="B74" s="216" t="s">
        <v>275</v>
      </c>
      <c r="C74" s="381"/>
      <c r="D74" s="472"/>
    </row>
    <row r="75" spans="1:4" s="305" customFormat="1" ht="12" customHeight="1" thickBot="1">
      <c r="A75" s="349" t="s">
        <v>276</v>
      </c>
      <c r="B75" s="214" t="s">
        <v>277</v>
      </c>
      <c r="C75" s="375">
        <f>SUM(C76:C78)</f>
        <v>70363</v>
      </c>
      <c r="D75" s="488">
        <f>SUM(D76:D78)</f>
        <v>70363</v>
      </c>
    </row>
    <row r="76" spans="1:4" s="305" customFormat="1" ht="12" customHeight="1">
      <c r="A76" s="13" t="s">
        <v>298</v>
      </c>
      <c r="B76" s="306" t="s">
        <v>278</v>
      </c>
      <c r="C76" s="381"/>
      <c r="D76" s="470"/>
    </row>
    <row r="77" spans="1:4" s="305" customFormat="1" ht="12" customHeight="1">
      <c r="A77" s="12" t="s">
        <v>299</v>
      </c>
      <c r="B77" s="307" t="s">
        <v>279</v>
      </c>
      <c r="C77" s="381"/>
      <c r="D77" s="471"/>
    </row>
    <row r="78" spans="1:4" s="305" customFormat="1" ht="12" customHeight="1" thickBot="1">
      <c r="A78" s="14" t="s">
        <v>300</v>
      </c>
      <c r="B78" s="216" t="s">
        <v>280</v>
      </c>
      <c r="C78" s="381">
        <v>70363</v>
      </c>
      <c r="D78" s="472">
        <v>70363</v>
      </c>
    </row>
    <row r="79" spans="1:4" s="305" customFormat="1" ht="12" customHeight="1" thickBot="1">
      <c r="A79" s="349" t="s">
        <v>281</v>
      </c>
      <c r="B79" s="214" t="s">
        <v>301</v>
      </c>
      <c r="C79" s="375">
        <f>SUM(C80:C83)</f>
        <v>0</v>
      </c>
      <c r="D79" s="473"/>
    </row>
    <row r="80" spans="1:4" s="305" customFormat="1" ht="12" customHeight="1">
      <c r="A80" s="310" t="s">
        <v>282</v>
      </c>
      <c r="B80" s="306" t="s">
        <v>283</v>
      </c>
      <c r="C80" s="381"/>
      <c r="D80" s="470"/>
    </row>
    <row r="81" spans="1:4" s="305" customFormat="1" ht="12" customHeight="1">
      <c r="A81" s="311" t="s">
        <v>284</v>
      </c>
      <c r="B81" s="307" t="s">
        <v>285</v>
      </c>
      <c r="C81" s="381"/>
      <c r="D81" s="471"/>
    </row>
    <row r="82" spans="1:4" s="305" customFormat="1" ht="12" customHeight="1">
      <c r="A82" s="311" t="s">
        <v>286</v>
      </c>
      <c r="B82" s="307" t="s">
        <v>287</v>
      </c>
      <c r="C82" s="381"/>
      <c r="D82" s="471"/>
    </row>
    <row r="83" spans="1:4" s="305" customFormat="1" ht="12" customHeight="1" thickBot="1">
      <c r="A83" s="312" t="s">
        <v>288</v>
      </c>
      <c r="B83" s="216" t="s">
        <v>289</v>
      </c>
      <c r="C83" s="381"/>
      <c r="D83" s="472"/>
    </row>
    <row r="84" spans="1:4" s="305" customFormat="1" ht="12" customHeight="1" thickBot="1">
      <c r="A84" s="349" t="s">
        <v>290</v>
      </c>
      <c r="B84" s="214" t="s">
        <v>434</v>
      </c>
      <c r="C84" s="384"/>
      <c r="D84" s="473"/>
    </row>
    <row r="85" spans="1:4" s="305" customFormat="1" ht="13.5" customHeight="1" thickBot="1">
      <c r="A85" s="349" t="s">
        <v>292</v>
      </c>
      <c r="B85" s="214" t="s">
        <v>291</v>
      </c>
      <c r="C85" s="384"/>
      <c r="D85" s="473"/>
    </row>
    <row r="86" spans="1:4" s="305" customFormat="1" ht="15.75" customHeight="1" thickBot="1">
      <c r="A86" s="349" t="s">
        <v>304</v>
      </c>
      <c r="B86" s="313" t="s">
        <v>437</v>
      </c>
      <c r="C86" s="379">
        <f>+C63+C67+C72+C75+C79+C85+C84</f>
        <v>70363</v>
      </c>
      <c r="D86" s="489">
        <f>+D63+D67+D72+D75+D79+D85+D84</f>
        <v>417713</v>
      </c>
    </row>
    <row r="87" spans="1:4" s="305" customFormat="1" ht="29.25" customHeight="1" thickBot="1">
      <c r="A87" s="350" t="s">
        <v>436</v>
      </c>
      <c r="B87" s="314" t="s">
        <v>438</v>
      </c>
      <c r="C87" s="379">
        <f>+C62+C86</f>
        <v>377226</v>
      </c>
      <c r="D87" s="489">
        <f>+D62+D86</f>
        <v>996994</v>
      </c>
    </row>
    <row r="88" spans="1:3" s="305" customFormat="1" ht="83.25" customHeight="1">
      <c r="A88" s="3"/>
      <c r="B88" s="4"/>
      <c r="C88" s="226"/>
    </row>
    <row r="89" spans="1:3" ht="16.5" customHeight="1">
      <c r="A89" s="574" t="s">
        <v>37</v>
      </c>
      <c r="B89" s="574"/>
      <c r="C89" s="574"/>
    </row>
    <row r="90" spans="1:4" s="315" customFormat="1" ht="16.5" customHeight="1" thickBot="1">
      <c r="A90" s="576" t="s">
        <v>113</v>
      </c>
      <c r="B90" s="576"/>
      <c r="D90" s="398" t="s">
        <v>177</v>
      </c>
    </row>
    <row r="91" spans="1:4" ht="37.5" customHeight="1" thickBot="1">
      <c r="A91" s="21" t="s">
        <v>59</v>
      </c>
      <c r="B91" s="22" t="s">
        <v>38</v>
      </c>
      <c r="C91" s="373" t="str">
        <f>+C3</f>
        <v>2015. évi előirányzat</v>
      </c>
      <c r="D91" s="386" t="s">
        <v>522</v>
      </c>
    </row>
    <row r="92" spans="1:4" s="304" customFormat="1" ht="12" customHeight="1" thickBot="1">
      <c r="A92" s="27" t="s">
        <v>452</v>
      </c>
      <c r="B92" s="28" t="s">
        <v>453</v>
      </c>
      <c r="C92" s="388" t="s">
        <v>454</v>
      </c>
      <c r="D92" s="387" t="s">
        <v>456</v>
      </c>
    </row>
    <row r="93" spans="1:4" ht="12" customHeight="1" thickBot="1">
      <c r="A93" s="20" t="s">
        <v>9</v>
      </c>
      <c r="B93" s="26" t="s">
        <v>396</v>
      </c>
      <c r="C93" s="389">
        <f>C94+C95+C96+C97+C98+C111</f>
        <v>277480</v>
      </c>
      <c r="D93" s="219">
        <f>D94+D95+D96+D97+D98+D111</f>
        <v>508910</v>
      </c>
    </row>
    <row r="94" spans="1:4" ht="12" customHeight="1">
      <c r="A94" s="15" t="s">
        <v>71</v>
      </c>
      <c r="B94" s="8" t="s">
        <v>39</v>
      </c>
      <c r="C94" s="390">
        <v>136151</v>
      </c>
      <c r="D94" s="475">
        <v>245104</v>
      </c>
    </row>
    <row r="95" spans="1:4" ht="12" customHeight="1">
      <c r="A95" s="12" t="s">
        <v>72</v>
      </c>
      <c r="B95" s="6" t="s">
        <v>134</v>
      </c>
      <c r="C95" s="377">
        <v>31194</v>
      </c>
      <c r="D95" s="476">
        <v>46388</v>
      </c>
    </row>
    <row r="96" spans="1:4" ht="12" customHeight="1">
      <c r="A96" s="12" t="s">
        <v>73</v>
      </c>
      <c r="B96" s="6" t="s">
        <v>100</v>
      </c>
      <c r="C96" s="378">
        <v>89328</v>
      </c>
      <c r="D96" s="476">
        <v>156774</v>
      </c>
    </row>
    <row r="97" spans="1:4" ht="12" customHeight="1">
      <c r="A97" s="12" t="s">
        <v>74</v>
      </c>
      <c r="B97" s="9" t="s">
        <v>135</v>
      </c>
      <c r="C97" s="378">
        <v>16297</v>
      </c>
      <c r="D97" s="476">
        <v>34026</v>
      </c>
    </row>
    <row r="98" spans="1:4" ht="12" customHeight="1">
      <c r="A98" s="12" t="s">
        <v>82</v>
      </c>
      <c r="B98" s="17" t="s">
        <v>136</v>
      </c>
      <c r="C98" s="378">
        <v>4110</v>
      </c>
      <c r="D98" s="476">
        <f>SUM(D99:D110)</f>
        <v>26218</v>
      </c>
    </row>
    <row r="99" spans="1:4" ht="12" customHeight="1">
      <c r="A99" s="12" t="s">
        <v>75</v>
      </c>
      <c r="B99" s="6" t="s">
        <v>401</v>
      </c>
      <c r="C99" s="378"/>
      <c r="D99" s="476"/>
    </row>
    <row r="100" spans="1:4" ht="12" customHeight="1">
      <c r="A100" s="12" t="s">
        <v>76</v>
      </c>
      <c r="B100" s="93" t="s">
        <v>400</v>
      </c>
      <c r="C100" s="378"/>
      <c r="D100" s="476"/>
    </row>
    <row r="101" spans="1:4" ht="12" customHeight="1">
      <c r="A101" s="12" t="s">
        <v>83</v>
      </c>
      <c r="B101" s="93" t="s">
        <v>399</v>
      </c>
      <c r="C101" s="378"/>
      <c r="D101" s="476"/>
    </row>
    <row r="102" spans="1:4" ht="12" customHeight="1">
      <c r="A102" s="12" t="s">
        <v>84</v>
      </c>
      <c r="B102" s="91" t="s">
        <v>307</v>
      </c>
      <c r="C102" s="378"/>
      <c r="D102" s="476"/>
    </row>
    <row r="103" spans="1:4" ht="12" customHeight="1">
      <c r="A103" s="12" t="s">
        <v>85</v>
      </c>
      <c r="B103" s="92" t="s">
        <v>308</v>
      </c>
      <c r="C103" s="378"/>
      <c r="D103" s="476"/>
    </row>
    <row r="104" spans="1:4" ht="12" customHeight="1">
      <c r="A104" s="12" t="s">
        <v>86</v>
      </c>
      <c r="B104" s="92" t="s">
        <v>309</v>
      </c>
      <c r="C104" s="378"/>
      <c r="D104" s="476"/>
    </row>
    <row r="105" spans="1:4" ht="12" customHeight="1">
      <c r="A105" s="12" t="s">
        <v>88</v>
      </c>
      <c r="B105" s="91" t="s">
        <v>310</v>
      </c>
      <c r="C105" s="378">
        <v>500</v>
      </c>
      <c r="D105" s="476">
        <v>21158</v>
      </c>
    </row>
    <row r="106" spans="1:4" ht="12" customHeight="1">
      <c r="A106" s="12" t="s">
        <v>137</v>
      </c>
      <c r="B106" s="91" t="s">
        <v>311</v>
      </c>
      <c r="C106" s="378"/>
      <c r="D106" s="476"/>
    </row>
    <row r="107" spans="1:4" ht="12" customHeight="1">
      <c r="A107" s="12" t="s">
        <v>305</v>
      </c>
      <c r="B107" s="92" t="s">
        <v>312</v>
      </c>
      <c r="C107" s="378"/>
      <c r="D107" s="476"/>
    </row>
    <row r="108" spans="1:4" ht="12" customHeight="1">
      <c r="A108" s="11" t="s">
        <v>306</v>
      </c>
      <c r="B108" s="93" t="s">
        <v>313</v>
      </c>
      <c r="C108" s="378"/>
      <c r="D108" s="476"/>
    </row>
    <row r="109" spans="1:4" ht="12" customHeight="1">
      <c r="A109" s="12" t="s">
        <v>397</v>
      </c>
      <c r="B109" s="93" t="s">
        <v>314</v>
      </c>
      <c r="C109" s="378"/>
      <c r="D109" s="476"/>
    </row>
    <row r="110" spans="1:4" ht="12" customHeight="1">
      <c r="A110" s="14" t="s">
        <v>398</v>
      </c>
      <c r="B110" s="93" t="s">
        <v>315</v>
      </c>
      <c r="C110" s="378">
        <v>3610</v>
      </c>
      <c r="D110" s="476">
        <v>5060</v>
      </c>
    </row>
    <row r="111" spans="1:4" ht="12" customHeight="1">
      <c r="A111" s="12" t="s">
        <v>402</v>
      </c>
      <c r="B111" s="9" t="s">
        <v>40</v>
      </c>
      <c r="C111" s="377">
        <v>400</v>
      </c>
      <c r="D111" s="476">
        <v>400</v>
      </c>
    </row>
    <row r="112" spans="1:4" ht="12" customHeight="1">
      <c r="A112" s="12" t="s">
        <v>403</v>
      </c>
      <c r="B112" s="6" t="s">
        <v>405</v>
      </c>
      <c r="C112" s="377">
        <v>400</v>
      </c>
      <c r="D112" s="477">
        <v>400</v>
      </c>
    </row>
    <row r="113" spans="1:4" ht="12" customHeight="1" thickBot="1">
      <c r="A113" s="16" t="s">
        <v>404</v>
      </c>
      <c r="B113" s="367" t="s">
        <v>406</v>
      </c>
      <c r="C113" s="391"/>
      <c r="D113" s="487"/>
    </row>
    <row r="114" spans="1:4" ht="12" customHeight="1" thickBot="1">
      <c r="A114" s="364" t="s">
        <v>10</v>
      </c>
      <c r="B114" s="365" t="s">
        <v>316</v>
      </c>
      <c r="C114" s="392">
        <f>+C115+C117+C119</f>
        <v>99746</v>
      </c>
      <c r="D114" s="219">
        <f>+D115+D117+D119</f>
        <v>188084</v>
      </c>
    </row>
    <row r="115" spans="1:4" ht="12" customHeight="1">
      <c r="A115" s="13" t="s">
        <v>77</v>
      </c>
      <c r="B115" s="6" t="s">
        <v>176</v>
      </c>
      <c r="C115" s="376">
        <v>88528</v>
      </c>
      <c r="D115" s="475">
        <v>154432</v>
      </c>
    </row>
    <row r="116" spans="1:4" ht="12" customHeight="1">
      <c r="A116" s="13" t="s">
        <v>78</v>
      </c>
      <c r="B116" s="10" t="s">
        <v>320</v>
      </c>
      <c r="C116" s="376">
        <v>20593</v>
      </c>
      <c r="D116" s="476">
        <v>20593</v>
      </c>
    </row>
    <row r="117" spans="1:4" ht="12" customHeight="1">
      <c r="A117" s="13" t="s">
        <v>79</v>
      </c>
      <c r="B117" s="10" t="s">
        <v>138</v>
      </c>
      <c r="C117" s="377">
        <v>11218</v>
      </c>
      <c r="D117" s="476">
        <v>11218</v>
      </c>
    </row>
    <row r="118" spans="1:4" ht="12" customHeight="1">
      <c r="A118" s="13" t="s">
        <v>80</v>
      </c>
      <c r="B118" s="10" t="s">
        <v>321</v>
      </c>
      <c r="C118" s="393"/>
      <c r="D118" s="476"/>
    </row>
    <row r="119" spans="1:4" ht="12" customHeight="1">
      <c r="A119" s="13" t="s">
        <v>81</v>
      </c>
      <c r="B119" s="216" t="s">
        <v>179</v>
      </c>
      <c r="C119" s="393"/>
      <c r="D119" s="476">
        <f>SUM(D120:D127)</f>
        <v>22434</v>
      </c>
    </row>
    <row r="120" spans="1:4" ht="12" customHeight="1">
      <c r="A120" s="13" t="s">
        <v>87</v>
      </c>
      <c r="B120" s="215" t="s">
        <v>383</v>
      </c>
      <c r="C120" s="393"/>
      <c r="D120" s="476"/>
    </row>
    <row r="121" spans="1:4" ht="12" customHeight="1">
      <c r="A121" s="13" t="s">
        <v>89</v>
      </c>
      <c r="B121" s="302" t="s">
        <v>326</v>
      </c>
      <c r="C121" s="393"/>
      <c r="D121" s="476">
        <v>5000</v>
      </c>
    </row>
    <row r="122" spans="1:4" ht="22.5">
      <c r="A122" s="13" t="s">
        <v>139</v>
      </c>
      <c r="B122" s="92" t="s">
        <v>309</v>
      </c>
      <c r="C122" s="393"/>
      <c r="D122" s="476"/>
    </row>
    <row r="123" spans="1:4" ht="12" customHeight="1">
      <c r="A123" s="13" t="s">
        <v>140</v>
      </c>
      <c r="B123" s="92" t="s">
        <v>325</v>
      </c>
      <c r="C123" s="393"/>
      <c r="D123" s="476">
        <v>1327</v>
      </c>
    </row>
    <row r="124" spans="1:4" ht="12" customHeight="1">
      <c r="A124" s="13" t="s">
        <v>141</v>
      </c>
      <c r="B124" s="92" t="s">
        <v>324</v>
      </c>
      <c r="C124" s="393"/>
      <c r="D124" s="476"/>
    </row>
    <row r="125" spans="1:4" ht="12" customHeight="1">
      <c r="A125" s="13" t="s">
        <v>317</v>
      </c>
      <c r="B125" s="92" t="s">
        <v>312</v>
      </c>
      <c r="C125" s="393"/>
      <c r="D125" s="476">
        <v>16107</v>
      </c>
    </row>
    <row r="126" spans="1:4" ht="12" customHeight="1">
      <c r="A126" s="13" t="s">
        <v>318</v>
      </c>
      <c r="B126" s="92" t="s">
        <v>323</v>
      </c>
      <c r="C126" s="393"/>
      <c r="D126" s="476"/>
    </row>
    <row r="127" spans="1:4" ht="23.25" thickBot="1">
      <c r="A127" s="11" t="s">
        <v>319</v>
      </c>
      <c r="B127" s="92" t="s">
        <v>322</v>
      </c>
      <c r="C127" s="394"/>
      <c r="D127" s="477"/>
    </row>
    <row r="128" spans="1:4" ht="12" customHeight="1" thickBot="1">
      <c r="A128" s="18" t="s">
        <v>11</v>
      </c>
      <c r="B128" s="78" t="s">
        <v>407</v>
      </c>
      <c r="C128" s="375">
        <f>+C93+C114</f>
        <v>377226</v>
      </c>
      <c r="D128" s="219">
        <f>+D93+D114</f>
        <v>696994</v>
      </c>
    </row>
    <row r="129" spans="1:4" ht="12" customHeight="1" thickBot="1">
      <c r="A129" s="18" t="s">
        <v>12</v>
      </c>
      <c r="B129" s="78" t="s">
        <v>408</v>
      </c>
      <c r="C129" s="375">
        <f>+C130+C131+C132</f>
        <v>0</v>
      </c>
      <c r="D129" s="474"/>
    </row>
    <row r="130" spans="1:4" ht="12" customHeight="1">
      <c r="A130" s="13" t="s">
        <v>217</v>
      </c>
      <c r="B130" s="10" t="s">
        <v>415</v>
      </c>
      <c r="C130" s="393"/>
      <c r="D130" s="475"/>
    </row>
    <row r="131" spans="1:4" ht="12" customHeight="1">
      <c r="A131" s="13" t="s">
        <v>220</v>
      </c>
      <c r="B131" s="10" t="s">
        <v>416</v>
      </c>
      <c r="C131" s="393"/>
      <c r="D131" s="476"/>
    </row>
    <row r="132" spans="1:4" ht="12" customHeight="1" thickBot="1">
      <c r="A132" s="11" t="s">
        <v>221</v>
      </c>
      <c r="B132" s="10" t="s">
        <v>417</v>
      </c>
      <c r="C132" s="393"/>
      <c r="D132" s="477"/>
    </row>
    <row r="133" spans="1:4" ht="12" customHeight="1" thickBot="1">
      <c r="A133" s="18" t="s">
        <v>13</v>
      </c>
      <c r="B133" s="78" t="s">
        <v>409</v>
      </c>
      <c r="C133" s="375">
        <f>SUM(C134:C139)</f>
        <v>0</v>
      </c>
      <c r="D133" s="474">
        <f>SUM(D134:D139)</f>
        <v>300000</v>
      </c>
    </row>
    <row r="134" spans="1:4" ht="12" customHeight="1">
      <c r="A134" s="13" t="s">
        <v>64</v>
      </c>
      <c r="B134" s="7" t="s">
        <v>418</v>
      </c>
      <c r="C134" s="393"/>
      <c r="D134" s="475">
        <v>300000</v>
      </c>
    </row>
    <row r="135" spans="1:4" ht="12" customHeight="1">
      <c r="A135" s="13" t="s">
        <v>65</v>
      </c>
      <c r="B135" s="7" t="s">
        <v>410</v>
      </c>
      <c r="C135" s="393"/>
      <c r="D135" s="476"/>
    </row>
    <row r="136" spans="1:4" ht="12" customHeight="1">
      <c r="A136" s="13" t="s">
        <v>66</v>
      </c>
      <c r="B136" s="7" t="s">
        <v>411</v>
      </c>
      <c r="C136" s="393"/>
      <c r="D136" s="476"/>
    </row>
    <row r="137" spans="1:4" ht="12" customHeight="1">
      <c r="A137" s="13" t="s">
        <v>126</v>
      </c>
      <c r="B137" s="7" t="s">
        <v>412</v>
      </c>
      <c r="C137" s="393"/>
      <c r="D137" s="476"/>
    </row>
    <row r="138" spans="1:4" ht="12" customHeight="1">
      <c r="A138" s="13" t="s">
        <v>127</v>
      </c>
      <c r="B138" s="7" t="s">
        <v>413</v>
      </c>
      <c r="C138" s="393"/>
      <c r="D138" s="476"/>
    </row>
    <row r="139" spans="1:4" ht="12" customHeight="1" thickBot="1">
      <c r="A139" s="11" t="s">
        <v>128</v>
      </c>
      <c r="B139" s="7" t="s">
        <v>414</v>
      </c>
      <c r="C139" s="393"/>
      <c r="D139" s="477"/>
    </row>
    <row r="140" spans="1:4" ht="12" customHeight="1" thickBot="1">
      <c r="A140" s="18" t="s">
        <v>14</v>
      </c>
      <c r="B140" s="78" t="s">
        <v>422</v>
      </c>
      <c r="C140" s="379">
        <f>+C141+C142+C143+C144</f>
        <v>0</v>
      </c>
      <c r="D140" s="474"/>
    </row>
    <row r="141" spans="1:4" ht="12" customHeight="1">
      <c r="A141" s="13" t="s">
        <v>67</v>
      </c>
      <c r="B141" s="7" t="s">
        <v>327</v>
      </c>
      <c r="C141" s="393"/>
      <c r="D141" s="475"/>
    </row>
    <row r="142" spans="1:4" ht="12" customHeight="1">
      <c r="A142" s="13" t="s">
        <v>68</v>
      </c>
      <c r="B142" s="7" t="s">
        <v>328</v>
      </c>
      <c r="C142" s="393"/>
      <c r="D142" s="476"/>
    </row>
    <row r="143" spans="1:4" ht="12" customHeight="1">
      <c r="A143" s="13" t="s">
        <v>241</v>
      </c>
      <c r="B143" s="7" t="s">
        <v>423</v>
      </c>
      <c r="C143" s="393"/>
      <c r="D143" s="476"/>
    </row>
    <row r="144" spans="1:4" ht="12" customHeight="1" thickBot="1">
      <c r="A144" s="11" t="s">
        <v>242</v>
      </c>
      <c r="B144" s="5" t="s">
        <v>347</v>
      </c>
      <c r="C144" s="393"/>
      <c r="D144" s="477"/>
    </row>
    <row r="145" spans="1:4" ht="12" customHeight="1" thickBot="1">
      <c r="A145" s="18" t="s">
        <v>15</v>
      </c>
      <c r="B145" s="78" t="s">
        <v>424</v>
      </c>
      <c r="C145" s="395">
        <f>SUM(C146:C150)</f>
        <v>0</v>
      </c>
      <c r="D145" s="474"/>
    </row>
    <row r="146" spans="1:4" ht="12" customHeight="1">
      <c r="A146" s="13" t="s">
        <v>69</v>
      </c>
      <c r="B146" s="7" t="s">
        <v>419</v>
      </c>
      <c r="C146" s="393"/>
      <c r="D146" s="475"/>
    </row>
    <row r="147" spans="1:4" ht="12" customHeight="1">
      <c r="A147" s="13" t="s">
        <v>70</v>
      </c>
      <c r="B147" s="7" t="s">
        <v>426</v>
      </c>
      <c r="C147" s="393"/>
      <c r="D147" s="476"/>
    </row>
    <row r="148" spans="1:4" ht="12" customHeight="1">
      <c r="A148" s="13" t="s">
        <v>253</v>
      </c>
      <c r="B148" s="7" t="s">
        <v>421</v>
      </c>
      <c r="C148" s="393"/>
      <c r="D148" s="476"/>
    </row>
    <row r="149" spans="1:4" ht="12" customHeight="1">
      <c r="A149" s="13" t="s">
        <v>254</v>
      </c>
      <c r="B149" s="7" t="s">
        <v>427</v>
      </c>
      <c r="C149" s="393"/>
      <c r="D149" s="476"/>
    </row>
    <row r="150" spans="1:4" ht="12" customHeight="1" thickBot="1">
      <c r="A150" s="13" t="s">
        <v>425</v>
      </c>
      <c r="B150" s="7" t="s">
        <v>428</v>
      </c>
      <c r="C150" s="393"/>
      <c r="D150" s="477"/>
    </row>
    <row r="151" spans="1:4" ht="12" customHeight="1" thickBot="1">
      <c r="A151" s="18" t="s">
        <v>16</v>
      </c>
      <c r="B151" s="78" t="s">
        <v>429</v>
      </c>
      <c r="C151" s="396"/>
      <c r="D151" s="474"/>
    </row>
    <row r="152" spans="1:4" ht="12" customHeight="1" thickBot="1">
      <c r="A152" s="18" t="s">
        <v>17</v>
      </c>
      <c r="B152" s="78" t="s">
        <v>430</v>
      </c>
      <c r="C152" s="396"/>
      <c r="D152" s="474"/>
    </row>
    <row r="153" spans="1:9" ht="15" customHeight="1" thickBot="1">
      <c r="A153" s="18" t="s">
        <v>18</v>
      </c>
      <c r="B153" s="78" t="s">
        <v>432</v>
      </c>
      <c r="C153" s="397">
        <f>+C129+C133+C140+C145+C151+C152</f>
        <v>0</v>
      </c>
      <c r="D153" s="482">
        <f>D129+D133+D140+D145+D151+D152</f>
        <v>300000</v>
      </c>
      <c r="F153" s="317"/>
      <c r="G153" s="318"/>
      <c r="H153" s="318"/>
      <c r="I153" s="318"/>
    </row>
    <row r="154" spans="1:4" s="305" customFormat="1" ht="12.75" customHeight="1" thickBot="1">
      <c r="A154" s="217" t="s">
        <v>19</v>
      </c>
      <c r="B154" s="280" t="s">
        <v>431</v>
      </c>
      <c r="C154" s="397">
        <f>+C128+C153</f>
        <v>377226</v>
      </c>
      <c r="D154" s="316">
        <f>+D128+D153</f>
        <v>996994</v>
      </c>
    </row>
    <row r="155" ht="7.5" customHeight="1"/>
    <row r="156" spans="1:3" ht="15.75">
      <c r="A156" s="577" t="s">
        <v>329</v>
      </c>
      <c r="B156" s="577"/>
      <c r="C156" s="577"/>
    </row>
    <row r="157" spans="1:4" ht="15" customHeight="1" thickBot="1">
      <c r="A157" s="575" t="s">
        <v>114</v>
      </c>
      <c r="B157" s="575"/>
      <c r="D157" s="229" t="s">
        <v>177</v>
      </c>
    </row>
    <row r="158" spans="1:4" ht="13.5" customHeight="1" thickBot="1">
      <c r="A158" s="18">
        <v>1</v>
      </c>
      <c r="B158" s="25" t="s">
        <v>433</v>
      </c>
      <c r="C158" s="219">
        <f>+C62-C128</f>
        <v>-70363</v>
      </c>
      <c r="D158" s="219">
        <f>+D62-D128</f>
        <v>-117713</v>
      </c>
    </row>
    <row r="159" spans="1:4" ht="27.75" customHeight="1" thickBot="1">
      <c r="A159" s="18" t="s">
        <v>10</v>
      </c>
      <c r="B159" s="25" t="s">
        <v>439</v>
      </c>
      <c r="C159" s="219">
        <f>+C86-C153</f>
        <v>70363</v>
      </c>
      <c r="D159" s="219">
        <f>+D86-D153</f>
        <v>117713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3937007874015748" footer="0.5905511811023623"/>
  <pageSetup fitToHeight="2" horizontalDpi="300" verticalDpi="300" orientation="portrait" paperSize="9" r:id="rId1"/>
  <headerFooter alignWithMargins="0">
    <oddHeader>&amp;C&amp;"Times New Roman CE,Félkövér"&amp;12
Tiszaszőlős Közs.Önkorm.
2015. ÉVI KÖLTSÉGVETÉSÉNEK ÖSSZEVONT MÉRLEGE
IV. negyedévi előirányzatok
&amp;10
&amp;R&amp;"Times New Roman CE,Félkövér dőlt"&amp;11 1.1. melléklet a ........./2015. (.......) önkormányzati rendelethez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A28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+CONCATENATE("9.2.1. melléklet a ……/",LEFT(ÖSSZEFÜGGÉSEK!A5,4),". (….) önkormányzati rendelethez")</f>
        <v>9.2.1. melléklet a ……/2015. (….) önkormányzati rendelethez</v>
      </c>
    </row>
    <row r="2" spans="1:4" s="342" customFormat="1" ht="25.5" customHeight="1">
      <c r="A2" s="296" t="s">
        <v>154</v>
      </c>
      <c r="B2" s="271" t="s">
        <v>498</v>
      </c>
      <c r="C2" s="465"/>
      <c r="D2" s="433" t="s">
        <v>49</v>
      </c>
    </row>
    <row r="3" spans="1:4" s="342" customFormat="1" ht="24.75" thickBot="1">
      <c r="A3" s="335" t="s">
        <v>153</v>
      </c>
      <c r="B3" s="272" t="s">
        <v>374</v>
      </c>
      <c r="C3" s="466"/>
      <c r="D3" s="434" t="s">
        <v>49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478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479</v>
      </c>
      <c r="C26" s="416">
        <f>+C27+C28+C29</f>
        <v>0</v>
      </c>
      <c r="D26" s="447"/>
    </row>
    <row r="27" spans="1:4" s="345" customFormat="1" ht="12" customHeight="1">
      <c r="A27" s="338" t="s">
        <v>217</v>
      </c>
      <c r="B27" s="339" t="s">
        <v>212</v>
      </c>
      <c r="C27" s="422"/>
      <c r="D27" s="444"/>
    </row>
    <row r="28" spans="1:4" s="345" customFormat="1" ht="12" customHeight="1">
      <c r="A28" s="338" t="s">
        <v>220</v>
      </c>
      <c r="B28" s="339" t="s">
        <v>359</v>
      </c>
      <c r="C28" s="232"/>
      <c r="D28" s="442"/>
    </row>
    <row r="29" spans="1:4" s="345" customFormat="1" ht="12" customHeight="1">
      <c r="A29" s="338" t="s">
        <v>221</v>
      </c>
      <c r="B29" s="340" t="s">
        <v>362</v>
      </c>
      <c r="C29" s="232"/>
      <c r="D29" s="440"/>
    </row>
    <row r="30" spans="1:4" s="345" customFormat="1" ht="12" customHeight="1" thickBot="1">
      <c r="A30" s="337" t="s">
        <v>222</v>
      </c>
      <c r="B30" s="90" t="s">
        <v>480</v>
      </c>
      <c r="C30" s="461"/>
      <c r="D30" s="448"/>
    </row>
    <row r="31" spans="1:4" s="345" customFormat="1" ht="12" customHeight="1" thickBot="1">
      <c r="A31" s="155" t="s">
        <v>13</v>
      </c>
      <c r="B31" s="78" t="s">
        <v>363</v>
      </c>
      <c r="C31" s="416">
        <f>+C32+C33+C34</f>
        <v>0</v>
      </c>
      <c r="D31" s="447"/>
    </row>
    <row r="32" spans="1:4" s="345" customFormat="1" ht="12" customHeight="1">
      <c r="A32" s="338" t="s">
        <v>64</v>
      </c>
      <c r="B32" s="339" t="s">
        <v>244</v>
      </c>
      <c r="C32" s="422"/>
      <c r="D32" s="444"/>
    </row>
    <row r="33" spans="1:4" s="345" customFormat="1" ht="12" customHeight="1">
      <c r="A33" s="338" t="s">
        <v>65</v>
      </c>
      <c r="B33" s="340" t="s">
        <v>245</v>
      </c>
      <c r="C33" s="417"/>
      <c r="D33" s="440"/>
    </row>
    <row r="34" spans="1:4" s="345" customFormat="1" ht="12" customHeight="1" thickBot="1">
      <c r="A34" s="337" t="s">
        <v>66</v>
      </c>
      <c r="B34" s="90" t="s">
        <v>246</v>
      </c>
      <c r="C34" s="461"/>
      <c r="D34" s="442"/>
    </row>
    <row r="35" spans="1:4" s="279" customFormat="1" ht="12" customHeight="1" thickBot="1">
      <c r="A35" s="155" t="s">
        <v>14</v>
      </c>
      <c r="B35" s="78" t="s">
        <v>332</v>
      </c>
      <c r="C35" s="456"/>
      <c r="D35" s="447"/>
    </row>
    <row r="36" spans="1:4" s="279" customFormat="1" ht="12" customHeight="1" thickBot="1">
      <c r="A36" s="155" t="s">
        <v>15</v>
      </c>
      <c r="B36" s="78" t="s">
        <v>364</v>
      </c>
      <c r="C36" s="462"/>
      <c r="D36" s="447"/>
    </row>
    <row r="37" spans="1:4" s="279" customFormat="1" ht="12" customHeight="1" thickBot="1">
      <c r="A37" s="151" t="s">
        <v>16</v>
      </c>
      <c r="B37" s="78" t="s">
        <v>365</v>
      </c>
      <c r="C37" s="463">
        <f>+C8+C20+C25+C26+C31+C35+C36</f>
        <v>0</v>
      </c>
      <c r="D37" s="447"/>
    </row>
    <row r="38" spans="1:4" s="279" customFormat="1" ht="12" customHeight="1" thickBot="1">
      <c r="A38" s="181" t="s">
        <v>17</v>
      </c>
      <c r="B38" s="78" t="s">
        <v>366</v>
      </c>
      <c r="C38" s="463">
        <f>+C39+C40+C41</f>
        <v>0</v>
      </c>
      <c r="D38" s="447"/>
    </row>
    <row r="39" spans="1:4" s="279" customFormat="1" ht="12" customHeight="1">
      <c r="A39" s="338" t="s">
        <v>367</v>
      </c>
      <c r="B39" s="339" t="s">
        <v>186</v>
      </c>
      <c r="C39" s="422"/>
      <c r="D39" s="444"/>
    </row>
    <row r="40" spans="1:4" s="279" customFormat="1" ht="12" customHeight="1">
      <c r="A40" s="338" t="s">
        <v>368</v>
      </c>
      <c r="B40" s="340" t="s">
        <v>2</v>
      </c>
      <c r="C40" s="417"/>
      <c r="D40" s="440"/>
    </row>
    <row r="41" spans="1:4" s="345" customFormat="1" ht="12" customHeight="1" thickBot="1">
      <c r="A41" s="337" t="s">
        <v>369</v>
      </c>
      <c r="B41" s="90" t="s">
        <v>370</v>
      </c>
      <c r="C41" s="461"/>
      <c r="D41" s="442"/>
    </row>
    <row r="42" spans="1:4" s="345" customFormat="1" ht="15" customHeight="1" thickBot="1">
      <c r="A42" s="181" t="s">
        <v>18</v>
      </c>
      <c r="B42" s="182" t="s">
        <v>371</v>
      </c>
      <c r="C42" s="437">
        <f>+C37+C38</f>
        <v>0</v>
      </c>
      <c r="D42" s="447"/>
    </row>
    <row r="43" spans="1:4" s="345" customFormat="1" ht="15" customHeight="1">
      <c r="A43" s="183"/>
      <c r="B43" s="184"/>
      <c r="C43" s="275"/>
      <c r="D43" s="455"/>
    </row>
    <row r="44" spans="1:4" ht="15.75" thickBot="1">
      <c r="A44" s="185"/>
      <c r="B44" s="186"/>
      <c r="C44" s="276"/>
      <c r="D44" s="449"/>
    </row>
    <row r="45" spans="1:4" s="344" customFormat="1" ht="16.5" customHeight="1" thickBot="1">
      <c r="A45" s="187"/>
      <c r="B45" s="188" t="s">
        <v>47</v>
      </c>
      <c r="C45" s="437"/>
      <c r="D45" s="447"/>
    </row>
    <row r="46" spans="1:4" s="346" customFormat="1" ht="12" customHeight="1" thickBot="1">
      <c r="A46" s="155" t="s">
        <v>9</v>
      </c>
      <c r="B46" s="78" t="s">
        <v>372</v>
      </c>
      <c r="C46" s="416">
        <f>SUM(C47:C51)</f>
        <v>0</v>
      </c>
      <c r="D46" s="447"/>
    </row>
    <row r="47" spans="1:4" ht="12" customHeight="1">
      <c r="A47" s="337" t="s">
        <v>71</v>
      </c>
      <c r="B47" s="7" t="s">
        <v>39</v>
      </c>
      <c r="C47" s="422"/>
      <c r="D47" s="444"/>
    </row>
    <row r="48" spans="1:4" ht="12" customHeight="1">
      <c r="A48" s="337" t="s">
        <v>72</v>
      </c>
      <c r="B48" s="6" t="s">
        <v>134</v>
      </c>
      <c r="C48" s="418"/>
      <c r="D48" s="442"/>
    </row>
    <row r="49" spans="1:4" ht="12" customHeight="1">
      <c r="A49" s="337" t="s">
        <v>73</v>
      </c>
      <c r="B49" s="6" t="s">
        <v>100</v>
      </c>
      <c r="C49" s="418"/>
      <c r="D49" s="440"/>
    </row>
    <row r="50" spans="1:4" ht="12" customHeight="1">
      <c r="A50" s="337" t="s">
        <v>74</v>
      </c>
      <c r="B50" s="6" t="s">
        <v>135</v>
      </c>
      <c r="C50" s="418"/>
      <c r="D50" s="444"/>
    </row>
    <row r="51" spans="1:4" ht="12" customHeight="1" thickBot="1">
      <c r="A51" s="337" t="s">
        <v>108</v>
      </c>
      <c r="B51" s="6" t="s">
        <v>136</v>
      </c>
      <c r="C51" s="418"/>
      <c r="D51" s="442"/>
    </row>
    <row r="52" spans="1:4" ht="12" customHeight="1" thickBot="1">
      <c r="A52" s="155" t="s">
        <v>10</v>
      </c>
      <c r="B52" s="78" t="s">
        <v>373</v>
      </c>
      <c r="C52" s="416">
        <f>SUM(C53:C55)</f>
        <v>0</v>
      </c>
      <c r="D52" s="447"/>
    </row>
    <row r="53" spans="1:4" s="346" customFormat="1" ht="12" customHeight="1">
      <c r="A53" s="337" t="s">
        <v>77</v>
      </c>
      <c r="B53" s="7" t="s">
        <v>176</v>
      </c>
      <c r="C53" s="422"/>
      <c r="D53" s="444"/>
    </row>
    <row r="54" spans="1:4" ht="12" customHeight="1">
      <c r="A54" s="337" t="s">
        <v>78</v>
      </c>
      <c r="B54" s="6" t="s">
        <v>138</v>
      </c>
      <c r="C54" s="418"/>
      <c r="D54" s="442"/>
    </row>
    <row r="55" spans="1:4" ht="12" customHeight="1">
      <c r="A55" s="337" t="s">
        <v>79</v>
      </c>
      <c r="B55" s="6" t="s">
        <v>48</v>
      </c>
      <c r="C55" s="418"/>
      <c r="D55" s="440"/>
    </row>
    <row r="56" spans="1:4" ht="12" customHeight="1" thickBot="1">
      <c r="A56" s="337" t="s">
        <v>80</v>
      </c>
      <c r="B56" s="6" t="s">
        <v>481</v>
      </c>
      <c r="C56" s="418"/>
      <c r="D56" s="448"/>
    </row>
    <row r="57" spans="1:4" ht="15" customHeight="1" thickBot="1">
      <c r="A57" s="155" t="s">
        <v>11</v>
      </c>
      <c r="B57" s="78" t="s">
        <v>5</v>
      </c>
      <c r="C57" s="456"/>
      <c r="D57" s="447"/>
    </row>
    <row r="58" spans="1:4" ht="15.75" thickBot="1">
      <c r="A58" s="155" t="s">
        <v>12</v>
      </c>
      <c r="B58" s="189" t="s">
        <v>486</v>
      </c>
      <c r="C58" s="457">
        <f>+C46+C52+C57</f>
        <v>0</v>
      </c>
      <c r="D58" s="447"/>
    </row>
    <row r="59" spans="3:4" ht="15" customHeight="1" thickBot="1">
      <c r="C59" s="278"/>
      <c r="D59" s="454"/>
    </row>
    <row r="60" spans="1:4" ht="14.25" customHeight="1" thickBot="1">
      <c r="A60" s="192" t="s">
        <v>476</v>
      </c>
      <c r="B60" s="193"/>
      <c r="C60" s="438"/>
      <c r="D60" s="447"/>
    </row>
    <row r="61" spans="1:4" ht="15.75" thickBot="1">
      <c r="A61" s="192" t="s">
        <v>156</v>
      </c>
      <c r="B61" s="193"/>
      <c r="C61" s="438"/>
      <c r="D61" s="447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49"/>
    </row>
    <row r="78" ht="15">
      <c r="D78" s="450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49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50"/>
    </row>
    <row r="91" ht="15">
      <c r="D91" s="449"/>
    </row>
    <row r="92" ht="15.75">
      <c r="D92" s="451"/>
    </row>
    <row r="93" ht="12.75">
      <c r="D93" s="452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3"/>
    </row>
    <row r="130" ht="12.75">
      <c r="D130" s="452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3"/>
    </row>
    <row r="139" ht="12.75">
      <c r="D139" s="452"/>
    </row>
    <row r="140" ht="12.75">
      <c r="D140" s="453"/>
    </row>
    <row r="141" ht="12.75">
      <c r="D141" s="453"/>
    </row>
    <row r="142" ht="12.75">
      <c r="D142" s="453"/>
    </row>
    <row r="143" ht="12.75">
      <c r="D143" s="453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2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  <row r="158" ht="12.75">
      <c r="D158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A34">
      <selection activeCell="G16" sqref="G16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+CONCATENATE("9.2.2. melléklet a ……/",LEFT(ÖSSZEFÜGGÉSEK!A5,4),". (….) önkormányzati rendelethez")</f>
        <v>9.2.2. melléklet a ……/2015. (….) önkormányzati rendelethez</v>
      </c>
    </row>
    <row r="2" spans="1:4" s="342" customFormat="1" ht="25.5" customHeight="1">
      <c r="A2" s="296" t="s">
        <v>154</v>
      </c>
      <c r="B2" s="271" t="s">
        <v>498</v>
      </c>
      <c r="C2" s="465"/>
      <c r="D2" s="433" t="s">
        <v>49</v>
      </c>
    </row>
    <row r="3" spans="1:4" s="342" customFormat="1" ht="24.75" thickBot="1">
      <c r="A3" s="335" t="s">
        <v>153</v>
      </c>
      <c r="B3" s="272" t="s">
        <v>375</v>
      </c>
      <c r="C3" s="466"/>
      <c r="D3" s="434" t="s">
        <v>50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6350</v>
      </c>
      <c r="D8" s="239">
        <f>SUM(D9:D19)</f>
        <v>6350</v>
      </c>
    </row>
    <row r="9" spans="1:4" s="279" customFormat="1" ht="12" customHeight="1">
      <c r="A9" s="336" t="s">
        <v>71</v>
      </c>
      <c r="B9" s="8" t="s">
        <v>230</v>
      </c>
      <c r="C9" s="460"/>
      <c r="D9" s="531"/>
    </row>
    <row r="10" spans="1:4" s="279" customFormat="1" ht="12" customHeight="1">
      <c r="A10" s="337" t="s">
        <v>72</v>
      </c>
      <c r="B10" s="6" t="s">
        <v>231</v>
      </c>
      <c r="C10" s="232"/>
      <c r="D10" s="532"/>
    </row>
    <row r="11" spans="1:4" s="279" customFormat="1" ht="12" customHeight="1">
      <c r="A11" s="337" t="s">
        <v>73</v>
      </c>
      <c r="B11" s="6" t="s">
        <v>232</v>
      </c>
      <c r="C11" s="232">
        <v>6350</v>
      </c>
      <c r="D11" s="532">
        <v>6350</v>
      </c>
    </row>
    <row r="12" spans="1:4" s="279" customFormat="1" ht="12" customHeight="1">
      <c r="A12" s="337" t="s">
        <v>74</v>
      </c>
      <c r="B12" s="6" t="s">
        <v>233</v>
      </c>
      <c r="C12" s="232"/>
      <c r="D12" s="532"/>
    </row>
    <row r="13" spans="1:4" s="279" customFormat="1" ht="12" customHeight="1">
      <c r="A13" s="337" t="s">
        <v>108</v>
      </c>
      <c r="B13" s="6" t="s">
        <v>234</v>
      </c>
      <c r="C13" s="232"/>
      <c r="D13" s="532"/>
    </row>
    <row r="14" spans="1:4" s="279" customFormat="1" ht="12" customHeight="1">
      <c r="A14" s="337" t="s">
        <v>75</v>
      </c>
      <c r="B14" s="6" t="s">
        <v>356</v>
      </c>
      <c r="C14" s="232"/>
      <c r="D14" s="533"/>
    </row>
    <row r="15" spans="1:4" s="279" customFormat="1" ht="12" customHeight="1">
      <c r="A15" s="337" t="s">
        <v>76</v>
      </c>
      <c r="B15" s="5" t="s">
        <v>357</v>
      </c>
      <c r="C15" s="232"/>
      <c r="D15" s="535"/>
    </row>
    <row r="16" spans="1:4" s="279" customFormat="1" ht="12" customHeight="1">
      <c r="A16" s="337" t="s">
        <v>83</v>
      </c>
      <c r="B16" s="6" t="s">
        <v>237</v>
      </c>
      <c r="C16" s="294"/>
      <c r="D16" s="531"/>
    </row>
    <row r="17" spans="1:4" s="345" customFormat="1" ht="12" customHeight="1">
      <c r="A17" s="337" t="s">
        <v>84</v>
      </c>
      <c r="B17" s="6" t="s">
        <v>238</v>
      </c>
      <c r="C17" s="232"/>
      <c r="D17" s="535"/>
    </row>
    <row r="18" spans="1:4" s="345" customFormat="1" ht="12" customHeight="1">
      <c r="A18" s="337" t="s">
        <v>85</v>
      </c>
      <c r="B18" s="6" t="s">
        <v>392</v>
      </c>
      <c r="C18" s="415"/>
      <c r="D18" s="535"/>
    </row>
    <row r="19" spans="1:4" s="345" customFormat="1" ht="12" customHeight="1" thickBot="1">
      <c r="A19" s="337" t="s">
        <v>86</v>
      </c>
      <c r="B19" s="5" t="s">
        <v>239</v>
      </c>
      <c r="C19" s="415"/>
      <c r="D19" s="533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530"/>
    </row>
    <row r="21" spans="1:4" s="345" customFormat="1" ht="12" customHeight="1">
      <c r="A21" s="337" t="s">
        <v>77</v>
      </c>
      <c r="B21" s="7" t="s">
        <v>207</v>
      </c>
      <c r="C21" s="232"/>
      <c r="D21" s="537"/>
    </row>
    <row r="22" spans="1:4" s="345" customFormat="1" ht="12" customHeight="1">
      <c r="A22" s="337" t="s">
        <v>78</v>
      </c>
      <c r="B22" s="6" t="s">
        <v>359</v>
      </c>
      <c r="C22" s="232"/>
      <c r="D22" s="559"/>
    </row>
    <row r="23" spans="1:4" s="345" customFormat="1" ht="12" customHeight="1">
      <c r="A23" s="337" t="s">
        <v>79</v>
      </c>
      <c r="B23" s="6" t="s">
        <v>360</v>
      </c>
      <c r="C23" s="232"/>
      <c r="D23" s="532"/>
    </row>
    <row r="24" spans="1:4" s="345" customFormat="1" ht="12" customHeight="1" thickBot="1">
      <c r="A24" s="337" t="s">
        <v>80</v>
      </c>
      <c r="B24" s="6" t="s">
        <v>478</v>
      </c>
      <c r="C24" s="232"/>
      <c r="D24" s="533"/>
    </row>
    <row r="25" spans="1:4" s="345" customFormat="1" ht="12" customHeight="1" thickBot="1">
      <c r="A25" s="155" t="s">
        <v>11</v>
      </c>
      <c r="B25" s="78" t="s">
        <v>125</v>
      </c>
      <c r="C25" s="456"/>
      <c r="D25" s="530"/>
    </row>
    <row r="26" spans="1:4" s="345" customFormat="1" ht="12" customHeight="1" thickBot="1">
      <c r="A26" s="155" t="s">
        <v>12</v>
      </c>
      <c r="B26" s="78" t="s">
        <v>479</v>
      </c>
      <c r="C26" s="416">
        <f>+C27+C28+C29</f>
        <v>0</v>
      </c>
      <c r="D26" s="530"/>
    </row>
    <row r="27" spans="1:4" s="345" customFormat="1" ht="12" customHeight="1">
      <c r="A27" s="338" t="s">
        <v>217</v>
      </c>
      <c r="B27" s="339" t="s">
        <v>212</v>
      </c>
      <c r="C27" s="422"/>
      <c r="D27" s="537"/>
    </row>
    <row r="28" spans="1:4" s="345" customFormat="1" ht="12" customHeight="1">
      <c r="A28" s="338" t="s">
        <v>220</v>
      </c>
      <c r="B28" s="339" t="s">
        <v>359</v>
      </c>
      <c r="C28" s="232"/>
      <c r="D28" s="536"/>
    </row>
    <row r="29" spans="1:4" s="345" customFormat="1" ht="12" customHeight="1">
      <c r="A29" s="338" t="s">
        <v>221</v>
      </c>
      <c r="B29" s="340" t="s">
        <v>362</v>
      </c>
      <c r="C29" s="232"/>
      <c r="D29" s="532"/>
    </row>
    <row r="30" spans="1:4" s="345" customFormat="1" ht="12" customHeight="1" thickBot="1">
      <c r="A30" s="337" t="s">
        <v>222</v>
      </c>
      <c r="B30" s="90" t="s">
        <v>480</v>
      </c>
      <c r="C30" s="461"/>
      <c r="D30" s="560"/>
    </row>
    <row r="31" spans="1:4" s="345" customFormat="1" ht="12" customHeight="1" thickBot="1">
      <c r="A31" s="155" t="s">
        <v>13</v>
      </c>
      <c r="B31" s="78" t="s">
        <v>363</v>
      </c>
      <c r="C31" s="416">
        <f>+C32+C33+C34</f>
        <v>0</v>
      </c>
      <c r="D31" s="530"/>
    </row>
    <row r="32" spans="1:4" s="345" customFormat="1" ht="12" customHeight="1">
      <c r="A32" s="338" t="s">
        <v>64</v>
      </c>
      <c r="B32" s="339" t="s">
        <v>244</v>
      </c>
      <c r="C32" s="422"/>
      <c r="D32" s="537"/>
    </row>
    <row r="33" spans="1:4" s="345" customFormat="1" ht="12" customHeight="1">
      <c r="A33" s="338" t="s">
        <v>65</v>
      </c>
      <c r="B33" s="340" t="s">
        <v>245</v>
      </c>
      <c r="C33" s="417"/>
      <c r="D33" s="532"/>
    </row>
    <row r="34" spans="1:4" s="345" customFormat="1" ht="12" customHeight="1" thickBot="1">
      <c r="A34" s="337" t="s">
        <v>66</v>
      </c>
      <c r="B34" s="90" t="s">
        <v>246</v>
      </c>
      <c r="C34" s="461"/>
      <c r="D34" s="536"/>
    </row>
    <row r="35" spans="1:4" s="279" customFormat="1" ht="12" customHeight="1" thickBot="1">
      <c r="A35" s="155" t="s">
        <v>14</v>
      </c>
      <c r="B35" s="78" t="s">
        <v>332</v>
      </c>
      <c r="C35" s="456"/>
      <c r="D35" s="530"/>
    </row>
    <row r="36" spans="1:4" s="279" customFormat="1" ht="12" customHeight="1" thickBot="1">
      <c r="A36" s="155" t="s">
        <v>15</v>
      </c>
      <c r="B36" s="78" t="s">
        <v>364</v>
      </c>
      <c r="C36" s="462"/>
      <c r="D36" s="530"/>
    </row>
    <row r="37" spans="1:4" s="279" customFormat="1" ht="12" customHeight="1" thickBot="1">
      <c r="A37" s="151" t="s">
        <v>16</v>
      </c>
      <c r="B37" s="78" t="s">
        <v>365</v>
      </c>
      <c r="C37" s="463">
        <f>+C8+C20+C25+C26+C31+C35+C36</f>
        <v>6350</v>
      </c>
      <c r="D37" s="541">
        <f>+D8+D20+D25+D26+D31+D35+D36</f>
        <v>6350</v>
      </c>
    </row>
    <row r="38" spans="1:4" s="279" customFormat="1" ht="12" customHeight="1" thickBot="1">
      <c r="A38" s="181" t="s">
        <v>17</v>
      </c>
      <c r="B38" s="78" t="s">
        <v>366</v>
      </c>
      <c r="C38" s="463">
        <f>+C39+C40+C41</f>
        <v>0</v>
      </c>
      <c r="D38" s="530"/>
    </row>
    <row r="39" spans="1:4" s="279" customFormat="1" ht="12" customHeight="1">
      <c r="A39" s="338" t="s">
        <v>367</v>
      </c>
      <c r="B39" s="339" t="s">
        <v>186</v>
      </c>
      <c r="C39" s="422"/>
      <c r="D39" s="537"/>
    </row>
    <row r="40" spans="1:4" s="279" customFormat="1" ht="12" customHeight="1">
      <c r="A40" s="338" t="s">
        <v>368</v>
      </c>
      <c r="B40" s="340" t="s">
        <v>2</v>
      </c>
      <c r="C40" s="417"/>
      <c r="D40" s="532"/>
    </row>
    <row r="41" spans="1:4" s="345" customFormat="1" ht="12" customHeight="1" thickBot="1">
      <c r="A41" s="337" t="s">
        <v>369</v>
      </c>
      <c r="B41" s="90" t="s">
        <v>370</v>
      </c>
      <c r="C41" s="461"/>
      <c r="D41" s="536"/>
    </row>
    <row r="42" spans="1:4" s="345" customFormat="1" ht="15" customHeight="1" thickBot="1">
      <c r="A42" s="181" t="s">
        <v>18</v>
      </c>
      <c r="B42" s="182" t="s">
        <v>371</v>
      </c>
      <c r="C42" s="437">
        <f>+C37+C38</f>
        <v>6350</v>
      </c>
      <c r="D42" s="277">
        <f>+D37+D38</f>
        <v>6350</v>
      </c>
    </row>
    <row r="43" spans="1:4" s="345" customFormat="1" ht="15" customHeight="1">
      <c r="A43" s="183"/>
      <c r="B43" s="184"/>
      <c r="C43" s="275"/>
      <c r="D43" s="455"/>
    </row>
    <row r="44" spans="1:4" ht="15.75" thickBot="1">
      <c r="A44" s="185"/>
      <c r="B44" s="186"/>
      <c r="C44" s="276"/>
      <c r="D44" s="449"/>
    </row>
    <row r="45" spans="1:4" s="344" customFormat="1" ht="16.5" customHeight="1" thickBot="1">
      <c r="A45" s="187"/>
      <c r="B45" s="188" t="s">
        <v>47</v>
      </c>
      <c r="C45" s="437"/>
      <c r="D45" s="513"/>
    </row>
    <row r="46" spans="1:4" s="346" customFormat="1" ht="12" customHeight="1" thickBot="1">
      <c r="A46" s="155" t="s">
        <v>9</v>
      </c>
      <c r="B46" s="78" t="s">
        <v>372</v>
      </c>
      <c r="C46" s="416">
        <f>SUM(C47:C51)</f>
        <v>6350</v>
      </c>
      <c r="D46" s="239">
        <f>SUM(D47:D51)</f>
        <v>6350</v>
      </c>
    </row>
    <row r="47" spans="1:4" ht="12" customHeight="1">
      <c r="A47" s="337" t="s">
        <v>71</v>
      </c>
      <c r="B47" s="7" t="s">
        <v>39</v>
      </c>
      <c r="C47" s="422"/>
      <c r="D47" s="514"/>
    </row>
    <row r="48" spans="1:4" ht="12" customHeight="1">
      <c r="A48" s="337" t="s">
        <v>72</v>
      </c>
      <c r="B48" s="6" t="s">
        <v>134</v>
      </c>
      <c r="C48" s="418"/>
      <c r="D48" s="512"/>
    </row>
    <row r="49" spans="1:4" ht="12" customHeight="1">
      <c r="A49" s="337" t="s">
        <v>73</v>
      </c>
      <c r="B49" s="6" t="s">
        <v>100</v>
      </c>
      <c r="C49" s="418">
        <v>6350</v>
      </c>
      <c r="D49" s="508">
        <v>6350</v>
      </c>
    </row>
    <row r="50" spans="1:4" ht="12" customHeight="1">
      <c r="A50" s="337" t="s">
        <v>74</v>
      </c>
      <c r="B50" s="6" t="s">
        <v>135</v>
      </c>
      <c r="C50" s="418"/>
      <c r="D50" s="514"/>
    </row>
    <row r="51" spans="1:4" ht="12" customHeight="1" thickBot="1">
      <c r="A51" s="337" t="s">
        <v>108</v>
      </c>
      <c r="B51" s="6" t="s">
        <v>136</v>
      </c>
      <c r="C51" s="418"/>
      <c r="D51" s="512"/>
    </row>
    <row r="52" spans="1:4" ht="12" customHeight="1" thickBot="1">
      <c r="A52" s="155" t="s">
        <v>10</v>
      </c>
      <c r="B52" s="78" t="s">
        <v>373</v>
      </c>
      <c r="C52" s="416">
        <f>SUM(C53:C55)</f>
        <v>0</v>
      </c>
      <c r="D52" s="513"/>
    </row>
    <row r="53" spans="1:4" s="346" customFormat="1" ht="12" customHeight="1">
      <c r="A53" s="337" t="s">
        <v>77</v>
      </c>
      <c r="B53" s="7" t="s">
        <v>176</v>
      </c>
      <c r="C53" s="422"/>
      <c r="D53" s="514"/>
    </row>
    <row r="54" spans="1:4" ht="12" customHeight="1">
      <c r="A54" s="337" t="s">
        <v>78</v>
      </c>
      <c r="B54" s="6" t="s">
        <v>138</v>
      </c>
      <c r="C54" s="418"/>
      <c r="D54" s="512"/>
    </row>
    <row r="55" spans="1:4" ht="12" customHeight="1">
      <c r="A55" s="337" t="s">
        <v>79</v>
      </c>
      <c r="B55" s="6" t="s">
        <v>48</v>
      </c>
      <c r="C55" s="418"/>
      <c r="D55" s="508"/>
    </row>
    <row r="56" spans="1:4" ht="12" customHeight="1" thickBot="1">
      <c r="A56" s="337" t="s">
        <v>80</v>
      </c>
      <c r="B56" s="6" t="s">
        <v>481</v>
      </c>
      <c r="C56" s="418"/>
      <c r="D56" s="539"/>
    </row>
    <row r="57" spans="1:4" ht="15" customHeight="1" thickBot="1">
      <c r="A57" s="155" t="s">
        <v>11</v>
      </c>
      <c r="B57" s="78" t="s">
        <v>5</v>
      </c>
      <c r="C57" s="456"/>
      <c r="D57" s="513"/>
    </row>
    <row r="58" spans="1:4" ht="13.5" thickBot="1">
      <c r="A58" s="155" t="s">
        <v>12</v>
      </c>
      <c r="B58" s="189" t="s">
        <v>486</v>
      </c>
      <c r="C58" s="457">
        <f>+C46+C52+C57</f>
        <v>6350</v>
      </c>
      <c r="D58" s="540">
        <f>+D46+D52+D57</f>
        <v>6350</v>
      </c>
    </row>
    <row r="59" spans="3:4" ht="15" customHeight="1" thickBot="1">
      <c r="C59" s="278"/>
      <c r="D59" s="454"/>
    </row>
    <row r="60" spans="1:4" ht="14.25" customHeight="1" thickBot="1">
      <c r="A60" s="192" t="s">
        <v>476</v>
      </c>
      <c r="B60" s="193"/>
      <c r="C60" s="438"/>
      <c r="D60" s="447"/>
    </row>
    <row r="61" spans="1:4" ht="15.75" thickBot="1">
      <c r="A61" s="192" t="s">
        <v>156</v>
      </c>
      <c r="B61" s="193"/>
      <c r="C61" s="438"/>
      <c r="D61" s="447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49"/>
    </row>
    <row r="78" ht="15">
      <c r="D78" s="450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49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50"/>
    </row>
    <row r="91" ht="15">
      <c r="D91" s="449"/>
    </row>
    <row r="92" ht="15.75">
      <c r="D92" s="451"/>
    </row>
    <row r="93" ht="12.75">
      <c r="D93" s="452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3"/>
    </row>
    <row r="130" ht="12.75">
      <c r="D130" s="452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3"/>
    </row>
    <row r="139" ht="12.75">
      <c r="D139" s="452"/>
    </row>
    <row r="140" ht="12.75">
      <c r="D140" s="453"/>
    </row>
    <row r="141" ht="12.75">
      <c r="D141" s="453"/>
    </row>
    <row r="142" ht="12.75">
      <c r="D142" s="453"/>
    </row>
    <row r="143" ht="12.75">
      <c r="D143" s="453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2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  <row r="158" ht="12.75">
      <c r="D158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A43">
      <selection activeCell="D42" sqref="D42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+CONCATENATE("9.2.3. melléklet a ……/",LEFT(ÖSSZEFÜGGÉSEK!A5,4),". (….) önkormányzati rendelethez")</f>
        <v>9.2.3. melléklet a ……/2015. (….) önkormányzati rendelethez</v>
      </c>
    </row>
    <row r="2" spans="1:4" s="342" customFormat="1" ht="25.5" customHeight="1">
      <c r="A2" s="296" t="s">
        <v>154</v>
      </c>
      <c r="B2" s="271" t="s">
        <v>498</v>
      </c>
      <c r="C2" s="465"/>
      <c r="D2" s="433" t="s">
        <v>49</v>
      </c>
    </row>
    <row r="3" spans="1:4" s="342" customFormat="1" ht="24.75" thickBot="1">
      <c r="A3" s="335" t="s">
        <v>153</v>
      </c>
      <c r="B3" s="272" t="s">
        <v>487</v>
      </c>
      <c r="C3" s="467"/>
      <c r="D3" s="434" t="s">
        <v>386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504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506"/>
    </row>
    <row r="9" spans="1:4" s="279" customFormat="1" ht="12" customHeight="1">
      <c r="A9" s="336" t="s">
        <v>71</v>
      </c>
      <c r="B9" s="8" t="s">
        <v>230</v>
      </c>
      <c r="C9" s="460"/>
      <c r="D9" s="507"/>
    </row>
    <row r="10" spans="1:4" s="279" customFormat="1" ht="12" customHeight="1">
      <c r="A10" s="337" t="s">
        <v>72</v>
      </c>
      <c r="B10" s="6" t="s">
        <v>231</v>
      </c>
      <c r="C10" s="232"/>
      <c r="D10" s="508"/>
    </row>
    <row r="11" spans="1:4" s="279" customFormat="1" ht="12" customHeight="1">
      <c r="A11" s="337" t="s">
        <v>73</v>
      </c>
      <c r="B11" s="6" t="s">
        <v>232</v>
      </c>
      <c r="C11" s="232"/>
      <c r="D11" s="508"/>
    </row>
    <row r="12" spans="1:4" s="279" customFormat="1" ht="12" customHeight="1">
      <c r="A12" s="337" t="s">
        <v>74</v>
      </c>
      <c r="B12" s="6" t="s">
        <v>233</v>
      </c>
      <c r="C12" s="232"/>
      <c r="D12" s="508"/>
    </row>
    <row r="13" spans="1:4" s="279" customFormat="1" ht="12" customHeight="1">
      <c r="A13" s="337" t="s">
        <v>108</v>
      </c>
      <c r="B13" s="6" t="s">
        <v>234</v>
      </c>
      <c r="C13" s="232"/>
      <c r="D13" s="508"/>
    </row>
    <row r="14" spans="1:4" s="279" customFormat="1" ht="12" customHeight="1">
      <c r="A14" s="337" t="s">
        <v>75</v>
      </c>
      <c r="B14" s="6" t="s">
        <v>356</v>
      </c>
      <c r="C14" s="232"/>
      <c r="D14" s="509"/>
    </row>
    <row r="15" spans="1:4" s="279" customFormat="1" ht="12" customHeight="1">
      <c r="A15" s="337" t="s">
        <v>76</v>
      </c>
      <c r="B15" s="5" t="s">
        <v>357</v>
      </c>
      <c r="C15" s="232"/>
      <c r="D15" s="511"/>
    </row>
    <row r="16" spans="1:4" s="279" customFormat="1" ht="12" customHeight="1">
      <c r="A16" s="337" t="s">
        <v>83</v>
      </c>
      <c r="B16" s="6" t="s">
        <v>237</v>
      </c>
      <c r="C16" s="294"/>
      <c r="D16" s="507"/>
    </row>
    <row r="17" spans="1:4" s="345" customFormat="1" ht="12" customHeight="1">
      <c r="A17" s="337" t="s">
        <v>84</v>
      </c>
      <c r="B17" s="6" t="s">
        <v>238</v>
      </c>
      <c r="C17" s="232"/>
      <c r="D17" s="511"/>
    </row>
    <row r="18" spans="1:4" s="345" customFormat="1" ht="12" customHeight="1">
      <c r="A18" s="337" t="s">
        <v>85</v>
      </c>
      <c r="B18" s="6" t="s">
        <v>392</v>
      </c>
      <c r="C18" s="415"/>
      <c r="D18" s="511"/>
    </row>
    <row r="19" spans="1:4" s="345" customFormat="1" ht="12" customHeight="1" thickBot="1">
      <c r="A19" s="337" t="s">
        <v>86</v>
      </c>
      <c r="B19" s="5" t="s">
        <v>239</v>
      </c>
      <c r="C19" s="415"/>
      <c r="D19" s="509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9058</v>
      </c>
      <c r="D20" s="542">
        <f>SUM(D21:D23)</f>
        <v>9081</v>
      </c>
    </row>
    <row r="21" spans="1:4" s="345" customFormat="1" ht="12" customHeight="1">
      <c r="A21" s="337" t="s">
        <v>77</v>
      </c>
      <c r="B21" s="7" t="s">
        <v>207</v>
      </c>
      <c r="C21" s="232"/>
      <c r="D21" s="514"/>
    </row>
    <row r="22" spans="1:4" s="345" customFormat="1" ht="12" customHeight="1">
      <c r="A22" s="337" t="s">
        <v>78</v>
      </c>
      <c r="B22" s="6" t="s">
        <v>359</v>
      </c>
      <c r="C22" s="232"/>
      <c r="D22" s="558"/>
    </row>
    <row r="23" spans="1:4" s="345" customFormat="1" ht="12" customHeight="1">
      <c r="A23" s="337" t="s">
        <v>79</v>
      </c>
      <c r="B23" s="6" t="s">
        <v>360</v>
      </c>
      <c r="C23" s="232">
        <v>9058</v>
      </c>
      <c r="D23" s="508">
        <v>9081</v>
      </c>
    </row>
    <row r="24" spans="1:4" s="345" customFormat="1" ht="12" customHeight="1" thickBot="1">
      <c r="A24" s="337" t="s">
        <v>80</v>
      </c>
      <c r="B24" s="6" t="s">
        <v>478</v>
      </c>
      <c r="C24" s="232"/>
      <c r="D24" s="509"/>
    </row>
    <row r="25" spans="1:4" s="345" customFormat="1" ht="12" customHeight="1" thickBot="1">
      <c r="A25" s="155" t="s">
        <v>11</v>
      </c>
      <c r="B25" s="78" t="s">
        <v>125</v>
      </c>
      <c r="C25" s="456"/>
      <c r="D25" s="513"/>
    </row>
    <row r="26" spans="1:4" s="345" customFormat="1" ht="12" customHeight="1" thickBot="1">
      <c r="A26" s="155" t="s">
        <v>12</v>
      </c>
      <c r="B26" s="78" t="s">
        <v>479</v>
      </c>
      <c r="C26" s="416">
        <f>+C27+C28+C29</f>
        <v>0</v>
      </c>
      <c r="D26" s="513"/>
    </row>
    <row r="27" spans="1:4" s="345" customFormat="1" ht="12" customHeight="1">
      <c r="A27" s="338" t="s">
        <v>217</v>
      </c>
      <c r="B27" s="339" t="s">
        <v>212</v>
      </c>
      <c r="C27" s="422"/>
      <c r="D27" s="514"/>
    </row>
    <row r="28" spans="1:4" s="345" customFormat="1" ht="12" customHeight="1">
      <c r="A28" s="338" t="s">
        <v>220</v>
      </c>
      <c r="B28" s="339" t="s">
        <v>359</v>
      </c>
      <c r="C28" s="232"/>
      <c r="D28" s="512"/>
    </row>
    <row r="29" spans="1:4" s="345" customFormat="1" ht="12" customHeight="1">
      <c r="A29" s="338" t="s">
        <v>221</v>
      </c>
      <c r="B29" s="340" t="s">
        <v>362</v>
      </c>
      <c r="C29" s="232"/>
      <c r="D29" s="508"/>
    </row>
    <row r="30" spans="1:4" s="345" customFormat="1" ht="12" customHeight="1" thickBot="1">
      <c r="A30" s="337" t="s">
        <v>222</v>
      </c>
      <c r="B30" s="90" t="s">
        <v>480</v>
      </c>
      <c r="C30" s="461"/>
      <c r="D30" s="539"/>
    </row>
    <row r="31" spans="1:4" s="345" customFormat="1" ht="12" customHeight="1" thickBot="1">
      <c r="A31" s="155" t="s">
        <v>13</v>
      </c>
      <c r="B31" s="78" t="s">
        <v>363</v>
      </c>
      <c r="C31" s="416">
        <f>+C32+C33+C34</f>
        <v>0</v>
      </c>
      <c r="D31" s="513"/>
    </row>
    <row r="32" spans="1:4" s="345" customFormat="1" ht="12" customHeight="1">
      <c r="A32" s="338" t="s">
        <v>64</v>
      </c>
      <c r="B32" s="339" t="s">
        <v>244</v>
      </c>
      <c r="C32" s="422"/>
      <c r="D32" s="514"/>
    </row>
    <row r="33" spans="1:4" s="345" customFormat="1" ht="12" customHeight="1">
      <c r="A33" s="338" t="s">
        <v>65</v>
      </c>
      <c r="B33" s="340" t="s">
        <v>245</v>
      </c>
      <c r="C33" s="417"/>
      <c r="D33" s="508"/>
    </row>
    <row r="34" spans="1:4" s="345" customFormat="1" ht="12" customHeight="1" thickBot="1">
      <c r="A34" s="337" t="s">
        <v>66</v>
      </c>
      <c r="B34" s="90" t="s">
        <v>246</v>
      </c>
      <c r="C34" s="461"/>
      <c r="D34" s="512"/>
    </row>
    <row r="35" spans="1:4" s="279" customFormat="1" ht="12" customHeight="1" thickBot="1">
      <c r="A35" s="155" t="s">
        <v>14</v>
      </c>
      <c r="B35" s="78" t="s">
        <v>332</v>
      </c>
      <c r="C35" s="456"/>
      <c r="D35" s="513"/>
    </row>
    <row r="36" spans="1:4" s="279" customFormat="1" ht="12" customHeight="1" thickBot="1">
      <c r="A36" s="155" t="s">
        <v>15</v>
      </c>
      <c r="B36" s="78" t="s">
        <v>364</v>
      </c>
      <c r="C36" s="462"/>
      <c r="D36" s="513"/>
    </row>
    <row r="37" spans="1:4" s="279" customFormat="1" ht="12" customHeight="1" thickBot="1">
      <c r="A37" s="151" t="s">
        <v>16</v>
      </c>
      <c r="B37" s="78" t="s">
        <v>365</v>
      </c>
      <c r="C37" s="463">
        <f>+C8+C20+C25+C26+C31+C35+C36</f>
        <v>9058</v>
      </c>
      <c r="D37" s="552">
        <f>+D8+D20+D25+D26+D31+D35+D36</f>
        <v>9081</v>
      </c>
    </row>
    <row r="38" spans="1:4" s="279" customFormat="1" ht="12" customHeight="1" thickBot="1">
      <c r="A38" s="181" t="s">
        <v>17</v>
      </c>
      <c r="B38" s="78" t="s">
        <v>366</v>
      </c>
      <c r="C38" s="463">
        <f>+C39+C40+C41</f>
        <v>50560</v>
      </c>
      <c r="D38" s="552">
        <f>+D39+D40+D41</f>
        <v>61180</v>
      </c>
    </row>
    <row r="39" spans="1:4" s="279" customFormat="1" ht="12" customHeight="1">
      <c r="A39" s="338" t="s">
        <v>367</v>
      </c>
      <c r="B39" s="339" t="s">
        <v>186</v>
      </c>
      <c r="C39" s="422"/>
      <c r="D39" s="514">
        <v>4760</v>
      </c>
    </row>
    <row r="40" spans="1:4" s="279" customFormat="1" ht="12" customHeight="1">
      <c r="A40" s="338" t="s">
        <v>368</v>
      </c>
      <c r="B40" s="340" t="s">
        <v>2</v>
      </c>
      <c r="C40" s="417"/>
      <c r="D40" s="508"/>
    </row>
    <row r="41" spans="1:4" s="345" customFormat="1" ht="12" customHeight="1" thickBot="1">
      <c r="A41" s="337" t="s">
        <v>369</v>
      </c>
      <c r="B41" s="90" t="s">
        <v>370</v>
      </c>
      <c r="C41" s="461">
        <f>C58-C37</f>
        <v>50560</v>
      </c>
      <c r="D41" s="512">
        <v>56420</v>
      </c>
    </row>
    <row r="42" spans="1:4" s="345" customFormat="1" ht="15" customHeight="1" thickBot="1">
      <c r="A42" s="181" t="s">
        <v>18</v>
      </c>
      <c r="B42" s="182" t="s">
        <v>371</v>
      </c>
      <c r="C42" s="437">
        <f>+C37+C38</f>
        <v>59618</v>
      </c>
      <c r="D42" s="553">
        <f>+D37+D38</f>
        <v>70261</v>
      </c>
    </row>
    <row r="43" spans="1:4" s="345" customFormat="1" ht="15" customHeight="1">
      <c r="A43" s="183"/>
      <c r="B43" s="184"/>
      <c r="C43" s="275"/>
      <c r="D43" s="455"/>
    </row>
    <row r="44" spans="1:4" ht="15.75" thickBot="1">
      <c r="A44" s="185"/>
      <c r="B44" s="186"/>
      <c r="C44" s="276"/>
      <c r="D44" s="449"/>
    </row>
    <row r="45" spans="1:4" s="344" customFormat="1" ht="16.5" customHeight="1" thickBot="1">
      <c r="A45" s="187"/>
      <c r="B45" s="188" t="s">
        <v>47</v>
      </c>
      <c r="C45" s="437"/>
      <c r="D45" s="513"/>
    </row>
    <row r="46" spans="1:4" s="346" customFormat="1" ht="12" customHeight="1" thickBot="1">
      <c r="A46" s="155" t="s">
        <v>9</v>
      </c>
      <c r="B46" s="78" t="s">
        <v>372</v>
      </c>
      <c r="C46" s="416">
        <f>SUM(C47:C51)</f>
        <v>58411</v>
      </c>
      <c r="D46" s="556">
        <f>SUM(D47:D51)</f>
        <v>69054</v>
      </c>
    </row>
    <row r="47" spans="1:4" ht="12" customHeight="1">
      <c r="A47" s="337" t="s">
        <v>71</v>
      </c>
      <c r="B47" s="7" t="s">
        <v>39</v>
      </c>
      <c r="C47" s="422">
        <v>37389</v>
      </c>
      <c r="D47" s="514">
        <v>38001</v>
      </c>
    </row>
    <row r="48" spans="1:4" ht="12" customHeight="1">
      <c r="A48" s="337" t="s">
        <v>72</v>
      </c>
      <c r="B48" s="6" t="s">
        <v>134</v>
      </c>
      <c r="C48" s="418">
        <v>10367</v>
      </c>
      <c r="D48" s="512">
        <v>10532</v>
      </c>
    </row>
    <row r="49" spans="1:4" ht="12" customHeight="1">
      <c r="A49" s="337" t="s">
        <v>73</v>
      </c>
      <c r="B49" s="6" t="s">
        <v>100</v>
      </c>
      <c r="C49" s="418">
        <v>10655</v>
      </c>
      <c r="D49" s="508">
        <v>17131</v>
      </c>
    </row>
    <row r="50" spans="1:4" ht="12" customHeight="1">
      <c r="A50" s="337" t="s">
        <v>74</v>
      </c>
      <c r="B50" s="6" t="s">
        <v>135</v>
      </c>
      <c r="C50" s="418"/>
      <c r="D50" s="514"/>
    </row>
    <row r="51" spans="1:4" ht="12" customHeight="1" thickBot="1">
      <c r="A51" s="337" t="s">
        <v>108</v>
      </c>
      <c r="B51" s="6" t="s">
        <v>136</v>
      </c>
      <c r="C51" s="418"/>
      <c r="D51" s="512">
        <v>3390</v>
      </c>
    </row>
    <row r="52" spans="1:4" ht="12" customHeight="1" thickBot="1">
      <c r="A52" s="155" t="s">
        <v>10</v>
      </c>
      <c r="B52" s="78" t="s">
        <v>373</v>
      </c>
      <c r="C52" s="416">
        <f>SUM(C53:C55)</f>
        <v>1207</v>
      </c>
      <c r="D52" s="239">
        <f>SUM(D53:D55)</f>
        <v>1207</v>
      </c>
    </row>
    <row r="53" spans="1:4" s="346" customFormat="1" ht="12" customHeight="1">
      <c r="A53" s="337" t="s">
        <v>77</v>
      </c>
      <c r="B53" s="7" t="s">
        <v>176</v>
      </c>
      <c r="C53" s="422">
        <v>1207</v>
      </c>
      <c r="D53" s="514">
        <v>1207</v>
      </c>
    </row>
    <row r="54" spans="1:4" ht="12" customHeight="1">
      <c r="A54" s="337" t="s">
        <v>78</v>
      </c>
      <c r="B54" s="6" t="s">
        <v>138</v>
      </c>
      <c r="C54" s="418"/>
      <c r="D54" s="512"/>
    </row>
    <row r="55" spans="1:4" ht="12" customHeight="1">
      <c r="A55" s="337" t="s">
        <v>79</v>
      </c>
      <c r="B55" s="6" t="s">
        <v>48</v>
      </c>
      <c r="C55" s="418"/>
      <c r="D55" s="508"/>
    </row>
    <row r="56" spans="1:4" ht="12" customHeight="1" thickBot="1">
      <c r="A56" s="337" t="s">
        <v>80</v>
      </c>
      <c r="B56" s="6" t="s">
        <v>481</v>
      </c>
      <c r="C56" s="418"/>
      <c r="D56" s="539"/>
    </row>
    <row r="57" spans="1:4" ht="15" customHeight="1" thickBot="1">
      <c r="A57" s="155" t="s">
        <v>11</v>
      </c>
      <c r="B57" s="78" t="s">
        <v>5</v>
      </c>
      <c r="C57" s="456"/>
      <c r="D57" s="513"/>
    </row>
    <row r="58" spans="1:4" ht="13.5" thickBot="1">
      <c r="A58" s="155" t="s">
        <v>12</v>
      </c>
      <c r="B58" s="189" t="s">
        <v>486</v>
      </c>
      <c r="C58" s="457">
        <f>+C46+C52+C57</f>
        <v>59618</v>
      </c>
      <c r="D58" s="540">
        <f>+D46+D52+D57</f>
        <v>70261</v>
      </c>
    </row>
    <row r="59" spans="3:4" ht="15" customHeight="1" thickBot="1">
      <c r="C59" s="278"/>
      <c r="D59" s="454"/>
    </row>
    <row r="60" spans="1:4" ht="14.25" customHeight="1" thickBot="1">
      <c r="A60" s="192" t="s">
        <v>476</v>
      </c>
      <c r="B60" s="193"/>
      <c r="C60" s="438">
        <v>12</v>
      </c>
      <c r="D60" s="563">
        <v>12</v>
      </c>
    </row>
    <row r="61" spans="1:4" ht="13.5" thickBot="1">
      <c r="A61" s="192" t="s">
        <v>156</v>
      </c>
      <c r="B61" s="193"/>
      <c r="C61" s="438"/>
      <c r="D61" s="563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49"/>
    </row>
    <row r="78" ht="15">
      <c r="D78" s="450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49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50"/>
    </row>
    <row r="91" ht="15">
      <c r="D91" s="449"/>
    </row>
    <row r="92" ht="15.75">
      <c r="D92" s="451"/>
    </row>
    <row r="93" ht="12.75">
      <c r="D93" s="452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3"/>
    </row>
    <row r="130" ht="12.75">
      <c r="D130" s="452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3"/>
    </row>
    <row r="139" ht="12.75">
      <c r="D139" s="452"/>
    </row>
    <row r="140" ht="12.75">
      <c r="D140" s="453"/>
    </row>
    <row r="141" ht="12.75">
      <c r="D141" s="453"/>
    </row>
    <row r="142" ht="12.75">
      <c r="D142" s="453"/>
    </row>
    <row r="143" ht="12.75">
      <c r="D143" s="453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2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  <row r="158" ht="12.75">
      <c r="D158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30" zoomScaleNormal="130" zoomScalePageLayoutView="0" workbookViewId="0" topLeftCell="A37">
      <selection activeCell="D41" sqref="D41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 t="str">
        <f>+CONCATENATE("9.3. melléklet a ……/",LEFT(ÖSSZEFÜGGÉSEK!A5,4),". (….) önkormányzati rendelethez")</f>
        <v>9.3. melléklet a ……/2015. (….) önkormányzati rendelethez</v>
      </c>
      <c r="D1" s="194" t="str">
        <f>+CONCATENATE("9.2.3. melléklet a ……/",LEFT(ÖSSZEFÜGGÉSEK!A5,4),". (….) önkormányzati rendelethez")</f>
        <v>9.2.3. melléklet a ……/2015. (….) önkormányzati rendelethez</v>
      </c>
    </row>
    <row r="2" spans="1:4" s="342" customFormat="1" ht="25.5" customHeight="1">
      <c r="A2" s="296" t="s">
        <v>154</v>
      </c>
      <c r="B2" s="271" t="s">
        <v>499</v>
      </c>
      <c r="C2" s="465"/>
      <c r="D2" s="433" t="s">
        <v>50</v>
      </c>
    </row>
    <row r="3" spans="1:4" s="342" customFormat="1" ht="24.75" thickBot="1">
      <c r="A3" s="335" t="s">
        <v>153</v>
      </c>
      <c r="B3" s="272" t="s">
        <v>355</v>
      </c>
      <c r="C3" s="466"/>
      <c r="D3" s="434" t="s">
        <v>43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697</v>
      </c>
      <c r="D8" s="561">
        <f>SUM(D9:D19)</f>
        <v>697</v>
      </c>
    </row>
    <row r="9" spans="1:4" s="279" customFormat="1" ht="12" customHeight="1">
      <c r="A9" s="336" t="s">
        <v>71</v>
      </c>
      <c r="B9" s="8" t="s">
        <v>230</v>
      </c>
      <c r="C9" s="460"/>
      <c r="D9" s="507"/>
    </row>
    <row r="10" spans="1:4" s="279" customFormat="1" ht="12" customHeight="1">
      <c r="A10" s="337" t="s">
        <v>72</v>
      </c>
      <c r="B10" s="6" t="s">
        <v>231</v>
      </c>
      <c r="C10" s="232"/>
      <c r="D10" s="508"/>
    </row>
    <row r="11" spans="1:4" s="279" customFormat="1" ht="12" customHeight="1">
      <c r="A11" s="337" t="s">
        <v>73</v>
      </c>
      <c r="B11" s="6" t="s">
        <v>232</v>
      </c>
      <c r="C11" s="232"/>
      <c r="D11" s="508"/>
    </row>
    <row r="12" spans="1:4" s="279" customFormat="1" ht="12" customHeight="1">
      <c r="A12" s="337" t="s">
        <v>74</v>
      </c>
      <c r="B12" s="6" t="s">
        <v>233</v>
      </c>
      <c r="C12" s="232"/>
      <c r="D12" s="508"/>
    </row>
    <row r="13" spans="1:4" s="279" customFormat="1" ht="12" customHeight="1">
      <c r="A13" s="337" t="s">
        <v>108</v>
      </c>
      <c r="B13" s="6" t="s">
        <v>234</v>
      </c>
      <c r="C13" s="232">
        <v>697</v>
      </c>
      <c r="D13" s="508">
        <v>697</v>
      </c>
    </row>
    <row r="14" spans="1:4" s="279" customFormat="1" ht="12" customHeight="1">
      <c r="A14" s="337" t="s">
        <v>75</v>
      </c>
      <c r="B14" s="6" t="s">
        <v>356</v>
      </c>
      <c r="C14" s="232"/>
      <c r="D14" s="509"/>
    </row>
    <row r="15" spans="1:4" s="279" customFormat="1" ht="12" customHeight="1">
      <c r="A15" s="337" t="s">
        <v>76</v>
      </c>
      <c r="B15" s="5" t="s">
        <v>357</v>
      </c>
      <c r="C15" s="232"/>
      <c r="D15" s="511"/>
    </row>
    <row r="16" spans="1:4" s="279" customFormat="1" ht="12" customHeight="1">
      <c r="A16" s="337" t="s">
        <v>83</v>
      </c>
      <c r="B16" s="6" t="s">
        <v>237</v>
      </c>
      <c r="C16" s="294"/>
      <c r="D16" s="507"/>
    </row>
    <row r="17" spans="1:4" s="345" customFormat="1" ht="12" customHeight="1">
      <c r="A17" s="337" t="s">
        <v>84</v>
      </c>
      <c r="B17" s="6" t="s">
        <v>238</v>
      </c>
      <c r="C17" s="232"/>
      <c r="D17" s="511"/>
    </row>
    <row r="18" spans="1:4" s="345" customFormat="1" ht="12" customHeight="1">
      <c r="A18" s="337" t="s">
        <v>85</v>
      </c>
      <c r="B18" s="6" t="s">
        <v>392</v>
      </c>
      <c r="C18" s="415"/>
      <c r="D18" s="511"/>
    </row>
    <row r="19" spans="1:4" s="345" customFormat="1" ht="12" customHeight="1" thickBot="1">
      <c r="A19" s="337" t="s">
        <v>86</v>
      </c>
      <c r="B19" s="5" t="s">
        <v>239</v>
      </c>
      <c r="C19" s="415"/>
      <c r="D19" s="509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513"/>
    </row>
    <row r="21" spans="1:4" s="345" customFormat="1" ht="12" customHeight="1">
      <c r="A21" s="337" t="s">
        <v>77</v>
      </c>
      <c r="B21" s="7" t="s">
        <v>207</v>
      </c>
      <c r="C21" s="232"/>
      <c r="D21" s="514"/>
    </row>
    <row r="22" spans="1:4" s="345" customFormat="1" ht="12" customHeight="1">
      <c r="A22" s="337" t="s">
        <v>78</v>
      </c>
      <c r="B22" s="6" t="s">
        <v>359</v>
      </c>
      <c r="C22" s="232"/>
      <c r="D22" s="558"/>
    </row>
    <row r="23" spans="1:4" s="345" customFormat="1" ht="12" customHeight="1">
      <c r="A23" s="337" t="s">
        <v>79</v>
      </c>
      <c r="B23" s="6" t="s">
        <v>360</v>
      </c>
      <c r="C23" s="232"/>
      <c r="D23" s="508"/>
    </row>
    <row r="24" spans="1:4" s="345" customFormat="1" ht="12" customHeight="1" thickBot="1">
      <c r="A24" s="337" t="s">
        <v>80</v>
      </c>
      <c r="B24" s="6" t="s">
        <v>482</v>
      </c>
      <c r="C24" s="232"/>
      <c r="D24" s="509"/>
    </row>
    <row r="25" spans="1:4" s="345" customFormat="1" ht="12" customHeight="1" thickBot="1">
      <c r="A25" s="155" t="s">
        <v>11</v>
      </c>
      <c r="B25" s="78" t="s">
        <v>125</v>
      </c>
      <c r="C25" s="456"/>
      <c r="D25" s="513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513"/>
    </row>
    <row r="27" spans="1:4" s="345" customFormat="1" ht="12" customHeight="1">
      <c r="A27" s="338" t="s">
        <v>217</v>
      </c>
      <c r="B27" s="339" t="s">
        <v>359</v>
      </c>
      <c r="C27" s="422"/>
      <c r="D27" s="514"/>
    </row>
    <row r="28" spans="1:4" s="345" customFormat="1" ht="12" customHeight="1">
      <c r="A28" s="338" t="s">
        <v>220</v>
      </c>
      <c r="B28" s="340" t="s">
        <v>362</v>
      </c>
      <c r="C28" s="417"/>
      <c r="D28" s="512"/>
    </row>
    <row r="29" spans="1:4" s="345" customFormat="1" ht="12" customHeight="1" thickBot="1">
      <c r="A29" s="337" t="s">
        <v>221</v>
      </c>
      <c r="B29" s="90" t="s">
        <v>483</v>
      </c>
      <c r="C29" s="461"/>
      <c r="D29" s="508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513"/>
    </row>
    <row r="31" spans="1:4" s="345" customFormat="1" ht="12" customHeight="1">
      <c r="A31" s="338" t="s">
        <v>64</v>
      </c>
      <c r="B31" s="339" t="s">
        <v>244</v>
      </c>
      <c r="C31" s="422"/>
      <c r="D31" s="514"/>
    </row>
    <row r="32" spans="1:4" s="345" customFormat="1" ht="12" customHeight="1">
      <c r="A32" s="338" t="s">
        <v>65</v>
      </c>
      <c r="B32" s="340" t="s">
        <v>245</v>
      </c>
      <c r="C32" s="417"/>
      <c r="D32" s="508"/>
    </row>
    <row r="33" spans="1:4" s="345" customFormat="1" ht="12" customHeight="1" thickBot="1">
      <c r="A33" s="337" t="s">
        <v>66</v>
      </c>
      <c r="B33" s="90" t="s">
        <v>246</v>
      </c>
      <c r="C33" s="461"/>
      <c r="D33" s="512"/>
    </row>
    <row r="34" spans="1:4" s="279" customFormat="1" ht="12" customHeight="1" thickBot="1">
      <c r="A34" s="155" t="s">
        <v>14</v>
      </c>
      <c r="B34" s="78" t="s">
        <v>332</v>
      </c>
      <c r="C34" s="456"/>
      <c r="D34" s="513"/>
    </row>
    <row r="35" spans="1:4" s="279" customFormat="1" ht="12" customHeight="1" thickBot="1">
      <c r="A35" s="155" t="s">
        <v>15</v>
      </c>
      <c r="B35" s="78" t="s">
        <v>364</v>
      </c>
      <c r="C35" s="462"/>
      <c r="D35" s="513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697</v>
      </c>
      <c r="D36" s="552">
        <f>+D8+D20+D25+D26+D30+D34+D35</f>
        <v>697</v>
      </c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36999</v>
      </c>
      <c r="D37" s="552">
        <f>+D38+D39+D40</f>
        <v>43642</v>
      </c>
    </row>
    <row r="38" spans="1:4" s="279" customFormat="1" ht="12" customHeight="1">
      <c r="A38" s="338" t="s">
        <v>367</v>
      </c>
      <c r="B38" s="339" t="s">
        <v>186</v>
      </c>
      <c r="C38" s="422"/>
      <c r="D38" s="514">
        <v>2728</v>
      </c>
    </row>
    <row r="39" spans="1:4" s="279" customFormat="1" ht="12" customHeight="1">
      <c r="A39" s="338" t="s">
        <v>368</v>
      </c>
      <c r="B39" s="340" t="s">
        <v>2</v>
      </c>
      <c r="C39" s="417"/>
      <c r="D39" s="508"/>
    </row>
    <row r="40" spans="1:4" s="345" customFormat="1" ht="12" customHeight="1" thickBot="1">
      <c r="A40" s="337" t="s">
        <v>369</v>
      </c>
      <c r="B40" s="90" t="s">
        <v>370</v>
      </c>
      <c r="C40" s="461">
        <f>C57-C36</f>
        <v>36999</v>
      </c>
      <c r="D40" s="512">
        <v>40914</v>
      </c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37696</v>
      </c>
      <c r="D41" s="553">
        <f>+D36+D37</f>
        <v>44339</v>
      </c>
    </row>
    <row r="42" spans="1:4" s="345" customFormat="1" ht="15" customHeight="1">
      <c r="A42" s="183"/>
      <c r="B42" s="184"/>
      <c r="C42" s="275"/>
      <c r="D42" s="564"/>
    </row>
    <row r="43" spans="1:4" ht="13.5" thickBot="1">
      <c r="A43" s="185"/>
      <c r="B43" s="186"/>
      <c r="C43" s="276"/>
      <c r="D43" s="565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37480</v>
      </c>
      <c r="D45" s="542">
        <f>SUM(D46:D50)</f>
        <v>43123</v>
      </c>
    </row>
    <row r="46" spans="1:4" ht="12" customHeight="1">
      <c r="A46" s="337" t="s">
        <v>71</v>
      </c>
      <c r="B46" s="7" t="s">
        <v>39</v>
      </c>
      <c r="C46" s="422">
        <v>22695</v>
      </c>
      <c r="D46" s="547">
        <v>23520</v>
      </c>
    </row>
    <row r="47" spans="1:4" ht="12" customHeight="1">
      <c r="A47" s="337" t="s">
        <v>72</v>
      </c>
      <c r="B47" s="6" t="s">
        <v>134</v>
      </c>
      <c r="C47" s="418">
        <v>6250</v>
      </c>
      <c r="D47" s="550">
        <v>6472</v>
      </c>
    </row>
    <row r="48" spans="1:4" ht="12" customHeight="1">
      <c r="A48" s="337" t="s">
        <v>73</v>
      </c>
      <c r="B48" s="6" t="s">
        <v>100</v>
      </c>
      <c r="C48" s="418">
        <v>8275</v>
      </c>
      <c r="D48" s="544">
        <v>12871</v>
      </c>
    </row>
    <row r="49" spans="1:4" ht="12" customHeight="1">
      <c r="A49" s="337" t="s">
        <v>74</v>
      </c>
      <c r="B49" s="6" t="s">
        <v>135</v>
      </c>
      <c r="C49" s="418">
        <v>260</v>
      </c>
      <c r="D49" s="547">
        <v>260</v>
      </c>
    </row>
    <row r="50" spans="1:4" ht="12" customHeight="1" thickBot="1">
      <c r="A50" s="337" t="s">
        <v>108</v>
      </c>
      <c r="B50" s="6" t="s">
        <v>136</v>
      </c>
      <c r="C50" s="418"/>
      <c r="D50" s="550"/>
    </row>
    <row r="51" spans="1:4" ht="12" customHeight="1" thickBot="1">
      <c r="A51" s="155" t="s">
        <v>10</v>
      </c>
      <c r="B51" s="78" t="s">
        <v>373</v>
      </c>
      <c r="C51" s="416">
        <f>SUM(C52:C54)</f>
        <v>216</v>
      </c>
      <c r="D51" s="542">
        <f>SUM(D52:D54)</f>
        <v>1216</v>
      </c>
    </row>
    <row r="52" spans="1:4" s="346" customFormat="1" ht="12" customHeight="1">
      <c r="A52" s="337" t="s">
        <v>77</v>
      </c>
      <c r="B52" s="7" t="s">
        <v>176</v>
      </c>
      <c r="C52" s="422">
        <v>216</v>
      </c>
      <c r="D52" s="547">
        <v>1216</v>
      </c>
    </row>
    <row r="53" spans="1:4" ht="12" customHeight="1">
      <c r="A53" s="337" t="s">
        <v>78</v>
      </c>
      <c r="B53" s="6" t="s">
        <v>138</v>
      </c>
      <c r="C53" s="418"/>
      <c r="D53" s="550"/>
    </row>
    <row r="54" spans="1:4" ht="12" customHeight="1">
      <c r="A54" s="337" t="s">
        <v>79</v>
      </c>
      <c r="B54" s="6" t="s">
        <v>48</v>
      </c>
      <c r="C54" s="418"/>
      <c r="D54" s="544"/>
    </row>
    <row r="55" spans="1:4" ht="12" customHeight="1" thickBot="1">
      <c r="A55" s="337" t="s">
        <v>80</v>
      </c>
      <c r="B55" s="6" t="s">
        <v>481</v>
      </c>
      <c r="C55" s="418"/>
      <c r="D55" s="551"/>
    </row>
    <row r="56" spans="1:4" ht="15" customHeight="1" thickBot="1">
      <c r="A56" s="155" t="s">
        <v>11</v>
      </c>
      <c r="B56" s="78" t="s">
        <v>5</v>
      </c>
      <c r="C56" s="456"/>
      <c r="D56" s="549"/>
    </row>
    <row r="57" spans="1:4" ht="13.5" thickBot="1">
      <c r="A57" s="155" t="s">
        <v>12</v>
      </c>
      <c r="B57" s="189" t="s">
        <v>486</v>
      </c>
      <c r="C57" s="457">
        <f>+C45+C51+C56</f>
        <v>37696</v>
      </c>
      <c r="D57" s="542">
        <f>+D45+D51+D56</f>
        <v>44339</v>
      </c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>
        <v>7</v>
      </c>
      <c r="D59" s="562">
        <v>7</v>
      </c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tabSelected="1" zoomScale="145" zoomScaleNormal="145" zoomScalePageLayoutView="0" workbookViewId="0" topLeftCell="A40">
      <selection activeCell="D41" sqref="D41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+CONCATENATE("9.3.1. melléklet a ……/",LEFT(ÖSSZEFÜGGÉSEK!A5,4),". (….) önkormányzati rendelethez")</f>
        <v>9.3.1. melléklet a ……/2015. (….) önkormányzati rendelethez</v>
      </c>
    </row>
    <row r="2" spans="1:4" s="342" customFormat="1" ht="25.5" customHeight="1">
      <c r="A2" s="296" t="s">
        <v>154</v>
      </c>
      <c r="B2" s="271" t="s">
        <v>499</v>
      </c>
      <c r="C2" s="465"/>
      <c r="D2" s="433" t="s">
        <v>50</v>
      </c>
    </row>
    <row r="3" spans="1:4" s="342" customFormat="1" ht="24.75" thickBot="1">
      <c r="A3" s="335" t="s">
        <v>153</v>
      </c>
      <c r="B3" s="272" t="s">
        <v>374</v>
      </c>
      <c r="C3" s="466"/>
      <c r="D3" s="434" t="s">
        <v>49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697</v>
      </c>
      <c r="D8" s="542">
        <f>SUM(D9:D19)</f>
        <v>697</v>
      </c>
    </row>
    <row r="9" spans="1:4" s="279" customFormat="1" ht="12" customHeight="1">
      <c r="A9" s="336" t="s">
        <v>71</v>
      </c>
      <c r="B9" s="8" t="s">
        <v>230</v>
      </c>
      <c r="C9" s="460"/>
      <c r="D9" s="543"/>
    </row>
    <row r="10" spans="1:4" s="279" customFormat="1" ht="12" customHeight="1">
      <c r="A10" s="337" t="s">
        <v>72</v>
      </c>
      <c r="B10" s="6" t="s">
        <v>231</v>
      </c>
      <c r="C10" s="232"/>
      <c r="D10" s="544"/>
    </row>
    <row r="11" spans="1:4" s="279" customFormat="1" ht="12" customHeight="1">
      <c r="A11" s="337" t="s">
        <v>73</v>
      </c>
      <c r="B11" s="6" t="s">
        <v>232</v>
      </c>
      <c r="C11" s="232"/>
      <c r="D11" s="544"/>
    </row>
    <row r="12" spans="1:4" s="279" customFormat="1" ht="12" customHeight="1">
      <c r="A12" s="337" t="s">
        <v>74</v>
      </c>
      <c r="B12" s="6" t="s">
        <v>233</v>
      </c>
      <c r="C12" s="232"/>
      <c r="D12" s="544"/>
    </row>
    <row r="13" spans="1:4" s="279" customFormat="1" ht="12" customHeight="1">
      <c r="A13" s="337" t="s">
        <v>108</v>
      </c>
      <c r="B13" s="6" t="s">
        <v>234</v>
      </c>
      <c r="C13" s="232">
        <v>697</v>
      </c>
      <c r="D13" s="544">
        <v>697</v>
      </c>
    </row>
    <row r="14" spans="1:4" s="279" customFormat="1" ht="12" customHeight="1">
      <c r="A14" s="337" t="s">
        <v>75</v>
      </c>
      <c r="B14" s="6" t="s">
        <v>356</v>
      </c>
      <c r="C14" s="232"/>
      <c r="D14" s="545"/>
    </row>
    <row r="15" spans="1:4" s="279" customFormat="1" ht="12" customHeight="1">
      <c r="A15" s="337" t="s">
        <v>76</v>
      </c>
      <c r="B15" s="5" t="s">
        <v>357</v>
      </c>
      <c r="C15" s="232"/>
      <c r="D15" s="546"/>
    </row>
    <row r="16" spans="1:4" s="279" customFormat="1" ht="12" customHeight="1">
      <c r="A16" s="337" t="s">
        <v>83</v>
      </c>
      <c r="B16" s="6" t="s">
        <v>237</v>
      </c>
      <c r="C16" s="294"/>
      <c r="D16" s="543"/>
    </row>
    <row r="17" spans="1:4" s="345" customFormat="1" ht="12" customHeight="1">
      <c r="A17" s="337" t="s">
        <v>84</v>
      </c>
      <c r="B17" s="6" t="s">
        <v>238</v>
      </c>
      <c r="C17" s="232"/>
      <c r="D17" s="546"/>
    </row>
    <row r="18" spans="1:4" s="345" customFormat="1" ht="12" customHeight="1">
      <c r="A18" s="337" t="s">
        <v>85</v>
      </c>
      <c r="B18" s="6" t="s">
        <v>392</v>
      </c>
      <c r="C18" s="415"/>
      <c r="D18" s="546"/>
    </row>
    <row r="19" spans="1:4" s="345" customFormat="1" ht="12" customHeight="1" thickBot="1">
      <c r="A19" s="337" t="s">
        <v>86</v>
      </c>
      <c r="B19" s="5" t="s">
        <v>239</v>
      </c>
      <c r="C19" s="415"/>
      <c r="D19" s="545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549"/>
    </row>
    <row r="21" spans="1:4" s="345" customFormat="1" ht="12" customHeight="1">
      <c r="A21" s="337" t="s">
        <v>77</v>
      </c>
      <c r="B21" s="7" t="s">
        <v>207</v>
      </c>
      <c r="C21" s="232"/>
      <c r="D21" s="547"/>
    </row>
    <row r="22" spans="1:4" s="345" customFormat="1" ht="12" customHeight="1">
      <c r="A22" s="337" t="s">
        <v>78</v>
      </c>
      <c r="B22" s="6" t="s">
        <v>359</v>
      </c>
      <c r="C22" s="232"/>
      <c r="D22" s="548"/>
    </row>
    <row r="23" spans="1:4" s="345" customFormat="1" ht="12" customHeight="1">
      <c r="A23" s="337" t="s">
        <v>79</v>
      </c>
      <c r="B23" s="6" t="s">
        <v>360</v>
      </c>
      <c r="C23" s="232"/>
      <c r="D23" s="544"/>
    </row>
    <row r="24" spans="1:4" s="345" customFormat="1" ht="12" customHeight="1" thickBot="1">
      <c r="A24" s="337" t="s">
        <v>80</v>
      </c>
      <c r="B24" s="6" t="s">
        <v>482</v>
      </c>
      <c r="C24" s="232"/>
      <c r="D24" s="545"/>
    </row>
    <row r="25" spans="1:4" s="345" customFormat="1" ht="12" customHeight="1" thickBot="1">
      <c r="A25" s="155" t="s">
        <v>11</v>
      </c>
      <c r="B25" s="78" t="s">
        <v>125</v>
      </c>
      <c r="C25" s="456"/>
      <c r="D25" s="549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549"/>
    </row>
    <row r="27" spans="1:4" s="345" customFormat="1" ht="12" customHeight="1">
      <c r="A27" s="338" t="s">
        <v>217</v>
      </c>
      <c r="B27" s="339" t="s">
        <v>359</v>
      </c>
      <c r="C27" s="422"/>
      <c r="D27" s="547"/>
    </row>
    <row r="28" spans="1:4" s="345" customFormat="1" ht="12" customHeight="1">
      <c r="A28" s="338" t="s">
        <v>220</v>
      </c>
      <c r="B28" s="340" t="s">
        <v>362</v>
      </c>
      <c r="C28" s="417"/>
      <c r="D28" s="550"/>
    </row>
    <row r="29" spans="1:4" s="345" customFormat="1" ht="12" customHeight="1" thickBot="1">
      <c r="A29" s="337" t="s">
        <v>221</v>
      </c>
      <c r="B29" s="90" t="s">
        <v>483</v>
      </c>
      <c r="C29" s="461"/>
      <c r="D29" s="544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549"/>
    </row>
    <row r="31" spans="1:4" s="345" customFormat="1" ht="12" customHeight="1">
      <c r="A31" s="338" t="s">
        <v>64</v>
      </c>
      <c r="B31" s="339" t="s">
        <v>244</v>
      </c>
      <c r="C31" s="422"/>
      <c r="D31" s="547"/>
    </row>
    <row r="32" spans="1:4" s="345" customFormat="1" ht="12" customHeight="1">
      <c r="A32" s="338" t="s">
        <v>65</v>
      </c>
      <c r="B32" s="340" t="s">
        <v>245</v>
      </c>
      <c r="C32" s="417"/>
      <c r="D32" s="544"/>
    </row>
    <row r="33" spans="1:4" s="345" customFormat="1" ht="12" customHeight="1" thickBot="1">
      <c r="A33" s="337" t="s">
        <v>66</v>
      </c>
      <c r="B33" s="90" t="s">
        <v>246</v>
      </c>
      <c r="C33" s="461"/>
      <c r="D33" s="550"/>
    </row>
    <row r="34" spans="1:4" s="279" customFormat="1" ht="12" customHeight="1" thickBot="1">
      <c r="A34" s="155" t="s">
        <v>14</v>
      </c>
      <c r="B34" s="78" t="s">
        <v>332</v>
      </c>
      <c r="C34" s="456"/>
      <c r="D34" s="549"/>
    </row>
    <row r="35" spans="1:4" s="279" customFormat="1" ht="12" customHeight="1" thickBot="1">
      <c r="A35" s="155" t="s">
        <v>15</v>
      </c>
      <c r="B35" s="78" t="s">
        <v>364</v>
      </c>
      <c r="C35" s="462"/>
      <c r="D35" s="549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697</v>
      </c>
      <c r="D36" s="552">
        <f>+D8+D20+D25+D26+D30+D34+D35</f>
        <v>697</v>
      </c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36999</v>
      </c>
      <c r="D37" s="552">
        <f>+D38+D39+D40</f>
        <v>43642</v>
      </c>
    </row>
    <row r="38" spans="1:4" s="279" customFormat="1" ht="12" customHeight="1">
      <c r="A38" s="338" t="s">
        <v>367</v>
      </c>
      <c r="B38" s="339" t="s">
        <v>186</v>
      </c>
      <c r="C38" s="422"/>
      <c r="D38" s="547">
        <v>2728</v>
      </c>
    </row>
    <row r="39" spans="1:4" s="279" customFormat="1" ht="12" customHeight="1">
      <c r="A39" s="338" t="s">
        <v>368</v>
      </c>
      <c r="B39" s="340" t="s">
        <v>2</v>
      </c>
      <c r="C39" s="417"/>
      <c r="D39" s="544"/>
    </row>
    <row r="40" spans="1:4" s="345" customFormat="1" ht="12" customHeight="1" thickBot="1">
      <c r="A40" s="337" t="s">
        <v>369</v>
      </c>
      <c r="B40" s="90" t="s">
        <v>370</v>
      </c>
      <c r="C40" s="461">
        <f>C57-C36</f>
        <v>36999</v>
      </c>
      <c r="D40" s="550">
        <v>40914</v>
      </c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37696</v>
      </c>
      <c r="D41" s="552">
        <f>+D36+D37</f>
        <v>44339</v>
      </c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37480</v>
      </c>
      <c r="D45" s="542">
        <f>SUM(D46:D50)</f>
        <v>43123</v>
      </c>
    </row>
    <row r="46" spans="1:4" ht="12" customHeight="1">
      <c r="A46" s="337" t="s">
        <v>71</v>
      </c>
      <c r="B46" s="7" t="s">
        <v>39</v>
      </c>
      <c r="C46" s="422">
        <v>22695</v>
      </c>
      <c r="D46" s="547">
        <v>23520</v>
      </c>
    </row>
    <row r="47" spans="1:4" ht="12" customHeight="1">
      <c r="A47" s="337" t="s">
        <v>72</v>
      </c>
      <c r="B47" s="6" t="s">
        <v>134</v>
      </c>
      <c r="C47" s="418">
        <v>6250</v>
      </c>
      <c r="D47" s="550">
        <v>6472</v>
      </c>
    </row>
    <row r="48" spans="1:4" ht="12" customHeight="1">
      <c r="A48" s="337" t="s">
        <v>73</v>
      </c>
      <c r="B48" s="6" t="s">
        <v>100</v>
      </c>
      <c r="C48" s="418">
        <v>8275</v>
      </c>
      <c r="D48" s="544">
        <v>12871</v>
      </c>
    </row>
    <row r="49" spans="1:4" ht="12" customHeight="1">
      <c r="A49" s="337" t="s">
        <v>74</v>
      </c>
      <c r="B49" s="6" t="s">
        <v>135</v>
      </c>
      <c r="C49" s="418">
        <v>260</v>
      </c>
      <c r="D49" s="547">
        <v>260</v>
      </c>
    </row>
    <row r="50" spans="1:4" ht="12" customHeight="1" thickBot="1">
      <c r="A50" s="337" t="s">
        <v>108</v>
      </c>
      <c r="B50" s="6" t="s">
        <v>136</v>
      </c>
      <c r="C50" s="418"/>
      <c r="D50" s="550"/>
    </row>
    <row r="51" spans="1:4" ht="12" customHeight="1" thickBot="1">
      <c r="A51" s="155" t="s">
        <v>10</v>
      </c>
      <c r="B51" s="78" t="s">
        <v>373</v>
      </c>
      <c r="C51" s="416">
        <f>SUM(C52:C54)</f>
        <v>216</v>
      </c>
      <c r="D51" s="542">
        <f>SUM(D52:D54)</f>
        <v>1216</v>
      </c>
    </row>
    <row r="52" spans="1:4" s="346" customFormat="1" ht="12" customHeight="1">
      <c r="A52" s="337" t="s">
        <v>77</v>
      </c>
      <c r="B52" s="7" t="s">
        <v>176</v>
      </c>
      <c r="C52" s="422">
        <v>216</v>
      </c>
      <c r="D52" s="547">
        <v>1216</v>
      </c>
    </row>
    <row r="53" spans="1:4" ht="12" customHeight="1">
      <c r="A53" s="337" t="s">
        <v>78</v>
      </c>
      <c r="B53" s="6" t="s">
        <v>138</v>
      </c>
      <c r="C53" s="418"/>
      <c r="D53" s="550"/>
    </row>
    <row r="54" spans="1:4" ht="12" customHeight="1">
      <c r="A54" s="337" t="s">
        <v>79</v>
      </c>
      <c r="B54" s="6" t="s">
        <v>48</v>
      </c>
      <c r="C54" s="418"/>
      <c r="D54" s="544"/>
    </row>
    <row r="55" spans="1:4" ht="12" customHeight="1" thickBot="1">
      <c r="A55" s="337" t="s">
        <v>80</v>
      </c>
      <c r="B55" s="6" t="s">
        <v>481</v>
      </c>
      <c r="C55" s="418"/>
      <c r="D55" s="551"/>
    </row>
    <row r="56" spans="1:4" ht="15" customHeight="1" thickBot="1">
      <c r="A56" s="155" t="s">
        <v>11</v>
      </c>
      <c r="B56" s="78" t="s">
        <v>5</v>
      </c>
      <c r="C56" s="456"/>
      <c r="D56" s="549"/>
    </row>
    <row r="57" spans="1:4" ht="13.5" thickBot="1">
      <c r="A57" s="155" t="s">
        <v>12</v>
      </c>
      <c r="B57" s="189" t="s">
        <v>486</v>
      </c>
      <c r="C57" s="457">
        <f>+C45+C51+C56</f>
        <v>37696</v>
      </c>
      <c r="D57" s="542">
        <f>+D45+D51+D56</f>
        <v>44339</v>
      </c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>
        <v>7</v>
      </c>
      <c r="D59" s="562">
        <v>7</v>
      </c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+CONCATENATE("9.3.2. melléklet a ……/",LEFT(ÖSSZEFÜGGÉSEK!A5,4),". (….) önkormányzati rendelethez")</f>
        <v>9.3.2. melléklet a ……/2015. (….) önkormányzati rendelethez</v>
      </c>
    </row>
    <row r="2" spans="1:4" s="342" customFormat="1" ht="25.5" customHeight="1">
      <c r="A2" s="296" t="s">
        <v>154</v>
      </c>
      <c r="B2" s="271" t="s">
        <v>499</v>
      </c>
      <c r="C2" s="465"/>
      <c r="D2" s="433" t="s">
        <v>50</v>
      </c>
    </row>
    <row r="3" spans="1:4" s="342" customFormat="1" ht="24.75" thickBot="1">
      <c r="A3" s="335" t="s">
        <v>153</v>
      </c>
      <c r="B3" s="272" t="s">
        <v>375</v>
      </c>
      <c r="C3" s="467"/>
      <c r="D3" s="434" t="s">
        <v>50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482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447"/>
    </row>
    <row r="27" spans="1:4" s="345" customFormat="1" ht="12" customHeight="1">
      <c r="A27" s="338" t="s">
        <v>217</v>
      </c>
      <c r="B27" s="339" t="s">
        <v>359</v>
      </c>
      <c r="C27" s="422"/>
      <c r="D27" s="444"/>
    </row>
    <row r="28" spans="1:4" s="345" customFormat="1" ht="12" customHeight="1">
      <c r="A28" s="338" t="s">
        <v>220</v>
      </c>
      <c r="B28" s="340" t="s">
        <v>362</v>
      </c>
      <c r="C28" s="417"/>
      <c r="D28" s="442"/>
    </row>
    <row r="29" spans="1:4" s="345" customFormat="1" ht="12" customHeight="1" thickBot="1">
      <c r="A29" s="337" t="s">
        <v>221</v>
      </c>
      <c r="B29" s="90" t="s">
        <v>483</v>
      </c>
      <c r="C29" s="461"/>
      <c r="D29" s="440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447"/>
    </row>
    <row r="31" spans="1:4" s="345" customFormat="1" ht="12" customHeight="1">
      <c r="A31" s="338" t="s">
        <v>64</v>
      </c>
      <c r="B31" s="339" t="s">
        <v>244</v>
      </c>
      <c r="C31" s="422"/>
      <c r="D31" s="444"/>
    </row>
    <row r="32" spans="1:4" s="345" customFormat="1" ht="12" customHeight="1">
      <c r="A32" s="338" t="s">
        <v>65</v>
      </c>
      <c r="B32" s="340" t="s">
        <v>245</v>
      </c>
      <c r="C32" s="417"/>
      <c r="D32" s="440"/>
    </row>
    <row r="33" spans="1:4" s="345" customFormat="1" ht="12" customHeight="1" thickBot="1">
      <c r="A33" s="337" t="s">
        <v>66</v>
      </c>
      <c r="B33" s="90" t="s">
        <v>246</v>
      </c>
      <c r="C33" s="461"/>
      <c r="D33" s="442"/>
    </row>
    <row r="34" spans="1:4" s="279" customFormat="1" ht="12" customHeight="1" thickBot="1">
      <c r="A34" s="155" t="s">
        <v>14</v>
      </c>
      <c r="B34" s="78" t="s">
        <v>332</v>
      </c>
      <c r="C34" s="456"/>
      <c r="D34" s="447"/>
    </row>
    <row r="35" spans="1:4" s="279" customFormat="1" ht="12" customHeight="1" thickBot="1">
      <c r="A35" s="155" t="s">
        <v>15</v>
      </c>
      <c r="B35" s="78" t="s">
        <v>364</v>
      </c>
      <c r="C35" s="462"/>
      <c r="D35" s="447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0</v>
      </c>
      <c r="D36" s="447"/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0</v>
      </c>
      <c r="D37" s="447"/>
    </row>
    <row r="38" spans="1:4" s="279" customFormat="1" ht="12" customHeight="1">
      <c r="A38" s="338" t="s">
        <v>367</v>
      </c>
      <c r="B38" s="339" t="s">
        <v>186</v>
      </c>
      <c r="C38" s="422"/>
      <c r="D38" s="444"/>
    </row>
    <row r="39" spans="1:4" s="279" customFormat="1" ht="12" customHeight="1">
      <c r="A39" s="338" t="s">
        <v>368</v>
      </c>
      <c r="B39" s="340" t="s">
        <v>2</v>
      </c>
      <c r="C39" s="417"/>
      <c r="D39" s="440"/>
    </row>
    <row r="40" spans="1:4" s="345" customFormat="1" ht="12" customHeight="1" thickBot="1">
      <c r="A40" s="337" t="s">
        <v>369</v>
      </c>
      <c r="B40" s="90" t="s">
        <v>370</v>
      </c>
      <c r="C40" s="461"/>
      <c r="D40" s="442"/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0</v>
      </c>
      <c r="D41" s="447"/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0</v>
      </c>
      <c r="D45" s="447"/>
    </row>
    <row r="46" spans="1:4" ht="12" customHeight="1">
      <c r="A46" s="337" t="s">
        <v>71</v>
      </c>
      <c r="B46" s="7" t="s">
        <v>39</v>
      </c>
      <c r="C46" s="422"/>
      <c r="D46" s="444"/>
    </row>
    <row r="47" spans="1:4" ht="12" customHeight="1">
      <c r="A47" s="337" t="s">
        <v>72</v>
      </c>
      <c r="B47" s="6" t="s">
        <v>134</v>
      </c>
      <c r="C47" s="418"/>
      <c r="D47" s="442"/>
    </row>
    <row r="48" spans="1:4" ht="12" customHeight="1">
      <c r="A48" s="337" t="s">
        <v>73</v>
      </c>
      <c r="B48" s="6" t="s">
        <v>100</v>
      </c>
      <c r="C48" s="418"/>
      <c r="D48" s="440"/>
    </row>
    <row r="49" spans="1:4" ht="12" customHeight="1">
      <c r="A49" s="337" t="s">
        <v>74</v>
      </c>
      <c r="B49" s="6" t="s">
        <v>135</v>
      </c>
      <c r="C49" s="418"/>
      <c r="D49" s="444"/>
    </row>
    <row r="50" spans="1:4" ht="12" customHeight="1" thickBot="1">
      <c r="A50" s="337" t="s">
        <v>108</v>
      </c>
      <c r="B50" s="6" t="s">
        <v>136</v>
      </c>
      <c r="C50" s="418"/>
      <c r="D50" s="442"/>
    </row>
    <row r="51" spans="1:4" ht="12" customHeight="1" thickBot="1">
      <c r="A51" s="155" t="s">
        <v>10</v>
      </c>
      <c r="B51" s="78" t="s">
        <v>373</v>
      </c>
      <c r="C51" s="416">
        <f>SUM(C52:C54)</f>
        <v>0</v>
      </c>
      <c r="D51" s="447"/>
    </row>
    <row r="52" spans="1:4" s="346" customFormat="1" ht="12" customHeight="1">
      <c r="A52" s="337" t="s">
        <v>77</v>
      </c>
      <c r="B52" s="7" t="s">
        <v>176</v>
      </c>
      <c r="C52" s="422"/>
      <c r="D52" s="444"/>
    </row>
    <row r="53" spans="1:4" ht="12" customHeight="1">
      <c r="A53" s="337" t="s">
        <v>78</v>
      </c>
      <c r="B53" s="6" t="s">
        <v>138</v>
      </c>
      <c r="C53" s="418"/>
      <c r="D53" s="442"/>
    </row>
    <row r="54" spans="1:4" ht="12" customHeight="1">
      <c r="A54" s="337" t="s">
        <v>79</v>
      </c>
      <c r="B54" s="6" t="s">
        <v>48</v>
      </c>
      <c r="C54" s="418"/>
      <c r="D54" s="440"/>
    </row>
    <row r="55" spans="1:4" ht="12" customHeight="1" thickBot="1">
      <c r="A55" s="337" t="s">
        <v>80</v>
      </c>
      <c r="B55" s="6" t="s">
        <v>481</v>
      </c>
      <c r="C55" s="418"/>
      <c r="D55" s="448"/>
    </row>
    <row r="56" spans="1:4" ht="15" customHeight="1" thickBot="1">
      <c r="A56" s="155" t="s">
        <v>11</v>
      </c>
      <c r="B56" s="78" t="s">
        <v>5</v>
      </c>
      <c r="C56" s="456"/>
      <c r="D56" s="447"/>
    </row>
    <row r="57" spans="1:4" ht="15.75" thickBot="1">
      <c r="A57" s="155" t="s">
        <v>12</v>
      </c>
      <c r="B57" s="189" t="s">
        <v>486</v>
      </c>
      <c r="C57" s="457">
        <f>+C45+C51+C56</f>
        <v>0</v>
      </c>
      <c r="D57" s="447"/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/>
      <c r="D59" s="447"/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28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 t="str">
        <f>+CONCATENATE("9.3.3. melléklet a ……/",LEFT(ÖSSZEFÜGGÉSEK!A5,4),". (….) önkormányzati rendelethez")</f>
        <v>9.3.3. melléklet a ……/2015. (….) önkormányzati rendelethez</v>
      </c>
      <c r="D1" s="194" t="str">
        <f>+CONCATENATE("9.3.3. melléklet a ……/",LEFT(ÖSSZEFÜGGÉSEK!A5,4),". (….) önkormányzati rendelethez")</f>
        <v>9.3.3. melléklet a ……/2015. (….) önkormányzati rendelethez</v>
      </c>
    </row>
    <row r="2" spans="1:4" s="342" customFormat="1" ht="25.5" customHeight="1">
      <c r="A2" s="296" t="s">
        <v>154</v>
      </c>
      <c r="B2" s="271" t="s">
        <v>499</v>
      </c>
      <c r="C2" s="465"/>
      <c r="D2" s="433" t="s">
        <v>50</v>
      </c>
    </row>
    <row r="3" spans="1:4" s="342" customFormat="1" ht="24.75" thickBot="1">
      <c r="A3" s="335" t="s">
        <v>153</v>
      </c>
      <c r="B3" s="272" t="s">
        <v>487</v>
      </c>
      <c r="C3" s="466"/>
      <c r="D3" s="434" t="s">
        <v>386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482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447"/>
    </row>
    <row r="27" spans="1:4" s="345" customFormat="1" ht="12" customHeight="1">
      <c r="A27" s="338" t="s">
        <v>217</v>
      </c>
      <c r="B27" s="339" t="s">
        <v>359</v>
      </c>
      <c r="C27" s="422"/>
      <c r="D27" s="444"/>
    </row>
    <row r="28" spans="1:4" s="345" customFormat="1" ht="12" customHeight="1">
      <c r="A28" s="338" t="s">
        <v>220</v>
      </c>
      <c r="B28" s="340" t="s">
        <v>362</v>
      </c>
      <c r="C28" s="417"/>
      <c r="D28" s="442"/>
    </row>
    <row r="29" spans="1:4" s="345" customFormat="1" ht="12" customHeight="1" thickBot="1">
      <c r="A29" s="337" t="s">
        <v>221</v>
      </c>
      <c r="B29" s="90" t="s">
        <v>483</v>
      </c>
      <c r="C29" s="461"/>
      <c r="D29" s="440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447"/>
    </row>
    <row r="31" spans="1:4" s="345" customFormat="1" ht="12" customHeight="1">
      <c r="A31" s="338" t="s">
        <v>64</v>
      </c>
      <c r="B31" s="339" t="s">
        <v>244</v>
      </c>
      <c r="C31" s="422"/>
      <c r="D31" s="444"/>
    </row>
    <row r="32" spans="1:4" s="345" customFormat="1" ht="12" customHeight="1">
      <c r="A32" s="338" t="s">
        <v>65</v>
      </c>
      <c r="B32" s="340" t="s">
        <v>245</v>
      </c>
      <c r="C32" s="417"/>
      <c r="D32" s="440"/>
    </row>
    <row r="33" spans="1:4" s="345" customFormat="1" ht="12" customHeight="1" thickBot="1">
      <c r="A33" s="337" t="s">
        <v>66</v>
      </c>
      <c r="B33" s="90" t="s">
        <v>246</v>
      </c>
      <c r="C33" s="461"/>
      <c r="D33" s="442"/>
    </row>
    <row r="34" spans="1:4" s="279" customFormat="1" ht="12" customHeight="1" thickBot="1">
      <c r="A34" s="155" t="s">
        <v>14</v>
      </c>
      <c r="B34" s="78" t="s">
        <v>332</v>
      </c>
      <c r="C34" s="456"/>
      <c r="D34" s="447"/>
    </row>
    <row r="35" spans="1:4" s="279" customFormat="1" ht="12" customHeight="1" thickBot="1">
      <c r="A35" s="155" t="s">
        <v>15</v>
      </c>
      <c r="B35" s="78" t="s">
        <v>364</v>
      </c>
      <c r="C35" s="462"/>
      <c r="D35" s="447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0</v>
      </c>
      <c r="D36" s="447"/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0</v>
      </c>
      <c r="D37" s="447"/>
    </row>
    <row r="38" spans="1:4" s="279" customFormat="1" ht="12" customHeight="1">
      <c r="A38" s="338" t="s">
        <v>367</v>
      </c>
      <c r="B38" s="339" t="s">
        <v>186</v>
      </c>
      <c r="C38" s="422"/>
      <c r="D38" s="444"/>
    </row>
    <row r="39" spans="1:4" s="279" customFormat="1" ht="12" customHeight="1">
      <c r="A39" s="338" t="s">
        <v>368</v>
      </c>
      <c r="B39" s="340" t="s">
        <v>2</v>
      </c>
      <c r="C39" s="417"/>
      <c r="D39" s="440"/>
    </row>
    <row r="40" spans="1:4" s="345" customFormat="1" ht="12" customHeight="1" thickBot="1">
      <c r="A40" s="337" t="s">
        <v>369</v>
      </c>
      <c r="B40" s="90" t="s">
        <v>370</v>
      </c>
      <c r="C40" s="461"/>
      <c r="D40" s="442"/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0</v>
      </c>
      <c r="D41" s="447"/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0</v>
      </c>
      <c r="D45" s="447"/>
    </row>
    <row r="46" spans="1:4" ht="12" customHeight="1">
      <c r="A46" s="337" t="s">
        <v>71</v>
      </c>
      <c r="B46" s="7" t="s">
        <v>39</v>
      </c>
      <c r="C46" s="422"/>
      <c r="D46" s="444"/>
    </row>
    <row r="47" spans="1:4" ht="12" customHeight="1">
      <c r="A47" s="337" t="s">
        <v>72</v>
      </c>
      <c r="B47" s="6" t="s">
        <v>134</v>
      </c>
      <c r="C47" s="418"/>
      <c r="D47" s="442"/>
    </row>
    <row r="48" spans="1:4" ht="12" customHeight="1">
      <c r="A48" s="337" t="s">
        <v>73</v>
      </c>
      <c r="B48" s="6" t="s">
        <v>100</v>
      </c>
      <c r="C48" s="418"/>
      <c r="D48" s="440"/>
    </row>
    <row r="49" spans="1:4" ht="12" customHeight="1">
      <c r="A49" s="337" t="s">
        <v>74</v>
      </c>
      <c r="B49" s="6" t="s">
        <v>135</v>
      </c>
      <c r="C49" s="418"/>
      <c r="D49" s="444"/>
    </row>
    <row r="50" spans="1:4" ht="12" customHeight="1" thickBot="1">
      <c r="A50" s="337" t="s">
        <v>108</v>
      </c>
      <c r="B50" s="6" t="s">
        <v>136</v>
      </c>
      <c r="C50" s="418"/>
      <c r="D50" s="442"/>
    </row>
    <row r="51" spans="1:4" ht="12" customHeight="1" thickBot="1">
      <c r="A51" s="155" t="s">
        <v>10</v>
      </c>
      <c r="B51" s="78" t="s">
        <v>373</v>
      </c>
      <c r="C51" s="416">
        <f>SUM(C52:C54)</f>
        <v>0</v>
      </c>
      <c r="D51" s="447"/>
    </row>
    <row r="52" spans="1:4" s="346" customFormat="1" ht="12" customHeight="1">
      <c r="A52" s="337" t="s">
        <v>77</v>
      </c>
      <c r="B52" s="7" t="s">
        <v>176</v>
      </c>
      <c r="C52" s="422"/>
      <c r="D52" s="444"/>
    </row>
    <row r="53" spans="1:4" ht="12" customHeight="1">
      <c r="A53" s="337" t="s">
        <v>78</v>
      </c>
      <c r="B53" s="6" t="s">
        <v>138</v>
      </c>
      <c r="C53" s="418"/>
      <c r="D53" s="442"/>
    </row>
    <row r="54" spans="1:4" ht="12" customHeight="1">
      <c r="A54" s="337" t="s">
        <v>79</v>
      </c>
      <c r="B54" s="6" t="s">
        <v>48</v>
      </c>
      <c r="C54" s="418"/>
      <c r="D54" s="440"/>
    </row>
    <row r="55" spans="1:4" ht="12" customHeight="1" thickBot="1">
      <c r="A55" s="337" t="s">
        <v>80</v>
      </c>
      <c r="B55" s="6" t="s">
        <v>481</v>
      </c>
      <c r="C55" s="418"/>
      <c r="D55" s="448"/>
    </row>
    <row r="56" spans="1:4" ht="15" customHeight="1" thickBot="1">
      <c r="A56" s="155" t="s">
        <v>11</v>
      </c>
      <c r="B56" s="78" t="s">
        <v>5</v>
      </c>
      <c r="C56" s="456"/>
      <c r="D56" s="447"/>
    </row>
    <row r="57" spans="1:4" ht="15.75" thickBot="1">
      <c r="A57" s="155" t="s">
        <v>12</v>
      </c>
      <c r="B57" s="189" t="s">
        <v>486</v>
      </c>
      <c r="C57" s="457">
        <f>+C45+C51+C56</f>
        <v>0</v>
      </c>
      <c r="D57" s="447"/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/>
      <c r="D59" s="447"/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30" zoomScaleNormal="130" zoomScalePageLayoutView="0" workbookViewId="0" topLeftCell="A43">
      <selection activeCell="D53" sqref="D53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+CONCATENATE("9.4. melléklet a ……/",LEFT(ÖSSZEFÜGGÉSEK!A5,4),". (….) önkormányzati rendelethez")</f>
        <v>9.4. melléklet a ……/2015. (….) önkormányzati rendelethez</v>
      </c>
    </row>
    <row r="2" spans="1:4" s="342" customFormat="1" ht="25.5" customHeight="1">
      <c r="A2" s="296" t="s">
        <v>154</v>
      </c>
      <c r="B2" s="271" t="s">
        <v>500</v>
      </c>
      <c r="C2" s="465"/>
      <c r="D2" s="433" t="s">
        <v>386</v>
      </c>
    </row>
    <row r="3" spans="1:4" s="342" customFormat="1" ht="24.75" thickBot="1">
      <c r="A3" s="335" t="s">
        <v>153</v>
      </c>
      <c r="B3" s="272" t="s">
        <v>355</v>
      </c>
      <c r="C3" s="466"/>
      <c r="D3" s="434" t="s">
        <v>43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482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447"/>
    </row>
    <row r="27" spans="1:4" s="345" customFormat="1" ht="12" customHeight="1">
      <c r="A27" s="338" t="s">
        <v>217</v>
      </c>
      <c r="B27" s="339" t="s">
        <v>359</v>
      </c>
      <c r="C27" s="422"/>
      <c r="D27" s="444"/>
    </row>
    <row r="28" spans="1:4" s="345" customFormat="1" ht="12" customHeight="1">
      <c r="A28" s="338" t="s">
        <v>220</v>
      </c>
      <c r="B28" s="340" t="s">
        <v>362</v>
      </c>
      <c r="C28" s="417"/>
      <c r="D28" s="442"/>
    </row>
    <row r="29" spans="1:4" s="345" customFormat="1" ht="12" customHeight="1" thickBot="1">
      <c r="A29" s="337" t="s">
        <v>221</v>
      </c>
      <c r="B29" s="90" t="s">
        <v>483</v>
      </c>
      <c r="C29" s="461"/>
      <c r="D29" s="440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447"/>
    </row>
    <row r="31" spans="1:4" s="345" customFormat="1" ht="12" customHeight="1">
      <c r="A31" s="338" t="s">
        <v>64</v>
      </c>
      <c r="B31" s="339" t="s">
        <v>244</v>
      </c>
      <c r="C31" s="422"/>
      <c r="D31" s="444"/>
    </row>
    <row r="32" spans="1:4" s="345" customFormat="1" ht="12" customHeight="1">
      <c r="A32" s="338" t="s">
        <v>65</v>
      </c>
      <c r="B32" s="340" t="s">
        <v>245</v>
      </c>
      <c r="C32" s="417"/>
      <c r="D32" s="440"/>
    </row>
    <row r="33" spans="1:4" s="345" customFormat="1" ht="12" customHeight="1" thickBot="1">
      <c r="A33" s="337" t="s">
        <v>66</v>
      </c>
      <c r="B33" s="90" t="s">
        <v>246</v>
      </c>
      <c r="C33" s="461"/>
      <c r="D33" s="442"/>
    </row>
    <row r="34" spans="1:4" s="279" customFormat="1" ht="12" customHeight="1" thickBot="1">
      <c r="A34" s="155" t="s">
        <v>14</v>
      </c>
      <c r="B34" s="78" t="s">
        <v>332</v>
      </c>
      <c r="C34" s="456"/>
      <c r="D34" s="447"/>
    </row>
    <row r="35" spans="1:4" s="279" customFormat="1" ht="12" customHeight="1" thickBot="1">
      <c r="A35" s="155" t="s">
        <v>15</v>
      </c>
      <c r="B35" s="78" t="s">
        <v>364</v>
      </c>
      <c r="C35" s="462"/>
      <c r="D35" s="447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0</v>
      </c>
      <c r="D36" s="447"/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6456</v>
      </c>
      <c r="D37" s="552">
        <f>+D38+D39+D40</f>
        <v>14701</v>
      </c>
    </row>
    <row r="38" spans="1:4" s="279" customFormat="1" ht="12" customHeight="1">
      <c r="A38" s="338" t="s">
        <v>367</v>
      </c>
      <c r="B38" s="339" t="s">
        <v>186</v>
      </c>
      <c r="C38" s="422"/>
      <c r="D38" s="547">
        <v>4884</v>
      </c>
    </row>
    <row r="39" spans="1:4" s="279" customFormat="1" ht="12" customHeight="1">
      <c r="A39" s="338" t="s">
        <v>368</v>
      </c>
      <c r="B39" s="340" t="s">
        <v>2</v>
      </c>
      <c r="C39" s="417"/>
      <c r="D39" s="544"/>
    </row>
    <row r="40" spans="1:4" s="345" customFormat="1" ht="12" customHeight="1" thickBot="1">
      <c r="A40" s="337" t="s">
        <v>369</v>
      </c>
      <c r="B40" s="90" t="s">
        <v>370</v>
      </c>
      <c r="C40" s="461">
        <v>6456</v>
      </c>
      <c r="D40" s="566">
        <v>9817</v>
      </c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6456</v>
      </c>
      <c r="D41" s="552">
        <f>+D36+D37</f>
        <v>14701</v>
      </c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6202</v>
      </c>
      <c r="D45" s="542">
        <f>SUM(D46:D50)</f>
        <v>14234</v>
      </c>
    </row>
    <row r="46" spans="1:4" ht="12" customHeight="1">
      <c r="A46" s="337" t="s">
        <v>71</v>
      </c>
      <c r="B46" s="7" t="s">
        <v>39</v>
      </c>
      <c r="C46" s="422">
        <v>2765</v>
      </c>
      <c r="D46" s="547">
        <v>2861</v>
      </c>
    </row>
    <row r="47" spans="1:4" ht="12" customHeight="1">
      <c r="A47" s="337" t="s">
        <v>72</v>
      </c>
      <c r="B47" s="6" t="s">
        <v>134</v>
      </c>
      <c r="C47" s="418">
        <v>791</v>
      </c>
      <c r="D47" s="550">
        <v>817</v>
      </c>
    </row>
    <row r="48" spans="1:4" ht="12" customHeight="1">
      <c r="A48" s="337" t="s">
        <v>73</v>
      </c>
      <c r="B48" s="6" t="s">
        <v>100</v>
      </c>
      <c r="C48" s="418">
        <v>2646</v>
      </c>
      <c r="D48" s="544">
        <v>10556</v>
      </c>
    </row>
    <row r="49" spans="1:4" ht="12" customHeight="1">
      <c r="A49" s="337" t="s">
        <v>74</v>
      </c>
      <c r="B49" s="6" t="s">
        <v>135</v>
      </c>
      <c r="C49" s="418"/>
      <c r="D49" s="547"/>
    </row>
    <row r="50" spans="1:4" ht="12" customHeight="1" thickBot="1">
      <c r="A50" s="337" t="s">
        <v>108</v>
      </c>
      <c r="B50" s="6" t="s">
        <v>136</v>
      </c>
      <c r="C50" s="418"/>
      <c r="D50" s="550"/>
    </row>
    <row r="51" spans="1:4" ht="12" customHeight="1" thickBot="1">
      <c r="A51" s="155" t="s">
        <v>10</v>
      </c>
      <c r="B51" s="78" t="s">
        <v>373</v>
      </c>
      <c r="C51" s="416">
        <f>SUM(C52:C54)</f>
        <v>254</v>
      </c>
      <c r="D51" s="542">
        <f>SUM(D52:D54)</f>
        <v>467</v>
      </c>
    </row>
    <row r="52" spans="1:4" s="346" customFormat="1" ht="12" customHeight="1">
      <c r="A52" s="337" t="s">
        <v>77</v>
      </c>
      <c r="B52" s="7" t="s">
        <v>176</v>
      </c>
      <c r="C52" s="422">
        <v>254</v>
      </c>
      <c r="D52" s="547">
        <v>467</v>
      </c>
    </row>
    <row r="53" spans="1:4" ht="12" customHeight="1">
      <c r="A53" s="337" t="s">
        <v>78</v>
      </c>
      <c r="B53" s="6" t="s">
        <v>138</v>
      </c>
      <c r="C53" s="418"/>
      <c r="D53" s="550"/>
    </row>
    <row r="54" spans="1:4" ht="12" customHeight="1">
      <c r="A54" s="337" t="s">
        <v>79</v>
      </c>
      <c r="B54" s="6" t="s">
        <v>48</v>
      </c>
      <c r="C54" s="418"/>
      <c r="D54" s="544"/>
    </row>
    <row r="55" spans="1:4" ht="12" customHeight="1" thickBot="1">
      <c r="A55" s="337" t="s">
        <v>80</v>
      </c>
      <c r="B55" s="6" t="s">
        <v>481</v>
      </c>
      <c r="C55" s="418"/>
      <c r="D55" s="551"/>
    </row>
    <row r="56" spans="1:4" ht="15" customHeight="1" thickBot="1">
      <c r="A56" s="155" t="s">
        <v>11</v>
      </c>
      <c r="B56" s="78" t="s">
        <v>5</v>
      </c>
      <c r="C56" s="456"/>
      <c r="D56" s="549"/>
    </row>
    <row r="57" spans="1:4" ht="13.5" thickBot="1">
      <c r="A57" s="155" t="s">
        <v>12</v>
      </c>
      <c r="B57" s="189" t="s">
        <v>486</v>
      </c>
      <c r="C57" s="457">
        <f>+C45+C51+C56</f>
        <v>6456</v>
      </c>
      <c r="D57" s="542">
        <f>+D45+D51+D56</f>
        <v>14701</v>
      </c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>
        <v>1</v>
      </c>
      <c r="D59" s="562">
        <v>1</v>
      </c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47">
      <selection activeCell="D53" sqref="D53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/>
      <c r="D1" s="194" t="str">
        <f>+CONCATENATE("9.4.1. melléklet a ……/",LEFT(ÖSSZEFÜGGÉSEK!A5,4),". (….) önkormányzati rendelethez")</f>
        <v>9.4.1. melléklet a ……/2015. (….) önkormányzati rendelethez</v>
      </c>
    </row>
    <row r="2" spans="1:4" s="342" customFormat="1" ht="25.5" customHeight="1">
      <c r="A2" s="296" t="s">
        <v>154</v>
      </c>
      <c r="B2" s="271" t="s">
        <v>500</v>
      </c>
      <c r="C2" s="465"/>
      <c r="D2" s="433" t="s">
        <v>386</v>
      </c>
    </row>
    <row r="3" spans="1:4" s="342" customFormat="1" ht="24.75" thickBot="1">
      <c r="A3" s="335" t="s">
        <v>153</v>
      </c>
      <c r="B3" s="272" t="s">
        <v>374</v>
      </c>
      <c r="C3" s="466"/>
      <c r="D3" s="434" t="s">
        <v>49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482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447"/>
    </row>
    <row r="27" spans="1:4" s="345" customFormat="1" ht="12" customHeight="1">
      <c r="A27" s="338" t="s">
        <v>217</v>
      </c>
      <c r="B27" s="339" t="s">
        <v>359</v>
      </c>
      <c r="C27" s="422"/>
      <c r="D27" s="444"/>
    </row>
    <row r="28" spans="1:4" s="345" customFormat="1" ht="12" customHeight="1">
      <c r="A28" s="338" t="s">
        <v>220</v>
      </c>
      <c r="B28" s="340" t="s">
        <v>362</v>
      </c>
      <c r="C28" s="417"/>
      <c r="D28" s="442"/>
    </row>
    <row r="29" spans="1:4" s="345" customFormat="1" ht="12" customHeight="1" thickBot="1">
      <c r="A29" s="337" t="s">
        <v>221</v>
      </c>
      <c r="B29" s="90" t="s">
        <v>483</v>
      </c>
      <c r="C29" s="461"/>
      <c r="D29" s="440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447"/>
    </row>
    <row r="31" spans="1:4" s="345" customFormat="1" ht="12" customHeight="1">
      <c r="A31" s="338" t="s">
        <v>64</v>
      </c>
      <c r="B31" s="339" t="s">
        <v>244</v>
      </c>
      <c r="C31" s="422"/>
      <c r="D31" s="444"/>
    </row>
    <row r="32" spans="1:4" s="345" customFormat="1" ht="12" customHeight="1">
      <c r="A32" s="338" t="s">
        <v>65</v>
      </c>
      <c r="B32" s="340" t="s">
        <v>245</v>
      </c>
      <c r="C32" s="417"/>
      <c r="D32" s="440"/>
    </row>
    <row r="33" spans="1:4" s="345" customFormat="1" ht="12" customHeight="1" thickBot="1">
      <c r="A33" s="337" t="s">
        <v>66</v>
      </c>
      <c r="B33" s="90" t="s">
        <v>246</v>
      </c>
      <c r="C33" s="461"/>
      <c r="D33" s="442"/>
    </row>
    <row r="34" spans="1:4" s="279" customFormat="1" ht="12" customHeight="1" thickBot="1">
      <c r="A34" s="155" t="s">
        <v>14</v>
      </c>
      <c r="B34" s="78" t="s">
        <v>332</v>
      </c>
      <c r="C34" s="456"/>
      <c r="D34" s="447"/>
    </row>
    <row r="35" spans="1:4" s="279" customFormat="1" ht="12" customHeight="1" thickBot="1">
      <c r="A35" s="155" t="s">
        <v>15</v>
      </c>
      <c r="B35" s="78" t="s">
        <v>364</v>
      </c>
      <c r="C35" s="462"/>
      <c r="D35" s="447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0</v>
      </c>
      <c r="D36" s="447"/>
    </row>
    <row r="37" spans="1:4" s="279" customFormat="1" ht="12" customHeight="1" thickBot="1">
      <c r="A37" s="181" t="s">
        <v>17</v>
      </c>
      <c r="B37" s="78" t="s">
        <v>366</v>
      </c>
      <c r="C37" s="234">
        <f>+C38+C39+C40</f>
        <v>6456</v>
      </c>
      <c r="D37" s="542">
        <f>+D38+D39+D40</f>
        <v>14701</v>
      </c>
    </row>
    <row r="38" spans="1:4" s="279" customFormat="1" ht="12" customHeight="1">
      <c r="A38" s="338" t="s">
        <v>367</v>
      </c>
      <c r="B38" s="339" t="s">
        <v>186</v>
      </c>
      <c r="C38" s="422"/>
      <c r="D38" s="547">
        <v>4884</v>
      </c>
    </row>
    <row r="39" spans="1:4" s="279" customFormat="1" ht="12" customHeight="1">
      <c r="A39" s="338" t="s">
        <v>368</v>
      </c>
      <c r="B39" s="340" t="s">
        <v>2</v>
      </c>
      <c r="C39" s="417"/>
      <c r="D39" s="544"/>
    </row>
    <row r="40" spans="1:4" s="345" customFormat="1" ht="12" customHeight="1" thickBot="1">
      <c r="A40" s="337" t="s">
        <v>369</v>
      </c>
      <c r="B40" s="90" t="s">
        <v>370</v>
      </c>
      <c r="C40" s="461">
        <v>6456</v>
      </c>
      <c r="D40" s="550">
        <v>9817</v>
      </c>
    </row>
    <row r="41" spans="1:4" s="345" customFormat="1" ht="15" customHeight="1" thickBot="1">
      <c r="A41" s="181" t="s">
        <v>18</v>
      </c>
      <c r="B41" s="182" t="s">
        <v>371</v>
      </c>
      <c r="C41" s="567">
        <f>C36+C37</f>
        <v>6456</v>
      </c>
      <c r="D41" s="542">
        <f>D36+D37</f>
        <v>14701</v>
      </c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6202</v>
      </c>
      <c r="D45" s="542">
        <f>SUM(D46:D50)</f>
        <v>14234</v>
      </c>
    </row>
    <row r="46" spans="1:4" ht="12" customHeight="1">
      <c r="A46" s="337" t="s">
        <v>71</v>
      </c>
      <c r="B46" s="7" t="s">
        <v>39</v>
      </c>
      <c r="C46" s="422">
        <v>2765</v>
      </c>
      <c r="D46" s="547">
        <v>2861</v>
      </c>
    </row>
    <row r="47" spans="1:4" ht="12" customHeight="1">
      <c r="A47" s="337" t="s">
        <v>72</v>
      </c>
      <c r="B47" s="6" t="s">
        <v>134</v>
      </c>
      <c r="C47" s="418">
        <v>791</v>
      </c>
      <c r="D47" s="550">
        <v>817</v>
      </c>
    </row>
    <row r="48" spans="1:4" ht="12" customHeight="1">
      <c r="A48" s="337" t="s">
        <v>73</v>
      </c>
      <c r="B48" s="6" t="s">
        <v>100</v>
      </c>
      <c r="C48" s="418">
        <v>2646</v>
      </c>
      <c r="D48" s="544">
        <v>10556</v>
      </c>
    </row>
    <row r="49" spans="1:4" ht="12" customHeight="1">
      <c r="A49" s="337" t="s">
        <v>74</v>
      </c>
      <c r="B49" s="6" t="s">
        <v>135</v>
      </c>
      <c r="C49" s="418"/>
      <c r="D49" s="547"/>
    </row>
    <row r="50" spans="1:4" ht="12" customHeight="1" thickBot="1">
      <c r="A50" s="337" t="s">
        <v>108</v>
      </c>
      <c r="B50" s="6" t="s">
        <v>136</v>
      </c>
      <c r="C50" s="418"/>
      <c r="D50" s="550"/>
    </row>
    <row r="51" spans="1:4" ht="12" customHeight="1" thickBot="1">
      <c r="A51" s="155" t="s">
        <v>10</v>
      </c>
      <c r="B51" s="78" t="s">
        <v>373</v>
      </c>
      <c r="C51" s="416">
        <f>SUM(C52:C54)</f>
        <v>254</v>
      </c>
      <c r="D51" s="542">
        <f>SUM(D52:D54)</f>
        <v>467</v>
      </c>
    </row>
    <row r="52" spans="1:4" s="346" customFormat="1" ht="12" customHeight="1">
      <c r="A52" s="337" t="s">
        <v>77</v>
      </c>
      <c r="B52" s="7" t="s">
        <v>176</v>
      </c>
      <c r="C52" s="422">
        <v>254</v>
      </c>
      <c r="D52" s="547">
        <v>467</v>
      </c>
    </row>
    <row r="53" spans="1:4" ht="12" customHeight="1">
      <c r="A53" s="337" t="s">
        <v>78</v>
      </c>
      <c r="B53" s="6" t="s">
        <v>138</v>
      </c>
      <c r="C53" s="418"/>
      <c r="D53" s="550"/>
    </row>
    <row r="54" spans="1:4" ht="12" customHeight="1">
      <c r="A54" s="337" t="s">
        <v>79</v>
      </c>
      <c r="B54" s="6" t="s">
        <v>48</v>
      </c>
      <c r="C54" s="418"/>
      <c r="D54" s="544"/>
    </row>
    <row r="55" spans="1:4" ht="12" customHeight="1" thickBot="1">
      <c r="A55" s="337" t="s">
        <v>80</v>
      </c>
      <c r="B55" s="6" t="s">
        <v>481</v>
      </c>
      <c r="C55" s="418"/>
      <c r="D55" s="551"/>
    </row>
    <row r="56" spans="1:4" ht="15" customHeight="1" thickBot="1">
      <c r="A56" s="155" t="s">
        <v>11</v>
      </c>
      <c r="B56" s="78" t="s">
        <v>5</v>
      </c>
      <c r="C56" s="456"/>
      <c r="D56" s="549"/>
    </row>
    <row r="57" spans="1:4" ht="13.5" thickBot="1">
      <c r="A57" s="155" t="s">
        <v>12</v>
      </c>
      <c r="B57" s="189" t="s">
        <v>486</v>
      </c>
      <c r="C57" s="457">
        <f>+C45+C51+C56</f>
        <v>6456</v>
      </c>
      <c r="D57" s="542">
        <f>+D45+D51+D56</f>
        <v>14701</v>
      </c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>
        <v>1</v>
      </c>
      <c r="D59" s="562">
        <v>1</v>
      </c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 t="str">
        <f>+CONCATENATE("9.4.2. melléklet a ……/",LEFT(ÖSSZEFÜGGÉSEK!A5,4),". (….) önkormányzati rendelethez")</f>
        <v>9.4.2. melléklet a ……/2015. (….) önkormányzati rendelethez</v>
      </c>
      <c r="D1" s="194" t="str">
        <f>+CONCATENATE("9.4.2. melléklet a ……/",LEFT(ÖSSZEFÜGGÉSEK!A5,4),". (….) önkormányzati rendelethez")</f>
        <v>9.4.2. melléklet a ……/2015. (….) önkormányzati rendelethez</v>
      </c>
    </row>
    <row r="2" spans="1:4" s="342" customFormat="1" ht="25.5" customHeight="1">
      <c r="A2" s="296" t="s">
        <v>154</v>
      </c>
      <c r="B2" s="271" t="s">
        <v>500</v>
      </c>
      <c r="C2" s="465"/>
      <c r="D2" s="433" t="s">
        <v>386</v>
      </c>
    </row>
    <row r="3" spans="1:4" s="342" customFormat="1" ht="24.75" thickBot="1">
      <c r="A3" s="335" t="s">
        <v>153</v>
      </c>
      <c r="B3" s="272" t="s">
        <v>375</v>
      </c>
      <c r="C3" s="466"/>
      <c r="D3" s="434" t="s">
        <v>50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482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447"/>
    </row>
    <row r="27" spans="1:4" s="345" customFormat="1" ht="12" customHeight="1">
      <c r="A27" s="338" t="s">
        <v>217</v>
      </c>
      <c r="B27" s="339" t="s">
        <v>359</v>
      </c>
      <c r="C27" s="422"/>
      <c r="D27" s="444"/>
    </row>
    <row r="28" spans="1:4" s="345" customFormat="1" ht="12" customHeight="1">
      <c r="A28" s="338" t="s">
        <v>220</v>
      </c>
      <c r="B28" s="340" t="s">
        <v>362</v>
      </c>
      <c r="C28" s="417"/>
      <c r="D28" s="442"/>
    </row>
    <row r="29" spans="1:4" s="345" customFormat="1" ht="12" customHeight="1" thickBot="1">
      <c r="A29" s="337" t="s">
        <v>221</v>
      </c>
      <c r="B29" s="90" t="s">
        <v>483</v>
      </c>
      <c r="C29" s="461"/>
      <c r="D29" s="440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447"/>
    </row>
    <row r="31" spans="1:4" s="345" customFormat="1" ht="12" customHeight="1">
      <c r="A31" s="338" t="s">
        <v>64</v>
      </c>
      <c r="B31" s="339" t="s">
        <v>244</v>
      </c>
      <c r="C31" s="422"/>
      <c r="D31" s="444"/>
    </row>
    <row r="32" spans="1:4" s="345" customFormat="1" ht="12" customHeight="1">
      <c r="A32" s="338" t="s">
        <v>65</v>
      </c>
      <c r="B32" s="340" t="s">
        <v>245</v>
      </c>
      <c r="C32" s="417"/>
      <c r="D32" s="440"/>
    </row>
    <row r="33" spans="1:4" s="345" customFormat="1" ht="12" customHeight="1" thickBot="1">
      <c r="A33" s="337" t="s">
        <v>66</v>
      </c>
      <c r="B33" s="90" t="s">
        <v>246</v>
      </c>
      <c r="C33" s="461"/>
      <c r="D33" s="442"/>
    </row>
    <row r="34" spans="1:4" s="279" customFormat="1" ht="12" customHeight="1" thickBot="1">
      <c r="A34" s="155" t="s">
        <v>14</v>
      </c>
      <c r="B34" s="78" t="s">
        <v>332</v>
      </c>
      <c r="C34" s="456"/>
      <c r="D34" s="447"/>
    </row>
    <row r="35" spans="1:4" s="279" customFormat="1" ht="12" customHeight="1" thickBot="1">
      <c r="A35" s="155" t="s">
        <v>15</v>
      </c>
      <c r="B35" s="78" t="s">
        <v>364</v>
      </c>
      <c r="C35" s="462"/>
      <c r="D35" s="447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0</v>
      </c>
      <c r="D36" s="447"/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0</v>
      </c>
      <c r="D37" s="447"/>
    </row>
    <row r="38" spans="1:4" s="279" customFormat="1" ht="12" customHeight="1">
      <c r="A38" s="338" t="s">
        <v>367</v>
      </c>
      <c r="B38" s="339" t="s">
        <v>186</v>
      </c>
      <c r="C38" s="422"/>
      <c r="D38" s="444"/>
    </row>
    <row r="39" spans="1:4" s="279" customFormat="1" ht="12" customHeight="1">
      <c r="A39" s="338" t="s">
        <v>368</v>
      </c>
      <c r="B39" s="340" t="s">
        <v>2</v>
      </c>
      <c r="C39" s="417"/>
      <c r="D39" s="440"/>
    </row>
    <row r="40" spans="1:4" s="345" customFormat="1" ht="12" customHeight="1" thickBot="1">
      <c r="A40" s="337" t="s">
        <v>369</v>
      </c>
      <c r="B40" s="90" t="s">
        <v>370</v>
      </c>
      <c r="C40" s="461"/>
      <c r="D40" s="442"/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0</v>
      </c>
      <c r="D41" s="447"/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0</v>
      </c>
      <c r="D45" s="447"/>
    </row>
    <row r="46" spans="1:4" ht="12" customHeight="1">
      <c r="A46" s="337" t="s">
        <v>71</v>
      </c>
      <c r="B46" s="7" t="s">
        <v>39</v>
      </c>
      <c r="C46" s="422"/>
      <c r="D46" s="444"/>
    </row>
    <row r="47" spans="1:4" ht="12" customHeight="1">
      <c r="A47" s="337" t="s">
        <v>72</v>
      </c>
      <c r="B47" s="6" t="s">
        <v>134</v>
      </c>
      <c r="C47" s="418"/>
      <c r="D47" s="442"/>
    </row>
    <row r="48" spans="1:4" ht="12" customHeight="1">
      <c r="A48" s="337" t="s">
        <v>73</v>
      </c>
      <c r="B48" s="6" t="s">
        <v>100</v>
      </c>
      <c r="C48" s="418"/>
      <c r="D48" s="440"/>
    </row>
    <row r="49" spans="1:4" ht="12" customHeight="1">
      <c r="A49" s="337" t="s">
        <v>74</v>
      </c>
      <c r="B49" s="6" t="s">
        <v>135</v>
      </c>
      <c r="C49" s="418"/>
      <c r="D49" s="444"/>
    </row>
    <row r="50" spans="1:4" ht="12" customHeight="1" thickBot="1">
      <c r="A50" s="337" t="s">
        <v>108</v>
      </c>
      <c r="B50" s="6" t="s">
        <v>136</v>
      </c>
      <c r="C50" s="418"/>
      <c r="D50" s="442"/>
    </row>
    <row r="51" spans="1:4" ht="12" customHeight="1" thickBot="1">
      <c r="A51" s="155" t="s">
        <v>10</v>
      </c>
      <c r="B51" s="78" t="s">
        <v>373</v>
      </c>
      <c r="C51" s="416">
        <f>SUM(C52:C54)</f>
        <v>0</v>
      </c>
      <c r="D51" s="447"/>
    </row>
    <row r="52" spans="1:4" s="346" customFormat="1" ht="12" customHeight="1">
      <c r="A52" s="337" t="s">
        <v>77</v>
      </c>
      <c r="B52" s="7" t="s">
        <v>176</v>
      </c>
      <c r="C52" s="422"/>
      <c r="D52" s="444"/>
    </row>
    <row r="53" spans="1:4" ht="12" customHeight="1">
      <c r="A53" s="337" t="s">
        <v>78</v>
      </c>
      <c r="B53" s="6" t="s">
        <v>138</v>
      </c>
      <c r="C53" s="418"/>
      <c r="D53" s="442"/>
    </row>
    <row r="54" spans="1:4" ht="12" customHeight="1">
      <c r="A54" s="337" t="s">
        <v>79</v>
      </c>
      <c r="B54" s="6" t="s">
        <v>48</v>
      </c>
      <c r="C54" s="418"/>
      <c r="D54" s="440"/>
    </row>
    <row r="55" spans="1:4" ht="12" customHeight="1" thickBot="1">
      <c r="A55" s="337" t="s">
        <v>80</v>
      </c>
      <c r="B55" s="6" t="s">
        <v>481</v>
      </c>
      <c r="C55" s="418"/>
      <c r="D55" s="448"/>
    </row>
    <row r="56" spans="1:4" ht="15" customHeight="1" thickBot="1">
      <c r="A56" s="155" t="s">
        <v>11</v>
      </c>
      <c r="B56" s="78" t="s">
        <v>5</v>
      </c>
      <c r="C56" s="456"/>
      <c r="D56" s="447"/>
    </row>
    <row r="57" spans="1:4" ht="15.75" thickBot="1">
      <c r="A57" s="155" t="s">
        <v>12</v>
      </c>
      <c r="B57" s="189" t="s">
        <v>486</v>
      </c>
      <c r="C57" s="457">
        <f>+C45+C51+C56</f>
        <v>0</v>
      </c>
      <c r="D57" s="447"/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/>
      <c r="D59" s="447"/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53">
      <selection activeCell="D116" sqref="D116"/>
    </sheetView>
  </sheetViews>
  <sheetFormatPr defaultColWidth="9.00390625" defaultRowHeight="12.75"/>
  <cols>
    <col min="1" max="1" width="9.50390625" style="281" customWidth="1"/>
    <col min="2" max="2" width="58.625" style="281" customWidth="1"/>
    <col min="3" max="3" width="21.625" style="282" customWidth="1"/>
    <col min="4" max="4" width="21.625" style="303" customWidth="1"/>
    <col min="5" max="16384" width="9.375" style="303" customWidth="1"/>
  </cols>
  <sheetData>
    <row r="1" spans="1:3" ht="15.75" customHeight="1">
      <c r="A1" s="574" t="s">
        <v>6</v>
      </c>
      <c r="B1" s="574"/>
      <c r="C1" s="574"/>
    </row>
    <row r="2" spans="1:4" ht="15.75" customHeight="1" thickBot="1">
      <c r="A2" s="575" t="s">
        <v>112</v>
      </c>
      <c r="B2" s="575"/>
      <c r="C2" s="229" t="s">
        <v>177</v>
      </c>
      <c r="D2" s="229" t="s">
        <v>177</v>
      </c>
    </row>
    <row r="3" spans="1:4" ht="37.5" customHeight="1" thickBot="1">
      <c r="A3" s="21" t="s">
        <v>59</v>
      </c>
      <c r="B3" s="22" t="s">
        <v>8</v>
      </c>
      <c r="C3" s="30" t="str">
        <f>+CONCATENATE(LEFT(ÖSSZEFÜGGÉSEK!A5,4),". évi előirányzat")</f>
        <v>2015. évi előirányzat</v>
      </c>
      <c r="D3" s="386" t="s">
        <v>522</v>
      </c>
    </row>
    <row r="4" spans="1:4" s="304" customFormat="1" ht="12" customHeight="1" thickBot="1">
      <c r="A4" s="298" t="s">
        <v>452</v>
      </c>
      <c r="B4" s="299" t="s">
        <v>453</v>
      </c>
      <c r="C4" s="300" t="s">
        <v>454</v>
      </c>
      <c r="D4" s="387" t="s">
        <v>456</v>
      </c>
    </row>
    <row r="5" spans="1:4" s="305" customFormat="1" ht="12" customHeight="1" thickBot="1">
      <c r="A5" s="18" t="s">
        <v>9</v>
      </c>
      <c r="B5" s="19" t="s">
        <v>201</v>
      </c>
      <c r="C5" s="219">
        <f>+C6+C7+C8+C9+C10+C11</f>
        <v>174417</v>
      </c>
      <c r="D5" s="219">
        <f>+D6+D7+D8+D9+D10+D11</f>
        <v>224012</v>
      </c>
    </row>
    <row r="6" spans="1:4" s="305" customFormat="1" ht="12" customHeight="1">
      <c r="A6" s="13" t="s">
        <v>71</v>
      </c>
      <c r="B6" s="306" t="s">
        <v>202</v>
      </c>
      <c r="C6" s="222">
        <v>68662</v>
      </c>
      <c r="D6" s="470">
        <v>68662</v>
      </c>
    </row>
    <row r="7" spans="1:4" s="305" customFormat="1" ht="12" customHeight="1">
      <c r="A7" s="12" t="s">
        <v>72</v>
      </c>
      <c r="B7" s="307" t="s">
        <v>203</v>
      </c>
      <c r="C7" s="221">
        <v>25611</v>
      </c>
      <c r="D7" s="471">
        <v>25879</v>
      </c>
    </row>
    <row r="8" spans="1:4" s="305" customFormat="1" ht="12" customHeight="1">
      <c r="A8" s="12" t="s">
        <v>73</v>
      </c>
      <c r="B8" s="307" t="s">
        <v>204</v>
      </c>
      <c r="C8" s="221">
        <v>34184</v>
      </c>
      <c r="D8" s="471">
        <v>42139</v>
      </c>
    </row>
    <row r="9" spans="1:4" s="305" customFormat="1" ht="12" customHeight="1">
      <c r="A9" s="12" t="s">
        <v>74</v>
      </c>
      <c r="B9" s="307" t="s">
        <v>205</v>
      </c>
      <c r="C9" s="221">
        <v>1793</v>
      </c>
      <c r="D9" s="471">
        <v>1919</v>
      </c>
    </row>
    <row r="10" spans="1:4" s="305" customFormat="1" ht="12" customHeight="1">
      <c r="A10" s="12" t="s">
        <v>108</v>
      </c>
      <c r="B10" s="215" t="s">
        <v>388</v>
      </c>
      <c r="C10" s="221">
        <v>44167</v>
      </c>
      <c r="D10" s="471">
        <v>85413</v>
      </c>
    </row>
    <row r="11" spans="1:4" s="305" customFormat="1" ht="12" customHeight="1" thickBot="1">
      <c r="A11" s="14" t="s">
        <v>75</v>
      </c>
      <c r="B11" s="216" t="s">
        <v>389</v>
      </c>
      <c r="C11" s="221"/>
      <c r="D11" s="472"/>
    </row>
    <row r="12" spans="1:4" s="305" customFormat="1" ht="12" customHeight="1" thickBot="1">
      <c r="A12" s="18" t="s">
        <v>10</v>
      </c>
      <c r="B12" s="214" t="s">
        <v>206</v>
      </c>
      <c r="C12" s="219">
        <f>+C13+C14+C15+C16+C17</f>
        <v>55607</v>
      </c>
      <c r="D12" s="219">
        <f>+D13+D14+D15+D16+D17</f>
        <v>189946</v>
      </c>
    </row>
    <row r="13" spans="1:4" s="305" customFormat="1" ht="12" customHeight="1">
      <c r="A13" s="13" t="s">
        <v>77</v>
      </c>
      <c r="B13" s="306" t="s">
        <v>207</v>
      </c>
      <c r="C13" s="222"/>
      <c r="D13" s="470"/>
    </row>
    <row r="14" spans="1:4" s="305" customFormat="1" ht="12" customHeight="1">
      <c r="A14" s="12" t="s">
        <v>78</v>
      </c>
      <c r="B14" s="307" t="s">
        <v>208</v>
      </c>
      <c r="C14" s="221"/>
      <c r="D14" s="471"/>
    </row>
    <row r="15" spans="1:4" s="305" customFormat="1" ht="12" customHeight="1">
      <c r="A15" s="12" t="s">
        <v>79</v>
      </c>
      <c r="B15" s="307" t="s">
        <v>377</v>
      </c>
      <c r="C15" s="221"/>
      <c r="D15" s="471"/>
    </row>
    <row r="16" spans="1:4" s="305" customFormat="1" ht="12" customHeight="1">
      <c r="A16" s="12" t="s">
        <v>80</v>
      </c>
      <c r="B16" s="307" t="s">
        <v>378</v>
      </c>
      <c r="C16" s="221"/>
      <c r="D16" s="471"/>
    </row>
    <row r="17" spans="1:4" s="305" customFormat="1" ht="12" customHeight="1">
      <c r="A17" s="12" t="s">
        <v>81</v>
      </c>
      <c r="B17" s="307" t="s">
        <v>209</v>
      </c>
      <c r="C17" s="221">
        <v>55607</v>
      </c>
      <c r="D17" s="471">
        <v>189946</v>
      </c>
    </row>
    <row r="18" spans="1:4" s="305" customFormat="1" ht="12" customHeight="1" thickBot="1">
      <c r="A18" s="14" t="s">
        <v>87</v>
      </c>
      <c r="B18" s="216" t="s">
        <v>210</v>
      </c>
      <c r="C18" s="223"/>
      <c r="D18" s="472"/>
    </row>
    <row r="19" spans="1:4" s="305" customFormat="1" ht="12" customHeight="1" thickBot="1">
      <c r="A19" s="18" t="s">
        <v>11</v>
      </c>
      <c r="B19" s="19" t="s">
        <v>211</v>
      </c>
      <c r="C19" s="219">
        <f>+C20+C21+C22+C23+C24</f>
        <v>20593</v>
      </c>
      <c r="D19" s="219">
        <f>+D20+D21+D22+D23+D24</f>
        <v>91507</v>
      </c>
    </row>
    <row r="20" spans="1:4" s="305" customFormat="1" ht="12" customHeight="1">
      <c r="A20" s="13" t="s">
        <v>60</v>
      </c>
      <c r="B20" s="306" t="s">
        <v>212</v>
      </c>
      <c r="C20" s="222">
        <v>20593</v>
      </c>
      <c r="D20" s="470">
        <v>66973</v>
      </c>
    </row>
    <row r="21" spans="1:4" s="305" customFormat="1" ht="12" customHeight="1">
      <c r="A21" s="12" t="s">
        <v>61</v>
      </c>
      <c r="B21" s="307" t="s">
        <v>213</v>
      </c>
      <c r="C21" s="221"/>
      <c r="D21" s="471"/>
    </row>
    <row r="22" spans="1:4" s="305" customFormat="1" ht="12" customHeight="1">
      <c r="A22" s="12" t="s">
        <v>62</v>
      </c>
      <c r="B22" s="307" t="s">
        <v>379</v>
      </c>
      <c r="C22" s="221"/>
      <c r="D22" s="471">
        <v>5000</v>
      </c>
    </row>
    <row r="23" spans="1:4" s="305" customFormat="1" ht="12" customHeight="1">
      <c r="A23" s="12" t="s">
        <v>63</v>
      </c>
      <c r="B23" s="307" t="s">
        <v>380</v>
      </c>
      <c r="C23" s="221"/>
      <c r="D23" s="471"/>
    </row>
    <row r="24" spans="1:4" s="305" customFormat="1" ht="12" customHeight="1">
      <c r="A24" s="12" t="s">
        <v>122</v>
      </c>
      <c r="B24" s="307" t="s">
        <v>214</v>
      </c>
      <c r="C24" s="221"/>
      <c r="D24" s="471">
        <v>19534</v>
      </c>
    </row>
    <row r="25" spans="1:4" s="305" customFormat="1" ht="12" customHeight="1" thickBot="1">
      <c r="A25" s="14" t="s">
        <v>123</v>
      </c>
      <c r="B25" s="308" t="s">
        <v>215</v>
      </c>
      <c r="C25" s="223"/>
      <c r="D25" s="472"/>
    </row>
    <row r="26" spans="1:4" s="305" customFormat="1" ht="12" customHeight="1" thickBot="1">
      <c r="A26" s="18" t="s">
        <v>124</v>
      </c>
      <c r="B26" s="19" t="s">
        <v>216</v>
      </c>
      <c r="C26" s="225">
        <f>+C27+C31+C32+C33</f>
        <v>19380</v>
      </c>
      <c r="D26" s="225">
        <f>+D27+D31+D32+D33</f>
        <v>19380</v>
      </c>
    </row>
    <row r="27" spans="1:4" s="305" customFormat="1" ht="12" customHeight="1">
      <c r="A27" s="13" t="s">
        <v>217</v>
      </c>
      <c r="B27" s="306" t="s">
        <v>395</v>
      </c>
      <c r="C27" s="301">
        <f>+C28+C29+C30</f>
        <v>16380</v>
      </c>
      <c r="D27" s="470">
        <v>16380</v>
      </c>
    </row>
    <row r="28" spans="1:4" s="305" customFormat="1" ht="12" customHeight="1">
      <c r="A28" s="12" t="s">
        <v>218</v>
      </c>
      <c r="B28" s="307" t="s">
        <v>223</v>
      </c>
      <c r="C28" s="221">
        <v>480</v>
      </c>
      <c r="D28" s="471">
        <v>480</v>
      </c>
    </row>
    <row r="29" spans="1:4" s="305" customFormat="1" ht="12" customHeight="1">
      <c r="A29" s="12" t="s">
        <v>219</v>
      </c>
      <c r="B29" s="307" t="s">
        <v>224</v>
      </c>
      <c r="C29" s="221">
        <v>15900</v>
      </c>
      <c r="D29" s="471">
        <v>15900</v>
      </c>
    </row>
    <row r="30" spans="1:4" s="305" customFormat="1" ht="12" customHeight="1">
      <c r="A30" s="12" t="s">
        <v>393</v>
      </c>
      <c r="B30" s="362" t="s">
        <v>394</v>
      </c>
      <c r="C30" s="221"/>
      <c r="D30" s="471"/>
    </row>
    <row r="31" spans="1:4" s="305" customFormat="1" ht="12" customHeight="1">
      <c r="A31" s="12" t="s">
        <v>220</v>
      </c>
      <c r="B31" s="307" t="s">
        <v>225</v>
      </c>
      <c r="C31" s="221">
        <v>2500</v>
      </c>
      <c r="D31" s="471">
        <v>2500</v>
      </c>
    </row>
    <row r="32" spans="1:4" s="305" customFormat="1" ht="12" customHeight="1">
      <c r="A32" s="12" t="s">
        <v>221</v>
      </c>
      <c r="B32" s="307" t="s">
        <v>226</v>
      </c>
      <c r="C32" s="221"/>
      <c r="D32" s="471"/>
    </row>
    <row r="33" spans="1:4" s="305" customFormat="1" ht="12" customHeight="1" thickBot="1">
      <c r="A33" s="14" t="s">
        <v>222</v>
      </c>
      <c r="B33" s="308" t="s">
        <v>227</v>
      </c>
      <c r="C33" s="223">
        <v>500</v>
      </c>
      <c r="D33" s="472">
        <v>500</v>
      </c>
    </row>
    <row r="34" spans="1:4" s="305" customFormat="1" ht="12" customHeight="1" thickBot="1">
      <c r="A34" s="18" t="s">
        <v>13</v>
      </c>
      <c r="B34" s="19" t="s">
        <v>390</v>
      </c>
      <c r="C34" s="219">
        <f>SUM(C35:C45)</f>
        <v>21128</v>
      </c>
      <c r="D34" s="219">
        <f>SUM(D35:D45)</f>
        <v>21128</v>
      </c>
    </row>
    <row r="35" spans="1:4" s="305" customFormat="1" ht="12" customHeight="1">
      <c r="A35" s="13" t="s">
        <v>64</v>
      </c>
      <c r="B35" s="306" t="s">
        <v>230</v>
      </c>
      <c r="C35" s="222">
        <v>4000</v>
      </c>
      <c r="D35" s="470">
        <v>4000</v>
      </c>
    </row>
    <row r="36" spans="1:4" s="305" customFormat="1" ht="12" customHeight="1">
      <c r="A36" s="12" t="s">
        <v>65</v>
      </c>
      <c r="B36" s="307" t="s">
        <v>231</v>
      </c>
      <c r="C36" s="221">
        <v>4551</v>
      </c>
      <c r="D36" s="471">
        <v>4551</v>
      </c>
    </row>
    <row r="37" spans="1:4" s="305" customFormat="1" ht="12" customHeight="1">
      <c r="A37" s="12" t="s">
        <v>66</v>
      </c>
      <c r="B37" s="307" t="s">
        <v>232</v>
      </c>
      <c r="C37" s="221">
        <v>186</v>
      </c>
      <c r="D37" s="471">
        <v>186</v>
      </c>
    </row>
    <row r="38" spans="1:4" s="305" customFormat="1" ht="12" customHeight="1">
      <c r="A38" s="12" t="s">
        <v>126</v>
      </c>
      <c r="B38" s="307" t="s">
        <v>233</v>
      </c>
      <c r="C38" s="221"/>
      <c r="D38" s="471"/>
    </row>
    <row r="39" spans="1:4" s="305" customFormat="1" ht="12" customHeight="1">
      <c r="A39" s="12" t="s">
        <v>127</v>
      </c>
      <c r="B39" s="307" t="s">
        <v>234</v>
      </c>
      <c r="C39" s="221">
        <v>1336</v>
      </c>
      <c r="D39" s="471">
        <v>1336</v>
      </c>
    </row>
    <row r="40" spans="1:4" s="305" customFormat="1" ht="12" customHeight="1">
      <c r="A40" s="12" t="s">
        <v>128</v>
      </c>
      <c r="B40" s="307" t="s">
        <v>235</v>
      </c>
      <c r="C40" s="221">
        <v>2215</v>
      </c>
      <c r="D40" s="471">
        <v>2215</v>
      </c>
    </row>
    <row r="41" spans="1:4" s="305" customFormat="1" ht="12" customHeight="1">
      <c r="A41" s="12" t="s">
        <v>129</v>
      </c>
      <c r="B41" s="307" t="s">
        <v>236</v>
      </c>
      <c r="C41" s="221">
        <v>140</v>
      </c>
      <c r="D41" s="471">
        <v>140</v>
      </c>
    </row>
    <row r="42" spans="1:4" s="305" customFormat="1" ht="12" customHeight="1">
      <c r="A42" s="12" t="s">
        <v>130</v>
      </c>
      <c r="B42" s="307" t="s">
        <v>237</v>
      </c>
      <c r="C42" s="221">
        <v>8700</v>
      </c>
      <c r="D42" s="471">
        <v>8700</v>
      </c>
    </row>
    <row r="43" spans="1:4" s="305" customFormat="1" ht="12" customHeight="1">
      <c r="A43" s="12" t="s">
        <v>228</v>
      </c>
      <c r="B43" s="307" t="s">
        <v>238</v>
      </c>
      <c r="C43" s="224"/>
      <c r="D43" s="471"/>
    </row>
    <row r="44" spans="1:4" s="305" customFormat="1" ht="12" customHeight="1">
      <c r="A44" s="14" t="s">
        <v>229</v>
      </c>
      <c r="B44" s="308" t="s">
        <v>392</v>
      </c>
      <c r="C44" s="295"/>
      <c r="D44" s="471"/>
    </row>
    <row r="45" spans="1:4" s="305" customFormat="1" ht="12" customHeight="1" thickBot="1">
      <c r="A45" s="14" t="s">
        <v>391</v>
      </c>
      <c r="B45" s="216" t="s">
        <v>239</v>
      </c>
      <c r="C45" s="295"/>
      <c r="D45" s="472"/>
    </row>
    <row r="46" spans="1:4" s="305" customFormat="1" ht="12" customHeight="1" thickBot="1">
      <c r="A46" s="18" t="s">
        <v>14</v>
      </c>
      <c r="B46" s="19" t="s">
        <v>240</v>
      </c>
      <c r="C46" s="219">
        <f>SUM(C47:C51)</f>
        <v>0</v>
      </c>
      <c r="D46" s="473"/>
    </row>
    <row r="47" spans="1:4" s="305" customFormat="1" ht="12" customHeight="1">
      <c r="A47" s="13" t="s">
        <v>67</v>
      </c>
      <c r="B47" s="306" t="s">
        <v>244</v>
      </c>
      <c r="C47" s="347"/>
      <c r="D47" s="470"/>
    </row>
    <row r="48" spans="1:4" s="305" customFormat="1" ht="12" customHeight="1">
      <c r="A48" s="12" t="s">
        <v>68</v>
      </c>
      <c r="B48" s="307" t="s">
        <v>245</v>
      </c>
      <c r="C48" s="224"/>
      <c r="D48" s="471"/>
    </row>
    <row r="49" spans="1:4" s="305" customFormat="1" ht="12" customHeight="1">
      <c r="A49" s="12" t="s">
        <v>241</v>
      </c>
      <c r="B49" s="307" t="s">
        <v>246</v>
      </c>
      <c r="C49" s="224"/>
      <c r="D49" s="471"/>
    </row>
    <row r="50" spans="1:4" s="305" customFormat="1" ht="12" customHeight="1">
      <c r="A50" s="12" t="s">
        <v>242</v>
      </c>
      <c r="B50" s="307" t="s">
        <v>247</v>
      </c>
      <c r="C50" s="224"/>
      <c r="D50" s="471"/>
    </row>
    <row r="51" spans="1:4" s="305" customFormat="1" ht="12" customHeight="1" thickBot="1">
      <c r="A51" s="14" t="s">
        <v>243</v>
      </c>
      <c r="B51" s="216" t="s">
        <v>248</v>
      </c>
      <c r="C51" s="295"/>
      <c r="D51" s="472"/>
    </row>
    <row r="52" spans="1:4" s="305" customFormat="1" ht="12" customHeight="1" thickBot="1">
      <c r="A52" s="18" t="s">
        <v>131</v>
      </c>
      <c r="B52" s="19" t="s">
        <v>249</v>
      </c>
      <c r="C52" s="219">
        <f>SUM(C53:C55)</f>
        <v>0</v>
      </c>
      <c r="D52" s="473">
        <f>SUM(D53:D55)</f>
        <v>1440</v>
      </c>
    </row>
    <row r="53" spans="1:4" s="305" customFormat="1" ht="12" customHeight="1">
      <c r="A53" s="13" t="s">
        <v>69</v>
      </c>
      <c r="B53" s="306" t="s">
        <v>250</v>
      </c>
      <c r="C53" s="222"/>
      <c r="D53" s="470"/>
    </row>
    <row r="54" spans="1:4" s="305" customFormat="1" ht="12" customHeight="1">
      <c r="A54" s="12" t="s">
        <v>70</v>
      </c>
      <c r="B54" s="307" t="s">
        <v>381</v>
      </c>
      <c r="C54" s="221"/>
      <c r="D54" s="471"/>
    </row>
    <row r="55" spans="1:4" s="305" customFormat="1" ht="12" customHeight="1">
      <c r="A55" s="12" t="s">
        <v>253</v>
      </c>
      <c r="B55" s="307" t="s">
        <v>251</v>
      </c>
      <c r="C55" s="221"/>
      <c r="D55" s="471">
        <v>1440</v>
      </c>
    </row>
    <row r="56" spans="1:4" s="305" customFormat="1" ht="12" customHeight="1" thickBot="1">
      <c r="A56" s="14" t="s">
        <v>254</v>
      </c>
      <c r="B56" s="216" t="s">
        <v>252</v>
      </c>
      <c r="C56" s="223"/>
      <c r="D56" s="472"/>
    </row>
    <row r="57" spans="1:4" s="305" customFormat="1" ht="12" customHeight="1" thickBot="1">
      <c r="A57" s="18" t="s">
        <v>16</v>
      </c>
      <c r="B57" s="214" t="s">
        <v>255</v>
      </c>
      <c r="C57" s="219">
        <f>SUM(C58:C60)</f>
        <v>90</v>
      </c>
      <c r="D57" s="219">
        <f>SUM(D58:D60)</f>
        <v>16197</v>
      </c>
    </row>
    <row r="58" spans="1:4" s="305" customFormat="1" ht="12" customHeight="1">
      <c r="A58" s="13" t="s">
        <v>132</v>
      </c>
      <c r="B58" s="306" t="s">
        <v>257</v>
      </c>
      <c r="C58" s="224"/>
      <c r="D58" s="470"/>
    </row>
    <row r="59" spans="1:4" s="305" customFormat="1" ht="21.75" customHeight="1">
      <c r="A59" s="12" t="s">
        <v>133</v>
      </c>
      <c r="B59" s="307" t="s">
        <v>382</v>
      </c>
      <c r="C59" s="224"/>
      <c r="D59" s="471">
        <v>16107</v>
      </c>
    </row>
    <row r="60" spans="1:4" s="305" customFormat="1" ht="12" customHeight="1">
      <c r="A60" s="12" t="s">
        <v>178</v>
      </c>
      <c r="B60" s="307" t="s">
        <v>258</v>
      </c>
      <c r="C60" s="224">
        <v>90</v>
      </c>
      <c r="D60" s="471">
        <v>90</v>
      </c>
    </row>
    <row r="61" spans="1:4" s="305" customFormat="1" ht="12" customHeight="1" thickBot="1">
      <c r="A61" s="14" t="s">
        <v>256</v>
      </c>
      <c r="B61" s="216" t="s">
        <v>259</v>
      </c>
      <c r="C61" s="224"/>
      <c r="D61" s="472"/>
    </row>
    <row r="62" spans="1:4" s="305" customFormat="1" ht="12" customHeight="1" thickBot="1">
      <c r="A62" s="369" t="s">
        <v>435</v>
      </c>
      <c r="B62" s="19" t="s">
        <v>260</v>
      </c>
      <c r="C62" s="225">
        <f>+C5+C12+C19+C26+C34+C46+C52+C57</f>
        <v>291215</v>
      </c>
      <c r="D62" s="225">
        <f>+D5+D12+D19+D26+D34+D46+D52+D57</f>
        <v>563610</v>
      </c>
    </row>
    <row r="63" spans="1:4" s="305" customFormat="1" ht="12" customHeight="1" thickBot="1">
      <c r="A63" s="349" t="s">
        <v>261</v>
      </c>
      <c r="B63" s="214" t="s">
        <v>262</v>
      </c>
      <c r="C63" s="219">
        <f>SUM(C64:C66)</f>
        <v>0</v>
      </c>
      <c r="D63" s="473"/>
    </row>
    <row r="64" spans="1:4" s="305" customFormat="1" ht="12" customHeight="1">
      <c r="A64" s="13" t="s">
        <v>293</v>
      </c>
      <c r="B64" s="306" t="s">
        <v>263</v>
      </c>
      <c r="C64" s="224"/>
      <c r="D64" s="470"/>
    </row>
    <row r="65" spans="1:4" s="305" customFormat="1" ht="12" customHeight="1">
      <c r="A65" s="12" t="s">
        <v>302</v>
      </c>
      <c r="B65" s="307" t="s">
        <v>264</v>
      </c>
      <c r="C65" s="224"/>
      <c r="D65" s="471"/>
    </row>
    <row r="66" spans="1:4" s="305" customFormat="1" ht="12" customHeight="1" thickBot="1">
      <c r="A66" s="14" t="s">
        <v>303</v>
      </c>
      <c r="B66" s="363" t="s">
        <v>420</v>
      </c>
      <c r="C66" s="224"/>
      <c r="D66" s="472"/>
    </row>
    <row r="67" spans="1:4" s="305" customFormat="1" ht="12" customHeight="1" thickBot="1">
      <c r="A67" s="349" t="s">
        <v>266</v>
      </c>
      <c r="B67" s="214" t="s">
        <v>267</v>
      </c>
      <c r="C67" s="219">
        <f>SUM(C68:C71)</f>
        <v>0</v>
      </c>
      <c r="D67" s="482">
        <f>SUM(D68:D71)</f>
        <v>300000</v>
      </c>
    </row>
    <row r="68" spans="1:4" s="305" customFormat="1" ht="12" customHeight="1">
      <c r="A68" s="13" t="s">
        <v>109</v>
      </c>
      <c r="B68" s="306" t="s">
        <v>268</v>
      </c>
      <c r="C68" s="224"/>
      <c r="D68" s="470">
        <v>300000</v>
      </c>
    </row>
    <row r="69" spans="1:4" s="305" customFormat="1" ht="12" customHeight="1">
      <c r="A69" s="12" t="s">
        <v>110</v>
      </c>
      <c r="B69" s="307" t="s">
        <v>269</v>
      </c>
      <c r="C69" s="224"/>
      <c r="D69" s="471"/>
    </row>
    <row r="70" spans="1:4" s="305" customFormat="1" ht="12" customHeight="1">
      <c r="A70" s="12" t="s">
        <v>294</v>
      </c>
      <c r="B70" s="307" t="s">
        <v>270</v>
      </c>
      <c r="C70" s="224"/>
      <c r="D70" s="471"/>
    </row>
    <row r="71" spans="1:4" s="305" customFormat="1" ht="12" customHeight="1" thickBot="1">
      <c r="A71" s="14" t="s">
        <v>295</v>
      </c>
      <c r="B71" s="216" t="s">
        <v>271</v>
      </c>
      <c r="C71" s="224"/>
      <c r="D71" s="472"/>
    </row>
    <row r="72" spans="1:4" s="305" customFormat="1" ht="12" customHeight="1" thickBot="1">
      <c r="A72" s="349" t="s">
        <v>272</v>
      </c>
      <c r="B72" s="214" t="s">
        <v>273</v>
      </c>
      <c r="C72" s="219">
        <f>SUM(C73:C74)</f>
        <v>0</v>
      </c>
      <c r="D72" s="219">
        <f>SUM(D73:D74)</f>
        <v>42590</v>
      </c>
    </row>
    <row r="73" spans="1:4" s="305" customFormat="1" ht="12" customHeight="1">
      <c r="A73" s="13" t="s">
        <v>296</v>
      </c>
      <c r="B73" s="306" t="s">
        <v>274</v>
      </c>
      <c r="C73" s="224"/>
      <c r="D73" s="470">
        <v>42590</v>
      </c>
    </row>
    <row r="74" spans="1:4" s="305" customFormat="1" ht="12" customHeight="1" thickBot="1">
      <c r="A74" s="14" t="s">
        <v>297</v>
      </c>
      <c r="B74" s="216" t="s">
        <v>275</v>
      </c>
      <c r="C74" s="224"/>
      <c r="D74" s="472"/>
    </row>
    <row r="75" spans="1:4" s="305" customFormat="1" ht="12" customHeight="1" thickBot="1">
      <c r="A75" s="349" t="s">
        <v>276</v>
      </c>
      <c r="B75" s="214" t="s">
        <v>277</v>
      </c>
      <c r="C75" s="219">
        <f>SUM(C76:C78)</f>
        <v>0</v>
      </c>
      <c r="D75" s="473"/>
    </row>
    <row r="76" spans="1:4" s="305" customFormat="1" ht="12" customHeight="1">
      <c r="A76" s="13" t="s">
        <v>298</v>
      </c>
      <c r="B76" s="306" t="s">
        <v>278</v>
      </c>
      <c r="C76" s="224"/>
      <c r="D76" s="470"/>
    </row>
    <row r="77" spans="1:4" s="305" customFormat="1" ht="12" customHeight="1">
      <c r="A77" s="12" t="s">
        <v>299</v>
      </c>
      <c r="B77" s="307" t="s">
        <v>279</v>
      </c>
      <c r="C77" s="224"/>
      <c r="D77" s="471"/>
    </row>
    <row r="78" spans="1:4" s="305" customFormat="1" ht="12" customHeight="1" thickBot="1">
      <c r="A78" s="14" t="s">
        <v>300</v>
      </c>
      <c r="B78" s="216" t="s">
        <v>280</v>
      </c>
      <c r="C78" s="224"/>
      <c r="D78" s="472"/>
    </row>
    <row r="79" spans="1:4" s="305" customFormat="1" ht="12" customHeight="1" thickBot="1">
      <c r="A79" s="349" t="s">
        <v>281</v>
      </c>
      <c r="B79" s="214" t="s">
        <v>301</v>
      </c>
      <c r="C79" s="219">
        <f>SUM(C80:C83)</f>
        <v>0</v>
      </c>
      <c r="D79" s="473"/>
    </row>
    <row r="80" spans="1:4" s="305" customFormat="1" ht="12" customHeight="1">
      <c r="A80" s="310" t="s">
        <v>282</v>
      </c>
      <c r="B80" s="306" t="s">
        <v>283</v>
      </c>
      <c r="C80" s="224"/>
      <c r="D80" s="470"/>
    </row>
    <row r="81" spans="1:4" s="305" customFormat="1" ht="12" customHeight="1">
      <c r="A81" s="311" t="s">
        <v>284</v>
      </c>
      <c r="B81" s="307" t="s">
        <v>285</v>
      </c>
      <c r="C81" s="224"/>
      <c r="D81" s="471"/>
    </row>
    <row r="82" spans="1:4" s="305" customFormat="1" ht="12" customHeight="1">
      <c r="A82" s="311" t="s">
        <v>286</v>
      </c>
      <c r="B82" s="307" t="s">
        <v>287</v>
      </c>
      <c r="C82" s="224"/>
      <c r="D82" s="471"/>
    </row>
    <row r="83" spans="1:4" s="305" customFormat="1" ht="12" customHeight="1" thickBot="1">
      <c r="A83" s="312" t="s">
        <v>288</v>
      </c>
      <c r="B83" s="216" t="s">
        <v>289</v>
      </c>
      <c r="C83" s="224"/>
      <c r="D83" s="472"/>
    </row>
    <row r="84" spans="1:4" s="305" customFormat="1" ht="12" customHeight="1" thickBot="1">
      <c r="A84" s="349" t="s">
        <v>290</v>
      </c>
      <c r="B84" s="214" t="s">
        <v>434</v>
      </c>
      <c r="C84" s="348"/>
      <c r="D84" s="473"/>
    </row>
    <row r="85" spans="1:4" s="305" customFormat="1" ht="13.5" customHeight="1" thickBot="1">
      <c r="A85" s="349" t="s">
        <v>292</v>
      </c>
      <c r="B85" s="214" t="s">
        <v>291</v>
      </c>
      <c r="C85" s="348"/>
      <c r="D85" s="473"/>
    </row>
    <row r="86" spans="1:4" s="305" customFormat="1" ht="15.75" customHeight="1" thickBot="1">
      <c r="A86" s="349" t="s">
        <v>304</v>
      </c>
      <c r="B86" s="313" t="s">
        <v>437</v>
      </c>
      <c r="C86" s="225">
        <f>+C63+C67+C72+C75+C79+C85+C84</f>
        <v>0</v>
      </c>
      <c r="D86" s="225">
        <f>+D63+D67+D72+D75+D79+D85+D84</f>
        <v>342590</v>
      </c>
    </row>
    <row r="87" spans="1:4" s="305" customFormat="1" ht="24" customHeight="1" thickBot="1">
      <c r="A87" s="350" t="s">
        <v>436</v>
      </c>
      <c r="B87" s="314" t="s">
        <v>438</v>
      </c>
      <c r="C87" s="225">
        <f>+C62+C86</f>
        <v>291215</v>
      </c>
      <c r="D87" s="225">
        <f>+D62+D86</f>
        <v>906200</v>
      </c>
    </row>
    <row r="88" spans="1:3" s="305" customFormat="1" ht="83.25" customHeight="1">
      <c r="A88" s="3"/>
      <c r="B88" s="4"/>
      <c r="C88" s="226"/>
    </row>
    <row r="89" spans="1:3" ht="16.5" customHeight="1">
      <c r="A89" s="574" t="s">
        <v>37</v>
      </c>
      <c r="B89" s="574"/>
      <c r="C89" s="574"/>
    </row>
    <row r="90" spans="1:4" s="315" customFormat="1" ht="16.5" customHeight="1" thickBot="1">
      <c r="A90" s="576" t="s">
        <v>113</v>
      </c>
      <c r="B90" s="576"/>
      <c r="C90" s="89"/>
      <c r="D90" s="398" t="s">
        <v>177</v>
      </c>
    </row>
    <row r="91" spans="1:4" ht="37.5" customHeight="1" thickBot="1">
      <c r="A91" s="21" t="s">
        <v>59</v>
      </c>
      <c r="B91" s="22" t="s">
        <v>38</v>
      </c>
      <c r="C91" s="30" t="str">
        <f>+C3</f>
        <v>2015. évi előirányzat</v>
      </c>
      <c r="D91" s="386" t="s">
        <v>522</v>
      </c>
    </row>
    <row r="92" spans="1:4" s="304" customFormat="1" ht="12" customHeight="1" thickBot="1">
      <c r="A92" s="27" t="s">
        <v>452</v>
      </c>
      <c r="B92" s="28" t="s">
        <v>453</v>
      </c>
      <c r="C92" s="29" t="s">
        <v>454</v>
      </c>
      <c r="D92" s="387" t="s">
        <v>456</v>
      </c>
    </row>
    <row r="93" spans="1:4" ht="12" customHeight="1" thickBot="1">
      <c r="A93" s="20" t="s">
        <v>9</v>
      </c>
      <c r="B93" s="26" t="s">
        <v>396</v>
      </c>
      <c r="C93" s="218">
        <f>C94+C95+C96+C97+C98+C111</f>
        <v>203176</v>
      </c>
      <c r="D93" s="491">
        <f>D94+D95+D96+D97+D98+D111</f>
        <v>429069</v>
      </c>
    </row>
    <row r="94" spans="1:4" ht="12" customHeight="1">
      <c r="A94" s="15" t="s">
        <v>71</v>
      </c>
      <c r="B94" s="8" t="s">
        <v>39</v>
      </c>
      <c r="C94" s="220">
        <v>95637</v>
      </c>
      <c r="D94" s="570">
        <v>203978</v>
      </c>
    </row>
    <row r="95" spans="1:4" ht="12" customHeight="1">
      <c r="A95" s="12" t="s">
        <v>72</v>
      </c>
      <c r="B95" s="6" t="s">
        <v>134</v>
      </c>
      <c r="C95" s="221">
        <v>19837</v>
      </c>
      <c r="D95" s="475">
        <v>34866</v>
      </c>
    </row>
    <row r="96" spans="1:4" ht="12" customHeight="1">
      <c r="A96" s="12" t="s">
        <v>73</v>
      </c>
      <c r="B96" s="6" t="s">
        <v>100</v>
      </c>
      <c r="C96" s="221">
        <f>'1.1.sz.mell.'!C96-'1.3.sz.mell.'!C96-'1.4.sz.mell.'!C96</f>
        <v>68430</v>
      </c>
      <c r="D96" s="476">
        <v>134506</v>
      </c>
    </row>
    <row r="97" spans="1:4" ht="12" customHeight="1">
      <c r="A97" s="12" t="s">
        <v>74</v>
      </c>
      <c r="B97" s="9" t="s">
        <v>135</v>
      </c>
      <c r="C97" s="221">
        <v>15947</v>
      </c>
      <c r="D97" s="476">
        <v>33676</v>
      </c>
    </row>
    <row r="98" spans="1:4" ht="12" customHeight="1">
      <c r="A98" s="12" t="s">
        <v>82</v>
      </c>
      <c r="B98" s="17" t="s">
        <v>136</v>
      </c>
      <c r="C98" s="221">
        <f>'1.1.sz.mell.'!C98-'1.3.sz.mell.'!C98-'1.4.sz.mell.'!C98</f>
        <v>2925</v>
      </c>
      <c r="D98" s="476">
        <f>SUM(D99:D110)</f>
        <v>21643</v>
      </c>
    </row>
    <row r="99" spans="1:4" ht="12" customHeight="1">
      <c r="A99" s="12" t="s">
        <v>75</v>
      </c>
      <c r="B99" s="6" t="s">
        <v>401</v>
      </c>
      <c r="C99" s="221">
        <f>'1.1.sz.mell.'!C99-'1.3.sz.mell.'!C99-'1.4.sz.mell.'!C99</f>
        <v>0</v>
      </c>
      <c r="D99" s="476"/>
    </row>
    <row r="100" spans="1:4" ht="12" customHeight="1">
      <c r="A100" s="12" t="s">
        <v>76</v>
      </c>
      <c r="B100" s="93" t="s">
        <v>400</v>
      </c>
      <c r="C100" s="221">
        <f>'1.1.sz.mell.'!C100-'1.3.sz.mell.'!C100-'1.4.sz.mell.'!C100</f>
        <v>0</v>
      </c>
      <c r="D100" s="476"/>
    </row>
    <row r="101" spans="1:4" ht="12" customHeight="1">
      <c r="A101" s="12" t="s">
        <v>83</v>
      </c>
      <c r="B101" s="93" t="s">
        <v>399</v>
      </c>
      <c r="C101" s="221">
        <f>'1.1.sz.mell.'!C101-'1.3.sz.mell.'!C101-'1.4.sz.mell.'!C101</f>
        <v>0</v>
      </c>
      <c r="D101" s="476"/>
    </row>
    <row r="102" spans="1:4" ht="12" customHeight="1">
      <c r="A102" s="12" t="s">
        <v>84</v>
      </c>
      <c r="B102" s="91" t="s">
        <v>307</v>
      </c>
      <c r="C102" s="221">
        <f>'1.1.sz.mell.'!C102-'1.3.sz.mell.'!C102-'1.4.sz.mell.'!C102</f>
        <v>0</v>
      </c>
      <c r="D102" s="476"/>
    </row>
    <row r="103" spans="1:4" ht="12" customHeight="1">
      <c r="A103" s="12" t="s">
        <v>85</v>
      </c>
      <c r="B103" s="92" t="s">
        <v>308</v>
      </c>
      <c r="C103" s="221">
        <f>'1.1.sz.mell.'!C103-'1.3.sz.mell.'!C103-'1.4.sz.mell.'!C103</f>
        <v>0</v>
      </c>
      <c r="D103" s="476"/>
    </row>
    <row r="104" spans="1:4" ht="12" customHeight="1">
      <c r="A104" s="12" t="s">
        <v>86</v>
      </c>
      <c r="B104" s="92" t="s">
        <v>309</v>
      </c>
      <c r="C104" s="221">
        <f>'1.1.sz.mell.'!C104-'1.3.sz.mell.'!C104-'1.4.sz.mell.'!C104</f>
        <v>0</v>
      </c>
      <c r="D104" s="476"/>
    </row>
    <row r="105" spans="1:4" ht="12" customHeight="1">
      <c r="A105" s="12" t="s">
        <v>88</v>
      </c>
      <c r="B105" s="91" t="s">
        <v>310</v>
      </c>
      <c r="C105" s="221">
        <f>'1.1.sz.mell.'!C105-'1.3.sz.mell.'!C105-'1.4.sz.mell.'!C105</f>
        <v>200</v>
      </c>
      <c r="D105" s="476">
        <v>17468</v>
      </c>
    </row>
    <row r="106" spans="1:4" ht="12" customHeight="1">
      <c r="A106" s="12" t="s">
        <v>137</v>
      </c>
      <c r="B106" s="91" t="s">
        <v>311</v>
      </c>
      <c r="C106" s="221">
        <f>'1.1.sz.mell.'!C106-'1.3.sz.mell.'!C106-'1.4.sz.mell.'!C106</f>
        <v>0</v>
      </c>
      <c r="D106" s="476"/>
    </row>
    <row r="107" spans="1:4" ht="12" customHeight="1">
      <c r="A107" s="12" t="s">
        <v>305</v>
      </c>
      <c r="B107" s="92" t="s">
        <v>312</v>
      </c>
      <c r="C107" s="221">
        <f>'1.1.sz.mell.'!C107-'1.3.sz.mell.'!C107-'1.4.sz.mell.'!C107</f>
        <v>0</v>
      </c>
      <c r="D107" s="476"/>
    </row>
    <row r="108" spans="1:4" ht="12" customHeight="1">
      <c r="A108" s="11" t="s">
        <v>306</v>
      </c>
      <c r="B108" s="93" t="s">
        <v>313</v>
      </c>
      <c r="C108" s="221">
        <f>'1.1.sz.mell.'!C108-'1.3.sz.mell.'!C108-'1.4.sz.mell.'!C108</f>
        <v>0</v>
      </c>
      <c r="D108" s="476"/>
    </row>
    <row r="109" spans="1:4" ht="12" customHeight="1">
      <c r="A109" s="12" t="s">
        <v>397</v>
      </c>
      <c r="B109" s="93" t="s">
        <v>314</v>
      </c>
      <c r="C109" s="221">
        <f>'1.1.sz.mell.'!C109-'1.3.sz.mell.'!C109-'1.4.sz.mell.'!C109</f>
        <v>0</v>
      </c>
      <c r="D109" s="476"/>
    </row>
    <row r="110" spans="1:4" ht="12" customHeight="1">
      <c r="A110" s="14" t="s">
        <v>398</v>
      </c>
      <c r="B110" s="93" t="s">
        <v>315</v>
      </c>
      <c r="C110" s="221">
        <f>'1.1.sz.mell.'!C110-'1.3.sz.mell.'!C110-'1.4.sz.mell.'!C110</f>
        <v>2725</v>
      </c>
      <c r="D110" s="476">
        <v>4175</v>
      </c>
    </row>
    <row r="111" spans="1:4" ht="12" customHeight="1">
      <c r="A111" s="12" t="s">
        <v>402</v>
      </c>
      <c r="B111" s="9" t="s">
        <v>40</v>
      </c>
      <c r="C111" s="221">
        <f>'1.1.sz.mell.'!C111-'1.3.sz.mell.'!C111-'1.4.sz.mell.'!C111</f>
        <v>400</v>
      </c>
      <c r="D111" s="476">
        <v>400</v>
      </c>
    </row>
    <row r="112" spans="1:4" ht="12" customHeight="1">
      <c r="A112" s="12" t="s">
        <v>403</v>
      </c>
      <c r="B112" s="6" t="s">
        <v>405</v>
      </c>
      <c r="C112" s="221">
        <f>'1.1.sz.mell.'!C112-'1.3.sz.mell.'!C112-'1.4.sz.mell.'!C112</f>
        <v>400</v>
      </c>
      <c r="D112" s="476">
        <v>400</v>
      </c>
    </row>
    <row r="113" spans="1:4" ht="12" customHeight="1" thickBot="1">
      <c r="A113" s="16" t="s">
        <v>404</v>
      </c>
      <c r="B113" s="367" t="s">
        <v>406</v>
      </c>
      <c r="C113" s="227">
        <f>'1.1.sz.mell.'!C113-'1.3.sz.mell.'!C113-'1.4.sz.mell.'!C113</f>
        <v>0</v>
      </c>
      <c r="D113" s="490"/>
    </row>
    <row r="114" spans="1:4" ht="12" customHeight="1" thickBot="1">
      <c r="A114" s="364" t="s">
        <v>10</v>
      </c>
      <c r="B114" s="365" t="s">
        <v>316</v>
      </c>
      <c r="C114" s="366">
        <f>+C115+C117+C119</f>
        <v>23731</v>
      </c>
      <c r="D114" s="491">
        <f>+D115+D117+D119</f>
        <v>112069</v>
      </c>
    </row>
    <row r="115" spans="1:4" ht="12" customHeight="1">
      <c r="A115" s="13" t="s">
        <v>77</v>
      </c>
      <c r="B115" s="6" t="s">
        <v>176</v>
      </c>
      <c r="C115" s="222">
        <v>23731</v>
      </c>
      <c r="D115" s="475">
        <v>89635</v>
      </c>
    </row>
    <row r="116" spans="1:4" ht="12" customHeight="1">
      <c r="A116" s="13" t="s">
        <v>78</v>
      </c>
      <c r="B116" s="10" t="s">
        <v>320</v>
      </c>
      <c r="C116" s="222">
        <v>20593</v>
      </c>
      <c r="D116" s="476">
        <v>20593</v>
      </c>
    </row>
    <row r="117" spans="1:4" ht="12" customHeight="1">
      <c r="A117" s="13" t="s">
        <v>79</v>
      </c>
      <c r="B117" s="10" t="s">
        <v>138</v>
      </c>
      <c r="C117" s="221"/>
      <c r="D117" s="476"/>
    </row>
    <row r="118" spans="1:4" ht="12" customHeight="1">
      <c r="A118" s="13" t="s">
        <v>80</v>
      </c>
      <c r="B118" s="10" t="s">
        <v>321</v>
      </c>
      <c r="C118" s="212"/>
      <c r="D118" s="476"/>
    </row>
    <row r="119" spans="1:4" ht="12" customHeight="1">
      <c r="A119" s="13" t="s">
        <v>81</v>
      </c>
      <c r="B119" s="216" t="s">
        <v>179</v>
      </c>
      <c r="C119" s="212"/>
      <c r="D119" s="476">
        <f>SUM(D120:D127)</f>
        <v>22434</v>
      </c>
    </row>
    <row r="120" spans="1:4" ht="12" customHeight="1">
      <c r="A120" s="13" t="s">
        <v>87</v>
      </c>
      <c r="B120" s="215" t="s">
        <v>383</v>
      </c>
      <c r="C120" s="212"/>
      <c r="D120" s="476"/>
    </row>
    <row r="121" spans="1:4" ht="12" customHeight="1">
      <c r="A121" s="13" t="s">
        <v>89</v>
      </c>
      <c r="B121" s="302" t="s">
        <v>326</v>
      </c>
      <c r="C121" s="212"/>
      <c r="D121" s="476">
        <v>5000</v>
      </c>
    </row>
    <row r="122" spans="1:4" ht="22.5">
      <c r="A122" s="13" t="s">
        <v>139</v>
      </c>
      <c r="B122" s="92" t="s">
        <v>309</v>
      </c>
      <c r="C122" s="212"/>
      <c r="D122" s="476"/>
    </row>
    <row r="123" spans="1:4" ht="12" customHeight="1">
      <c r="A123" s="13" t="s">
        <v>140</v>
      </c>
      <c r="B123" s="92" t="s">
        <v>325</v>
      </c>
      <c r="C123" s="212"/>
      <c r="D123" s="476">
        <v>1327</v>
      </c>
    </row>
    <row r="124" spans="1:4" ht="12" customHeight="1">
      <c r="A124" s="13" t="s">
        <v>141</v>
      </c>
      <c r="B124" s="92" t="s">
        <v>324</v>
      </c>
      <c r="C124" s="212"/>
      <c r="D124" s="476"/>
    </row>
    <row r="125" spans="1:4" ht="12" customHeight="1">
      <c r="A125" s="13" t="s">
        <v>317</v>
      </c>
      <c r="B125" s="92" t="s">
        <v>312</v>
      </c>
      <c r="C125" s="212"/>
      <c r="D125" s="476">
        <v>16107</v>
      </c>
    </row>
    <row r="126" spans="1:4" ht="12" customHeight="1">
      <c r="A126" s="13" t="s">
        <v>318</v>
      </c>
      <c r="B126" s="92" t="s">
        <v>323</v>
      </c>
      <c r="C126" s="212"/>
      <c r="D126" s="476"/>
    </row>
    <row r="127" spans="1:4" ht="23.25" thickBot="1">
      <c r="A127" s="11" t="s">
        <v>319</v>
      </c>
      <c r="B127" s="92" t="s">
        <v>322</v>
      </c>
      <c r="C127" s="213"/>
      <c r="D127" s="477"/>
    </row>
    <row r="128" spans="1:4" ht="12" customHeight="1" thickBot="1">
      <c r="A128" s="18" t="s">
        <v>11</v>
      </c>
      <c r="B128" s="78" t="s">
        <v>407</v>
      </c>
      <c r="C128" s="219">
        <f>+C93+C114</f>
        <v>226907</v>
      </c>
      <c r="D128" s="219">
        <f>+D93+D114</f>
        <v>541138</v>
      </c>
    </row>
    <row r="129" spans="1:4" ht="12" customHeight="1" thickBot="1">
      <c r="A129" s="18" t="s">
        <v>12</v>
      </c>
      <c r="B129" s="78" t="s">
        <v>408</v>
      </c>
      <c r="C129" s="219">
        <f>+C130+C131+C132</f>
        <v>0</v>
      </c>
      <c r="D129" s="474"/>
    </row>
    <row r="130" spans="1:4" ht="12" customHeight="1">
      <c r="A130" s="13" t="s">
        <v>217</v>
      </c>
      <c r="B130" s="10" t="s">
        <v>415</v>
      </c>
      <c r="C130" s="212"/>
      <c r="D130" s="475"/>
    </row>
    <row r="131" spans="1:4" ht="12" customHeight="1">
      <c r="A131" s="13" t="s">
        <v>220</v>
      </c>
      <c r="B131" s="10" t="s">
        <v>416</v>
      </c>
      <c r="C131" s="212"/>
      <c r="D131" s="476"/>
    </row>
    <row r="132" spans="1:4" ht="12" customHeight="1" thickBot="1">
      <c r="A132" s="11" t="s">
        <v>221</v>
      </c>
      <c r="B132" s="10" t="s">
        <v>417</v>
      </c>
      <c r="C132" s="212"/>
      <c r="D132" s="477"/>
    </row>
    <row r="133" spans="1:4" ht="12" customHeight="1" thickBot="1">
      <c r="A133" s="18" t="s">
        <v>13</v>
      </c>
      <c r="B133" s="78" t="s">
        <v>409</v>
      </c>
      <c r="C133" s="219">
        <f>SUM(C134:C139)</f>
        <v>0</v>
      </c>
      <c r="D133" s="482">
        <f>SUM(D134:D139)</f>
        <v>300000</v>
      </c>
    </row>
    <row r="134" spans="1:4" ht="12" customHeight="1">
      <c r="A134" s="13" t="s">
        <v>64</v>
      </c>
      <c r="B134" s="7" t="s">
        <v>418</v>
      </c>
      <c r="C134" s="212"/>
      <c r="D134" s="475">
        <v>300000</v>
      </c>
    </row>
    <row r="135" spans="1:4" ht="12" customHeight="1">
      <c r="A135" s="13" t="s">
        <v>65</v>
      </c>
      <c r="B135" s="7" t="s">
        <v>410</v>
      </c>
      <c r="C135" s="212"/>
      <c r="D135" s="476"/>
    </row>
    <row r="136" spans="1:4" ht="12" customHeight="1">
      <c r="A136" s="13" t="s">
        <v>66</v>
      </c>
      <c r="B136" s="7" t="s">
        <v>411</v>
      </c>
      <c r="C136" s="212"/>
      <c r="D136" s="476"/>
    </row>
    <row r="137" spans="1:4" ht="12" customHeight="1">
      <c r="A137" s="13" t="s">
        <v>126</v>
      </c>
      <c r="B137" s="7" t="s">
        <v>412</v>
      </c>
      <c r="C137" s="212"/>
      <c r="D137" s="476"/>
    </row>
    <row r="138" spans="1:4" ht="12" customHeight="1">
      <c r="A138" s="13" t="s">
        <v>127</v>
      </c>
      <c r="B138" s="7" t="s">
        <v>413</v>
      </c>
      <c r="C138" s="212"/>
      <c r="D138" s="476"/>
    </row>
    <row r="139" spans="1:4" ht="12" customHeight="1" thickBot="1">
      <c r="A139" s="11" t="s">
        <v>128</v>
      </c>
      <c r="B139" s="7" t="s">
        <v>414</v>
      </c>
      <c r="C139" s="212"/>
      <c r="D139" s="477"/>
    </row>
    <row r="140" spans="1:4" ht="12" customHeight="1" thickBot="1">
      <c r="A140" s="18" t="s">
        <v>14</v>
      </c>
      <c r="B140" s="78" t="s">
        <v>422</v>
      </c>
      <c r="C140" s="225">
        <f>+C141+C142+C143+C144</f>
        <v>0</v>
      </c>
      <c r="D140" s="474"/>
    </row>
    <row r="141" spans="1:4" ht="12" customHeight="1">
      <c r="A141" s="13" t="s">
        <v>67</v>
      </c>
      <c r="B141" s="7" t="s">
        <v>327</v>
      </c>
      <c r="C141" s="212"/>
      <c r="D141" s="475"/>
    </row>
    <row r="142" spans="1:4" ht="12" customHeight="1">
      <c r="A142" s="13" t="s">
        <v>68</v>
      </c>
      <c r="B142" s="7" t="s">
        <v>328</v>
      </c>
      <c r="C142" s="212"/>
      <c r="D142" s="476"/>
    </row>
    <row r="143" spans="1:4" ht="12" customHeight="1">
      <c r="A143" s="13" t="s">
        <v>241</v>
      </c>
      <c r="B143" s="7" t="s">
        <v>423</v>
      </c>
      <c r="C143" s="212"/>
      <c r="D143" s="476"/>
    </row>
    <row r="144" spans="1:4" ht="12" customHeight="1" thickBot="1">
      <c r="A144" s="11" t="s">
        <v>242</v>
      </c>
      <c r="B144" s="5" t="s">
        <v>347</v>
      </c>
      <c r="C144" s="212"/>
      <c r="D144" s="477"/>
    </row>
    <row r="145" spans="1:4" ht="12" customHeight="1" thickBot="1">
      <c r="A145" s="18" t="s">
        <v>15</v>
      </c>
      <c r="B145" s="78" t="s">
        <v>424</v>
      </c>
      <c r="C145" s="228">
        <f>SUM(C146:C150)</f>
        <v>0</v>
      </c>
      <c r="D145" s="474"/>
    </row>
    <row r="146" spans="1:4" ht="12" customHeight="1">
      <c r="A146" s="13" t="s">
        <v>69</v>
      </c>
      <c r="B146" s="7" t="s">
        <v>419</v>
      </c>
      <c r="C146" s="212"/>
      <c r="D146" s="475"/>
    </row>
    <row r="147" spans="1:4" ht="12" customHeight="1">
      <c r="A147" s="13" t="s">
        <v>70</v>
      </c>
      <c r="B147" s="7" t="s">
        <v>426</v>
      </c>
      <c r="C147" s="212"/>
      <c r="D147" s="476"/>
    </row>
    <row r="148" spans="1:4" ht="12" customHeight="1">
      <c r="A148" s="13" t="s">
        <v>253</v>
      </c>
      <c r="B148" s="7" t="s">
        <v>421</v>
      </c>
      <c r="C148" s="212"/>
      <c r="D148" s="476"/>
    </row>
    <row r="149" spans="1:4" ht="12" customHeight="1">
      <c r="A149" s="13" t="s">
        <v>254</v>
      </c>
      <c r="B149" s="7" t="s">
        <v>427</v>
      </c>
      <c r="C149" s="212"/>
      <c r="D149" s="476"/>
    </row>
    <row r="150" spans="1:4" ht="12" customHeight="1" thickBot="1">
      <c r="A150" s="13" t="s">
        <v>425</v>
      </c>
      <c r="B150" s="7" t="s">
        <v>428</v>
      </c>
      <c r="C150" s="212"/>
      <c r="D150" s="477"/>
    </row>
    <row r="151" spans="1:4" ht="12" customHeight="1" thickBot="1">
      <c r="A151" s="18" t="s">
        <v>16</v>
      </c>
      <c r="B151" s="78" t="s">
        <v>429</v>
      </c>
      <c r="C151" s="368"/>
      <c r="D151" s="474"/>
    </row>
    <row r="152" spans="1:4" ht="12" customHeight="1" thickBot="1">
      <c r="A152" s="18" t="s">
        <v>17</v>
      </c>
      <c r="B152" s="78" t="s">
        <v>430</v>
      </c>
      <c r="C152" s="368"/>
      <c r="D152" s="474"/>
    </row>
    <row r="153" spans="1:9" ht="15" customHeight="1" thickBot="1">
      <c r="A153" s="18" t="s">
        <v>18</v>
      </c>
      <c r="B153" s="78" t="s">
        <v>432</v>
      </c>
      <c r="C153" s="316">
        <f>+C129+C133+C140+C145+C151+C152</f>
        <v>0</v>
      </c>
      <c r="D153" s="482">
        <f>D129+D133+D140+D145+D151+D152</f>
        <v>300000</v>
      </c>
      <c r="F153" s="317"/>
      <c r="G153" s="318"/>
      <c r="H153" s="318"/>
      <c r="I153" s="318"/>
    </row>
    <row r="154" spans="1:4" s="305" customFormat="1" ht="12.75" customHeight="1" thickBot="1">
      <c r="A154" s="217" t="s">
        <v>19</v>
      </c>
      <c r="B154" s="280" t="s">
        <v>431</v>
      </c>
      <c r="C154" s="316">
        <f>+C128+C153</f>
        <v>226907</v>
      </c>
      <c r="D154" s="316">
        <f>+D128+D153</f>
        <v>841138</v>
      </c>
    </row>
    <row r="155" ht="7.5" customHeight="1"/>
    <row r="156" spans="1:3" ht="15.75">
      <c r="A156" s="577" t="s">
        <v>329</v>
      </c>
      <c r="B156" s="577"/>
      <c r="C156" s="577"/>
    </row>
    <row r="157" spans="1:4" ht="15" customHeight="1" thickBot="1">
      <c r="A157" s="575" t="s">
        <v>114</v>
      </c>
      <c r="B157" s="575"/>
      <c r="C157" s="229" t="s">
        <v>177</v>
      </c>
      <c r="D157" s="229" t="s">
        <v>177</v>
      </c>
    </row>
    <row r="158" spans="1:4" ht="13.5" customHeight="1" thickBot="1">
      <c r="A158" s="18">
        <v>1</v>
      </c>
      <c r="B158" s="25" t="s">
        <v>433</v>
      </c>
      <c r="C158" s="219">
        <f>+C62-C128</f>
        <v>64308</v>
      </c>
      <c r="D158" s="219">
        <f>+D62-D128</f>
        <v>22472</v>
      </c>
    </row>
    <row r="159" spans="1:4" ht="27.75" customHeight="1" thickBot="1">
      <c r="A159" s="18" t="s">
        <v>10</v>
      </c>
      <c r="B159" s="25" t="s">
        <v>439</v>
      </c>
      <c r="C159" s="219">
        <f>+C86-C153</f>
        <v>0</v>
      </c>
      <c r="D159" s="399"/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6535433070866143" bottom="0.6692913385826772" header="0.5905511811023623" footer="0.5905511811023623"/>
  <pageSetup fitToHeight="2" horizontalDpi="300" verticalDpi="300" orientation="portrait" paperSize="9" scale="71" r:id="rId1"/>
  <headerFooter alignWithMargins="0">
    <oddHeader>&amp;C&amp;"Times New Roman CE,Félkövér"&amp;12
Tiszaszőlős Közs. Önkorm.
2015. ÉVI KÖLTSÉGVETÉS
KÖTELEZŐ FELADATAINAK MÉRLEGE 
IV. negyedévi előirányzatok&amp;R&amp;"Times New Roman CE,Félkövér dőlt"&amp;11 1.2. melléklet a ........./2015. (.......) önkormányzati rendelethez</oddHead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1" t="str">
        <f>+CONCATENATE("9.4.3. melléklet a ……/",LEFT(ÖSSZEFÜGGÉSEK!A5,4),". (….) önkormányzati rendelethez")</f>
        <v>9.4.3. melléklet a ……/2015. (….) önkormányzati rendelethez</v>
      </c>
      <c r="D1" s="194" t="str">
        <f>+CONCATENATE("9.4.3. melléklet a ……/",LEFT(ÖSSZEFÜGGÉSEK!A5,4),". (….) önkormányzati rendelethez")</f>
        <v>9.4.3. melléklet a ……/2015. (….) önkormányzati rendelethez</v>
      </c>
    </row>
    <row r="2" spans="1:4" s="342" customFormat="1" ht="25.5" customHeight="1">
      <c r="A2" s="296" t="s">
        <v>154</v>
      </c>
      <c r="B2" s="271" t="s">
        <v>500</v>
      </c>
      <c r="C2" s="465"/>
      <c r="D2" s="433" t="s">
        <v>386</v>
      </c>
    </row>
    <row r="3" spans="1:4" s="342" customFormat="1" ht="24.75" thickBot="1">
      <c r="A3" s="335" t="s">
        <v>153</v>
      </c>
      <c r="B3" s="272" t="s">
        <v>487</v>
      </c>
      <c r="C3" s="466"/>
      <c r="D3" s="434" t="s">
        <v>386</v>
      </c>
    </row>
    <row r="4" spans="1:4" s="343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7" t="s">
        <v>155</v>
      </c>
      <c r="B5" s="177" t="s">
        <v>45</v>
      </c>
      <c r="C5" s="458" t="s">
        <v>525</v>
      </c>
      <c r="D5" s="468" t="s">
        <v>526</v>
      </c>
    </row>
    <row r="6" spans="1:4" s="344" customFormat="1" ht="13.5" customHeight="1" thickBot="1">
      <c r="A6" s="151" t="s">
        <v>452</v>
      </c>
      <c r="B6" s="152" t="s">
        <v>453</v>
      </c>
      <c r="C6" s="435" t="s">
        <v>454</v>
      </c>
      <c r="D6" s="469" t="s">
        <v>527</v>
      </c>
    </row>
    <row r="7" spans="1:4" s="344" customFormat="1" ht="15.75" customHeight="1" thickBot="1">
      <c r="A7" s="178"/>
      <c r="B7" s="179" t="s">
        <v>46</v>
      </c>
      <c r="C7" s="459"/>
      <c r="D7" s="446"/>
    </row>
    <row r="8" spans="1:4" s="279" customFormat="1" ht="12" customHeight="1" thickBot="1">
      <c r="A8" s="151" t="s">
        <v>9</v>
      </c>
      <c r="B8" s="180" t="s">
        <v>477</v>
      </c>
      <c r="C8" s="416">
        <f>SUM(C9:C19)</f>
        <v>0</v>
      </c>
      <c r="D8" s="446"/>
    </row>
    <row r="9" spans="1:4" s="279" customFormat="1" ht="12" customHeight="1">
      <c r="A9" s="336" t="s">
        <v>71</v>
      </c>
      <c r="B9" s="8" t="s">
        <v>230</v>
      </c>
      <c r="C9" s="460"/>
      <c r="D9" s="443"/>
    </row>
    <row r="10" spans="1:4" s="279" customFormat="1" ht="12" customHeight="1">
      <c r="A10" s="337" t="s">
        <v>72</v>
      </c>
      <c r="B10" s="6" t="s">
        <v>231</v>
      </c>
      <c r="C10" s="232"/>
      <c r="D10" s="440"/>
    </row>
    <row r="11" spans="1:4" s="279" customFormat="1" ht="12" customHeight="1">
      <c r="A11" s="337" t="s">
        <v>73</v>
      </c>
      <c r="B11" s="6" t="s">
        <v>232</v>
      </c>
      <c r="C11" s="232"/>
      <c r="D11" s="440"/>
    </row>
    <row r="12" spans="1:4" s="279" customFormat="1" ht="12" customHeight="1">
      <c r="A12" s="337" t="s">
        <v>74</v>
      </c>
      <c r="B12" s="6" t="s">
        <v>233</v>
      </c>
      <c r="C12" s="232"/>
      <c r="D12" s="440"/>
    </row>
    <row r="13" spans="1:4" s="279" customFormat="1" ht="12" customHeight="1">
      <c r="A13" s="337" t="s">
        <v>108</v>
      </c>
      <c r="B13" s="6" t="s">
        <v>234</v>
      </c>
      <c r="C13" s="232"/>
      <c r="D13" s="440"/>
    </row>
    <row r="14" spans="1:4" s="279" customFormat="1" ht="12" customHeight="1">
      <c r="A14" s="337" t="s">
        <v>75</v>
      </c>
      <c r="B14" s="6" t="s">
        <v>356</v>
      </c>
      <c r="C14" s="232"/>
      <c r="D14" s="441"/>
    </row>
    <row r="15" spans="1:4" s="279" customFormat="1" ht="12" customHeight="1">
      <c r="A15" s="337" t="s">
        <v>76</v>
      </c>
      <c r="B15" s="5" t="s">
        <v>357</v>
      </c>
      <c r="C15" s="232"/>
      <c r="D15" s="439"/>
    </row>
    <row r="16" spans="1:4" s="279" customFormat="1" ht="12" customHeight="1">
      <c r="A16" s="337" t="s">
        <v>83</v>
      </c>
      <c r="B16" s="6" t="s">
        <v>237</v>
      </c>
      <c r="C16" s="294"/>
      <c r="D16" s="443"/>
    </row>
    <row r="17" spans="1:4" s="345" customFormat="1" ht="12" customHeight="1">
      <c r="A17" s="337" t="s">
        <v>84</v>
      </c>
      <c r="B17" s="6" t="s">
        <v>238</v>
      </c>
      <c r="C17" s="232"/>
      <c r="D17" s="439"/>
    </row>
    <row r="18" spans="1:4" s="345" customFormat="1" ht="12" customHeight="1">
      <c r="A18" s="337" t="s">
        <v>85</v>
      </c>
      <c r="B18" s="6" t="s">
        <v>392</v>
      </c>
      <c r="C18" s="415"/>
      <c r="D18" s="439"/>
    </row>
    <row r="19" spans="1:4" s="345" customFormat="1" ht="12" customHeight="1" thickBot="1">
      <c r="A19" s="337" t="s">
        <v>86</v>
      </c>
      <c r="B19" s="5" t="s">
        <v>239</v>
      </c>
      <c r="C19" s="415"/>
      <c r="D19" s="441"/>
    </row>
    <row r="20" spans="1:4" s="279" customFormat="1" ht="12" customHeight="1" thickBot="1">
      <c r="A20" s="151" t="s">
        <v>10</v>
      </c>
      <c r="B20" s="180" t="s">
        <v>358</v>
      </c>
      <c r="C20" s="416">
        <f>SUM(C21:C23)</f>
        <v>0</v>
      </c>
      <c r="D20" s="447"/>
    </row>
    <row r="21" spans="1:4" s="345" customFormat="1" ht="12" customHeight="1">
      <c r="A21" s="337" t="s">
        <v>77</v>
      </c>
      <c r="B21" s="7" t="s">
        <v>207</v>
      </c>
      <c r="C21" s="232"/>
      <c r="D21" s="444"/>
    </row>
    <row r="22" spans="1:4" s="345" customFormat="1" ht="12" customHeight="1">
      <c r="A22" s="337" t="s">
        <v>78</v>
      </c>
      <c r="B22" s="6" t="s">
        <v>359</v>
      </c>
      <c r="C22" s="232"/>
      <c r="D22" s="464"/>
    </row>
    <row r="23" spans="1:4" s="345" customFormat="1" ht="12" customHeight="1">
      <c r="A23" s="337" t="s">
        <v>79</v>
      </c>
      <c r="B23" s="6" t="s">
        <v>360</v>
      </c>
      <c r="C23" s="232"/>
      <c r="D23" s="440"/>
    </row>
    <row r="24" spans="1:4" s="345" customFormat="1" ht="12" customHeight="1" thickBot="1">
      <c r="A24" s="337" t="s">
        <v>80</v>
      </c>
      <c r="B24" s="6" t="s">
        <v>482</v>
      </c>
      <c r="C24" s="232"/>
      <c r="D24" s="441"/>
    </row>
    <row r="25" spans="1:4" s="345" customFormat="1" ht="12" customHeight="1" thickBot="1">
      <c r="A25" s="155" t="s">
        <v>11</v>
      </c>
      <c r="B25" s="78" t="s">
        <v>125</v>
      </c>
      <c r="C25" s="456"/>
      <c r="D25" s="447"/>
    </row>
    <row r="26" spans="1:4" s="345" customFormat="1" ht="12" customHeight="1" thickBot="1">
      <c r="A26" s="155" t="s">
        <v>12</v>
      </c>
      <c r="B26" s="78" t="s">
        <v>361</v>
      </c>
      <c r="C26" s="416">
        <f>+C27+C28</f>
        <v>0</v>
      </c>
      <c r="D26" s="447"/>
    </row>
    <row r="27" spans="1:4" s="345" customFormat="1" ht="12" customHeight="1">
      <c r="A27" s="338" t="s">
        <v>217</v>
      </c>
      <c r="B27" s="339" t="s">
        <v>359</v>
      </c>
      <c r="C27" s="422"/>
      <c r="D27" s="444"/>
    </row>
    <row r="28" spans="1:4" s="345" customFormat="1" ht="12" customHeight="1">
      <c r="A28" s="338" t="s">
        <v>220</v>
      </c>
      <c r="B28" s="340" t="s">
        <v>362</v>
      </c>
      <c r="C28" s="417"/>
      <c r="D28" s="442"/>
    </row>
    <row r="29" spans="1:4" s="345" customFormat="1" ht="12" customHeight="1" thickBot="1">
      <c r="A29" s="337" t="s">
        <v>221</v>
      </c>
      <c r="B29" s="90" t="s">
        <v>483</v>
      </c>
      <c r="C29" s="461"/>
      <c r="D29" s="440"/>
    </row>
    <row r="30" spans="1:4" s="345" customFormat="1" ht="12" customHeight="1" thickBot="1">
      <c r="A30" s="155" t="s">
        <v>13</v>
      </c>
      <c r="B30" s="78" t="s">
        <v>363</v>
      </c>
      <c r="C30" s="416">
        <f>+C31+C32+C33</f>
        <v>0</v>
      </c>
      <c r="D30" s="447"/>
    </row>
    <row r="31" spans="1:4" s="345" customFormat="1" ht="12" customHeight="1">
      <c r="A31" s="338" t="s">
        <v>64</v>
      </c>
      <c r="B31" s="339" t="s">
        <v>244</v>
      </c>
      <c r="C31" s="422"/>
      <c r="D31" s="444"/>
    </row>
    <row r="32" spans="1:4" s="345" customFormat="1" ht="12" customHeight="1">
      <c r="A32" s="338" t="s">
        <v>65</v>
      </c>
      <c r="B32" s="340" t="s">
        <v>245</v>
      </c>
      <c r="C32" s="417"/>
      <c r="D32" s="440"/>
    </row>
    <row r="33" spans="1:4" s="345" customFormat="1" ht="12" customHeight="1" thickBot="1">
      <c r="A33" s="337" t="s">
        <v>66</v>
      </c>
      <c r="B33" s="90" t="s">
        <v>246</v>
      </c>
      <c r="C33" s="461"/>
      <c r="D33" s="442"/>
    </row>
    <row r="34" spans="1:4" s="279" customFormat="1" ht="12" customHeight="1" thickBot="1">
      <c r="A34" s="155" t="s">
        <v>14</v>
      </c>
      <c r="B34" s="78" t="s">
        <v>332</v>
      </c>
      <c r="C34" s="456"/>
      <c r="D34" s="447"/>
    </row>
    <row r="35" spans="1:4" s="279" customFormat="1" ht="12" customHeight="1" thickBot="1">
      <c r="A35" s="155" t="s">
        <v>15</v>
      </c>
      <c r="B35" s="78" t="s">
        <v>364</v>
      </c>
      <c r="C35" s="462"/>
      <c r="D35" s="447"/>
    </row>
    <row r="36" spans="1:4" s="279" customFormat="1" ht="12" customHeight="1" thickBot="1">
      <c r="A36" s="151" t="s">
        <v>16</v>
      </c>
      <c r="B36" s="78" t="s">
        <v>484</v>
      </c>
      <c r="C36" s="463">
        <f>+C8+C20+C25+C26+C30+C34+C35</f>
        <v>0</v>
      </c>
      <c r="D36" s="447"/>
    </row>
    <row r="37" spans="1:4" s="279" customFormat="1" ht="12" customHeight="1" thickBot="1">
      <c r="A37" s="181" t="s">
        <v>17</v>
      </c>
      <c r="B37" s="78" t="s">
        <v>366</v>
      </c>
      <c r="C37" s="463">
        <f>+C38+C39+C40</f>
        <v>0</v>
      </c>
      <c r="D37" s="447"/>
    </row>
    <row r="38" spans="1:4" s="279" customFormat="1" ht="12" customHeight="1">
      <c r="A38" s="338" t="s">
        <v>367</v>
      </c>
      <c r="B38" s="339" t="s">
        <v>186</v>
      </c>
      <c r="C38" s="422"/>
      <c r="D38" s="444"/>
    </row>
    <row r="39" spans="1:4" s="279" customFormat="1" ht="12" customHeight="1">
      <c r="A39" s="338" t="s">
        <v>368</v>
      </c>
      <c r="B39" s="340" t="s">
        <v>2</v>
      </c>
      <c r="C39" s="417"/>
      <c r="D39" s="440"/>
    </row>
    <row r="40" spans="1:4" s="345" customFormat="1" ht="12" customHeight="1" thickBot="1">
      <c r="A40" s="337" t="s">
        <v>369</v>
      </c>
      <c r="B40" s="90" t="s">
        <v>370</v>
      </c>
      <c r="C40" s="461"/>
      <c r="D40" s="442"/>
    </row>
    <row r="41" spans="1:4" s="345" customFormat="1" ht="15" customHeight="1" thickBot="1">
      <c r="A41" s="181" t="s">
        <v>18</v>
      </c>
      <c r="B41" s="182" t="s">
        <v>371</v>
      </c>
      <c r="C41" s="437">
        <f>+C36+C37</f>
        <v>0</v>
      </c>
      <c r="D41" s="447"/>
    </row>
    <row r="42" spans="1:4" s="345" customFormat="1" ht="15" customHeight="1">
      <c r="A42" s="183"/>
      <c r="B42" s="184"/>
      <c r="C42" s="275"/>
      <c r="D42" s="455"/>
    </row>
    <row r="43" spans="1:4" ht="15.75" thickBot="1">
      <c r="A43" s="185"/>
      <c r="B43" s="186"/>
      <c r="C43" s="276"/>
      <c r="D43" s="449"/>
    </row>
    <row r="44" spans="1:4" s="344" customFormat="1" ht="16.5" customHeight="1" thickBot="1">
      <c r="A44" s="187"/>
      <c r="B44" s="188" t="s">
        <v>47</v>
      </c>
      <c r="C44" s="437"/>
      <c r="D44" s="447"/>
    </row>
    <row r="45" spans="1:4" s="346" customFormat="1" ht="12" customHeight="1" thickBot="1">
      <c r="A45" s="155" t="s">
        <v>9</v>
      </c>
      <c r="B45" s="78" t="s">
        <v>372</v>
      </c>
      <c r="C45" s="416">
        <f>SUM(C46:C50)</f>
        <v>0</v>
      </c>
      <c r="D45" s="447"/>
    </row>
    <row r="46" spans="1:4" ht="12" customHeight="1">
      <c r="A46" s="337" t="s">
        <v>71</v>
      </c>
      <c r="B46" s="7" t="s">
        <v>39</v>
      </c>
      <c r="C46" s="422"/>
      <c r="D46" s="444"/>
    </row>
    <row r="47" spans="1:4" ht="12" customHeight="1">
      <c r="A47" s="337" t="s">
        <v>72</v>
      </c>
      <c r="B47" s="6" t="s">
        <v>134</v>
      </c>
      <c r="C47" s="418"/>
      <c r="D47" s="442"/>
    </row>
    <row r="48" spans="1:4" ht="12" customHeight="1">
      <c r="A48" s="337" t="s">
        <v>73</v>
      </c>
      <c r="B48" s="6" t="s">
        <v>100</v>
      </c>
      <c r="C48" s="418"/>
      <c r="D48" s="440"/>
    </row>
    <row r="49" spans="1:4" ht="12" customHeight="1">
      <c r="A49" s="337" t="s">
        <v>74</v>
      </c>
      <c r="B49" s="6" t="s">
        <v>135</v>
      </c>
      <c r="C49" s="418"/>
      <c r="D49" s="444"/>
    </row>
    <row r="50" spans="1:4" ht="12" customHeight="1" thickBot="1">
      <c r="A50" s="337" t="s">
        <v>108</v>
      </c>
      <c r="B50" s="6" t="s">
        <v>136</v>
      </c>
      <c r="C50" s="418"/>
      <c r="D50" s="442"/>
    </row>
    <row r="51" spans="1:4" ht="12" customHeight="1" thickBot="1">
      <c r="A51" s="155" t="s">
        <v>10</v>
      </c>
      <c r="B51" s="78" t="s">
        <v>373</v>
      </c>
      <c r="C51" s="416">
        <f>SUM(C52:C54)</f>
        <v>0</v>
      </c>
      <c r="D51" s="447"/>
    </row>
    <row r="52" spans="1:4" s="346" customFormat="1" ht="12" customHeight="1">
      <c r="A52" s="337" t="s">
        <v>77</v>
      </c>
      <c r="B52" s="7" t="s">
        <v>176</v>
      </c>
      <c r="C52" s="422"/>
      <c r="D52" s="444"/>
    </row>
    <row r="53" spans="1:4" ht="12" customHeight="1">
      <c r="A53" s="337" t="s">
        <v>78</v>
      </c>
      <c r="B53" s="6" t="s">
        <v>138</v>
      </c>
      <c r="C53" s="418"/>
      <c r="D53" s="442"/>
    </row>
    <row r="54" spans="1:4" ht="12" customHeight="1">
      <c r="A54" s="337" t="s">
        <v>79</v>
      </c>
      <c r="B54" s="6" t="s">
        <v>48</v>
      </c>
      <c r="C54" s="418"/>
      <c r="D54" s="440"/>
    </row>
    <row r="55" spans="1:4" ht="12" customHeight="1" thickBot="1">
      <c r="A55" s="337" t="s">
        <v>80</v>
      </c>
      <c r="B55" s="6" t="s">
        <v>481</v>
      </c>
      <c r="C55" s="418"/>
      <c r="D55" s="448"/>
    </row>
    <row r="56" spans="1:4" ht="15" customHeight="1" thickBot="1">
      <c r="A56" s="155" t="s">
        <v>11</v>
      </c>
      <c r="B56" s="78" t="s">
        <v>5</v>
      </c>
      <c r="C56" s="456"/>
      <c r="D56" s="447"/>
    </row>
    <row r="57" spans="1:4" ht="15.75" thickBot="1">
      <c r="A57" s="155" t="s">
        <v>12</v>
      </c>
      <c r="B57" s="189" t="s">
        <v>486</v>
      </c>
      <c r="C57" s="457">
        <f>+C45+C51+C56</f>
        <v>0</v>
      </c>
      <c r="D57" s="447"/>
    </row>
    <row r="58" spans="3:4" ht="15" customHeight="1" thickBot="1">
      <c r="C58" s="278"/>
      <c r="D58" s="454"/>
    </row>
    <row r="59" spans="1:4" ht="14.25" customHeight="1" thickBot="1">
      <c r="A59" s="192" t="s">
        <v>476</v>
      </c>
      <c r="B59" s="193"/>
      <c r="C59" s="438"/>
      <c r="D59" s="447"/>
    </row>
    <row r="60" spans="1:4" ht="15.75" thickBot="1">
      <c r="A60" s="192" t="s">
        <v>156</v>
      </c>
      <c r="B60" s="193"/>
      <c r="C60" s="438"/>
      <c r="D60" s="447"/>
    </row>
    <row r="61" ht="15">
      <c r="D61" s="449"/>
    </row>
    <row r="62" ht="15">
      <c r="D62" s="449"/>
    </row>
    <row r="63" ht="15">
      <c r="D63" s="449"/>
    </row>
    <row r="64" ht="15">
      <c r="D64" s="449"/>
    </row>
    <row r="65" ht="15">
      <c r="D65" s="449"/>
    </row>
    <row r="66" ht="15">
      <c r="D66" s="449"/>
    </row>
    <row r="67" ht="15">
      <c r="D67" s="449"/>
    </row>
    <row r="68" ht="15">
      <c r="D68" s="449"/>
    </row>
    <row r="69" ht="15">
      <c r="D69" s="449"/>
    </row>
    <row r="70" ht="15">
      <c r="D70" s="449"/>
    </row>
    <row r="71" ht="15">
      <c r="D71" s="449"/>
    </row>
    <row r="72" ht="15">
      <c r="D72" s="449"/>
    </row>
    <row r="73" ht="15">
      <c r="D73" s="449"/>
    </row>
    <row r="74" ht="15">
      <c r="D74" s="449"/>
    </row>
    <row r="75" ht="15">
      <c r="D75" s="449"/>
    </row>
    <row r="76" ht="15">
      <c r="D76" s="449"/>
    </row>
    <row r="77" ht="15">
      <c r="D77" s="450"/>
    </row>
    <row r="78" ht="15">
      <c r="D78" s="449"/>
    </row>
    <row r="79" ht="15">
      <c r="D79" s="449"/>
    </row>
    <row r="80" ht="15">
      <c r="D80" s="449"/>
    </row>
    <row r="81" ht="15">
      <c r="D81" s="449"/>
    </row>
    <row r="82" ht="15">
      <c r="D82" s="449"/>
    </row>
    <row r="83" ht="15">
      <c r="D83" s="449"/>
    </row>
    <row r="84" ht="15">
      <c r="D84" s="449"/>
    </row>
    <row r="85" ht="15">
      <c r="D85" s="450"/>
    </row>
    <row r="86" ht="15">
      <c r="D86" s="450"/>
    </row>
    <row r="87" ht="15">
      <c r="D87" s="450"/>
    </row>
    <row r="88" ht="15">
      <c r="D88" s="450"/>
    </row>
    <row r="89" ht="15">
      <c r="D89" s="450"/>
    </row>
    <row r="90" ht="15">
      <c r="D90" s="449"/>
    </row>
    <row r="91" ht="15.75">
      <c r="D91" s="451"/>
    </row>
    <row r="92" ht="12.75">
      <c r="D92" s="452"/>
    </row>
    <row r="93" ht="12.75">
      <c r="D93" s="453"/>
    </row>
    <row r="94" ht="12.75">
      <c r="D94" s="453"/>
    </row>
    <row r="95" ht="12.75">
      <c r="D95" s="453"/>
    </row>
    <row r="96" ht="12.75">
      <c r="D96" s="453"/>
    </row>
    <row r="97" ht="12.75">
      <c r="D97" s="453"/>
    </row>
    <row r="98" ht="12.75">
      <c r="D98" s="453"/>
    </row>
    <row r="99" ht="12.75">
      <c r="D99" s="453"/>
    </row>
    <row r="100" ht="12.75">
      <c r="D100" s="453"/>
    </row>
    <row r="101" ht="12.75">
      <c r="D101" s="453"/>
    </row>
    <row r="102" ht="12.75">
      <c r="D102" s="453"/>
    </row>
    <row r="103" ht="12.75">
      <c r="D103" s="453"/>
    </row>
    <row r="104" ht="12.75">
      <c r="D104" s="453"/>
    </row>
    <row r="105" ht="12.75">
      <c r="D105" s="453"/>
    </row>
    <row r="106" ht="12.75">
      <c r="D106" s="453"/>
    </row>
    <row r="107" ht="12.75">
      <c r="D107" s="453"/>
    </row>
    <row r="108" ht="12.75">
      <c r="D108" s="453"/>
    </row>
    <row r="109" ht="12.75">
      <c r="D109" s="453"/>
    </row>
    <row r="110" ht="12.75">
      <c r="D110" s="453"/>
    </row>
    <row r="111" ht="12.75">
      <c r="D111" s="453"/>
    </row>
    <row r="112" ht="12.75">
      <c r="D112" s="453"/>
    </row>
    <row r="113" ht="12.75">
      <c r="D113" s="453"/>
    </row>
    <row r="114" ht="12.75">
      <c r="D114" s="453"/>
    </row>
    <row r="115" ht="12.75">
      <c r="D115" s="453"/>
    </row>
    <row r="116" ht="12.75">
      <c r="D116" s="453"/>
    </row>
    <row r="117" ht="12.75">
      <c r="D117" s="453"/>
    </row>
    <row r="118" ht="12.75">
      <c r="D118" s="453"/>
    </row>
    <row r="119" ht="12.75">
      <c r="D119" s="453"/>
    </row>
    <row r="120" ht="12.75">
      <c r="D120" s="453"/>
    </row>
    <row r="121" ht="12.75">
      <c r="D121" s="453"/>
    </row>
    <row r="122" ht="12.75">
      <c r="D122" s="453"/>
    </row>
    <row r="123" ht="12.75">
      <c r="D123" s="453"/>
    </row>
    <row r="124" ht="12.75">
      <c r="D124" s="453"/>
    </row>
    <row r="125" ht="12.75">
      <c r="D125" s="453"/>
    </row>
    <row r="126" ht="12.75">
      <c r="D126" s="453"/>
    </row>
    <row r="127" ht="12.75">
      <c r="D127" s="453"/>
    </row>
    <row r="128" ht="12.75">
      <c r="D128" s="453"/>
    </row>
    <row r="129" ht="12.75">
      <c r="D129" s="452"/>
    </row>
    <row r="130" ht="12.75">
      <c r="D130" s="453"/>
    </row>
    <row r="131" ht="12.75">
      <c r="D131" s="453"/>
    </row>
    <row r="132" ht="12.75">
      <c r="D132" s="453"/>
    </row>
    <row r="133" ht="12.75">
      <c r="D133" s="453"/>
    </row>
    <row r="134" ht="12.75">
      <c r="D134" s="453"/>
    </row>
    <row r="135" ht="12.75">
      <c r="D135" s="453"/>
    </row>
    <row r="136" ht="12.75">
      <c r="D136" s="453"/>
    </row>
    <row r="137" ht="12.75">
      <c r="D137" s="453"/>
    </row>
    <row r="138" ht="12.75">
      <c r="D138" s="452"/>
    </row>
    <row r="139" ht="12.75">
      <c r="D139" s="453"/>
    </row>
    <row r="140" ht="12.75">
      <c r="D140" s="453"/>
    </row>
    <row r="141" ht="12.75">
      <c r="D141" s="453"/>
    </row>
    <row r="142" ht="12.75">
      <c r="D142" s="453"/>
    </row>
    <row r="143" ht="12.75">
      <c r="D143" s="452"/>
    </row>
    <row r="144" ht="12.75">
      <c r="D144" s="452"/>
    </row>
    <row r="145" ht="12.75">
      <c r="D145" s="452"/>
    </row>
    <row r="146" ht="12.75">
      <c r="D146" s="452"/>
    </row>
    <row r="147" ht="12.75">
      <c r="D147" s="452"/>
    </row>
    <row r="148" ht="12.75">
      <c r="D148" s="452"/>
    </row>
    <row r="149" ht="12.75">
      <c r="D149" s="452"/>
    </row>
    <row r="150" ht="12.75">
      <c r="D150" s="453"/>
    </row>
    <row r="151" ht="12.75">
      <c r="D151" s="453"/>
    </row>
    <row r="152" ht="12.75">
      <c r="D152" s="453"/>
    </row>
    <row r="153" ht="12.75">
      <c r="D153" s="453"/>
    </row>
    <row r="154" ht="12.75">
      <c r="D154" s="453"/>
    </row>
    <row r="155" ht="12.75">
      <c r="D155" s="453"/>
    </row>
    <row r="156" ht="12.75">
      <c r="D156" s="453"/>
    </row>
    <row r="157" ht="12.75">
      <c r="D157" s="4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6">
      <selection activeCell="B32" sqref="B32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623" t="s">
        <v>3</v>
      </c>
      <c r="B1" s="623"/>
      <c r="C1" s="623"/>
      <c r="D1" s="623"/>
      <c r="E1" s="623"/>
      <c r="F1" s="623"/>
      <c r="G1" s="623"/>
    </row>
    <row r="3" spans="1:7" s="112" customFormat="1" ht="27" customHeight="1">
      <c r="A3" s="110" t="s">
        <v>157</v>
      </c>
      <c r="B3" s="111"/>
      <c r="C3" s="622" t="s">
        <v>501</v>
      </c>
      <c r="D3" s="622"/>
      <c r="E3" s="622"/>
      <c r="F3" s="622"/>
      <c r="G3" s="622"/>
    </row>
    <row r="4" spans="1:7" s="112" customFormat="1" ht="15.75">
      <c r="A4" s="111"/>
      <c r="B4" s="111"/>
      <c r="C4" s="111"/>
      <c r="D4" s="111"/>
      <c r="E4" s="111"/>
      <c r="F4" s="111"/>
      <c r="G4" s="111"/>
    </row>
    <row r="5" spans="1:7" s="112" customFormat="1" ht="24.75" customHeight="1">
      <c r="A5" s="110" t="s">
        <v>158</v>
      </c>
      <c r="B5" s="111"/>
      <c r="C5" s="622" t="s">
        <v>502</v>
      </c>
      <c r="D5" s="622"/>
      <c r="E5" s="622"/>
      <c r="F5" s="622"/>
      <c r="G5" s="111"/>
    </row>
    <row r="6" spans="1:7" s="113" customFormat="1" ht="12.75">
      <c r="A6" s="156"/>
      <c r="B6" s="156"/>
      <c r="C6" s="156"/>
      <c r="D6" s="156"/>
      <c r="E6" s="156"/>
      <c r="F6" s="156"/>
      <c r="G6" s="156"/>
    </row>
    <row r="7" spans="1:7" s="114" customFormat="1" ht="15" customHeight="1">
      <c r="A7" s="211" t="s">
        <v>521</v>
      </c>
      <c r="B7" s="210"/>
      <c r="C7" s="210"/>
      <c r="D7" s="196"/>
      <c r="E7" s="196"/>
      <c r="F7" s="196"/>
      <c r="G7" s="196"/>
    </row>
    <row r="8" spans="1:7" s="114" customFormat="1" ht="15" customHeight="1" thickBot="1">
      <c r="A8" s="211" t="s">
        <v>159</v>
      </c>
      <c r="B8" s="196"/>
      <c r="C8" s="196"/>
      <c r="D8" s="196"/>
      <c r="E8" s="196"/>
      <c r="F8" s="196"/>
      <c r="G8" s="196"/>
    </row>
    <row r="9" spans="1:7" s="58" customFormat="1" ht="42" customHeight="1" thickBot="1">
      <c r="A9" s="148" t="s">
        <v>7</v>
      </c>
      <c r="B9" s="149" t="s">
        <v>160</v>
      </c>
      <c r="C9" s="149" t="s">
        <v>161</v>
      </c>
      <c r="D9" s="149" t="s">
        <v>162</v>
      </c>
      <c r="E9" s="149" t="s">
        <v>163</v>
      </c>
      <c r="F9" s="149" t="s">
        <v>164</v>
      </c>
      <c r="G9" s="150" t="s">
        <v>42</v>
      </c>
    </row>
    <row r="10" spans="1:7" ht="24" customHeight="1">
      <c r="A10" s="197" t="s">
        <v>9</v>
      </c>
      <c r="B10" s="153" t="s">
        <v>165</v>
      </c>
      <c r="C10" s="115"/>
      <c r="D10" s="115"/>
      <c r="E10" s="115"/>
      <c r="F10" s="115"/>
      <c r="G10" s="198">
        <f>SUM(C10:F10)</f>
        <v>0</v>
      </c>
    </row>
    <row r="11" spans="1:7" ht="24" customHeight="1">
      <c r="A11" s="199" t="s">
        <v>10</v>
      </c>
      <c r="B11" s="154" t="s">
        <v>166</v>
      </c>
      <c r="C11" s="116"/>
      <c r="D11" s="116"/>
      <c r="E11" s="116"/>
      <c r="F11" s="116"/>
      <c r="G11" s="200">
        <f aca="true" t="shared" si="0" ref="G11:G16">SUM(C11:F11)</f>
        <v>0</v>
      </c>
    </row>
    <row r="12" spans="1:7" ht="24" customHeight="1">
      <c r="A12" s="199" t="s">
        <v>11</v>
      </c>
      <c r="B12" s="154" t="s">
        <v>167</v>
      </c>
      <c r="C12" s="116"/>
      <c r="D12" s="116"/>
      <c r="E12" s="116"/>
      <c r="F12" s="116"/>
      <c r="G12" s="200">
        <f t="shared" si="0"/>
        <v>0</v>
      </c>
    </row>
    <row r="13" spans="1:7" ht="24" customHeight="1">
      <c r="A13" s="199" t="s">
        <v>12</v>
      </c>
      <c r="B13" s="154" t="s">
        <v>168</v>
      </c>
      <c r="C13" s="116"/>
      <c r="D13" s="116"/>
      <c r="E13" s="116"/>
      <c r="F13" s="116"/>
      <c r="G13" s="200">
        <f t="shared" si="0"/>
        <v>0</v>
      </c>
    </row>
    <row r="14" spans="1:7" ht="24" customHeight="1">
      <c r="A14" s="199" t="s">
        <v>13</v>
      </c>
      <c r="B14" s="154" t="s">
        <v>169</v>
      </c>
      <c r="C14" s="116"/>
      <c r="D14" s="116"/>
      <c r="E14" s="116"/>
      <c r="F14" s="116"/>
      <c r="G14" s="200">
        <f t="shared" si="0"/>
        <v>0</v>
      </c>
    </row>
    <row r="15" spans="1:7" ht="24" customHeight="1" thickBot="1">
      <c r="A15" s="201" t="s">
        <v>14</v>
      </c>
      <c r="B15" s="202" t="s">
        <v>170</v>
      </c>
      <c r="C15" s="117"/>
      <c r="D15" s="117"/>
      <c r="E15" s="117"/>
      <c r="F15" s="117"/>
      <c r="G15" s="203">
        <f t="shared" si="0"/>
        <v>0</v>
      </c>
    </row>
    <row r="16" spans="1:7" s="118" customFormat="1" ht="24" customHeight="1" thickBot="1">
      <c r="A16" s="204" t="s">
        <v>15</v>
      </c>
      <c r="B16" s="205" t="s">
        <v>42</v>
      </c>
      <c r="C16" s="206">
        <f>SUM(C10:C15)</f>
        <v>0</v>
      </c>
      <c r="D16" s="206">
        <f>SUM(D10:D15)</f>
        <v>0</v>
      </c>
      <c r="E16" s="206">
        <f>SUM(E10:E15)</f>
        <v>0</v>
      </c>
      <c r="F16" s="206">
        <f>SUM(F10:F15)</f>
        <v>0</v>
      </c>
      <c r="G16" s="207">
        <f t="shared" si="0"/>
        <v>0</v>
      </c>
    </row>
    <row r="17" spans="1:7" s="113" customFormat="1" ht="12.75">
      <c r="A17" s="156"/>
      <c r="B17" s="156"/>
      <c r="C17" s="156"/>
      <c r="D17" s="156"/>
      <c r="E17" s="156"/>
      <c r="F17" s="156"/>
      <c r="G17" s="156"/>
    </row>
    <row r="18" spans="1:7" s="113" customFormat="1" ht="12.75">
      <c r="A18" s="156"/>
      <c r="B18" s="156"/>
      <c r="C18" s="156"/>
      <c r="D18" s="156"/>
      <c r="E18" s="156"/>
      <c r="F18" s="156"/>
      <c r="G18" s="156"/>
    </row>
    <row r="19" spans="1:7" s="113" customFormat="1" ht="12.75">
      <c r="A19" s="156"/>
      <c r="B19" s="156"/>
      <c r="C19" s="156"/>
      <c r="D19" s="156"/>
      <c r="E19" s="156"/>
      <c r="F19" s="156"/>
      <c r="G19" s="156"/>
    </row>
    <row r="20" spans="1:7" s="113" customFormat="1" ht="15.75">
      <c r="A20" s="112" t="s">
        <v>534</v>
      </c>
      <c r="B20" s="156"/>
      <c r="C20" s="156"/>
      <c r="D20" s="156"/>
      <c r="E20" s="156"/>
      <c r="F20" s="156"/>
      <c r="G20" s="156"/>
    </row>
    <row r="21" spans="1:7" s="113" customFormat="1" ht="12.75">
      <c r="A21" s="156"/>
      <c r="B21" s="156"/>
      <c r="C21" s="156"/>
      <c r="D21" s="156"/>
      <c r="E21" s="156"/>
      <c r="F21" s="156"/>
      <c r="G21" s="156"/>
    </row>
    <row r="22" spans="1:7" ht="12.75">
      <c r="A22" s="156"/>
      <c r="B22" s="156"/>
      <c r="C22" s="156"/>
      <c r="D22" s="156"/>
      <c r="E22" s="156"/>
      <c r="F22" s="156"/>
      <c r="G22" s="156"/>
    </row>
    <row r="23" spans="1:7" ht="12.75">
      <c r="A23" s="156"/>
      <c r="B23" s="156"/>
      <c r="C23" s="113"/>
      <c r="D23" s="113"/>
      <c r="E23" s="113"/>
      <c r="F23" s="113"/>
      <c r="G23" s="156"/>
    </row>
    <row r="24" spans="1:7" ht="13.5">
      <c r="A24" s="156"/>
      <c r="B24" s="156"/>
      <c r="C24" s="208"/>
      <c r="D24" s="209" t="s">
        <v>171</v>
      </c>
      <c r="E24" s="209"/>
      <c r="F24" s="208"/>
      <c r="G24" s="156"/>
    </row>
    <row r="25" spans="3:6" ht="13.5">
      <c r="C25" s="119"/>
      <c r="D25" s="120"/>
      <c r="E25" s="120"/>
      <c r="F25" s="119"/>
    </row>
    <row r="26" spans="3:6" ht="13.5">
      <c r="C26" s="119"/>
      <c r="D26" s="120"/>
      <c r="E26" s="120"/>
      <c r="F26" s="11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……/2015. (….)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B97">
      <selection activeCell="D99" sqref="D99"/>
    </sheetView>
  </sheetViews>
  <sheetFormatPr defaultColWidth="9.00390625" defaultRowHeight="12.75"/>
  <cols>
    <col min="1" max="1" width="9.50390625" style="281" customWidth="1"/>
    <col min="2" max="2" width="58.625" style="281" customWidth="1"/>
    <col min="3" max="3" width="21.625" style="282" customWidth="1"/>
    <col min="4" max="4" width="21.625" style="303" customWidth="1"/>
    <col min="5" max="16384" width="9.375" style="303" customWidth="1"/>
  </cols>
  <sheetData>
    <row r="1" spans="1:3" ht="15.75" customHeight="1">
      <c r="A1" s="574" t="s">
        <v>6</v>
      </c>
      <c r="B1" s="574"/>
      <c r="C1" s="574"/>
    </row>
    <row r="2" spans="1:4" ht="15.75" customHeight="1" thickBot="1">
      <c r="A2" s="575" t="s">
        <v>112</v>
      </c>
      <c r="B2" s="575"/>
      <c r="C2" s="229" t="s">
        <v>177</v>
      </c>
      <c r="D2" s="229" t="s">
        <v>177</v>
      </c>
    </row>
    <row r="3" spans="1:4" ht="37.5" customHeight="1" thickBot="1">
      <c r="A3" s="21" t="s">
        <v>59</v>
      </c>
      <c r="B3" s="22" t="s">
        <v>8</v>
      </c>
      <c r="C3" s="30" t="str">
        <f>+CONCATENATE(LEFT(ÖSSZEFÜGGÉSEK!A5,4),". évi előirányzat")</f>
        <v>2015. évi előirányzat</v>
      </c>
      <c r="D3" s="386" t="s">
        <v>522</v>
      </c>
    </row>
    <row r="4" spans="1:4" s="304" customFormat="1" ht="12" customHeight="1" thickBot="1">
      <c r="A4" s="298" t="s">
        <v>452</v>
      </c>
      <c r="B4" s="299" t="s">
        <v>453</v>
      </c>
      <c r="C4" s="300" t="s">
        <v>454</v>
      </c>
      <c r="D4" s="387" t="s">
        <v>456</v>
      </c>
    </row>
    <row r="5" spans="1:4" s="305" customFormat="1" ht="12" customHeight="1" thickBot="1">
      <c r="A5" s="18" t="s">
        <v>9</v>
      </c>
      <c r="B5" s="19" t="s">
        <v>201</v>
      </c>
      <c r="C5" s="219">
        <f>+C6+C7+C8+C9+C10+C11</f>
        <v>0</v>
      </c>
      <c r="D5" s="473"/>
    </row>
    <row r="6" spans="1:4" s="305" customFormat="1" ht="12" customHeight="1">
      <c r="A6" s="13" t="s">
        <v>71</v>
      </c>
      <c r="B6" s="306" t="s">
        <v>202</v>
      </c>
      <c r="C6" s="222"/>
      <c r="D6" s="470"/>
    </row>
    <row r="7" spans="1:4" s="305" customFormat="1" ht="12" customHeight="1">
      <c r="A7" s="12" t="s">
        <v>72</v>
      </c>
      <c r="B7" s="307" t="s">
        <v>203</v>
      </c>
      <c r="C7" s="221"/>
      <c r="D7" s="471"/>
    </row>
    <row r="8" spans="1:4" s="305" customFormat="1" ht="12" customHeight="1">
      <c r="A8" s="12" t="s">
        <v>73</v>
      </c>
      <c r="B8" s="307" t="s">
        <v>204</v>
      </c>
      <c r="C8" s="221"/>
      <c r="D8" s="471"/>
    </row>
    <row r="9" spans="1:4" s="305" customFormat="1" ht="12" customHeight="1">
      <c r="A9" s="12" t="s">
        <v>74</v>
      </c>
      <c r="B9" s="307" t="s">
        <v>205</v>
      </c>
      <c r="C9" s="221"/>
      <c r="D9" s="471"/>
    </row>
    <row r="10" spans="1:4" s="305" customFormat="1" ht="12" customHeight="1">
      <c r="A10" s="12" t="s">
        <v>108</v>
      </c>
      <c r="B10" s="215" t="s">
        <v>388</v>
      </c>
      <c r="C10" s="221"/>
      <c r="D10" s="471"/>
    </row>
    <row r="11" spans="1:4" s="305" customFormat="1" ht="12" customHeight="1" thickBot="1">
      <c r="A11" s="14" t="s">
        <v>75</v>
      </c>
      <c r="B11" s="216" t="s">
        <v>389</v>
      </c>
      <c r="C11" s="221"/>
      <c r="D11" s="472"/>
    </row>
    <row r="12" spans="1:4" s="305" customFormat="1" ht="12" customHeight="1" thickBot="1">
      <c r="A12" s="18" t="s">
        <v>10</v>
      </c>
      <c r="B12" s="214" t="s">
        <v>206</v>
      </c>
      <c r="C12" s="219">
        <f>+C13+C14+C15+C16+C17</f>
        <v>0</v>
      </c>
      <c r="D12" s="473"/>
    </row>
    <row r="13" spans="1:4" s="305" customFormat="1" ht="12" customHeight="1">
      <c r="A13" s="13" t="s">
        <v>77</v>
      </c>
      <c r="B13" s="306" t="s">
        <v>207</v>
      </c>
      <c r="C13" s="222"/>
      <c r="D13" s="470"/>
    </row>
    <row r="14" spans="1:4" s="305" customFormat="1" ht="12" customHeight="1">
      <c r="A14" s="12" t="s">
        <v>78</v>
      </c>
      <c r="B14" s="307" t="s">
        <v>208</v>
      </c>
      <c r="C14" s="221"/>
      <c r="D14" s="471"/>
    </row>
    <row r="15" spans="1:4" s="305" customFormat="1" ht="12" customHeight="1">
      <c r="A15" s="12" t="s">
        <v>79</v>
      </c>
      <c r="B15" s="307" t="s">
        <v>377</v>
      </c>
      <c r="C15" s="221"/>
      <c r="D15" s="471"/>
    </row>
    <row r="16" spans="1:4" s="305" customFormat="1" ht="12" customHeight="1">
      <c r="A16" s="12" t="s">
        <v>80</v>
      </c>
      <c r="B16" s="307" t="s">
        <v>378</v>
      </c>
      <c r="C16" s="221"/>
      <c r="D16" s="471"/>
    </row>
    <row r="17" spans="1:4" s="305" customFormat="1" ht="12" customHeight="1">
      <c r="A17" s="12" t="s">
        <v>81</v>
      </c>
      <c r="B17" s="307" t="s">
        <v>209</v>
      </c>
      <c r="C17" s="221"/>
      <c r="D17" s="471"/>
    </row>
    <row r="18" spans="1:4" s="305" customFormat="1" ht="12" customHeight="1" thickBot="1">
      <c r="A18" s="14" t="s">
        <v>87</v>
      </c>
      <c r="B18" s="216" t="s">
        <v>210</v>
      </c>
      <c r="C18" s="223"/>
      <c r="D18" s="472"/>
    </row>
    <row r="19" spans="1:4" s="305" customFormat="1" ht="12" customHeight="1" thickBot="1">
      <c r="A19" s="18" t="s">
        <v>11</v>
      </c>
      <c r="B19" s="19" t="s">
        <v>211</v>
      </c>
      <c r="C19" s="219">
        <f>+C20+C21+C22+C23+C24</f>
        <v>0</v>
      </c>
      <c r="D19" s="473"/>
    </row>
    <row r="20" spans="1:4" s="305" customFormat="1" ht="12" customHeight="1">
      <c r="A20" s="13" t="s">
        <v>60</v>
      </c>
      <c r="B20" s="306" t="s">
        <v>212</v>
      </c>
      <c r="C20" s="222"/>
      <c r="D20" s="470"/>
    </row>
    <row r="21" spans="1:4" s="305" customFormat="1" ht="12" customHeight="1">
      <c r="A21" s="12" t="s">
        <v>61</v>
      </c>
      <c r="B21" s="307" t="s">
        <v>213</v>
      </c>
      <c r="C21" s="221"/>
      <c r="D21" s="471"/>
    </row>
    <row r="22" spans="1:4" s="305" customFormat="1" ht="12" customHeight="1">
      <c r="A22" s="12" t="s">
        <v>62</v>
      </c>
      <c r="B22" s="307" t="s">
        <v>379</v>
      </c>
      <c r="C22" s="221"/>
      <c r="D22" s="471"/>
    </row>
    <row r="23" spans="1:4" s="305" customFormat="1" ht="12" customHeight="1">
      <c r="A23" s="12" t="s">
        <v>63</v>
      </c>
      <c r="B23" s="307" t="s">
        <v>380</v>
      </c>
      <c r="C23" s="221"/>
      <c r="D23" s="471"/>
    </row>
    <row r="24" spans="1:4" s="305" customFormat="1" ht="12" customHeight="1">
      <c r="A24" s="12" t="s">
        <v>122</v>
      </c>
      <c r="B24" s="307" t="s">
        <v>214</v>
      </c>
      <c r="C24" s="221"/>
      <c r="D24" s="471"/>
    </row>
    <row r="25" spans="1:4" s="305" customFormat="1" ht="12" customHeight="1" thickBot="1">
      <c r="A25" s="14" t="s">
        <v>123</v>
      </c>
      <c r="B25" s="308" t="s">
        <v>215</v>
      </c>
      <c r="C25" s="223"/>
      <c r="D25" s="472"/>
    </row>
    <row r="26" spans="1:4" s="305" customFormat="1" ht="12" customHeight="1" thickBot="1">
      <c r="A26" s="18" t="s">
        <v>124</v>
      </c>
      <c r="B26" s="19" t="s">
        <v>216</v>
      </c>
      <c r="C26" s="225">
        <f>+C27+C31+C32+C33</f>
        <v>0</v>
      </c>
      <c r="D26" s="473"/>
    </row>
    <row r="27" spans="1:4" s="305" customFormat="1" ht="12" customHeight="1">
      <c r="A27" s="13" t="s">
        <v>217</v>
      </c>
      <c r="B27" s="306" t="s">
        <v>395</v>
      </c>
      <c r="C27" s="301">
        <f>+C28+C29+C30</f>
        <v>0</v>
      </c>
      <c r="D27" s="470"/>
    </row>
    <row r="28" spans="1:4" s="305" customFormat="1" ht="12" customHeight="1">
      <c r="A28" s="12" t="s">
        <v>218</v>
      </c>
      <c r="B28" s="307" t="s">
        <v>223</v>
      </c>
      <c r="C28" s="221"/>
      <c r="D28" s="471"/>
    </row>
    <row r="29" spans="1:4" s="305" customFormat="1" ht="12" customHeight="1">
      <c r="A29" s="12" t="s">
        <v>219</v>
      </c>
      <c r="B29" s="307" t="s">
        <v>224</v>
      </c>
      <c r="C29" s="221"/>
      <c r="D29" s="471"/>
    </row>
    <row r="30" spans="1:4" s="305" customFormat="1" ht="12" customHeight="1">
      <c r="A30" s="12" t="s">
        <v>393</v>
      </c>
      <c r="B30" s="362" t="s">
        <v>394</v>
      </c>
      <c r="C30" s="221"/>
      <c r="D30" s="471"/>
    </row>
    <row r="31" spans="1:4" s="305" customFormat="1" ht="12" customHeight="1">
      <c r="A31" s="12" t="s">
        <v>220</v>
      </c>
      <c r="B31" s="307" t="s">
        <v>225</v>
      </c>
      <c r="C31" s="221"/>
      <c r="D31" s="471"/>
    </row>
    <row r="32" spans="1:4" s="305" customFormat="1" ht="12" customHeight="1">
      <c r="A32" s="12" t="s">
        <v>221</v>
      </c>
      <c r="B32" s="307" t="s">
        <v>226</v>
      </c>
      <c r="C32" s="221"/>
      <c r="D32" s="471"/>
    </row>
    <row r="33" spans="1:4" s="305" customFormat="1" ht="12" customHeight="1" thickBot="1">
      <c r="A33" s="14" t="s">
        <v>222</v>
      </c>
      <c r="B33" s="308" t="s">
        <v>227</v>
      </c>
      <c r="C33" s="223"/>
      <c r="D33" s="472"/>
    </row>
    <row r="34" spans="1:4" s="305" customFormat="1" ht="12" customHeight="1" thickBot="1">
      <c r="A34" s="18" t="s">
        <v>13</v>
      </c>
      <c r="B34" s="19" t="s">
        <v>390</v>
      </c>
      <c r="C34" s="219">
        <f>SUM(C35:C45)</f>
        <v>6350</v>
      </c>
      <c r="D34" s="219">
        <f>SUM(D35:D45)</f>
        <v>6350</v>
      </c>
    </row>
    <row r="35" spans="1:4" s="305" customFormat="1" ht="12" customHeight="1">
      <c r="A35" s="13" t="s">
        <v>64</v>
      </c>
      <c r="B35" s="306" t="s">
        <v>230</v>
      </c>
      <c r="C35" s="222"/>
      <c r="D35" s="470"/>
    </row>
    <row r="36" spans="1:4" s="305" customFormat="1" ht="12" customHeight="1">
      <c r="A36" s="12" t="s">
        <v>65</v>
      </c>
      <c r="B36" s="307" t="s">
        <v>231</v>
      </c>
      <c r="C36" s="221"/>
      <c r="D36" s="471"/>
    </row>
    <row r="37" spans="1:4" s="305" customFormat="1" ht="12" customHeight="1">
      <c r="A37" s="12" t="s">
        <v>66</v>
      </c>
      <c r="B37" s="307" t="s">
        <v>232</v>
      </c>
      <c r="C37" s="221">
        <v>6350</v>
      </c>
      <c r="D37" s="471">
        <v>6350</v>
      </c>
    </row>
    <row r="38" spans="1:4" s="305" customFormat="1" ht="12" customHeight="1">
      <c r="A38" s="12" t="s">
        <v>126</v>
      </c>
      <c r="B38" s="307" t="s">
        <v>233</v>
      </c>
      <c r="C38" s="221"/>
      <c r="D38" s="471"/>
    </row>
    <row r="39" spans="1:4" s="305" customFormat="1" ht="12" customHeight="1">
      <c r="A39" s="12" t="s">
        <v>127</v>
      </c>
      <c r="B39" s="307" t="s">
        <v>234</v>
      </c>
      <c r="C39" s="221"/>
      <c r="D39" s="471"/>
    </row>
    <row r="40" spans="1:4" s="305" customFormat="1" ht="12" customHeight="1">
      <c r="A40" s="12" t="s">
        <v>128</v>
      </c>
      <c r="B40" s="307" t="s">
        <v>235</v>
      </c>
      <c r="C40" s="221"/>
      <c r="D40" s="471"/>
    </row>
    <row r="41" spans="1:4" s="305" customFormat="1" ht="12" customHeight="1">
      <c r="A41" s="12" t="s">
        <v>129</v>
      </c>
      <c r="B41" s="307" t="s">
        <v>236</v>
      </c>
      <c r="C41" s="221"/>
      <c r="D41" s="471"/>
    </row>
    <row r="42" spans="1:4" s="305" customFormat="1" ht="12" customHeight="1">
      <c r="A42" s="12" t="s">
        <v>130</v>
      </c>
      <c r="B42" s="307" t="s">
        <v>237</v>
      </c>
      <c r="C42" s="221"/>
      <c r="D42" s="471"/>
    </row>
    <row r="43" spans="1:4" s="305" customFormat="1" ht="12" customHeight="1">
      <c r="A43" s="12" t="s">
        <v>228</v>
      </c>
      <c r="B43" s="307" t="s">
        <v>238</v>
      </c>
      <c r="C43" s="224"/>
      <c r="D43" s="471"/>
    </row>
    <row r="44" spans="1:4" s="305" customFormat="1" ht="12" customHeight="1">
      <c r="A44" s="14" t="s">
        <v>229</v>
      </c>
      <c r="B44" s="308" t="s">
        <v>392</v>
      </c>
      <c r="C44" s="295"/>
      <c r="D44" s="471"/>
    </row>
    <row r="45" spans="1:4" s="305" customFormat="1" ht="12" customHeight="1" thickBot="1">
      <c r="A45" s="14" t="s">
        <v>391</v>
      </c>
      <c r="B45" s="216" t="s">
        <v>239</v>
      </c>
      <c r="C45" s="295"/>
      <c r="D45" s="472"/>
    </row>
    <row r="46" spans="1:4" s="305" customFormat="1" ht="12" customHeight="1" thickBot="1">
      <c r="A46" s="18" t="s">
        <v>14</v>
      </c>
      <c r="B46" s="19" t="s">
        <v>240</v>
      </c>
      <c r="C46" s="219">
        <f>SUM(C47:C51)</f>
        <v>0</v>
      </c>
      <c r="D46" s="473"/>
    </row>
    <row r="47" spans="1:4" s="305" customFormat="1" ht="12" customHeight="1">
      <c r="A47" s="13" t="s">
        <v>67</v>
      </c>
      <c r="B47" s="306" t="s">
        <v>244</v>
      </c>
      <c r="C47" s="347"/>
      <c r="D47" s="470"/>
    </row>
    <row r="48" spans="1:4" s="305" customFormat="1" ht="12" customHeight="1">
      <c r="A48" s="12" t="s">
        <v>68</v>
      </c>
      <c r="B48" s="307" t="s">
        <v>245</v>
      </c>
      <c r="C48" s="224"/>
      <c r="D48" s="471"/>
    </row>
    <row r="49" spans="1:4" s="305" customFormat="1" ht="12" customHeight="1">
      <c r="A49" s="12" t="s">
        <v>241</v>
      </c>
      <c r="B49" s="307" t="s">
        <v>246</v>
      </c>
      <c r="C49" s="224"/>
      <c r="D49" s="471"/>
    </row>
    <row r="50" spans="1:4" s="305" customFormat="1" ht="12" customHeight="1">
      <c r="A50" s="12" t="s">
        <v>242</v>
      </c>
      <c r="B50" s="307" t="s">
        <v>247</v>
      </c>
      <c r="C50" s="224"/>
      <c r="D50" s="471"/>
    </row>
    <row r="51" spans="1:4" s="305" customFormat="1" ht="12" customHeight="1" thickBot="1">
      <c r="A51" s="14" t="s">
        <v>243</v>
      </c>
      <c r="B51" s="216" t="s">
        <v>248</v>
      </c>
      <c r="C51" s="295"/>
      <c r="D51" s="472"/>
    </row>
    <row r="52" spans="1:4" s="305" customFormat="1" ht="12" customHeight="1" thickBot="1">
      <c r="A52" s="18" t="s">
        <v>131</v>
      </c>
      <c r="B52" s="19" t="s">
        <v>249</v>
      </c>
      <c r="C52" s="219">
        <f>SUM(C53:C55)</f>
        <v>240</v>
      </c>
      <c r="D52" s="219">
        <f>SUM(D53:D55)</f>
        <v>240</v>
      </c>
    </row>
    <row r="53" spans="1:4" s="305" customFormat="1" ht="12" customHeight="1">
      <c r="A53" s="13" t="s">
        <v>69</v>
      </c>
      <c r="B53" s="306" t="s">
        <v>250</v>
      </c>
      <c r="C53" s="222"/>
      <c r="D53" s="470"/>
    </row>
    <row r="54" spans="1:4" s="305" customFormat="1" ht="12" customHeight="1">
      <c r="A54" s="12" t="s">
        <v>70</v>
      </c>
      <c r="B54" s="307" t="s">
        <v>381</v>
      </c>
      <c r="C54" s="221"/>
      <c r="D54" s="471"/>
    </row>
    <row r="55" spans="1:4" s="305" customFormat="1" ht="12" customHeight="1">
      <c r="A55" s="12" t="s">
        <v>253</v>
      </c>
      <c r="B55" s="307" t="s">
        <v>251</v>
      </c>
      <c r="C55" s="221">
        <v>240</v>
      </c>
      <c r="D55" s="471">
        <v>240</v>
      </c>
    </row>
    <row r="56" spans="1:4" s="305" customFormat="1" ht="12" customHeight="1" thickBot="1">
      <c r="A56" s="14" t="s">
        <v>254</v>
      </c>
      <c r="B56" s="216" t="s">
        <v>252</v>
      </c>
      <c r="C56" s="223"/>
      <c r="D56" s="472"/>
    </row>
    <row r="57" spans="1:4" s="305" customFormat="1" ht="12" customHeight="1" thickBot="1">
      <c r="A57" s="18" t="s">
        <v>16</v>
      </c>
      <c r="B57" s="214" t="s">
        <v>255</v>
      </c>
      <c r="C57" s="219">
        <f>SUM(C58:C60)</f>
        <v>0</v>
      </c>
      <c r="D57" s="473"/>
    </row>
    <row r="58" spans="1:4" s="305" customFormat="1" ht="12" customHeight="1">
      <c r="A58" s="13" t="s">
        <v>132</v>
      </c>
      <c r="B58" s="306" t="s">
        <v>257</v>
      </c>
      <c r="C58" s="224"/>
      <c r="D58" s="470"/>
    </row>
    <row r="59" spans="1:4" s="305" customFormat="1" ht="12" customHeight="1">
      <c r="A59" s="12" t="s">
        <v>133</v>
      </c>
      <c r="B59" s="307" t="s">
        <v>382</v>
      </c>
      <c r="C59" s="224"/>
      <c r="D59" s="471"/>
    </row>
    <row r="60" spans="1:4" s="305" customFormat="1" ht="12" customHeight="1">
      <c r="A60" s="12" t="s">
        <v>178</v>
      </c>
      <c r="B60" s="307" t="s">
        <v>258</v>
      </c>
      <c r="C60" s="224"/>
      <c r="D60" s="471"/>
    </row>
    <row r="61" spans="1:4" s="305" customFormat="1" ht="12" customHeight="1" thickBot="1">
      <c r="A61" s="14" t="s">
        <v>256</v>
      </c>
      <c r="B61" s="216" t="s">
        <v>259</v>
      </c>
      <c r="C61" s="224"/>
      <c r="D61" s="472"/>
    </row>
    <row r="62" spans="1:4" s="305" customFormat="1" ht="12" customHeight="1" thickBot="1">
      <c r="A62" s="369" t="s">
        <v>435</v>
      </c>
      <c r="B62" s="19" t="s">
        <v>260</v>
      </c>
      <c r="C62" s="225">
        <f>+C5+C12+C19+C26+C34+C46+C52+C57</f>
        <v>6590</v>
      </c>
      <c r="D62" s="225">
        <f>+D5+D12+D19+D26+D34+D46+D52+D57</f>
        <v>6590</v>
      </c>
    </row>
    <row r="63" spans="1:4" s="305" customFormat="1" ht="12" customHeight="1" thickBot="1">
      <c r="A63" s="349" t="s">
        <v>261</v>
      </c>
      <c r="B63" s="214" t="s">
        <v>262</v>
      </c>
      <c r="C63" s="219">
        <f>SUM(C64:C66)</f>
        <v>0</v>
      </c>
      <c r="D63" s="473"/>
    </row>
    <row r="64" spans="1:4" s="305" customFormat="1" ht="12" customHeight="1">
      <c r="A64" s="13" t="s">
        <v>293</v>
      </c>
      <c r="B64" s="306" t="s">
        <v>263</v>
      </c>
      <c r="C64" s="224"/>
      <c r="D64" s="470"/>
    </row>
    <row r="65" spans="1:4" s="305" customFormat="1" ht="12" customHeight="1">
      <c r="A65" s="12" t="s">
        <v>302</v>
      </c>
      <c r="B65" s="307" t="s">
        <v>264</v>
      </c>
      <c r="C65" s="224"/>
      <c r="D65" s="471"/>
    </row>
    <row r="66" spans="1:4" s="305" customFormat="1" ht="12" customHeight="1" thickBot="1">
      <c r="A66" s="14" t="s">
        <v>303</v>
      </c>
      <c r="B66" s="363" t="s">
        <v>420</v>
      </c>
      <c r="C66" s="224"/>
      <c r="D66" s="472"/>
    </row>
    <row r="67" spans="1:4" s="305" customFormat="1" ht="12" customHeight="1" thickBot="1">
      <c r="A67" s="349" t="s">
        <v>266</v>
      </c>
      <c r="B67" s="214" t="s">
        <v>267</v>
      </c>
      <c r="C67" s="219">
        <f>SUM(C68:C71)</f>
        <v>0</v>
      </c>
      <c r="D67" s="473"/>
    </row>
    <row r="68" spans="1:4" s="305" customFormat="1" ht="12" customHeight="1">
      <c r="A68" s="13" t="s">
        <v>109</v>
      </c>
      <c r="B68" s="306" t="s">
        <v>268</v>
      </c>
      <c r="C68" s="224"/>
      <c r="D68" s="470"/>
    </row>
    <row r="69" spans="1:4" s="305" customFormat="1" ht="12" customHeight="1">
      <c r="A69" s="12" t="s">
        <v>110</v>
      </c>
      <c r="B69" s="307" t="s">
        <v>269</v>
      </c>
      <c r="C69" s="224"/>
      <c r="D69" s="471"/>
    </row>
    <row r="70" spans="1:4" s="305" customFormat="1" ht="12" customHeight="1">
      <c r="A70" s="12" t="s">
        <v>294</v>
      </c>
      <c r="B70" s="307" t="s">
        <v>270</v>
      </c>
      <c r="C70" s="224"/>
      <c r="D70" s="471"/>
    </row>
    <row r="71" spans="1:4" s="305" customFormat="1" ht="12" customHeight="1" thickBot="1">
      <c r="A71" s="14" t="s">
        <v>295</v>
      </c>
      <c r="B71" s="216" t="s">
        <v>271</v>
      </c>
      <c r="C71" s="224"/>
      <c r="D71" s="472"/>
    </row>
    <row r="72" spans="1:4" s="305" customFormat="1" ht="12" customHeight="1" thickBot="1">
      <c r="A72" s="349" t="s">
        <v>272</v>
      </c>
      <c r="B72" s="214" t="s">
        <v>273</v>
      </c>
      <c r="C72" s="219">
        <f>SUM(C73:C74)</f>
        <v>0</v>
      </c>
      <c r="D72" s="473"/>
    </row>
    <row r="73" spans="1:4" s="305" customFormat="1" ht="12" customHeight="1">
      <c r="A73" s="13" t="s">
        <v>296</v>
      </c>
      <c r="B73" s="306" t="s">
        <v>274</v>
      </c>
      <c r="C73" s="224"/>
      <c r="D73" s="470"/>
    </row>
    <row r="74" spans="1:4" s="305" customFormat="1" ht="12" customHeight="1" thickBot="1">
      <c r="A74" s="14" t="s">
        <v>297</v>
      </c>
      <c r="B74" s="216" t="s">
        <v>275</v>
      </c>
      <c r="C74" s="224"/>
      <c r="D74" s="472"/>
    </row>
    <row r="75" spans="1:4" s="305" customFormat="1" ht="12" customHeight="1" thickBot="1">
      <c r="A75" s="349" t="s">
        <v>276</v>
      </c>
      <c r="B75" s="214" t="s">
        <v>277</v>
      </c>
      <c r="C75" s="219">
        <f>SUM(C76:C78)</f>
        <v>70363</v>
      </c>
      <c r="D75" s="219">
        <f>SUM(D76:D78)</f>
        <v>70363</v>
      </c>
    </row>
    <row r="76" spans="1:4" s="305" customFormat="1" ht="12" customHeight="1">
      <c r="A76" s="13" t="s">
        <v>298</v>
      </c>
      <c r="B76" s="306" t="s">
        <v>278</v>
      </c>
      <c r="C76" s="224"/>
      <c r="D76" s="470"/>
    </row>
    <row r="77" spans="1:4" s="305" customFormat="1" ht="12" customHeight="1">
      <c r="A77" s="12" t="s">
        <v>299</v>
      </c>
      <c r="B77" s="307" t="s">
        <v>279</v>
      </c>
      <c r="C77" s="224"/>
      <c r="D77" s="471"/>
    </row>
    <row r="78" spans="1:4" s="305" customFormat="1" ht="12" customHeight="1" thickBot="1">
      <c r="A78" s="14" t="s">
        <v>300</v>
      </c>
      <c r="B78" s="216" t="s">
        <v>280</v>
      </c>
      <c r="C78" s="224">
        <v>70363</v>
      </c>
      <c r="D78" s="472">
        <v>70363</v>
      </c>
    </row>
    <row r="79" spans="1:4" s="305" customFormat="1" ht="12" customHeight="1" thickBot="1">
      <c r="A79" s="349" t="s">
        <v>281</v>
      </c>
      <c r="B79" s="214" t="s">
        <v>301</v>
      </c>
      <c r="C79" s="219">
        <f>SUM(C80:C83)</f>
        <v>0</v>
      </c>
      <c r="D79" s="473"/>
    </row>
    <row r="80" spans="1:4" s="305" customFormat="1" ht="12" customHeight="1">
      <c r="A80" s="310" t="s">
        <v>282</v>
      </c>
      <c r="B80" s="306" t="s">
        <v>283</v>
      </c>
      <c r="C80" s="224"/>
      <c r="D80" s="470"/>
    </row>
    <row r="81" spans="1:4" s="305" customFormat="1" ht="12" customHeight="1">
      <c r="A81" s="311" t="s">
        <v>284</v>
      </c>
      <c r="B81" s="307" t="s">
        <v>285</v>
      </c>
      <c r="C81" s="224"/>
      <c r="D81" s="471"/>
    </row>
    <row r="82" spans="1:4" s="305" customFormat="1" ht="12" customHeight="1">
      <c r="A82" s="311" t="s">
        <v>286</v>
      </c>
      <c r="B82" s="307" t="s">
        <v>287</v>
      </c>
      <c r="C82" s="224"/>
      <c r="D82" s="471"/>
    </row>
    <row r="83" spans="1:4" s="305" customFormat="1" ht="12" customHeight="1" thickBot="1">
      <c r="A83" s="312" t="s">
        <v>288</v>
      </c>
      <c r="B83" s="216" t="s">
        <v>289</v>
      </c>
      <c r="C83" s="224"/>
      <c r="D83" s="472"/>
    </row>
    <row r="84" spans="1:4" s="305" customFormat="1" ht="12" customHeight="1" thickBot="1">
      <c r="A84" s="349" t="s">
        <v>290</v>
      </c>
      <c r="B84" s="214" t="s">
        <v>434</v>
      </c>
      <c r="C84" s="348"/>
      <c r="D84" s="473"/>
    </row>
    <row r="85" spans="1:4" s="305" customFormat="1" ht="13.5" customHeight="1" thickBot="1">
      <c r="A85" s="349" t="s">
        <v>292</v>
      </c>
      <c r="B85" s="214" t="s">
        <v>291</v>
      </c>
      <c r="C85" s="348"/>
      <c r="D85" s="473"/>
    </row>
    <row r="86" spans="1:4" s="305" customFormat="1" ht="15.75" customHeight="1" thickBot="1">
      <c r="A86" s="349" t="s">
        <v>304</v>
      </c>
      <c r="B86" s="313" t="s">
        <v>437</v>
      </c>
      <c r="C86" s="225">
        <f>+C63+C67+C72+C75+C79+C85+C84</f>
        <v>70363</v>
      </c>
      <c r="D86" s="225">
        <f>+D63+D67+D72+D75+D79+D85+D84</f>
        <v>70363</v>
      </c>
    </row>
    <row r="87" spans="1:4" s="305" customFormat="1" ht="24.75" customHeight="1" thickBot="1">
      <c r="A87" s="350" t="s">
        <v>436</v>
      </c>
      <c r="B87" s="314" t="s">
        <v>438</v>
      </c>
      <c r="C87" s="225">
        <f>+C62+C86</f>
        <v>76953</v>
      </c>
      <c r="D87" s="225">
        <f>+D62+D86</f>
        <v>76953</v>
      </c>
    </row>
    <row r="88" spans="1:3" s="305" customFormat="1" ht="83.25" customHeight="1">
      <c r="A88" s="3"/>
      <c r="B88" s="4"/>
      <c r="C88" s="226"/>
    </row>
    <row r="89" spans="1:3" ht="16.5" customHeight="1">
      <c r="A89" s="574" t="s">
        <v>37</v>
      </c>
      <c r="B89" s="574"/>
      <c r="C89" s="574"/>
    </row>
    <row r="90" spans="1:4" s="315" customFormat="1" ht="16.5" customHeight="1" thickBot="1">
      <c r="A90" s="576" t="s">
        <v>113</v>
      </c>
      <c r="B90" s="576"/>
      <c r="C90" s="89" t="s">
        <v>177</v>
      </c>
      <c r="D90" s="398" t="s">
        <v>177</v>
      </c>
    </row>
    <row r="91" spans="1:4" ht="37.5" customHeight="1" thickBot="1">
      <c r="A91" s="21" t="s">
        <v>59</v>
      </c>
      <c r="B91" s="22" t="s">
        <v>38</v>
      </c>
      <c r="C91" s="30" t="str">
        <f>+C3</f>
        <v>2015. évi előirányzat</v>
      </c>
      <c r="D91" s="386" t="s">
        <v>522</v>
      </c>
    </row>
    <row r="92" spans="1:4" s="304" customFormat="1" ht="12" customHeight="1" thickBot="1">
      <c r="A92" s="27" t="s">
        <v>452</v>
      </c>
      <c r="B92" s="28" t="s">
        <v>453</v>
      </c>
      <c r="C92" s="29" t="s">
        <v>454</v>
      </c>
      <c r="D92" s="387" t="s">
        <v>456</v>
      </c>
    </row>
    <row r="93" spans="1:4" ht="12" customHeight="1" thickBot="1">
      <c r="A93" s="20" t="s">
        <v>9</v>
      </c>
      <c r="B93" s="26" t="s">
        <v>396</v>
      </c>
      <c r="C93" s="218">
        <f>C94+C95+C96+C97+C98+C111</f>
        <v>15893</v>
      </c>
      <c r="D93" s="218">
        <f>D94+D95+D96+D97+D98+D111</f>
        <v>15893</v>
      </c>
    </row>
    <row r="94" spans="1:4" ht="12" customHeight="1">
      <c r="A94" s="15" t="s">
        <v>71</v>
      </c>
      <c r="B94" s="8" t="s">
        <v>39</v>
      </c>
      <c r="C94" s="220">
        <v>3125</v>
      </c>
      <c r="D94" s="475">
        <v>3125</v>
      </c>
    </row>
    <row r="95" spans="1:4" ht="12" customHeight="1">
      <c r="A95" s="12" t="s">
        <v>72</v>
      </c>
      <c r="B95" s="6" t="s">
        <v>134</v>
      </c>
      <c r="C95" s="221">
        <v>990</v>
      </c>
      <c r="D95" s="476">
        <v>990</v>
      </c>
    </row>
    <row r="96" spans="1:4" ht="12" customHeight="1">
      <c r="A96" s="12" t="s">
        <v>73</v>
      </c>
      <c r="B96" s="6" t="s">
        <v>100</v>
      </c>
      <c r="C96" s="223">
        <v>10243</v>
      </c>
      <c r="D96" s="476">
        <v>10243</v>
      </c>
    </row>
    <row r="97" spans="1:4" ht="12" customHeight="1">
      <c r="A97" s="12" t="s">
        <v>74</v>
      </c>
      <c r="B97" s="9" t="s">
        <v>135</v>
      </c>
      <c r="C97" s="223">
        <v>350</v>
      </c>
      <c r="D97" s="476">
        <v>350</v>
      </c>
    </row>
    <row r="98" spans="1:4" ht="12" customHeight="1">
      <c r="A98" s="12" t="s">
        <v>82</v>
      </c>
      <c r="B98" s="17" t="s">
        <v>136</v>
      </c>
      <c r="C98" s="223">
        <v>1185</v>
      </c>
      <c r="D98" s="476">
        <f>SUM(D99:D110)</f>
        <v>1185</v>
      </c>
    </row>
    <row r="99" spans="1:4" ht="12" customHeight="1">
      <c r="A99" s="12" t="s">
        <v>75</v>
      </c>
      <c r="B99" s="6" t="s">
        <v>401</v>
      </c>
      <c r="C99" s="223"/>
      <c r="D99" s="476"/>
    </row>
    <row r="100" spans="1:4" ht="12" customHeight="1">
      <c r="A100" s="12" t="s">
        <v>76</v>
      </c>
      <c r="B100" s="93" t="s">
        <v>400</v>
      </c>
      <c r="C100" s="223"/>
      <c r="D100" s="476"/>
    </row>
    <row r="101" spans="1:4" ht="12" customHeight="1">
      <c r="A101" s="12" t="s">
        <v>83</v>
      </c>
      <c r="B101" s="93" t="s">
        <v>399</v>
      </c>
      <c r="C101" s="223"/>
      <c r="D101" s="476"/>
    </row>
    <row r="102" spans="1:4" ht="12" customHeight="1">
      <c r="A102" s="12" t="s">
        <v>84</v>
      </c>
      <c r="B102" s="91" t="s">
        <v>307</v>
      </c>
      <c r="C102" s="223"/>
      <c r="D102" s="476"/>
    </row>
    <row r="103" spans="1:4" ht="12" customHeight="1">
      <c r="A103" s="12" t="s">
        <v>85</v>
      </c>
      <c r="B103" s="92" t="s">
        <v>308</v>
      </c>
      <c r="C103" s="223"/>
      <c r="D103" s="476"/>
    </row>
    <row r="104" spans="1:4" ht="12" customHeight="1">
      <c r="A104" s="12" t="s">
        <v>86</v>
      </c>
      <c r="B104" s="92" t="s">
        <v>309</v>
      </c>
      <c r="C104" s="223"/>
      <c r="D104" s="476"/>
    </row>
    <row r="105" spans="1:4" ht="12" customHeight="1">
      <c r="A105" s="12" t="s">
        <v>88</v>
      </c>
      <c r="B105" s="91" t="s">
        <v>310</v>
      </c>
      <c r="C105" s="223">
        <v>300</v>
      </c>
      <c r="D105" s="476">
        <v>300</v>
      </c>
    </row>
    <row r="106" spans="1:4" ht="12" customHeight="1">
      <c r="A106" s="12" t="s">
        <v>137</v>
      </c>
      <c r="B106" s="91" t="s">
        <v>311</v>
      </c>
      <c r="C106" s="223"/>
      <c r="D106" s="476"/>
    </row>
    <row r="107" spans="1:4" ht="12" customHeight="1">
      <c r="A107" s="12" t="s">
        <v>305</v>
      </c>
      <c r="B107" s="92" t="s">
        <v>312</v>
      </c>
      <c r="C107" s="223"/>
      <c r="D107" s="476"/>
    </row>
    <row r="108" spans="1:4" ht="12" customHeight="1">
      <c r="A108" s="11" t="s">
        <v>306</v>
      </c>
      <c r="B108" s="93" t="s">
        <v>313</v>
      </c>
      <c r="C108" s="223"/>
      <c r="D108" s="476"/>
    </row>
    <row r="109" spans="1:4" ht="12" customHeight="1">
      <c r="A109" s="12" t="s">
        <v>397</v>
      </c>
      <c r="B109" s="93" t="s">
        <v>314</v>
      </c>
      <c r="C109" s="223"/>
      <c r="D109" s="476"/>
    </row>
    <row r="110" spans="1:4" ht="12" customHeight="1">
      <c r="A110" s="14" t="s">
        <v>398</v>
      </c>
      <c r="B110" s="93" t="s">
        <v>315</v>
      </c>
      <c r="C110" s="223">
        <v>885</v>
      </c>
      <c r="D110" s="476">
        <v>885</v>
      </c>
    </row>
    <row r="111" spans="1:4" ht="12" customHeight="1">
      <c r="A111" s="12" t="s">
        <v>402</v>
      </c>
      <c r="B111" s="9" t="s">
        <v>40</v>
      </c>
      <c r="C111" s="221"/>
      <c r="D111" s="476"/>
    </row>
    <row r="112" spans="1:4" ht="12" customHeight="1">
      <c r="A112" s="12" t="s">
        <v>403</v>
      </c>
      <c r="B112" s="6" t="s">
        <v>405</v>
      </c>
      <c r="C112" s="221"/>
      <c r="D112" s="476"/>
    </row>
    <row r="113" spans="1:4" ht="12" customHeight="1" thickBot="1">
      <c r="A113" s="16" t="s">
        <v>404</v>
      </c>
      <c r="B113" s="367" t="s">
        <v>406</v>
      </c>
      <c r="C113" s="227"/>
      <c r="D113" s="477"/>
    </row>
    <row r="114" spans="1:4" ht="12" customHeight="1" thickBot="1">
      <c r="A114" s="364" t="s">
        <v>10</v>
      </c>
      <c r="B114" s="365" t="s">
        <v>316</v>
      </c>
      <c r="C114" s="366">
        <f>+C115+C117+C119</f>
        <v>74808</v>
      </c>
      <c r="D114" s="366">
        <f>+D115+D117+D119</f>
        <v>74808</v>
      </c>
    </row>
    <row r="115" spans="1:4" ht="12" customHeight="1">
      <c r="A115" s="13" t="s">
        <v>77</v>
      </c>
      <c r="B115" s="6" t="s">
        <v>176</v>
      </c>
      <c r="C115" s="222">
        <v>63590</v>
      </c>
      <c r="D115" s="475">
        <v>63590</v>
      </c>
    </row>
    <row r="116" spans="1:4" ht="12" customHeight="1">
      <c r="A116" s="13" t="s">
        <v>78</v>
      </c>
      <c r="B116" s="10" t="s">
        <v>320</v>
      </c>
      <c r="C116" s="222"/>
      <c r="D116" s="476"/>
    </row>
    <row r="117" spans="1:4" ht="12" customHeight="1">
      <c r="A117" s="13" t="s">
        <v>79</v>
      </c>
      <c r="B117" s="10" t="s">
        <v>138</v>
      </c>
      <c r="C117" s="221">
        <v>11218</v>
      </c>
      <c r="D117" s="476">
        <v>11218</v>
      </c>
    </row>
    <row r="118" spans="1:4" ht="12" customHeight="1">
      <c r="A118" s="13" t="s">
        <v>80</v>
      </c>
      <c r="B118" s="10" t="s">
        <v>321</v>
      </c>
      <c r="C118" s="212"/>
      <c r="D118" s="476"/>
    </row>
    <row r="119" spans="1:4" ht="12" customHeight="1">
      <c r="A119" s="13" t="s">
        <v>81</v>
      </c>
      <c r="B119" s="216" t="s">
        <v>179</v>
      </c>
      <c r="C119" s="212"/>
      <c r="D119" s="476"/>
    </row>
    <row r="120" spans="1:4" ht="12" customHeight="1">
      <c r="A120" s="13" t="s">
        <v>87</v>
      </c>
      <c r="B120" s="215" t="s">
        <v>383</v>
      </c>
      <c r="C120" s="212"/>
      <c r="D120" s="476"/>
    </row>
    <row r="121" spans="1:4" ht="12" customHeight="1">
      <c r="A121" s="13" t="s">
        <v>89</v>
      </c>
      <c r="B121" s="302" t="s">
        <v>326</v>
      </c>
      <c r="C121" s="212"/>
      <c r="D121" s="476"/>
    </row>
    <row r="122" spans="1:4" ht="22.5">
      <c r="A122" s="13" t="s">
        <v>139</v>
      </c>
      <c r="B122" s="92" t="s">
        <v>309</v>
      </c>
      <c r="C122" s="212"/>
      <c r="D122" s="476"/>
    </row>
    <row r="123" spans="1:4" ht="12" customHeight="1">
      <c r="A123" s="13" t="s">
        <v>140</v>
      </c>
      <c r="B123" s="92" t="s">
        <v>325</v>
      </c>
      <c r="C123" s="212"/>
      <c r="D123" s="476"/>
    </row>
    <row r="124" spans="1:4" ht="12" customHeight="1">
      <c r="A124" s="13" t="s">
        <v>141</v>
      </c>
      <c r="B124" s="92" t="s">
        <v>324</v>
      </c>
      <c r="C124" s="212"/>
      <c r="D124" s="476"/>
    </row>
    <row r="125" spans="1:4" ht="12" customHeight="1">
      <c r="A125" s="13" t="s">
        <v>317</v>
      </c>
      <c r="B125" s="92" t="s">
        <v>312</v>
      </c>
      <c r="C125" s="212"/>
      <c r="D125" s="476"/>
    </row>
    <row r="126" spans="1:4" ht="12" customHeight="1">
      <c r="A126" s="13" t="s">
        <v>318</v>
      </c>
      <c r="B126" s="92" t="s">
        <v>323</v>
      </c>
      <c r="C126" s="212"/>
      <c r="D126" s="476"/>
    </row>
    <row r="127" spans="1:4" ht="23.25" thickBot="1">
      <c r="A127" s="11" t="s">
        <v>319</v>
      </c>
      <c r="B127" s="92" t="s">
        <v>322</v>
      </c>
      <c r="C127" s="213"/>
      <c r="D127" s="477"/>
    </row>
    <row r="128" spans="1:4" ht="12" customHeight="1" thickBot="1">
      <c r="A128" s="18" t="s">
        <v>11</v>
      </c>
      <c r="B128" s="78" t="s">
        <v>407</v>
      </c>
      <c r="C128" s="219">
        <f>+C93+C114</f>
        <v>90701</v>
      </c>
      <c r="D128" s="219">
        <f>+D93+D114</f>
        <v>90701</v>
      </c>
    </row>
    <row r="129" spans="1:4" ht="12" customHeight="1" thickBot="1">
      <c r="A129" s="18" t="s">
        <v>12</v>
      </c>
      <c r="B129" s="78" t="s">
        <v>408</v>
      </c>
      <c r="C129" s="219">
        <f>+C130+C131+C132</f>
        <v>0</v>
      </c>
      <c r="D129" s="474"/>
    </row>
    <row r="130" spans="1:4" ht="12" customHeight="1">
      <c r="A130" s="13" t="s">
        <v>217</v>
      </c>
      <c r="B130" s="10" t="s">
        <v>415</v>
      </c>
      <c r="C130" s="212"/>
      <c r="D130" s="475"/>
    </row>
    <row r="131" spans="1:4" ht="12" customHeight="1">
      <c r="A131" s="13" t="s">
        <v>220</v>
      </c>
      <c r="B131" s="10" t="s">
        <v>416</v>
      </c>
      <c r="C131" s="212"/>
      <c r="D131" s="476"/>
    </row>
    <row r="132" spans="1:4" ht="12" customHeight="1" thickBot="1">
      <c r="A132" s="11" t="s">
        <v>221</v>
      </c>
      <c r="B132" s="10" t="s">
        <v>417</v>
      </c>
      <c r="C132" s="212"/>
      <c r="D132" s="477"/>
    </row>
    <row r="133" spans="1:4" ht="12" customHeight="1" thickBot="1">
      <c r="A133" s="18" t="s">
        <v>13</v>
      </c>
      <c r="B133" s="78" t="s">
        <v>409</v>
      </c>
      <c r="C133" s="219">
        <f>SUM(C134:C139)</f>
        <v>0</v>
      </c>
      <c r="D133" s="474"/>
    </row>
    <row r="134" spans="1:4" ht="12" customHeight="1">
      <c r="A134" s="13" t="s">
        <v>64</v>
      </c>
      <c r="B134" s="7" t="s">
        <v>418</v>
      </c>
      <c r="C134" s="212"/>
      <c r="D134" s="475"/>
    </row>
    <row r="135" spans="1:4" ht="12" customHeight="1">
      <c r="A135" s="13" t="s">
        <v>65</v>
      </c>
      <c r="B135" s="7" t="s">
        <v>410</v>
      </c>
      <c r="C135" s="212"/>
      <c r="D135" s="476"/>
    </row>
    <row r="136" spans="1:4" ht="12" customHeight="1">
      <c r="A136" s="13" t="s">
        <v>66</v>
      </c>
      <c r="B136" s="7" t="s">
        <v>411</v>
      </c>
      <c r="C136" s="212"/>
      <c r="D136" s="476"/>
    </row>
    <row r="137" spans="1:4" ht="12" customHeight="1">
      <c r="A137" s="13" t="s">
        <v>126</v>
      </c>
      <c r="B137" s="7" t="s">
        <v>412</v>
      </c>
      <c r="C137" s="212"/>
      <c r="D137" s="476"/>
    </row>
    <row r="138" spans="1:4" ht="12" customHeight="1">
      <c r="A138" s="13" t="s">
        <v>127</v>
      </c>
      <c r="B138" s="7" t="s">
        <v>413</v>
      </c>
      <c r="C138" s="212"/>
      <c r="D138" s="476"/>
    </row>
    <row r="139" spans="1:4" ht="12" customHeight="1" thickBot="1">
      <c r="A139" s="11" t="s">
        <v>128</v>
      </c>
      <c r="B139" s="7" t="s">
        <v>414</v>
      </c>
      <c r="C139" s="212"/>
      <c r="D139" s="477"/>
    </row>
    <row r="140" spans="1:4" ht="12" customHeight="1" thickBot="1">
      <c r="A140" s="18" t="s">
        <v>14</v>
      </c>
      <c r="B140" s="78" t="s">
        <v>422</v>
      </c>
      <c r="C140" s="225">
        <f>+C141+C142+C143+C144</f>
        <v>0</v>
      </c>
      <c r="D140" s="474"/>
    </row>
    <row r="141" spans="1:4" ht="12" customHeight="1">
      <c r="A141" s="13" t="s">
        <v>67</v>
      </c>
      <c r="B141" s="7" t="s">
        <v>327</v>
      </c>
      <c r="C141" s="212"/>
      <c r="D141" s="475"/>
    </row>
    <row r="142" spans="1:4" ht="12" customHeight="1">
      <c r="A142" s="13" t="s">
        <v>68</v>
      </c>
      <c r="B142" s="7" t="s">
        <v>328</v>
      </c>
      <c r="C142" s="212"/>
      <c r="D142" s="476"/>
    </row>
    <row r="143" spans="1:4" ht="12" customHeight="1">
      <c r="A143" s="13" t="s">
        <v>241</v>
      </c>
      <c r="B143" s="7" t="s">
        <v>423</v>
      </c>
      <c r="C143" s="212"/>
      <c r="D143" s="476"/>
    </row>
    <row r="144" spans="1:4" ht="12" customHeight="1" thickBot="1">
      <c r="A144" s="11" t="s">
        <v>242</v>
      </c>
      <c r="B144" s="5" t="s">
        <v>347</v>
      </c>
      <c r="C144" s="212"/>
      <c r="D144" s="477"/>
    </row>
    <row r="145" spans="1:4" ht="12" customHeight="1" thickBot="1">
      <c r="A145" s="18" t="s">
        <v>15</v>
      </c>
      <c r="B145" s="78" t="s">
        <v>424</v>
      </c>
      <c r="C145" s="228">
        <f>SUM(C146:C150)</f>
        <v>0</v>
      </c>
      <c r="D145" s="474"/>
    </row>
    <row r="146" spans="1:4" ht="12" customHeight="1">
      <c r="A146" s="13" t="s">
        <v>69</v>
      </c>
      <c r="B146" s="7" t="s">
        <v>419</v>
      </c>
      <c r="C146" s="212"/>
      <c r="D146" s="475"/>
    </row>
    <row r="147" spans="1:4" ht="12" customHeight="1">
      <c r="A147" s="13" t="s">
        <v>70</v>
      </c>
      <c r="B147" s="7" t="s">
        <v>426</v>
      </c>
      <c r="C147" s="212"/>
      <c r="D147" s="476"/>
    </row>
    <row r="148" spans="1:4" ht="12" customHeight="1">
      <c r="A148" s="13" t="s">
        <v>253</v>
      </c>
      <c r="B148" s="7" t="s">
        <v>421</v>
      </c>
      <c r="C148" s="212"/>
      <c r="D148" s="476"/>
    </row>
    <row r="149" spans="1:4" ht="12" customHeight="1">
      <c r="A149" s="13" t="s">
        <v>254</v>
      </c>
      <c r="B149" s="7" t="s">
        <v>427</v>
      </c>
      <c r="C149" s="212"/>
      <c r="D149" s="476"/>
    </row>
    <row r="150" spans="1:4" ht="12" customHeight="1" thickBot="1">
      <c r="A150" s="13" t="s">
        <v>425</v>
      </c>
      <c r="B150" s="7" t="s">
        <v>428</v>
      </c>
      <c r="C150" s="212"/>
      <c r="D150" s="477"/>
    </row>
    <row r="151" spans="1:4" ht="12" customHeight="1" thickBot="1">
      <c r="A151" s="18" t="s">
        <v>16</v>
      </c>
      <c r="B151" s="78" t="s">
        <v>429</v>
      </c>
      <c r="C151" s="368"/>
      <c r="D151" s="474"/>
    </row>
    <row r="152" spans="1:4" ht="12" customHeight="1" thickBot="1">
      <c r="A152" s="18" t="s">
        <v>17</v>
      </c>
      <c r="B152" s="78" t="s">
        <v>430</v>
      </c>
      <c r="C152" s="368"/>
      <c r="D152" s="474"/>
    </row>
    <row r="153" spans="1:9" ht="15" customHeight="1" thickBot="1">
      <c r="A153" s="18" t="s">
        <v>18</v>
      </c>
      <c r="B153" s="78" t="s">
        <v>432</v>
      </c>
      <c r="C153" s="316">
        <f>+C129+C133+C140+C145+C151+C152</f>
        <v>0</v>
      </c>
      <c r="D153" s="474"/>
      <c r="F153" s="317"/>
      <c r="G153" s="318"/>
      <c r="H153" s="318"/>
      <c r="I153" s="318"/>
    </row>
    <row r="154" spans="1:4" s="305" customFormat="1" ht="12.75" customHeight="1" thickBot="1">
      <c r="A154" s="217" t="s">
        <v>19</v>
      </c>
      <c r="B154" s="280" t="s">
        <v>431</v>
      </c>
      <c r="C154" s="316">
        <f>+C128+C153</f>
        <v>90701</v>
      </c>
      <c r="D154" s="316">
        <f>+D128+D153</f>
        <v>90701</v>
      </c>
    </row>
    <row r="155" ht="7.5" customHeight="1"/>
    <row r="156" spans="1:3" ht="15.75">
      <c r="A156" s="577" t="s">
        <v>329</v>
      </c>
      <c r="B156" s="577"/>
      <c r="C156" s="577"/>
    </row>
    <row r="157" spans="1:4" ht="15" customHeight="1" thickBot="1">
      <c r="A157" s="575" t="s">
        <v>114</v>
      </c>
      <c r="B157" s="575"/>
      <c r="C157" s="229" t="s">
        <v>177</v>
      </c>
      <c r="D157" s="229" t="s">
        <v>177</v>
      </c>
    </row>
    <row r="158" spans="1:4" ht="13.5" customHeight="1" thickBot="1">
      <c r="A158" s="18">
        <v>1</v>
      </c>
      <c r="B158" s="25" t="s">
        <v>433</v>
      </c>
      <c r="C158" s="219">
        <f>+C62-C128</f>
        <v>-84111</v>
      </c>
      <c r="D158" s="219">
        <f>+D62-D128</f>
        <v>-84111</v>
      </c>
    </row>
    <row r="159" spans="1:4" ht="27.75" customHeight="1" thickBot="1">
      <c r="A159" s="18" t="s">
        <v>10</v>
      </c>
      <c r="B159" s="25" t="s">
        <v>439</v>
      </c>
      <c r="C159" s="219">
        <f>+C86-C153</f>
        <v>70363</v>
      </c>
      <c r="D159" s="219">
        <f>+D86-D153</f>
        <v>70363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5905511811023623" footer="0.5905511811023623"/>
  <pageSetup fitToHeight="2" horizontalDpi="300" verticalDpi="300" orientation="portrait" paperSize="9" scale="71" r:id="rId1"/>
  <headerFooter alignWithMargins="0">
    <oddHeader>&amp;C&amp;"Times New Roman CE,Félkövér"&amp;12
Tiszaszőlős Közs. Önkorm.
2015. ÉVI KÖLTSÉGVETÉS
ÖNKÉNT VÁLLALT FELADATAINAK MÉRLEGE
IV. n.évi előirányzatok&amp;R&amp;"Times New Roman CE,Félkövér dőlt"&amp;11 1.3. melléklet a ........./2015. (.......)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5">
      <selection activeCell="D96" sqref="D96"/>
    </sheetView>
  </sheetViews>
  <sheetFormatPr defaultColWidth="9.00390625" defaultRowHeight="12.75"/>
  <cols>
    <col min="1" max="1" width="9.50390625" style="281" customWidth="1"/>
    <col min="2" max="2" width="58.625" style="281" customWidth="1"/>
    <col min="3" max="3" width="21.625" style="282" customWidth="1"/>
    <col min="4" max="4" width="21.625" style="303" customWidth="1"/>
    <col min="5" max="16384" width="9.375" style="303" customWidth="1"/>
  </cols>
  <sheetData>
    <row r="1" spans="1:3" ht="15.75" customHeight="1">
      <c r="A1" s="574" t="s">
        <v>6</v>
      </c>
      <c r="B1" s="574"/>
      <c r="C1" s="574"/>
    </row>
    <row r="2" spans="1:4" ht="15.75" customHeight="1" thickBot="1">
      <c r="A2" s="575" t="s">
        <v>112</v>
      </c>
      <c r="B2" s="575"/>
      <c r="C2" s="229"/>
      <c r="D2" s="229" t="s">
        <v>177</v>
      </c>
    </row>
    <row r="3" spans="1:4" ht="37.5" customHeight="1" thickBot="1">
      <c r="A3" s="21" t="s">
        <v>59</v>
      </c>
      <c r="B3" s="22" t="s">
        <v>8</v>
      </c>
      <c r="C3" s="373" t="str">
        <f>+CONCATENATE(LEFT(ÖSSZEFÜGGÉSEK!A5,4),". évi előirányzat")</f>
        <v>2015. évi előirányzat</v>
      </c>
      <c r="D3" s="386" t="s">
        <v>522</v>
      </c>
    </row>
    <row r="4" spans="1:4" s="304" customFormat="1" ht="12" customHeight="1" thickBot="1">
      <c r="A4" s="298" t="s">
        <v>452</v>
      </c>
      <c r="B4" s="299" t="s">
        <v>453</v>
      </c>
      <c r="C4" s="374" t="s">
        <v>454</v>
      </c>
      <c r="D4" s="482" t="s">
        <v>456</v>
      </c>
    </row>
    <row r="5" spans="1:4" s="305" customFormat="1" ht="12" customHeight="1" thickBot="1">
      <c r="A5" s="18" t="s">
        <v>9</v>
      </c>
      <c r="B5" s="19" t="s">
        <v>201</v>
      </c>
      <c r="C5" s="375">
        <f>+C6+C7+C8+C9+C10+C11</f>
        <v>0</v>
      </c>
      <c r="D5" s="483"/>
    </row>
    <row r="6" spans="1:4" s="305" customFormat="1" ht="12" customHeight="1">
      <c r="A6" s="13" t="s">
        <v>71</v>
      </c>
      <c r="B6" s="306" t="s">
        <v>202</v>
      </c>
      <c r="C6" s="376"/>
      <c r="D6" s="484"/>
    </row>
    <row r="7" spans="1:4" s="305" customFormat="1" ht="12" customHeight="1">
      <c r="A7" s="12" t="s">
        <v>72</v>
      </c>
      <c r="B7" s="307" t="s">
        <v>203</v>
      </c>
      <c r="C7" s="377"/>
      <c r="D7" s="485"/>
    </row>
    <row r="8" spans="1:4" s="305" customFormat="1" ht="12" customHeight="1">
      <c r="A8" s="12" t="s">
        <v>73</v>
      </c>
      <c r="B8" s="307" t="s">
        <v>204</v>
      </c>
      <c r="C8" s="377"/>
      <c r="D8" s="485"/>
    </row>
    <row r="9" spans="1:4" s="305" customFormat="1" ht="12" customHeight="1">
      <c r="A9" s="12" t="s">
        <v>74</v>
      </c>
      <c r="B9" s="307" t="s">
        <v>205</v>
      </c>
      <c r="C9" s="377"/>
      <c r="D9" s="485"/>
    </row>
    <row r="10" spans="1:4" s="305" customFormat="1" ht="12" customHeight="1">
      <c r="A10" s="12" t="s">
        <v>108</v>
      </c>
      <c r="B10" s="215" t="s">
        <v>388</v>
      </c>
      <c r="C10" s="377"/>
      <c r="D10" s="485"/>
    </row>
    <row r="11" spans="1:4" s="305" customFormat="1" ht="12" customHeight="1" thickBot="1">
      <c r="A11" s="14" t="s">
        <v>75</v>
      </c>
      <c r="B11" s="216" t="s">
        <v>389</v>
      </c>
      <c r="C11" s="377"/>
      <c r="D11" s="486"/>
    </row>
    <row r="12" spans="1:4" s="305" customFormat="1" ht="12" customHeight="1" thickBot="1">
      <c r="A12" s="18" t="s">
        <v>10</v>
      </c>
      <c r="B12" s="214" t="s">
        <v>206</v>
      </c>
      <c r="C12" s="375">
        <f>+C13+C14+C15+C16+C17</f>
        <v>9058</v>
      </c>
      <c r="D12" s="219">
        <f>+D13+D14+D15+D16+D17</f>
        <v>9081</v>
      </c>
    </row>
    <row r="13" spans="1:4" s="305" customFormat="1" ht="12" customHeight="1">
      <c r="A13" s="13" t="s">
        <v>77</v>
      </c>
      <c r="B13" s="306" t="s">
        <v>207</v>
      </c>
      <c r="C13" s="376"/>
      <c r="D13" s="484"/>
    </row>
    <row r="14" spans="1:4" s="305" customFormat="1" ht="12" customHeight="1">
      <c r="A14" s="12" t="s">
        <v>78</v>
      </c>
      <c r="B14" s="307" t="s">
        <v>208</v>
      </c>
      <c r="C14" s="377"/>
      <c r="D14" s="485"/>
    </row>
    <row r="15" spans="1:4" s="305" customFormat="1" ht="12" customHeight="1">
      <c r="A15" s="12" t="s">
        <v>79</v>
      </c>
      <c r="B15" s="307" t="s">
        <v>377</v>
      </c>
      <c r="C15" s="377"/>
      <c r="D15" s="485"/>
    </row>
    <row r="16" spans="1:4" s="305" customFormat="1" ht="12" customHeight="1">
      <c r="A16" s="12" t="s">
        <v>80</v>
      </c>
      <c r="B16" s="307" t="s">
        <v>378</v>
      </c>
      <c r="C16" s="377"/>
      <c r="D16" s="485"/>
    </row>
    <row r="17" spans="1:4" s="305" customFormat="1" ht="12" customHeight="1">
      <c r="A17" s="12" t="s">
        <v>81</v>
      </c>
      <c r="B17" s="307" t="s">
        <v>209</v>
      </c>
      <c r="C17" s="377">
        <v>9058</v>
      </c>
      <c r="D17" s="485">
        <v>9081</v>
      </c>
    </row>
    <row r="18" spans="1:4" s="305" customFormat="1" ht="12" customHeight="1" thickBot="1">
      <c r="A18" s="14" t="s">
        <v>87</v>
      </c>
      <c r="B18" s="216" t="s">
        <v>210</v>
      </c>
      <c r="C18" s="378"/>
      <c r="D18" s="486"/>
    </row>
    <row r="19" spans="1:4" s="305" customFormat="1" ht="12" customHeight="1" thickBot="1">
      <c r="A19" s="18" t="s">
        <v>11</v>
      </c>
      <c r="B19" s="19" t="s">
        <v>211</v>
      </c>
      <c r="C19" s="375">
        <f>+C20+C21+C22+C23+C24</f>
        <v>0</v>
      </c>
      <c r="D19" s="483"/>
    </row>
    <row r="20" spans="1:4" s="305" customFormat="1" ht="12" customHeight="1">
      <c r="A20" s="13" t="s">
        <v>60</v>
      </c>
      <c r="B20" s="306" t="s">
        <v>212</v>
      </c>
      <c r="C20" s="376"/>
      <c r="D20" s="484"/>
    </row>
    <row r="21" spans="1:4" s="305" customFormat="1" ht="12" customHeight="1">
      <c r="A21" s="12" t="s">
        <v>61</v>
      </c>
      <c r="B21" s="307" t="s">
        <v>213</v>
      </c>
      <c r="C21" s="377"/>
      <c r="D21" s="485"/>
    </row>
    <row r="22" spans="1:4" s="305" customFormat="1" ht="12" customHeight="1">
      <c r="A22" s="12" t="s">
        <v>62</v>
      </c>
      <c r="B22" s="307" t="s">
        <v>379</v>
      </c>
      <c r="C22" s="377"/>
      <c r="D22" s="485"/>
    </row>
    <row r="23" spans="1:4" s="305" customFormat="1" ht="12" customHeight="1">
      <c r="A23" s="12" t="s">
        <v>63</v>
      </c>
      <c r="B23" s="307" t="s">
        <v>380</v>
      </c>
      <c r="C23" s="377"/>
      <c r="D23" s="485"/>
    </row>
    <row r="24" spans="1:4" s="305" customFormat="1" ht="12" customHeight="1">
      <c r="A24" s="12" t="s">
        <v>122</v>
      </c>
      <c r="B24" s="307" t="s">
        <v>214</v>
      </c>
      <c r="C24" s="377"/>
      <c r="D24" s="485"/>
    </row>
    <row r="25" spans="1:4" s="305" customFormat="1" ht="12" customHeight="1" thickBot="1">
      <c r="A25" s="14" t="s">
        <v>123</v>
      </c>
      <c r="B25" s="308" t="s">
        <v>215</v>
      </c>
      <c r="C25" s="378"/>
      <c r="D25" s="486"/>
    </row>
    <row r="26" spans="1:4" s="305" customFormat="1" ht="12" customHeight="1" thickBot="1">
      <c r="A26" s="18" t="s">
        <v>124</v>
      </c>
      <c r="B26" s="19" t="s">
        <v>216</v>
      </c>
      <c r="C26" s="379">
        <f>+C27+C31+C32+C33</f>
        <v>0</v>
      </c>
      <c r="D26" s="483"/>
    </row>
    <row r="27" spans="1:4" s="305" customFormat="1" ht="12" customHeight="1">
      <c r="A27" s="13" t="s">
        <v>217</v>
      </c>
      <c r="B27" s="306" t="s">
        <v>395</v>
      </c>
      <c r="C27" s="380">
        <f>+C28+C29+C30</f>
        <v>0</v>
      </c>
      <c r="D27" s="484"/>
    </row>
    <row r="28" spans="1:4" s="305" customFormat="1" ht="12" customHeight="1">
      <c r="A28" s="12" t="s">
        <v>218</v>
      </c>
      <c r="B28" s="307" t="s">
        <v>223</v>
      </c>
      <c r="C28" s="377"/>
      <c r="D28" s="485"/>
    </row>
    <row r="29" spans="1:4" s="305" customFormat="1" ht="12" customHeight="1">
      <c r="A29" s="12" t="s">
        <v>219</v>
      </c>
      <c r="B29" s="307" t="s">
        <v>224</v>
      </c>
      <c r="C29" s="377"/>
      <c r="D29" s="485"/>
    </row>
    <row r="30" spans="1:4" s="305" customFormat="1" ht="12" customHeight="1">
      <c r="A30" s="12" t="s">
        <v>393</v>
      </c>
      <c r="B30" s="362" t="s">
        <v>394</v>
      </c>
      <c r="C30" s="377"/>
      <c r="D30" s="485"/>
    </row>
    <row r="31" spans="1:4" s="305" customFormat="1" ht="12" customHeight="1">
      <c r="A31" s="12" t="s">
        <v>220</v>
      </c>
      <c r="B31" s="307" t="s">
        <v>225</v>
      </c>
      <c r="C31" s="377"/>
      <c r="D31" s="485"/>
    </row>
    <row r="32" spans="1:4" s="305" customFormat="1" ht="12" customHeight="1">
      <c r="A32" s="12" t="s">
        <v>221</v>
      </c>
      <c r="B32" s="307" t="s">
        <v>226</v>
      </c>
      <c r="C32" s="377"/>
      <c r="D32" s="485"/>
    </row>
    <row r="33" spans="1:4" s="305" customFormat="1" ht="12" customHeight="1" thickBot="1">
      <c r="A33" s="14" t="s">
        <v>222</v>
      </c>
      <c r="B33" s="308" t="s">
        <v>227</v>
      </c>
      <c r="C33" s="378"/>
      <c r="D33" s="486"/>
    </row>
    <row r="34" spans="1:4" s="305" customFormat="1" ht="12" customHeight="1" thickBot="1">
      <c r="A34" s="18" t="s">
        <v>13</v>
      </c>
      <c r="B34" s="19" t="s">
        <v>390</v>
      </c>
      <c r="C34" s="375">
        <f>SUM(C35:C45)</f>
        <v>0</v>
      </c>
      <c r="D34" s="483"/>
    </row>
    <row r="35" spans="1:4" s="305" customFormat="1" ht="12" customHeight="1">
      <c r="A35" s="13" t="s">
        <v>64</v>
      </c>
      <c r="B35" s="306" t="s">
        <v>230</v>
      </c>
      <c r="C35" s="376"/>
      <c r="D35" s="484"/>
    </row>
    <row r="36" spans="1:4" s="305" customFormat="1" ht="12" customHeight="1">
      <c r="A36" s="12" t="s">
        <v>65</v>
      </c>
      <c r="B36" s="307" t="s">
        <v>231</v>
      </c>
      <c r="C36" s="377"/>
      <c r="D36" s="485"/>
    </row>
    <row r="37" spans="1:4" s="305" customFormat="1" ht="12" customHeight="1">
      <c r="A37" s="12" t="s">
        <v>66</v>
      </c>
      <c r="B37" s="307" t="s">
        <v>232</v>
      </c>
      <c r="C37" s="377"/>
      <c r="D37" s="485"/>
    </row>
    <row r="38" spans="1:4" s="305" customFormat="1" ht="12" customHeight="1">
      <c r="A38" s="12" t="s">
        <v>126</v>
      </c>
      <c r="B38" s="307" t="s">
        <v>233</v>
      </c>
      <c r="C38" s="377"/>
      <c r="D38" s="485"/>
    </row>
    <row r="39" spans="1:4" s="305" customFormat="1" ht="12" customHeight="1">
      <c r="A39" s="12" t="s">
        <v>127</v>
      </c>
      <c r="B39" s="307" t="s">
        <v>234</v>
      </c>
      <c r="C39" s="377"/>
      <c r="D39" s="485"/>
    </row>
    <row r="40" spans="1:4" s="305" customFormat="1" ht="12" customHeight="1">
      <c r="A40" s="12" t="s">
        <v>128</v>
      </c>
      <c r="B40" s="307" t="s">
        <v>235</v>
      </c>
      <c r="C40" s="377"/>
      <c r="D40" s="485"/>
    </row>
    <row r="41" spans="1:4" s="305" customFormat="1" ht="12" customHeight="1">
      <c r="A41" s="12" t="s">
        <v>129</v>
      </c>
      <c r="B41" s="307" t="s">
        <v>236</v>
      </c>
      <c r="C41" s="377"/>
      <c r="D41" s="485"/>
    </row>
    <row r="42" spans="1:4" s="305" customFormat="1" ht="12" customHeight="1">
      <c r="A42" s="12" t="s">
        <v>130</v>
      </c>
      <c r="B42" s="307" t="s">
        <v>237</v>
      </c>
      <c r="C42" s="377"/>
      <c r="D42" s="485"/>
    </row>
    <row r="43" spans="1:4" s="305" customFormat="1" ht="12" customHeight="1">
      <c r="A43" s="12" t="s">
        <v>228</v>
      </c>
      <c r="B43" s="307" t="s">
        <v>238</v>
      </c>
      <c r="C43" s="381"/>
      <c r="D43" s="485"/>
    </row>
    <row r="44" spans="1:4" s="305" customFormat="1" ht="12" customHeight="1">
      <c r="A44" s="14" t="s">
        <v>229</v>
      </c>
      <c r="B44" s="308" t="s">
        <v>392</v>
      </c>
      <c r="C44" s="382"/>
      <c r="D44" s="485"/>
    </row>
    <row r="45" spans="1:4" s="305" customFormat="1" ht="12" customHeight="1" thickBot="1">
      <c r="A45" s="14" t="s">
        <v>391</v>
      </c>
      <c r="B45" s="216" t="s">
        <v>239</v>
      </c>
      <c r="C45" s="382"/>
      <c r="D45" s="486"/>
    </row>
    <row r="46" spans="1:4" s="305" customFormat="1" ht="12" customHeight="1" thickBot="1">
      <c r="A46" s="18" t="s">
        <v>14</v>
      </c>
      <c r="B46" s="19" t="s">
        <v>240</v>
      </c>
      <c r="C46" s="375">
        <f>SUM(C47:C51)</f>
        <v>0</v>
      </c>
      <c r="D46" s="483"/>
    </row>
    <row r="47" spans="1:4" s="305" customFormat="1" ht="12" customHeight="1">
      <c r="A47" s="13" t="s">
        <v>67</v>
      </c>
      <c r="B47" s="306" t="s">
        <v>244</v>
      </c>
      <c r="C47" s="383"/>
      <c r="D47" s="484"/>
    </row>
    <row r="48" spans="1:4" s="305" customFormat="1" ht="12" customHeight="1">
      <c r="A48" s="12" t="s">
        <v>68</v>
      </c>
      <c r="B48" s="307" t="s">
        <v>245</v>
      </c>
      <c r="C48" s="381"/>
      <c r="D48" s="485"/>
    </row>
    <row r="49" spans="1:4" s="305" customFormat="1" ht="12" customHeight="1">
      <c r="A49" s="12" t="s">
        <v>241</v>
      </c>
      <c r="B49" s="307" t="s">
        <v>246</v>
      </c>
      <c r="C49" s="381"/>
      <c r="D49" s="485"/>
    </row>
    <row r="50" spans="1:4" s="305" customFormat="1" ht="12" customHeight="1">
      <c r="A50" s="12" t="s">
        <v>242</v>
      </c>
      <c r="B50" s="307" t="s">
        <v>247</v>
      </c>
      <c r="C50" s="381"/>
      <c r="D50" s="485"/>
    </row>
    <row r="51" spans="1:4" s="305" customFormat="1" ht="12" customHeight="1" thickBot="1">
      <c r="A51" s="14" t="s">
        <v>243</v>
      </c>
      <c r="B51" s="216" t="s">
        <v>248</v>
      </c>
      <c r="C51" s="382"/>
      <c r="D51" s="486"/>
    </row>
    <row r="52" spans="1:4" s="305" customFormat="1" ht="12" customHeight="1" thickBot="1">
      <c r="A52" s="18" t="s">
        <v>131</v>
      </c>
      <c r="B52" s="19" t="s">
        <v>249</v>
      </c>
      <c r="C52" s="375">
        <f>SUM(C53:C55)</f>
        <v>0</v>
      </c>
      <c r="D52" s="483"/>
    </row>
    <row r="53" spans="1:4" s="305" customFormat="1" ht="12" customHeight="1">
      <c r="A53" s="13" t="s">
        <v>69</v>
      </c>
      <c r="B53" s="306" t="s">
        <v>250</v>
      </c>
      <c r="C53" s="376"/>
      <c r="D53" s="484"/>
    </row>
    <row r="54" spans="1:4" s="305" customFormat="1" ht="12" customHeight="1">
      <c r="A54" s="12" t="s">
        <v>70</v>
      </c>
      <c r="B54" s="307" t="s">
        <v>381</v>
      </c>
      <c r="C54" s="377"/>
      <c r="D54" s="485"/>
    </row>
    <row r="55" spans="1:4" s="305" customFormat="1" ht="12" customHeight="1">
      <c r="A55" s="12" t="s">
        <v>253</v>
      </c>
      <c r="B55" s="307" t="s">
        <v>251</v>
      </c>
      <c r="C55" s="377"/>
      <c r="D55" s="485"/>
    </row>
    <row r="56" spans="1:4" s="305" customFormat="1" ht="12" customHeight="1" thickBot="1">
      <c r="A56" s="14" t="s">
        <v>254</v>
      </c>
      <c r="B56" s="216" t="s">
        <v>252</v>
      </c>
      <c r="C56" s="378"/>
      <c r="D56" s="486"/>
    </row>
    <row r="57" spans="1:4" s="305" customFormat="1" ht="12" customHeight="1" thickBot="1">
      <c r="A57" s="18" t="s">
        <v>16</v>
      </c>
      <c r="B57" s="214" t="s">
        <v>255</v>
      </c>
      <c r="C57" s="375">
        <f>SUM(C58:C60)</f>
        <v>0</v>
      </c>
      <c r="D57" s="483"/>
    </row>
    <row r="58" spans="1:4" s="305" customFormat="1" ht="12" customHeight="1">
      <c r="A58" s="13" t="s">
        <v>132</v>
      </c>
      <c r="B58" s="306" t="s">
        <v>257</v>
      </c>
      <c r="C58" s="381"/>
      <c r="D58" s="484"/>
    </row>
    <row r="59" spans="1:4" s="305" customFormat="1" ht="12" customHeight="1">
      <c r="A59" s="12" t="s">
        <v>133</v>
      </c>
      <c r="B59" s="307" t="s">
        <v>382</v>
      </c>
      <c r="C59" s="381"/>
      <c r="D59" s="485"/>
    </row>
    <row r="60" spans="1:4" s="305" customFormat="1" ht="12" customHeight="1">
      <c r="A60" s="12" t="s">
        <v>178</v>
      </c>
      <c r="B60" s="307" t="s">
        <v>258</v>
      </c>
      <c r="C60" s="381"/>
      <c r="D60" s="485"/>
    </row>
    <row r="61" spans="1:4" s="305" customFormat="1" ht="12" customHeight="1" thickBot="1">
      <c r="A61" s="14" t="s">
        <v>256</v>
      </c>
      <c r="B61" s="216" t="s">
        <v>259</v>
      </c>
      <c r="C61" s="381"/>
      <c r="D61" s="486"/>
    </row>
    <row r="62" spans="1:4" s="305" customFormat="1" ht="12" customHeight="1" thickBot="1">
      <c r="A62" s="369" t="s">
        <v>435</v>
      </c>
      <c r="B62" s="19" t="s">
        <v>260</v>
      </c>
      <c r="C62" s="379">
        <f>+C5+C12+C19+C26+C34+C46+C52+C57</f>
        <v>9058</v>
      </c>
      <c r="D62" s="225">
        <f>+D5+D12+D19+D26+D34+D46+D52+D57</f>
        <v>9081</v>
      </c>
    </row>
    <row r="63" spans="1:4" s="305" customFormat="1" ht="12" customHeight="1" thickBot="1">
      <c r="A63" s="349" t="s">
        <v>261</v>
      </c>
      <c r="B63" s="214" t="s">
        <v>262</v>
      </c>
      <c r="C63" s="375">
        <f>SUM(C64:C66)</f>
        <v>0</v>
      </c>
      <c r="D63" s="483"/>
    </row>
    <row r="64" spans="1:4" s="305" customFormat="1" ht="12" customHeight="1">
      <c r="A64" s="13" t="s">
        <v>293</v>
      </c>
      <c r="B64" s="306" t="s">
        <v>263</v>
      </c>
      <c r="C64" s="381"/>
      <c r="D64" s="484"/>
    </row>
    <row r="65" spans="1:4" s="305" customFormat="1" ht="12" customHeight="1">
      <c r="A65" s="12" t="s">
        <v>302</v>
      </c>
      <c r="B65" s="307" t="s">
        <v>264</v>
      </c>
      <c r="C65" s="381"/>
      <c r="D65" s="485"/>
    </row>
    <row r="66" spans="1:4" s="305" customFormat="1" ht="12" customHeight="1" thickBot="1">
      <c r="A66" s="14" t="s">
        <v>303</v>
      </c>
      <c r="B66" s="363" t="s">
        <v>420</v>
      </c>
      <c r="C66" s="381"/>
      <c r="D66" s="486"/>
    </row>
    <row r="67" spans="1:4" s="305" customFormat="1" ht="12" customHeight="1" thickBot="1">
      <c r="A67" s="349" t="s">
        <v>266</v>
      </c>
      <c r="B67" s="214" t="s">
        <v>267</v>
      </c>
      <c r="C67" s="375">
        <f>SUM(C68:C71)</f>
        <v>0</v>
      </c>
      <c r="D67" s="483"/>
    </row>
    <row r="68" spans="1:4" s="305" customFormat="1" ht="12" customHeight="1">
      <c r="A68" s="13" t="s">
        <v>109</v>
      </c>
      <c r="B68" s="306" t="s">
        <v>268</v>
      </c>
      <c r="C68" s="381"/>
      <c r="D68" s="484"/>
    </row>
    <row r="69" spans="1:4" s="305" customFormat="1" ht="12" customHeight="1">
      <c r="A69" s="12" t="s">
        <v>110</v>
      </c>
      <c r="B69" s="307" t="s">
        <v>269</v>
      </c>
      <c r="C69" s="381"/>
      <c r="D69" s="485"/>
    </row>
    <row r="70" spans="1:4" s="305" customFormat="1" ht="12" customHeight="1">
      <c r="A70" s="12" t="s">
        <v>294</v>
      </c>
      <c r="B70" s="307" t="s">
        <v>270</v>
      </c>
      <c r="C70" s="381"/>
      <c r="D70" s="485"/>
    </row>
    <row r="71" spans="1:4" s="305" customFormat="1" ht="12" customHeight="1" thickBot="1">
      <c r="A71" s="14" t="s">
        <v>295</v>
      </c>
      <c r="B71" s="216" t="s">
        <v>271</v>
      </c>
      <c r="C71" s="381"/>
      <c r="D71" s="486"/>
    </row>
    <row r="72" spans="1:4" s="305" customFormat="1" ht="12" customHeight="1" thickBot="1">
      <c r="A72" s="349" t="s">
        <v>272</v>
      </c>
      <c r="B72" s="214" t="s">
        <v>273</v>
      </c>
      <c r="C72" s="375">
        <f>SUM(C73:C74)</f>
        <v>0</v>
      </c>
      <c r="D72" s="219">
        <f>SUM(D73:D74)</f>
        <v>4760</v>
      </c>
    </row>
    <row r="73" spans="1:4" s="305" customFormat="1" ht="12" customHeight="1">
      <c r="A73" s="13" t="s">
        <v>296</v>
      </c>
      <c r="B73" s="306" t="s">
        <v>274</v>
      </c>
      <c r="C73" s="381"/>
      <c r="D73" s="484">
        <v>4760</v>
      </c>
    </row>
    <row r="74" spans="1:4" s="305" customFormat="1" ht="12" customHeight="1" thickBot="1">
      <c r="A74" s="14" t="s">
        <v>297</v>
      </c>
      <c r="B74" s="216" t="s">
        <v>275</v>
      </c>
      <c r="C74" s="381"/>
      <c r="D74" s="486"/>
    </row>
    <row r="75" spans="1:4" s="305" customFormat="1" ht="12" customHeight="1" thickBot="1">
      <c r="A75" s="349" t="s">
        <v>276</v>
      </c>
      <c r="B75" s="214" t="s">
        <v>277</v>
      </c>
      <c r="C75" s="375">
        <f>SUM(C76:C78)</f>
        <v>0</v>
      </c>
      <c r="D75" s="483"/>
    </row>
    <row r="76" spans="1:4" s="305" customFormat="1" ht="12" customHeight="1">
      <c r="A76" s="13" t="s">
        <v>298</v>
      </c>
      <c r="B76" s="306" t="s">
        <v>278</v>
      </c>
      <c r="C76" s="381"/>
      <c r="D76" s="484"/>
    </row>
    <row r="77" spans="1:4" s="305" customFormat="1" ht="12" customHeight="1">
      <c r="A77" s="12" t="s">
        <v>299</v>
      </c>
      <c r="B77" s="307" t="s">
        <v>279</v>
      </c>
      <c r="C77" s="381"/>
      <c r="D77" s="485"/>
    </row>
    <row r="78" spans="1:4" s="305" customFormat="1" ht="12" customHeight="1" thickBot="1">
      <c r="A78" s="14" t="s">
        <v>300</v>
      </c>
      <c r="B78" s="216" t="s">
        <v>280</v>
      </c>
      <c r="C78" s="381"/>
      <c r="D78" s="486"/>
    </row>
    <row r="79" spans="1:4" s="305" customFormat="1" ht="12" customHeight="1" thickBot="1">
      <c r="A79" s="349" t="s">
        <v>281</v>
      </c>
      <c r="B79" s="214" t="s">
        <v>301</v>
      </c>
      <c r="C79" s="375">
        <f>SUM(C80:C83)</f>
        <v>0</v>
      </c>
      <c r="D79" s="483"/>
    </row>
    <row r="80" spans="1:4" s="305" customFormat="1" ht="12" customHeight="1">
      <c r="A80" s="310" t="s">
        <v>282</v>
      </c>
      <c r="B80" s="306" t="s">
        <v>283</v>
      </c>
      <c r="C80" s="381"/>
      <c r="D80" s="484"/>
    </row>
    <row r="81" spans="1:4" s="305" customFormat="1" ht="12" customHeight="1">
      <c r="A81" s="311" t="s">
        <v>284</v>
      </c>
      <c r="B81" s="307" t="s">
        <v>285</v>
      </c>
      <c r="C81" s="381"/>
      <c r="D81" s="485"/>
    </row>
    <row r="82" spans="1:4" s="305" customFormat="1" ht="12" customHeight="1">
      <c r="A82" s="311" t="s">
        <v>286</v>
      </c>
      <c r="B82" s="307" t="s">
        <v>287</v>
      </c>
      <c r="C82" s="381"/>
      <c r="D82" s="485"/>
    </row>
    <row r="83" spans="1:4" s="305" customFormat="1" ht="12" customHeight="1" thickBot="1">
      <c r="A83" s="312" t="s">
        <v>288</v>
      </c>
      <c r="B83" s="216" t="s">
        <v>289</v>
      </c>
      <c r="C83" s="381"/>
      <c r="D83" s="486"/>
    </row>
    <row r="84" spans="1:4" s="305" customFormat="1" ht="12" customHeight="1" thickBot="1">
      <c r="A84" s="349" t="s">
        <v>290</v>
      </c>
      <c r="B84" s="214" t="s">
        <v>434</v>
      </c>
      <c r="C84" s="384"/>
      <c r="D84" s="483"/>
    </row>
    <row r="85" spans="1:4" s="305" customFormat="1" ht="13.5" customHeight="1" thickBot="1">
      <c r="A85" s="349" t="s">
        <v>292</v>
      </c>
      <c r="B85" s="214" t="s">
        <v>291</v>
      </c>
      <c r="C85" s="384"/>
      <c r="D85" s="483"/>
    </row>
    <row r="86" spans="1:4" s="305" customFormat="1" ht="15.75" customHeight="1" thickBot="1">
      <c r="A86" s="349" t="s">
        <v>304</v>
      </c>
      <c r="B86" s="313" t="s">
        <v>437</v>
      </c>
      <c r="C86" s="379">
        <f>+C63+C67+C72+C75+C79+C85+C84</f>
        <v>0</v>
      </c>
      <c r="D86" s="225">
        <f>+D63+D67+D72+D75+D79+D85+D84</f>
        <v>4760</v>
      </c>
    </row>
    <row r="87" spans="1:4" s="305" customFormat="1" ht="26.25" customHeight="1" thickBot="1">
      <c r="A87" s="350" t="s">
        <v>436</v>
      </c>
      <c r="B87" s="314" t="s">
        <v>438</v>
      </c>
      <c r="C87" s="379">
        <f>+C62+C86</f>
        <v>9058</v>
      </c>
      <c r="D87" s="225">
        <f>+D62+D86</f>
        <v>13841</v>
      </c>
    </row>
    <row r="88" spans="1:3" s="305" customFormat="1" ht="83.25" customHeight="1">
      <c r="A88" s="3"/>
      <c r="B88" s="4"/>
      <c r="C88" s="226"/>
    </row>
    <row r="89" spans="1:3" ht="16.5" customHeight="1">
      <c r="A89" s="574" t="s">
        <v>37</v>
      </c>
      <c r="B89" s="574"/>
      <c r="C89" s="574"/>
    </row>
    <row r="90" spans="1:4" s="315" customFormat="1" ht="16.5" customHeight="1" thickBot="1">
      <c r="A90" s="576" t="s">
        <v>113</v>
      </c>
      <c r="B90" s="576"/>
      <c r="C90" s="89"/>
      <c r="D90" s="398" t="s">
        <v>177</v>
      </c>
    </row>
    <row r="91" spans="1:4" ht="37.5" customHeight="1" thickBot="1">
      <c r="A91" s="21" t="s">
        <v>59</v>
      </c>
      <c r="B91" s="22" t="s">
        <v>38</v>
      </c>
      <c r="C91" s="373" t="str">
        <f>+C3</f>
        <v>2015. évi előirányzat</v>
      </c>
      <c r="D91" s="386" t="s">
        <v>522</v>
      </c>
    </row>
    <row r="92" spans="1:4" s="304" customFormat="1" ht="12" customHeight="1" thickBot="1">
      <c r="A92" s="27" t="s">
        <v>452</v>
      </c>
      <c r="B92" s="28" t="s">
        <v>453</v>
      </c>
      <c r="C92" s="388" t="s">
        <v>454</v>
      </c>
      <c r="D92" s="387" t="s">
        <v>456</v>
      </c>
    </row>
    <row r="93" spans="1:4" ht="12" customHeight="1" thickBot="1">
      <c r="A93" s="20" t="s">
        <v>9</v>
      </c>
      <c r="B93" s="26" t="s">
        <v>396</v>
      </c>
      <c r="C93" s="389">
        <f>C94+C95+C96+C97+C98+C111</f>
        <v>58411</v>
      </c>
      <c r="D93" s="492">
        <f>D94+D95+D96+D97+D98+D111</f>
        <v>63948</v>
      </c>
    </row>
    <row r="94" spans="1:4" ht="12" customHeight="1">
      <c r="A94" s="15" t="s">
        <v>71</v>
      </c>
      <c r="B94" s="8" t="s">
        <v>39</v>
      </c>
      <c r="C94" s="390">
        <v>37389</v>
      </c>
      <c r="D94" s="479">
        <v>38001</v>
      </c>
    </row>
    <row r="95" spans="1:4" ht="12" customHeight="1">
      <c r="A95" s="12" t="s">
        <v>72</v>
      </c>
      <c r="B95" s="6" t="s">
        <v>134</v>
      </c>
      <c r="C95" s="377">
        <v>10367</v>
      </c>
      <c r="D95" s="480">
        <v>10532</v>
      </c>
    </row>
    <row r="96" spans="1:4" ht="12" customHeight="1">
      <c r="A96" s="12" t="s">
        <v>73</v>
      </c>
      <c r="B96" s="6" t="s">
        <v>100</v>
      </c>
      <c r="C96" s="378">
        <v>10655</v>
      </c>
      <c r="D96" s="480">
        <v>12025</v>
      </c>
    </row>
    <row r="97" spans="1:4" ht="12" customHeight="1">
      <c r="A97" s="12" t="s">
        <v>74</v>
      </c>
      <c r="B97" s="9" t="s">
        <v>135</v>
      </c>
      <c r="C97" s="378"/>
      <c r="D97" s="480"/>
    </row>
    <row r="98" spans="1:4" ht="12" customHeight="1">
      <c r="A98" s="12" t="s">
        <v>82</v>
      </c>
      <c r="B98" s="17" t="s">
        <v>136</v>
      </c>
      <c r="C98" s="378"/>
      <c r="D98" s="480">
        <v>3390</v>
      </c>
    </row>
    <row r="99" spans="1:4" ht="12" customHeight="1">
      <c r="A99" s="12" t="s">
        <v>75</v>
      </c>
      <c r="B99" s="6" t="s">
        <v>401</v>
      </c>
      <c r="C99" s="378"/>
      <c r="D99" s="480"/>
    </row>
    <row r="100" spans="1:4" ht="12" customHeight="1">
      <c r="A100" s="12" t="s">
        <v>76</v>
      </c>
      <c r="B100" s="93" t="s">
        <v>400</v>
      </c>
      <c r="C100" s="378"/>
      <c r="D100" s="480"/>
    </row>
    <row r="101" spans="1:4" ht="12" customHeight="1">
      <c r="A101" s="12" t="s">
        <v>83</v>
      </c>
      <c r="B101" s="93" t="s">
        <v>399</v>
      </c>
      <c r="C101" s="378"/>
      <c r="D101" s="480"/>
    </row>
    <row r="102" spans="1:4" ht="12" customHeight="1">
      <c r="A102" s="12" t="s">
        <v>84</v>
      </c>
      <c r="B102" s="91" t="s">
        <v>307</v>
      </c>
      <c r="C102" s="378"/>
      <c r="D102" s="480"/>
    </row>
    <row r="103" spans="1:4" ht="12" customHeight="1">
      <c r="A103" s="12" t="s">
        <v>85</v>
      </c>
      <c r="B103" s="92" t="s">
        <v>308</v>
      </c>
      <c r="C103" s="378"/>
      <c r="D103" s="480"/>
    </row>
    <row r="104" spans="1:4" ht="12" customHeight="1">
      <c r="A104" s="12" t="s">
        <v>86</v>
      </c>
      <c r="B104" s="92" t="s">
        <v>309</v>
      </c>
      <c r="C104" s="378"/>
      <c r="D104" s="480"/>
    </row>
    <row r="105" spans="1:4" ht="12" customHeight="1">
      <c r="A105" s="12" t="s">
        <v>88</v>
      </c>
      <c r="B105" s="91" t="s">
        <v>310</v>
      </c>
      <c r="C105" s="378"/>
      <c r="D105" s="480">
        <v>3390</v>
      </c>
    </row>
    <row r="106" spans="1:4" ht="12" customHeight="1">
      <c r="A106" s="12" t="s">
        <v>137</v>
      </c>
      <c r="B106" s="91" t="s">
        <v>311</v>
      </c>
      <c r="C106" s="378"/>
      <c r="D106" s="480"/>
    </row>
    <row r="107" spans="1:4" ht="12" customHeight="1">
      <c r="A107" s="12" t="s">
        <v>305</v>
      </c>
      <c r="B107" s="92" t="s">
        <v>312</v>
      </c>
      <c r="C107" s="378"/>
      <c r="D107" s="480"/>
    </row>
    <row r="108" spans="1:4" ht="12" customHeight="1">
      <c r="A108" s="11" t="s">
        <v>306</v>
      </c>
      <c r="B108" s="93" t="s">
        <v>313</v>
      </c>
      <c r="C108" s="378"/>
      <c r="D108" s="480"/>
    </row>
    <row r="109" spans="1:4" ht="12" customHeight="1">
      <c r="A109" s="12" t="s">
        <v>397</v>
      </c>
      <c r="B109" s="93" t="s">
        <v>314</v>
      </c>
      <c r="C109" s="378"/>
      <c r="D109" s="480"/>
    </row>
    <row r="110" spans="1:4" ht="12" customHeight="1">
      <c r="A110" s="14" t="s">
        <v>398</v>
      </c>
      <c r="B110" s="93" t="s">
        <v>315</v>
      </c>
      <c r="C110" s="378"/>
      <c r="D110" s="480"/>
    </row>
    <row r="111" spans="1:4" ht="12" customHeight="1">
      <c r="A111" s="12" t="s">
        <v>402</v>
      </c>
      <c r="B111" s="9" t="s">
        <v>40</v>
      </c>
      <c r="C111" s="377"/>
      <c r="D111" s="480"/>
    </row>
    <row r="112" spans="1:4" ht="12" customHeight="1">
      <c r="A112" s="12" t="s">
        <v>403</v>
      </c>
      <c r="B112" s="6" t="s">
        <v>405</v>
      </c>
      <c r="C112" s="377"/>
      <c r="D112" s="480"/>
    </row>
    <row r="113" spans="1:4" ht="12" customHeight="1" thickBot="1">
      <c r="A113" s="16" t="s">
        <v>404</v>
      </c>
      <c r="B113" s="367" t="s">
        <v>406</v>
      </c>
      <c r="C113" s="391"/>
      <c r="D113" s="493"/>
    </row>
    <row r="114" spans="1:4" ht="12" customHeight="1" thickBot="1">
      <c r="A114" s="364" t="s">
        <v>10</v>
      </c>
      <c r="B114" s="365" t="s">
        <v>316</v>
      </c>
      <c r="C114" s="392">
        <f>+C115+C117+C119</f>
        <v>1207</v>
      </c>
      <c r="D114" s="219">
        <f>+D115+D117+D119</f>
        <v>1207</v>
      </c>
    </row>
    <row r="115" spans="1:4" ht="12" customHeight="1">
      <c r="A115" s="13" t="s">
        <v>77</v>
      </c>
      <c r="B115" s="6" t="s">
        <v>176</v>
      </c>
      <c r="C115" s="376">
        <v>1207</v>
      </c>
      <c r="D115" s="479">
        <v>1207</v>
      </c>
    </row>
    <row r="116" spans="1:4" ht="12" customHeight="1">
      <c r="A116" s="13" t="s">
        <v>78</v>
      </c>
      <c r="B116" s="10" t="s">
        <v>320</v>
      </c>
      <c r="C116" s="376"/>
      <c r="D116" s="480"/>
    </row>
    <row r="117" spans="1:4" ht="12" customHeight="1">
      <c r="A117" s="13" t="s">
        <v>79</v>
      </c>
      <c r="B117" s="10" t="s">
        <v>138</v>
      </c>
      <c r="C117" s="377"/>
      <c r="D117" s="480"/>
    </row>
    <row r="118" spans="1:4" ht="12" customHeight="1">
      <c r="A118" s="13" t="s">
        <v>80</v>
      </c>
      <c r="B118" s="10" t="s">
        <v>321</v>
      </c>
      <c r="C118" s="393"/>
      <c r="D118" s="480"/>
    </row>
    <row r="119" spans="1:4" ht="12" customHeight="1">
      <c r="A119" s="13" t="s">
        <v>81</v>
      </c>
      <c r="B119" s="216" t="s">
        <v>179</v>
      </c>
      <c r="C119" s="393"/>
      <c r="D119" s="480"/>
    </row>
    <row r="120" spans="1:4" ht="12" customHeight="1">
      <c r="A120" s="13" t="s">
        <v>87</v>
      </c>
      <c r="B120" s="215" t="s">
        <v>383</v>
      </c>
      <c r="C120" s="393"/>
      <c r="D120" s="480"/>
    </row>
    <row r="121" spans="1:4" ht="12" customHeight="1">
      <c r="A121" s="13" t="s">
        <v>89</v>
      </c>
      <c r="B121" s="302" t="s">
        <v>326</v>
      </c>
      <c r="C121" s="393"/>
      <c r="D121" s="480"/>
    </row>
    <row r="122" spans="1:4" ht="22.5">
      <c r="A122" s="13" t="s">
        <v>139</v>
      </c>
      <c r="B122" s="92" t="s">
        <v>309</v>
      </c>
      <c r="C122" s="393"/>
      <c r="D122" s="480"/>
    </row>
    <row r="123" spans="1:4" ht="12" customHeight="1">
      <c r="A123" s="13" t="s">
        <v>140</v>
      </c>
      <c r="B123" s="92" t="s">
        <v>325</v>
      </c>
      <c r="C123" s="393"/>
      <c r="D123" s="480"/>
    </row>
    <row r="124" spans="1:4" ht="12" customHeight="1">
      <c r="A124" s="13" t="s">
        <v>141</v>
      </c>
      <c r="B124" s="92" t="s">
        <v>324</v>
      </c>
      <c r="C124" s="393"/>
      <c r="D124" s="480"/>
    </row>
    <row r="125" spans="1:4" ht="12" customHeight="1">
      <c r="A125" s="13" t="s">
        <v>317</v>
      </c>
      <c r="B125" s="92" t="s">
        <v>312</v>
      </c>
      <c r="C125" s="393"/>
      <c r="D125" s="480"/>
    </row>
    <row r="126" spans="1:4" ht="12" customHeight="1">
      <c r="A126" s="13" t="s">
        <v>318</v>
      </c>
      <c r="B126" s="92" t="s">
        <v>323</v>
      </c>
      <c r="C126" s="393"/>
      <c r="D126" s="480"/>
    </row>
    <row r="127" spans="1:4" ht="23.25" thickBot="1">
      <c r="A127" s="11" t="s">
        <v>319</v>
      </c>
      <c r="B127" s="92" t="s">
        <v>322</v>
      </c>
      <c r="C127" s="394"/>
      <c r="D127" s="481"/>
    </row>
    <row r="128" spans="1:4" ht="12" customHeight="1" thickBot="1">
      <c r="A128" s="18" t="s">
        <v>11</v>
      </c>
      <c r="B128" s="78" t="s">
        <v>407</v>
      </c>
      <c r="C128" s="375">
        <f>+C93+C114</f>
        <v>59618</v>
      </c>
      <c r="D128" s="219">
        <f>+D93+D114</f>
        <v>65155</v>
      </c>
    </row>
    <row r="129" spans="1:4" ht="12" customHeight="1" thickBot="1">
      <c r="A129" s="18" t="s">
        <v>12</v>
      </c>
      <c r="B129" s="78" t="s">
        <v>408</v>
      </c>
      <c r="C129" s="375">
        <f>+C130+C131+C132</f>
        <v>0</v>
      </c>
      <c r="D129" s="478"/>
    </row>
    <row r="130" spans="1:4" ht="12" customHeight="1">
      <c r="A130" s="13" t="s">
        <v>217</v>
      </c>
      <c r="B130" s="10" t="s">
        <v>415</v>
      </c>
      <c r="C130" s="393"/>
      <c r="D130" s="479"/>
    </row>
    <row r="131" spans="1:4" ht="12" customHeight="1">
      <c r="A131" s="13" t="s">
        <v>220</v>
      </c>
      <c r="B131" s="10" t="s">
        <v>416</v>
      </c>
      <c r="C131" s="393"/>
      <c r="D131" s="480"/>
    </row>
    <row r="132" spans="1:4" ht="12" customHeight="1" thickBot="1">
      <c r="A132" s="11" t="s">
        <v>221</v>
      </c>
      <c r="B132" s="10" t="s">
        <v>417</v>
      </c>
      <c r="C132" s="393"/>
      <c r="D132" s="481"/>
    </row>
    <row r="133" spans="1:4" ht="12" customHeight="1" thickBot="1">
      <c r="A133" s="18" t="s">
        <v>13</v>
      </c>
      <c r="B133" s="78" t="s">
        <v>409</v>
      </c>
      <c r="C133" s="375">
        <f>SUM(C134:C139)</f>
        <v>0</v>
      </c>
      <c r="D133" s="478"/>
    </row>
    <row r="134" spans="1:4" ht="12" customHeight="1">
      <c r="A134" s="13" t="s">
        <v>64</v>
      </c>
      <c r="B134" s="7" t="s">
        <v>418</v>
      </c>
      <c r="C134" s="393"/>
      <c r="D134" s="479"/>
    </row>
    <row r="135" spans="1:4" ht="12" customHeight="1">
      <c r="A135" s="13" t="s">
        <v>65</v>
      </c>
      <c r="B135" s="7" t="s">
        <v>410</v>
      </c>
      <c r="C135" s="393"/>
      <c r="D135" s="480"/>
    </row>
    <row r="136" spans="1:4" ht="12" customHeight="1">
      <c r="A136" s="13" t="s">
        <v>66</v>
      </c>
      <c r="B136" s="7" t="s">
        <v>411</v>
      </c>
      <c r="C136" s="393"/>
      <c r="D136" s="480"/>
    </row>
    <row r="137" spans="1:4" ht="12" customHeight="1">
      <c r="A137" s="13" t="s">
        <v>126</v>
      </c>
      <c r="B137" s="7" t="s">
        <v>412</v>
      </c>
      <c r="C137" s="393"/>
      <c r="D137" s="480"/>
    </row>
    <row r="138" spans="1:4" ht="12" customHeight="1">
      <c r="A138" s="13" t="s">
        <v>127</v>
      </c>
      <c r="B138" s="7" t="s">
        <v>413</v>
      </c>
      <c r="C138" s="393"/>
      <c r="D138" s="480"/>
    </row>
    <row r="139" spans="1:4" ht="12" customHeight="1" thickBot="1">
      <c r="A139" s="11" t="s">
        <v>128</v>
      </c>
      <c r="B139" s="7" t="s">
        <v>414</v>
      </c>
      <c r="C139" s="393"/>
      <c r="D139" s="481"/>
    </row>
    <row r="140" spans="1:4" ht="12" customHeight="1" thickBot="1">
      <c r="A140" s="18" t="s">
        <v>14</v>
      </c>
      <c r="B140" s="78" t="s">
        <v>422</v>
      </c>
      <c r="C140" s="379">
        <f>+C141+C142+C143+C144</f>
        <v>0</v>
      </c>
      <c r="D140" s="478"/>
    </row>
    <row r="141" spans="1:4" ht="12" customHeight="1">
      <c r="A141" s="13" t="s">
        <v>67</v>
      </c>
      <c r="B141" s="7" t="s">
        <v>327</v>
      </c>
      <c r="C141" s="393"/>
      <c r="D141" s="479"/>
    </row>
    <row r="142" spans="1:4" ht="12" customHeight="1">
      <c r="A142" s="13" t="s">
        <v>68</v>
      </c>
      <c r="B142" s="7" t="s">
        <v>328</v>
      </c>
      <c r="C142" s="393"/>
      <c r="D142" s="480"/>
    </row>
    <row r="143" spans="1:4" ht="12" customHeight="1">
      <c r="A143" s="13" t="s">
        <v>241</v>
      </c>
      <c r="B143" s="7" t="s">
        <v>423</v>
      </c>
      <c r="C143" s="393"/>
      <c r="D143" s="480"/>
    </row>
    <row r="144" spans="1:4" ht="12" customHeight="1" thickBot="1">
      <c r="A144" s="11" t="s">
        <v>242</v>
      </c>
      <c r="B144" s="5" t="s">
        <v>347</v>
      </c>
      <c r="C144" s="393"/>
      <c r="D144" s="481"/>
    </row>
    <row r="145" spans="1:4" ht="12" customHeight="1" thickBot="1">
      <c r="A145" s="18" t="s">
        <v>15</v>
      </c>
      <c r="B145" s="78" t="s">
        <v>424</v>
      </c>
      <c r="C145" s="395">
        <f>SUM(C146:C150)</f>
        <v>0</v>
      </c>
      <c r="D145" s="478"/>
    </row>
    <row r="146" spans="1:4" ht="12" customHeight="1">
      <c r="A146" s="13" t="s">
        <v>69</v>
      </c>
      <c r="B146" s="7" t="s">
        <v>419</v>
      </c>
      <c r="C146" s="393"/>
      <c r="D146" s="479"/>
    </row>
    <row r="147" spans="1:4" ht="12" customHeight="1">
      <c r="A147" s="13" t="s">
        <v>70</v>
      </c>
      <c r="B147" s="7" t="s">
        <v>426</v>
      </c>
      <c r="C147" s="393"/>
      <c r="D147" s="480"/>
    </row>
    <row r="148" spans="1:4" ht="12" customHeight="1">
      <c r="A148" s="13" t="s">
        <v>253</v>
      </c>
      <c r="B148" s="7" t="s">
        <v>421</v>
      </c>
      <c r="C148" s="393"/>
      <c r="D148" s="480"/>
    </row>
    <row r="149" spans="1:4" ht="12" customHeight="1">
      <c r="A149" s="13" t="s">
        <v>254</v>
      </c>
      <c r="B149" s="7" t="s">
        <v>427</v>
      </c>
      <c r="C149" s="393"/>
      <c r="D149" s="480"/>
    </row>
    <row r="150" spans="1:4" ht="12" customHeight="1" thickBot="1">
      <c r="A150" s="13" t="s">
        <v>425</v>
      </c>
      <c r="B150" s="7" t="s">
        <v>428</v>
      </c>
      <c r="C150" s="393"/>
      <c r="D150" s="481"/>
    </row>
    <row r="151" spans="1:4" ht="12" customHeight="1" thickBot="1">
      <c r="A151" s="18" t="s">
        <v>16</v>
      </c>
      <c r="B151" s="78" t="s">
        <v>429</v>
      </c>
      <c r="C151" s="396"/>
      <c r="D151" s="478"/>
    </row>
    <row r="152" spans="1:4" ht="12" customHeight="1" thickBot="1">
      <c r="A152" s="18" t="s">
        <v>17</v>
      </c>
      <c r="B152" s="78" t="s">
        <v>430</v>
      </c>
      <c r="C152" s="396"/>
      <c r="D152" s="478"/>
    </row>
    <row r="153" spans="1:9" ht="15" customHeight="1" thickBot="1">
      <c r="A153" s="18" t="s">
        <v>18</v>
      </c>
      <c r="B153" s="78" t="s">
        <v>432</v>
      </c>
      <c r="C153" s="397">
        <f>+C129+C133+C140+C145+C151+C152</f>
        <v>0</v>
      </c>
      <c r="D153" s="478"/>
      <c r="F153" s="317"/>
      <c r="G153" s="318"/>
      <c r="H153" s="318"/>
      <c r="I153" s="318"/>
    </row>
    <row r="154" spans="1:4" s="305" customFormat="1" ht="12.75" customHeight="1" thickBot="1">
      <c r="A154" s="217" t="s">
        <v>19</v>
      </c>
      <c r="B154" s="280" t="s">
        <v>431</v>
      </c>
      <c r="C154" s="397">
        <f>+C128+C153</f>
        <v>59618</v>
      </c>
      <c r="D154" s="316">
        <f>+D128+D153</f>
        <v>65155</v>
      </c>
    </row>
    <row r="155" ht="7.5" customHeight="1"/>
    <row r="156" spans="1:3" ht="15.75">
      <c r="A156" s="577" t="s">
        <v>329</v>
      </c>
      <c r="B156" s="577"/>
      <c r="C156" s="577"/>
    </row>
    <row r="157" spans="1:4" ht="15" customHeight="1" thickBot="1">
      <c r="A157" s="575" t="s">
        <v>114</v>
      </c>
      <c r="B157" s="575"/>
      <c r="C157" s="229" t="s">
        <v>177</v>
      </c>
      <c r="D157" s="229" t="s">
        <v>177</v>
      </c>
    </row>
    <row r="158" spans="1:4" ht="13.5" customHeight="1" thickBot="1">
      <c r="A158" s="18">
        <v>1</v>
      </c>
      <c r="B158" s="25" t="s">
        <v>433</v>
      </c>
      <c r="C158" s="375">
        <f>+C62-C128</f>
        <v>-50560</v>
      </c>
      <c r="D158" s="219">
        <f>+D62-D128</f>
        <v>-56074</v>
      </c>
    </row>
    <row r="159" spans="1:4" ht="32.25" customHeight="1" thickBot="1">
      <c r="A159" s="18" t="s">
        <v>10</v>
      </c>
      <c r="B159" s="25" t="s">
        <v>439</v>
      </c>
      <c r="C159" s="375">
        <f>+C86-C153</f>
        <v>0</v>
      </c>
      <c r="D159" s="385"/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6692913385826772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Tiszaszőlős Közs. Önkorm.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zoomScale="115" zoomScaleNormal="115" zoomScaleSheetLayoutView="100" zoomScalePageLayoutView="0" workbookViewId="0" topLeftCell="A13">
      <selection activeCell="G11" sqref="G11"/>
    </sheetView>
  </sheetViews>
  <sheetFormatPr defaultColWidth="9.00390625" defaultRowHeight="12.75"/>
  <cols>
    <col min="1" max="1" width="6.875" style="43" customWidth="1"/>
    <col min="2" max="2" width="45.375" style="143" customWidth="1"/>
    <col min="3" max="4" width="13.00390625" style="43" customWidth="1"/>
    <col min="5" max="5" width="45.375" style="43" customWidth="1"/>
    <col min="6" max="7" width="13.00390625" style="43" customWidth="1"/>
    <col min="8" max="8" width="4.875" style="43" customWidth="1"/>
    <col min="9" max="16384" width="9.375" style="43" customWidth="1"/>
  </cols>
  <sheetData>
    <row r="1" spans="2:8" ht="39.75" customHeight="1">
      <c r="B1" s="241" t="s">
        <v>118</v>
      </c>
      <c r="C1" s="242"/>
      <c r="D1" s="242"/>
      <c r="E1" s="242"/>
      <c r="F1" s="242"/>
      <c r="G1" s="242"/>
      <c r="H1" s="580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6:8" ht="14.25" thickBot="1">
      <c r="F2" s="243" t="s">
        <v>51</v>
      </c>
      <c r="G2" s="243"/>
      <c r="H2" s="580"/>
    </row>
    <row r="3" spans="1:8" ht="18" customHeight="1" thickBot="1">
      <c r="A3" s="578" t="s">
        <v>59</v>
      </c>
      <c r="B3" s="244" t="s">
        <v>46</v>
      </c>
      <c r="C3" s="245"/>
      <c r="D3" s="400"/>
      <c r="E3" s="244" t="s">
        <v>47</v>
      </c>
      <c r="F3" s="411"/>
      <c r="G3" s="419"/>
      <c r="H3" s="580"/>
    </row>
    <row r="4" spans="1:8" s="246" customFormat="1" ht="35.25" customHeight="1" thickBot="1">
      <c r="A4" s="579"/>
      <c r="B4" s="144" t="s">
        <v>52</v>
      </c>
      <c r="C4" s="145" t="str">
        <f>+'1.1.sz.mell.'!C3</f>
        <v>2015. évi előirányzat</v>
      </c>
      <c r="D4" s="401" t="s">
        <v>522</v>
      </c>
      <c r="E4" s="144" t="s">
        <v>52</v>
      </c>
      <c r="F4" s="412" t="str">
        <f>+C4</f>
        <v>2015. évi előirányzat</v>
      </c>
      <c r="G4" s="495" t="s">
        <v>522</v>
      </c>
      <c r="H4" s="580"/>
    </row>
    <row r="5" spans="1:8" s="251" customFormat="1" ht="12" customHeight="1" thickBot="1">
      <c r="A5" s="247" t="s">
        <v>452</v>
      </c>
      <c r="B5" s="248" t="s">
        <v>453</v>
      </c>
      <c r="C5" s="249" t="s">
        <v>454</v>
      </c>
      <c r="D5" s="402" t="s">
        <v>456</v>
      </c>
      <c r="E5" s="248" t="s">
        <v>455</v>
      </c>
      <c r="F5" s="413" t="s">
        <v>457</v>
      </c>
      <c r="G5" s="250" t="s">
        <v>523</v>
      </c>
      <c r="H5" s="580"/>
    </row>
    <row r="6" spans="1:8" ht="12.75" customHeight="1">
      <c r="A6" s="252" t="s">
        <v>9</v>
      </c>
      <c r="B6" s="253" t="s">
        <v>330</v>
      </c>
      <c r="C6" s="230">
        <v>174417</v>
      </c>
      <c r="D6" s="403">
        <v>224012</v>
      </c>
      <c r="E6" s="253" t="s">
        <v>53</v>
      </c>
      <c r="F6" s="414">
        <v>136151</v>
      </c>
      <c r="G6" s="236">
        <v>245104</v>
      </c>
      <c r="H6" s="580"/>
    </row>
    <row r="7" spans="1:8" ht="12.75" customHeight="1">
      <c r="A7" s="254" t="s">
        <v>10</v>
      </c>
      <c r="B7" s="255" t="s">
        <v>331</v>
      </c>
      <c r="C7" s="231">
        <v>64665</v>
      </c>
      <c r="D7" s="404">
        <v>199027</v>
      </c>
      <c r="E7" s="255" t="s">
        <v>134</v>
      </c>
      <c r="F7" s="232">
        <v>31194</v>
      </c>
      <c r="G7" s="237">
        <v>46388</v>
      </c>
      <c r="H7" s="580"/>
    </row>
    <row r="8" spans="1:8" ht="12.75" customHeight="1">
      <c r="A8" s="254" t="s">
        <v>11</v>
      </c>
      <c r="B8" s="255" t="s">
        <v>352</v>
      </c>
      <c r="C8" s="231"/>
      <c r="D8" s="404"/>
      <c r="E8" s="255" t="s">
        <v>182</v>
      </c>
      <c r="F8" s="232">
        <v>89328</v>
      </c>
      <c r="G8" s="237">
        <v>156774</v>
      </c>
      <c r="H8" s="580"/>
    </row>
    <row r="9" spans="1:8" ht="12.75" customHeight="1">
      <c r="A9" s="254" t="s">
        <v>12</v>
      </c>
      <c r="B9" s="255" t="s">
        <v>125</v>
      </c>
      <c r="C9" s="231">
        <v>19380</v>
      </c>
      <c r="D9" s="404">
        <v>19380</v>
      </c>
      <c r="E9" s="255" t="s">
        <v>135</v>
      </c>
      <c r="F9" s="232">
        <v>16297</v>
      </c>
      <c r="G9" s="237">
        <v>34026</v>
      </c>
      <c r="H9" s="580"/>
    </row>
    <row r="10" spans="1:8" ht="12.75" customHeight="1">
      <c r="A10" s="254" t="s">
        <v>13</v>
      </c>
      <c r="B10" s="256" t="s">
        <v>376</v>
      </c>
      <c r="C10" s="231">
        <v>27478</v>
      </c>
      <c r="D10" s="404">
        <v>27478</v>
      </c>
      <c r="E10" s="255" t="s">
        <v>136</v>
      </c>
      <c r="F10" s="232">
        <v>4110</v>
      </c>
      <c r="G10" s="237">
        <v>26218</v>
      </c>
      <c r="H10" s="580"/>
    </row>
    <row r="11" spans="1:8" ht="12.75" customHeight="1">
      <c r="A11" s="254" t="s">
        <v>14</v>
      </c>
      <c r="B11" s="255" t="s">
        <v>332</v>
      </c>
      <c r="C11" s="232">
        <v>240</v>
      </c>
      <c r="D11" s="405">
        <v>1680</v>
      </c>
      <c r="E11" s="255" t="s">
        <v>40</v>
      </c>
      <c r="F11" s="232">
        <v>400</v>
      </c>
      <c r="G11" s="237">
        <v>400</v>
      </c>
      <c r="H11" s="580"/>
    </row>
    <row r="12" spans="1:8" ht="12.75" customHeight="1">
      <c r="A12" s="254" t="s">
        <v>15</v>
      </c>
      <c r="B12" s="255" t="s">
        <v>440</v>
      </c>
      <c r="C12" s="231"/>
      <c r="D12" s="404"/>
      <c r="E12" s="34"/>
      <c r="F12" s="232"/>
      <c r="G12" s="237"/>
      <c r="H12" s="580"/>
    </row>
    <row r="13" spans="1:8" ht="12.75" customHeight="1">
      <c r="A13" s="254" t="s">
        <v>16</v>
      </c>
      <c r="B13" s="34"/>
      <c r="C13" s="231"/>
      <c r="D13" s="404"/>
      <c r="E13" s="34"/>
      <c r="F13" s="232"/>
      <c r="G13" s="237"/>
      <c r="H13" s="580"/>
    </row>
    <row r="14" spans="1:8" ht="12.75" customHeight="1" thickBot="1">
      <c r="A14" s="571" t="s">
        <v>17</v>
      </c>
      <c r="B14" s="45"/>
      <c r="C14" s="233"/>
      <c r="D14" s="406"/>
      <c r="E14" s="34"/>
      <c r="F14" s="415"/>
      <c r="G14" s="238"/>
      <c r="H14" s="580"/>
    </row>
    <row r="15" spans="1:8" ht="24" customHeight="1" thickBot="1">
      <c r="A15" s="257" t="s">
        <v>18</v>
      </c>
      <c r="B15" s="79" t="s">
        <v>441</v>
      </c>
      <c r="C15" s="234">
        <f>SUM(C6:C14)</f>
        <v>286180</v>
      </c>
      <c r="D15" s="234">
        <f>SUM(D6:D14)</f>
        <v>471577</v>
      </c>
      <c r="E15" s="79" t="s">
        <v>338</v>
      </c>
      <c r="F15" s="416">
        <f>SUM(F6:F14)</f>
        <v>277480</v>
      </c>
      <c r="G15" s="239">
        <f>SUM(G6:G14)</f>
        <v>508910</v>
      </c>
      <c r="H15" s="580"/>
    </row>
    <row r="16" spans="1:8" ht="12.75" customHeight="1">
      <c r="A16" s="252" t="s">
        <v>19</v>
      </c>
      <c r="B16" s="258" t="s">
        <v>335</v>
      </c>
      <c r="C16" s="370">
        <f>+C17+C18+C19+C20</f>
        <v>0</v>
      </c>
      <c r="D16" s="370">
        <f>+D17+D18+D19+D20</f>
        <v>47350</v>
      </c>
      <c r="E16" s="259" t="s">
        <v>142</v>
      </c>
      <c r="F16" s="417"/>
      <c r="G16" s="59"/>
      <c r="H16" s="580"/>
    </row>
    <row r="17" spans="1:8" ht="12.75" customHeight="1">
      <c r="A17" s="254" t="s">
        <v>20</v>
      </c>
      <c r="B17" s="259" t="s">
        <v>174</v>
      </c>
      <c r="C17" s="60"/>
      <c r="D17" s="407">
        <v>47350</v>
      </c>
      <c r="E17" s="259" t="s">
        <v>337</v>
      </c>
      <c r="F17" s="418"/>
      <c r="G17" s="61"/>
      <c r="H17" s="580"/>
    </row>
    <row r="18" spans="1:8" ht="12.75" customHeight="1">
      <c r="A18" s="254" t="s">
        <v>21</v>
      </c>
      <c r="B18" s="259" t="s">
        <v>175</v>
      </c>
      <c r="C18" s="60"/>
      <c r="D18" s="407"/>
      <c r="E18" s="259" t="s">
        <v>116</v>
      </c>
      <c r="F18" s="418"/>
      <c r="G18" s="61"/>
      <c r="H18" s="580"/>
    </row>
    <row r="19" spans="1:8" ht="12.75" customHeight="1">
      <c r="A19" s="254" t="s">
        <v>22</v>
      </c>
      <c r="B19" s="259" t="s">
        <v>180</v>
      </c>
      <c r="C19" s="60"/>
      <c r="D19" s="407"/>
      <c r="E19" s="259" t="s">
        <v>117</v>
      </c>
      <c r="F19" s="418"/>
      <c r="G19" s="61"/>
      <c r="H19" s="580"/>
    </row>
    <row r="20" spans="1:8" ht="12.75" customHeight="1">
      <c r="A20" s="254" t="s">
        <v>23</v>
      </c>
      <c r="B20" s="259" t="s">
        <v>181</v>
      </c>
      <c r="C20" s="60"/>
      <c r="D20" s="408"/>
      <c r="E20" s="258" t="s">
        <v>183</v>
      </c>
      <c r="F20" s="418"/>
      <c r="G20" s="61"/>
      <c r="H20" s="580"/>
    </row>
    <row r="21" spans="1:8" ht="12.75" customHeight="1">
      <c r="A21" s="254" t="s">
        <v>24</v>
      </c>
      <c r="B21" s="259" t="s">
        <v>336</v>
      </c>
      <c r="C21" s="260">
        <f>+C22+C23</f>
        <v>0</v>
      </c>
      <c r="D21" s="409"/>
      <c r="E21" s="259" t="s">
        <v>143</v>
      </c>
      <c r="F21" s="418"/>
      <c r="G21" s="61"/>
      <c r="H21" s="580"/>
    </row>
    <row r="22" spans="1:8" ht="12.75" customHeight="1">
      <c r="A22" s="254" t="s">
        <v>25</v>
      </c>
      <c r="B22" s="258" t="s">
        <v>333</v>
      </c>
      <c r="C22" s="235"/>
      <c r="D22" s="408"/>
      <c r="E22" s="253" t="s">
        <v>423</v>
      </c>
      <c r="F22" s="417"/>
      <c r="G22" s="61"/>
      <c r="H22" s="580"/>
    </row>
    <row r="23" spans="1:8" ht="12.75" customHeight="1">
      <c r="A23" s="254" t="s">
        <v>26</v>
      </c>
      <c r="B23" s="259" t="s">
        <v>334</v>
      </c>
      <c r="C23" s="60"/>
      <c r="D23" s="407"/>
      <c r="E23" s="255" t="s">
        <v>429</v>
      </c>
      <c r="F23" s="418"/>
      <c r="G23" s="61"/>
      <c r="H23" s="580"/>
    </row>
    <row r="24" spans="1:8" ht="12.75" customHeight="1">
      <c r="A24" s="254" t="s">
        <v>27</v>
      </c>
      <c r="B24" s="259" t="s">
        <v>434</v>
      </c>
      <c r="C24" s="60"/>
      <c r="D24" s="407"/>
      <c r="E24" s="255" t="s">
        <v>430</v>
      </c>
      <c r="F24" s="418"/>
      <c r="G24" s="61"/>
      <c r="H24" s="580"/>
    </row>
    <row r="25" spans="1:8" ht="12.75" customHeight="1" thickBot="1">
      <c r="A25" s="571" t="s">
        <v>28</v>
      </c>
      <c r="B25" s="258" t="s">
        <v>291</v>
      </c>
      <c r="C25" s="235"/>
      <c r="D25" s="408"/>
      <c r="E25" s="320"/>
      <c r="F25" s="417"/>
      <c r="G25" s="420"/>
      <c r="H25" s="580"/>
    </row>
    <row r="26" spans="1:8" ht="22.5" customHeight="1" thickBot="1">
      <c r="A26" s="257" t="s">
        <v>29</v>
      </c>
      <c r="B26" s="79" t="s">
        <v>442</v>
      </c>
      <c r="C26" s="234">
        <f>+C16+C21+C24+C25</f>
        <v>0</v>
      </c>
      <c r="D26" s="234">
        <f>+D16+D21+D24+D25</f>
        <v>47350</v>
      </c>
      <c r="E26" s="79" t="s">
        <v>444</v>
      </c>
      <c r="F26" s="416">
        <f>SUM(F16:F25)</f>
        <v>0</v>
      </c>
      <c r="G26" s="239"/>
      <c r="H26" s="580"/>
    </row>
    <row r="27" spans="1:8" ht="13.5" thickBot="1">
      <c r="A27" s="257" t="s">
        <v>30</v>
      </c>
      <c r="B27" s="261" t="s">
        <v>443</v>
      </c>
      <c r="C27" s="410">
        <f>+C15+C26</f>
        <v>286180</v>
      </c>
      <c r="D27" s="410">
        <f>+D15+D26</f>
        <v>518927</v>
      </c>
      <c r="E27" s="261" t="s">
        <v>445</v>
      </c>
      <c r="F27" s="410">
        <f>+F15+F26</f>
        <v>277480</v>
      </c>
      <c r="G27" s="494">
        <f>+G15+G26</f>
        <v>508910</v>
      </c>
      <c r="H27" s="580"/>
    </row>
    <row r="28" spans="1:8" ht="13.5" thickBot="1">
      <c r="A28" s="257" t="s">
        <v>31</v>
      </c>
      <c r="B28" s="261" t="s">
        <v>120</v>
      </c>
      <c r="C28" s="410" t="str">
        <f>IF(C15-F15&lt;0,F15-C15,"-")</f>
        <v>-</v>
      </c>
      <c r="D28" s="410">
        <f>IF(D15-G15&lt;0,G15-D15,"-")</f>
        <v>37333</v>
      </c>
      <c r="E28" s="261" t="s">
        <v>121</v>
      </c>
      <c r="F28" s="410">
        <f>IF(C15-F15&gt;0,C15-F15,"-")</f>
        <v>8700</v>
      </c>
      <c r="G28" s="421"/>
      <c r="H28" s="580"/>
    </row>
    <row r="29" spans="1:8" ht="13.5" thickBot="1">
      <c r="A29" s="257" t="s">
        <v>32</v>
      </c>
      <c r="B29" s="261" t="s">
        <v>184</v>
      </c>
      <c r="C29" s="410" t="str">
        <f>IF(C15+C26-F27&lt;0,F27-(C15+C26),"-")</f>
        <v>-</v>
      </c>
      <c r="D29" s="410" t="str">
        <f>IF(D15+D26-G27&lt;0,G27-(D15+D26),"-")</f>
        <v>-</v>
      </c>
      <c r="E29" s="261" t="s">
        <v>185</v>
      </c>
      <c r="F29" s="410">
        <f>IF(C15+C26-F27&gt;0,C15+C26-F27,"-")</f>
        <v>8700</v>
      </c>
      <c r="G29" s="494">
        <f>IF(D15+D26-G27&gt;0,D15+D26-G27,"-")</f>
        <v>10017</v>
      </c>
      <c r="H29" s="580"/>
    </row>
    <row r="30" spans="2:5" ht="18.75">
      <c r="B30" s="581"/>
      <c r="C30" s="581"/>
      <c r="D30" s="581"/>
      <c r="E30" s="581"/>
    </row>
  </sheetData>
  <sheetProtection/>
  <mergeCells count="3">
    <mergeCell ref="A3:A4"/>
    <mergeCell ref="H1:H29"/>
    <mergeCell ref="B30:E30"/>
  </mergeCells>
  <printOptions horizontalCentered="1"/>
  <pageMargins left="0.31496062992125984" right="0.4724409448818898" top="0.9055118110236221" bottom="0.7086614173228347" header="0.6692913385826772" footer="0.2755905511811024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zoomScalePageLayoutView="0" workbookViewId="0" topLeftCell="A1">
      <selection activeCell="G7" sqref="G7"/>
    </sheetView>
  </sheetViews>
  <sheetFormatPr defaultColWidth="9.00390625" defaultRowHeight="12.75"/>
  <cols>
    <col min="1" max="1" width="6.875" style="43" customWidth="1"/>
    <col min="2" max="2" width="44.875" style="143" customWidth="1"/>
    <col min="3" max="4" width="12.875" style="43" customWidth="1"/>
    <col min="5" max="5" width="44.875" style="43" customWidth="1"/>
    <col min="6" max="7" width="12.875" style="43" customWidth="1"/>
    <col min="8" max="8" width="4.875" style="43" customWidth="1"/>
    <col min="9" max="16384" width="9.375" style="43" customWidth="1"/>
  </cols>
  <sheetData>
    <row r="1" spans="2:8" ht="31.5">
      <c r="B1" s="241" t="s">
        <v>119</v>
      </c>
      <c r="C1" s="242"/>
      <c r="D1" s="242"/>
      <c r="E1" s="242"/>
      <c r="F1" s="242"/>
      <c r="G1" s="242"/>
      <c r="H1" s="580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6:8" ht="14.25" thickBot="1">
      <c r="F2" s="243" t="s">
        <v>51</v>
      </c>
      <c r="G2" s="243"/>
      <c r="H2" s="580"/>
    </row>
    <row r="3" spans="1:8" ht="13.5" thickBot="1">
      <c r="A3" s="582" t="s">
        <v>59</v>
      </c>
      <c r="B3" s="244" t="s">
        <v>46</v>
      </c>
      <c r="C3" s="245"/>
      <c r="D3" s="400"/>
      <c r="E3" s="244" t="s">
        <v>47</v>
      </c>
      <c r="F3" s="411"/>
      <c r="G3" s="419"/>
      <c r="H3" s="580"/>
    </row>
    <row r="4" spans="1:8" s="246" customFormat="1" ht="36.75" thickBot="1">
      <c r="A4" s="583"/>
      <c r="B4" s="144" t="s">
        <v>52</v>
      </c>
      <c r="C4" s="412" t="str">
        <f>+'2.1.sz.mell  '!C4</f>
        <v>2015. évi előirányzat</v>
      </c>
      <c r="D4" s="39" t="s">
        <v>522</v>
      </c>
      <c r="E4" s="401" t="s">
        <v>52</v>
      </c>
      <c r="F4" s="412" t="str">
        <f>+'2.1.sz.mell  '!C4</f>
        <v>2015. évi előirányzat</v>
      </c>
      <c r="G4" s="39" t="s">
        <v>522</v>
      </c>
      <c r="H4" s="580"/>
    </row>
    <row r="5" spans="1:8" s="246" customFormat="1" ht="13.5" thickBot="1">
      <c r="A5" s="247" t="s">
        <v>452</v>
      </c>
      <c r="B5" s="248" t="s">
        <v>453</v>
      </c>
      <c r="C5" s="413" t="s">
        <v>454</v>
      </c>
      <c r="D5" s="250" t="s">
        <v>456</v>
      </c>
      <c r="E5" s="248" t="s">
        <v>524</v>
      </c>
      <c r="F5" s="413" t="s">
        <v>457</v>
      </c>
      <c r="G5" s="250" t="s">
        <v>523</v>
      </c>
      <c r="H5" s="580"/>
    </row>
    <row r="6" spans="1:8" ht="24.75" customHeight="1">
      <c r="A6" s="252" t="s">
        <v>9</v>
      </c>
      <c r="B6" s="253" t="s">
        <v>339</v>
      </c>
      <c r="C6" s="414">
        <v>20593</v>
      </c>
      <c r="D6" s="236">
        <v>66973</v>
      </c>
      <c r="E6" s="253" t="s">
        <v>176</v>
      </c>
      <c r="F6" s="414">
        <v>88528</v>
      </c>
      <c r="G6" s="236">
        <v>154432</v>
      </c>
      <c r="H6" s="580"/>
    </row>
    <row r="7" spans="1:8" ht="12.75">
      <c r="A7" s="254" t="s">
        <v>10</v>
      </c>
      <c r="B7" s="255" t="s">
        <v>340</v>
      </c>
      <c r="C7" s="232"/>
      <c r="D7" s="237">
        <v>20593</v>
      </c>
      <c r="E7" s="255" t="s">
        <v>345</v>
      </c>
      <c r="F7" s="232">
        <v>20593</v>
      </c>
      <c r="G7" s="237">
        <v>20593</v>
      </c>
      <c r="H7" s="580"/>
    </row>
    <row r="8" spans="1:8" ht="12.75" customHeight="1">
      <c r="A8" s="254" t="s">
        <v>11</v>
      </c>
      <c r="B8" s="255" t="s">
        <v>4</v>
      </c>
      <c r="C8" s="232"/>
      <c r="D8" s="237"/>
      <c r="E8" s="255" t="s">
        <v>138</v>
      </c>
      <c r="F8" s="232">
        <v>11218</v>
      </c>
      <c r="G8" s="237">
        <v>11218</v>
      </c>
      <c r="H8" s="580"/>
    </row>
    <row r="9" spans="1:8" ht="12.75" customHeight="1">
      <c r="A9" s="254" t="s">
        <v>12</v>
      </c>
      <c r="B9" s="255" t="s">
        <v>341</v>
      </c>
      <c r="C9" s="232">
        <v>90</v>
      </c>
      <c r="D9" s="237">
        <v>16197</v>
      </c>
      <c r="E9" s="255" t="s">
        <v>346</v>
      </c>
      <c r="F9" s="232"/>
      <c r="G9" s="237"/>
      <c r="H9" s="580"/>
    </row>
    <row r="10" spans="1:8" ht="12.75" customHeight="1">
      <c r="A10" s="254" t="s">
        <v>13</v>
      </c>
      <c r="B10" s="255" t="s">
        <v>342</v>
      </c>
      <c r="C10" s="232"/>
      <c r="D10" s="237"/>
      <c r="E10" s="255" t="s">
        <v>179</v>
      </c>
      <c r="F10" s="232"/>
      <c r="G10" s="237">
        <v>22434</v>
      </c>
      <c r="H10" s="580"/>
    </row>
    <row r="11" spans="1:8" ht="12.75" customHeight="1">
      <c r="A11" s="254" t="s">
        <v>14</v>
      </c>
      <c r="B11" s="255" t="s">
        <v>343</v>
      </c>
      <c r="C11" s="232"/>
      <c r="D11" s="237">
        <v>19534</v>
      </c>
      <c r="E11" s="321"/>
      <c r="F11" s="232"/>
      <c r="G11" s="237"/>
      <c r="H11" s="580"/>
    </row>
    <row r="12" spans="1:8" ht="25.5" customHeight="1">
      <c r="A12" s="254" t="s">
        <v>15</v>
      </c>
      <c r="B12" s="307" t="s">
        <v>532</v>
      </c>
      <c r="C12" s="232"/>
      <c r="D12" s="237">
        <v>5000</v>
      </c>
      <c r="E12" s="321"/>
      <c r="F12" s="232"/>
      <c r="G12" s="237"/>
      <c r="H12" s="580"/>
    </row>
    <row r="13" spans="1:8" ht="12.75" customHeight="1">
      <c r="A13" s="254" t="s">
        <v>16</v>
      </c>
      <c r="B13" s="34"/>
      <c r="C13" s="232"/>
      <c r="D13" s="237"/>
      <c r="E13" s="322"/>
      <c r="F13" s="232"/>
      <c r="G13" s="237"/>
      <c r="H13" s="580"/>
    </row>
    <row r="14" spans="1:8" ht="12.75" customHeight="1">
      <c r="A14" s="254" t="s">
        <v>17</v>
      </c>
      <c r="B14" s="319"/>
      <c r="C14" s="232"/>
      <c r="D14" s="237"/>
      <c r="E14" s="321"/>
      <c r="F14" s="232"/>
      <c r="G14" s="237"/>
      <c r="H14" s="580"/>
    </row>
    <row r="15" spans="1:8" ht="12.75">
      <c r="A15" s="254" t="s">
        <v>18</v>
      </c>
      <c r="B15" s="34"/>
      <c r="C15" s="232"/>
      <c r="D15" s="237"/>
      <c r="E15" s="321"/>
      <c r="F15" s="232"/>
      <c r="G15" s="237"/>
      <c r="H15" s="580"/>
    </row>
    <row r="16" spans="1:8" ht="12.75" customHeight="1" thickBot="1">
      <c r="A16" s="292" t="s">
        <v>19</v>
      </c>
      <c r="B16" s="320"/>
      <c r="C16" s="294"/>
      <c r="D16" s="274"/>
      <c r="E16" s="293" t="s">
        <v>40</v>
      </c>
      <c r="F16" s="294"/>
      <c r="G16" s="238"/>
      <c r="H16" s="580"/>
    </row>
    <row r="17" spans="1:8" ht="27.75" customHeight="1" thickBot="1">
      <c r="A17" s="257" t="s">
        <v>20</v>
      </c>
      <c r="B17" s="79" t="s">
        <v>353</v>
      </c>
      <c r="C17" s="416">
        <f>+C6+C8+C9+C11+C12+C13+C14+C15+C16</f>
        <v>20683</v>
      </c>
      <c r="D17" s="416">
        <f>+D6+D8+D9+D11+D12+D13+D14+D15+D16</f>
        <v>107704</v>
      </c>
      <c r="E17" s="79" t="s">
        <v>354</v>
      </c>
      <c r="F17" s="416">
        <f>+F6+F8+F10+F11+F12+F13+F14+F15+F16</f>
        <v>99746</v>
      </c>
      <c r="G17" s="239">
        <f>+G6+G8+G10+G11+G12+G13+G14+G15+G16</f>
        <v>188084</v>
      </c>
      <c r="H17" s="580"/>
    </row>
    <row r="18" spans="1:8" ht="12.75" customHeight="1">
      <c r="A18" s="252" t="s">
        <v>21</v>
      </c>
      <c r="B18" s="263" t="s">
        <v>196</v>
      </c>
      <c r="C18" s="423">
        <f>+C19+C20+C21+C22+C23</f>
        <v>70363</v>
      </c>
      <c r="D18" s="423">
        <f>+D19+D20+D21+D22+D23</f>
        <v>370363</v>
      </c>
      <c r="E18" s="259" t="s">
        <v>142</v>
      </c>
      <c r="F18" s="422"/>
      <c r="G18" s="59">
        <v>300000</v>
      </c>
      <c r="H18" s="580"/>
    </row>
    <row r="19" spans="1:8" ht="12.75" customHeight="1">
      <c r="A19" s="254" t="s">
        <v>22</v>
      </c>
      <c r="B19" s="264" t="s">
        <v>186</v>
      </c>
      <c r="C19" s="418"/>
      <c r="D19" s="61"/>
      <c r="E19" s="259" t="s">
        <v>145</v>
      </c>
      <c r="F19" s="418"/>
      <c r="G19" s="61"/>
      <c r="H19" s="580"/>
    </row>
    <row r="20" spans="1:8" ht="12.75" customHeight="1">
      <c r="A20" s="252" t="s">
        <v>23</v>
      </c>
      <c r="B20" s="264" t="s">
        <v>187</v>
      </c>
      <c r="C20" s="418"/>
      <c r="D20" s="61"/>
      <c r="E20" s="259" t="s">
        <v>116</v>
      </c>
      <c r="F20" s="418"/>
      <c r="G20" s="61"/>
      <c r="H20" s="580"/>
    </row>
    <row r="21" spans="1:8" ht="12.75" customHeight="1">
      <c r="A21" s="254" t="s">
        <v>24</v>
      </c>
      <c r="B21" s="264" t="s">
        <v>188</v>
      </c>
      <c r="C21" s="418">
        <v>70363</v>
      </c>
      <c r="D21" s="61">
        <v>70363</v>
      </c>
      <c r="E21" s="259" t="s">
        <v>117</v>
      </c>
      <c r="F21" s="418"/>
      <c r="G21" s="61"/>
      <c r="H21" s="580"/>
    </row>
    <row r="22" spans="1:8" ht="12.75" customHeight="1">
      <c r="A22" s="252" t="s">
        <v>25</v>
      </c>
      <c r="B22" s="264" t="s">
        <v>533</v>
      </c>
      <c r="C22" s="418"/>
      <c r="D22" s="240">
        <v>300000</v>
      </c>
      <c r="E22" s="258" t="s">
        <v>183</v>
      </c>
      <c r="F22" s="418"/>
      <c r="G22" s="61"/>
      <c r="H22" s="580"/>
    </row>
    <row r="23" spans="1:8" ht="12.75" customHeight="1">
      <c r="A23" s="254" t="s">
        <v>26</v>
      </c>
      <c r="B23" s="265" t="s">
        <v>189</v>
      </c>
      <c r="C23" s="418"/>
      <c r="D23" s="61"/>
      <c r="E23" s="259" t="s">
        <v>146</v>
      </c>
      <c r="F23" s="418"/>
      <c r="G23" s="61"/>
      <c r="H23" s="580"/>
    </row>
    <row r="24" spans="1:8" ht="12.75" customHeight="1">
      <c r="A24" s="252" t="s">
        <v>27</v>
      </c>
      <c r="B24" s="266" t="s">
        <v>190</v>
      </c>
      <c r="C24" s="424">
        <f>+C25+C26+C27+C28+C29</f>
        <v>0</v>
      </c>
      <c r="D24" s="425"/>
      <c r="E24" s="267" t="s">
        <v>144</v>
      </c>
      <c r="F24" s="418"/>
      <c r="G24" s="61"/>
      <c r="H24" s="580"/>
    </row>
    <row r="25" spans="1:8" ht="12.75" customHeight="1">
      <c r="A25" s="254" t="s">
        <v>28</v>
      </c>
      <c r="B25" s="265" t="s">
        <v>191</v>
      </c>
      <c r="C25" s="418"/>
      <c r="D25" s="59"/>
      <c r="E25" s="267" t="s">
        <v>347</v>
      </c>
      <c r="F25" s="418"/>
      <c r="G25" s="61"/>
      <c r="H25" s="580"/>
    </row>
    <row r="26" spans="1:8" ht="12.75" customHeight="1">
      <c r="A26" s="252" t="s">
        <v>29</v>
      </c>
      <c r="B26" s="265" t="s">
        <v>192</v>
      </c>
      <c r="C26" s="418"/>
      <c r="D26" s="59"/>
      <c r="E26" s="262"/>
      <c r="F26" s="418"/>
      <c r="G26" s="61"/>
      <c r="H26" s="580"/>
    </row>
    <row r="27" spans="1:8" ht="12.75" customHeight="1">
      <c r="A27" s="254" t="s">
        <v>30</v>
      </c>
      <c r="B27" s="264" t="s">
        <v>193</v>
      </c>
      <c r="C27" s="418"/>
      <c r="D27" s="59"/>
      <c r="E27" s="77"/>
      <c r="F27" s="418"/>
      <c r="G27" s="61"/>
      <c r="H27" s="580"/>
    </row>
    <row r="28" spans="1:8" ht="12.75" customHeight="1">
      <c r="A28" s="252" t="s">
        <v>31</v>
      </c>
      <c r="B28" s="268" t="s">
        <v>194</v>
      </c>
      <c r="C28" s="418"/>
      <c r="D28" s="61"/>
      <c r="E28" s="34"/>
      <c r="F28" s="418"/>
      <c r="G28" s="61"/>
      <c r="H28" s="580"/>
    </row>
    <row r="29" spans="1:8" ht="12.75" customHeight="1" thickBot="1">
      <c r="A29" s="254" t="s">
        <v>32</v>
      </c>
      <c r="B29" s="269" t="s">
        <v>195</v>
      </c>
      <c r="C29" s="418"/>
      <c r="D29" s="59"/>
      <c r="E29" s="77"/>
      <c r="F29" s="418"/>
      <c r="G29" s="420"/>
      <c r="H29" s="580"/>
    </row>
    <row r="30" spans="1:8" ht="21.75" customHeight="1" thickBot="1">
      <c r="A30" s="257" t="s">
        <v>33</v>
      </c>
      <c r="B30" s="79" t="s">
        <v>344</v>
      </c>
      <c r="C30" s="416">
        <f>+C18+C24</f>
        <v>70363</v>
      </c>
      <c r="D30" s="416">
        <f>+D18+D24</f>
        <v>370363</v>
      </c>
      <c r="E30" s="79" t="s">
        <v>348</v>
      </c>
      <c r="F30" s="416">
        <f>SUM(F18:F29)</f>
        <v>0</v>
      </c>
      <c r="G30" s="239">
        <f>SUM(G18:G25)</f>
        <v>300000</v>
      </c>
      <c r="H30" s="580"/>
    </row>
    <row r="31" spans="1:8" ht="13.5" thickBot="1">
      <c r="A31" s="257" t="s">
        <v>34</v>
      </c>
      <c r="B31" s="261" t="s">
        <v>349</v>
      </c>
      <c r="C31" s="410">
        <f>+C17+C30</f>
        <v>91046</v>
      </c>
      <c r="D31" s="410">
        <f>+D17+D30</f>
        <v>478067</v>
      </c>
      <c r="E31" s="261" t="s">
        <v>350</v>
      </c>
      <c r="F31" s="410">
        <f>+F17+F30</f>
        <v>99746</v>
      </c>
      <c r="G31" s="410">
        <f>+G17+G30</f>
        <v>488084</v>
      </c>
      <c r="H31" s="580"/>
    </row>
    <row r="32" spans="1:8" ht="13.5" thickBot="1">
      <c r="A32" s="257" t="s">
        <v>35</v>
      </c>
      <c r="B32" s="261" t="s">
        <v>120</v>
      </c>
      <c r="C32" s="410">
        <f>IF(C17-F17&lt;0,F17-C17,"-")</f>
        <v>79063</v>
      </c>
      <c r="D32" s="410">
        <f>IF(D17-G17&lt;0,G17-D17,"-")</f>
        <v>80380</v>
      </c>
      <c r="E32" s="261" t="s">
        <v>121</v>
      </c>
      <c r="F32" s="410" t="str">
        <f>IF(C17-F17&gt;0,C17-F17,"-")</f>
        <v>-</v>
      </c>
      <c r="G32" s="421"/>
      <c r="H32" s="580"/>
    </row>
    <row r="33" spans="1:8" ht="13.5" thickBot="1">
      <c r="A33" s="257" t="s">
        <v>36</v>
      </c>
      <c r="B33" s="261" t="s">
        <v>184</v>
      </c>
      <c r="C33" s="410">
        <f>IF(C17+C30-F31&lt;0,F31-(C17+C30),"-")</f>
        <v>8700</v>
      </c>
      <c r="D33" s="410">
        <f>IF(D17+D30-G31&lt;0,G31-(D17+D30),"-")</f>
        <v>10017</v>
      </c>
      <c r="E33" s="261" t="s">
        <v>185</v>
      </c>
      <c r="F33" s="410" t="str">
        <f>IF(C17+C30-F31&gt;0,C17+C30-F31,"-")</f>
        <v>-</v>
      </c>
      <c r="G33" s="421"/>
      <c r="H33" s="580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0" t="s">
        <v>111</v>
      </c>
      <c r="E1" s="83" t="s">
        <v>115</v>
      </c>
    </row>
    <row r="3" spans="1:5" ht="12.75">
      <c r="A3" s="85"/>
      <c r="B3" s="86"/>
      <c r="C3" s="85"/>
      <c r="D3" s="88"/>
      <c r="E3" s="86"/>
    </row>
    <row r="4" spans="1:5" ht="15.75">
      <c r="A4" s="62" t="str">
        <f>+ÖSSZEFÜGGÉSEK!A5</f>
        <v>2015. évi előirányzat BEVÉTELEK</v>
      </c>
      <c r="B4" s="87"/>
      <c r="C4" s="95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490</v>
      </c>
      <c r="B6" s="86">
        <f>+'1.1.sz.mell.'!C62</f>
        <v>306863</v>
      </c>
      <c r="C6" s="85" t="s">
        <v>446</v>
      </c>
      <c r="D6" s="88">
        <f>+'2.1.sz.mell  '!C15+'2.2.sz.mell  '!C17</f>
        <v>306863</v>
      </c>
      <c r="E6" s="86">
        <f aca="true" t="shared" si="0" ref="E6:E15">+B6-D6</f>
        <v>0</v>
      </c>
    </row>
    <row r="7" spans="1:5" ht="12.75">
      <c r="A7" s="85" t="s">
        <v>491</v>
      </c>
      <c r="B7" s="86">
        <f>+'1.1.sz.mell.'!C86</f>
        <v>70363</v>
      </c>
      <c r="C7" s="85" t="s">
        <v>447</v>
      </c>
      <c r="D7" s="88">
        <f>+'2.1.sz.mell  '!C26+'2.2.sz.mell  '!C30</f>
        <v>70363</v>
      </c>
      <c r="E7" s="86">
        <f t="shared" si="0"/>
        <v>0</v>
      </c>
    </row>
    <row r="8" spans="1:5" ht="12.75">
      <c r="A8" s="85" t="s">
        <v>492</v>
      </c>
      <c r="B8" s="86">
        <f>+'1.1.sz.mell.'!C87</f>
        <v>377226</v>
      </c>
      <c r="C8" s="85" t="s">
        <v>448</v>
      </c>
      <c r="D8" s="88">
        <f>+'2.1.sz.mell  '!C27+'2.2.sz.mell  '!C31</f>
        <v>377226</v>
      </c>
      <c r="E8" s="86">
        <f t="shared" si="0"/>
        <v>0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62" t="str">
        <f>+ÖSSZEFÜGGÉSEK!A12</f>
        <v>2015. évi előirányzat KIADÁSOK</v>
      </c>
      <c r="B11" s="87"/>
      <c r="C11" s="95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493</v>
      </c>
      <c r="B13" s="86">
        <f>+'1.1.sz.mell.'!C128</f>
        <v>377226</v>
      </c>
      <c r="C13" s="85" t="s">
        <v>449</v>
      </c>
      <c r="D13" s="88">
        <f>+'2.1.sz.mell  '!F15+'2.2.sz.mell  '!F17</f>
        <v>377226</v>
      </c>
      <c r="E13" s="86">
        <f t="shared" si="0"/>
        <v>0</v>
      </c>
    </row>
    <row r="14" spans="1:5" ht="12.75">
      <c r="A14" s="85" t="s">
        <v>494</v>
      </c>
      <c r="B14" s="86">
        <f>+'1.1.sz.mell.'!C153</f>
        <v>0</v>
      </c>
      <c r="C14" s="85" t="s">
        <v>450</v>
      </c>
      <c r="D14" s="88">
        <f>+'2.1.sz.mell  '!F26+'2.2.sz.mell  '!F30</f>
        <v>0</v>
      </c>
      <c r="E14" s="86">
        <f t="shared" si="0"/>
        <v>0</v>
      </c>
    </row>
    <row r="15" spans="1:5" ht="12.75">
      <c r="A15" s="85" t="s">
        <v>495</v>
      </c>
      <c r="B15" s="86">
        <f>+'1.1.sz.mell.'!C154</f>
        <v>377226</v>
      </c>
      <c r="C15" s="85" t="s">
        <v>451</v>
      </c>
      <c r="D15" s="88">
        <f>+'2.1.sz.mell  '!F27+'2.2.sz.mell  '!F31</f>
        <v>377226</v>
      </c>
      <c r="E15" s="86">
        <f t="shared" si="0"/>
        <v>0</v>
      </c>
    </row>
    <row r="16" spans="1:5" ht="12.75">
      <c r="A16" s="81"/>
      <c r="B16" s="81"/>
      <c r="C16" s="85"/>
      <c r="D16" s="88"/>
      <c r="E16" s="82"/>
    </row>
    <row r="17" spans="1:5" ht="12.75">
      <c r="A17" s="81"/>
      <c r="B17" s="81"/>
      <c r="C17" s="81"/>
      <c r="D17" s="81"/>
      <c r="E17" s="81"/>
    </row>
    <row r="18" spans="1:5" ht="12.75">
      <c r="A18" s="81"/>
      <c r="B18" s="81"/>
      <c r="C18" s="81"/>
      <c r="D18" s="81"/>
      <c r="E18" s="81"/>
    </row>
    <row r="19" spans="1:5" ht="12.75">
      <c r="A19" s="81"/>
      <c r="B19" s="81"/>
      <c r="C19" s="81"/>
      <c r="D19" s="81"/>
      <c r="E19" s="8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5.625" style="97" customWidth="1"/>
    <col min="2" max="2" width="35.625" style="97" customWidth="1"/>
    <col min="3" max="6" width="14.00390625" style="97" customWidth="1"/>
    <col min="7" max="16384" width="9.375" style="97" customWidth="1"/>
  </cols>
  <sheetData>
    <row r="1" spans="1:6" ht="33" customHeight="1">
      <c r="A1" s="584" t="s">
        <v>503</v>
      </c>
      <c r="B1" s="584"/>
      <c r="C1" s="584"/>
      <c r="D1" s="584"/>
      <c r="E1" s="584"/>
      <c r="F1" s="584"/>
    </row>
    <row r="2" spans="1:7" ht="15.75" customHeight="1" thickBot="1">
      <c r="A2" s="98"/>
      <c r="B2" s="98"/>
      <c r="C2" s="585"/>
      <c r="D2" s="585"/>
      <c r="E2" s="592" t="s">
        <v>44</v>
      </c>
      <c r="F2" s="592"/>
      <c r="G2" s="104"/>
    </row>
    <row r="3" spans="1:6" ht="63" customHeight="1">
      <c r="A3" s="588" t="s">
        <v>7</v>
      </c>
      <c r="B3" s="590" t="s">
        <v>148</v>
      </c>
      <c r="C3" s="590" t="s">
        <v>200</v>
      </c>
      <c r="D3" s="590"/>
      <c r="E3" s="590"/>
      <c r="F3" s="586" t="s">
        <v>458</v>
      </c>
    </row>
    <row r="4" spans="1:6" ht="15.75" thickBot="1">
      <c r="A4" s="589"/>
      <c r="B4" s="591"/>
      <c r="C4" s="361">
        <f>+LEFT(ÖSSZEFÜGGÉSEK!A5,4)+1</f>
        <v>2016</v>
      </c>
      <c r="D4" s="361">
        <f>+C4+1</f>
        <v>2017</v>
      </c>
      <c r="E4" s="361">
        <f>+D4+1</f>
        <v>2018</v>
      </c>
      <c r="F4" s="587"/>
    </row>
    <row r="5" spans="1:6" ht="15.75" thickBot="1">
      <c r="A5" s="101" t="s">
        <v>452</v>
      </c>
      <c r="B5" s="102" t="s">
        <v>453</v>
      </c>
      <c r="C5" s="102" t="s">
        <v>454</v>
      </c>
      <c r="D5" s="102" t="s">
        <v>456</v>
      </c>
      <c r="E5" s="102" t="s">
        <v>455</v>
      </c>
      <c r="F5" s="103" t="s">
        <v>457</v>
      </c>
    </row>
    <row r="6" spans="1:6" ht="15">
      <c r="A6" s="100" t="s">
        <v>9</v>
      </c>
      <c r="B6" s="121"/>
      <c r="C6" s="122"/>
      <c r="D6" s="122"/>
      <c r="E6" s="122"/>
      <c r="F6" s="107">
        <f>SUM(C6:E6)</f>
        <v>0</v>
      </c>
    </row>
    <row r="7" spans="1:6" ht="15">
      <c r="A7" s="99" t="s">
        <v>10</v>
      </c>
      <c r="B7" s="123"/>
      <c r="C7" s="124"/>
      <c r="D7" s="124"/>
      <c r="E7" s="124"/>
      <c r="F7" s="108">
        <f>SUM(C7:E7)</f>
        <v>0</v>
      </c>
    </row>
    <row r="8" spans="1:6" ht="15">
      <c r="A8" s="99" t="s">
        <v>11</v>
      </c>
      <c r="B8" s="123"/>
      <c r="C8" s="124"/>
      <c r="D8" s="124"/>
      <c r="E8" s="124"/>
      <c r="F8" s="108">
        <f>SUM(C8:E8)</f>
        <v>0</v>
      </c>
    </row>
    <row r="9" spans="1:6" ht="15">
      <c r="A9" s="99" t="s">
        <v>12</v>
      </c>
      <c r="B9" s="123"/>
      <c r="C9" s="124"/>
      <c r="D9" s="124"/>
      <c r="E9" s="124"/>
      <c r="F9" s="108">
        <f>SUM(C9:E9)</f>
        <v>0</v>
      </c>
    </row>
    <row r="10" spans="1:6" ht="15.75" thickBot="1">
      <c r="A10" s="105" t="s">
        <v>13</v>
      </c>
      <c r="B10" s="125"/>
      <c r="C10" s="126"/>
      <c r="D10" s="126"/>
      <c r="E10" s="126"/>
      <c r="F10" s="108">
        <f>SUM(C10:E10)</f>
        <v>0</v>
      </c>
    </row>
    <row r="11" spans="1:6" s="354" customFormat="1" ht="15" thickBot="1">
      <c r="A11" s="351" t="s">
        <v>14</v>
      </c>
      <c r="B11" s="106" t="s">
        <v>149</v>
      </c>
      <c r="C11" s="352">
        <f>SUM(C6:C10)</f>
        <v>0</v>
      </c>
      <c r="D11" s="352">
        <f>SUM(D6:D10)</f>
        <v>0</v>
      </c>
      <c r="E11" s="352">
        <f>SUM(E6:E10)</f>
        <v>0</v>
      </c>
      <c r="F11" s="35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 - Marcsi</cp:lastModifiedBy>
  <cp:lastPrinted>2016-02-11T18:58:17Z</cp:lastPrinted>
  <dcterms:created xsi:type="dcterms:W3CDTF">1999-10-30T10:30:45Z</dcterms:created>
  <dcterms:modified xsi:type="dcterms:W3CDTF">2016-02-17T09:21:45Z</dcterms:modified>
  <cp:category/>
  <cp:version/>
  <cp:contentType/>
  <cp:contentStatus/>
</cp:coreProperties>
</file>