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7" activeTab="19"/>
  </bookViews>
  <sheets>
    <sheet name="1.sz.Címrend" sheetId="1" r:id="rId1"/>
    <sheet name="2.sz.Összevont ktgvetési mérleg" sheetId="2" r:id="rId2"/>
    <sheet name="3.sz.Bevétel mérleg" sheetId="3" r:id="rId3"/>
    <sheet name="4.sz.Kiadás mérleg" sheetId="4" r:id="rId4"/>
    <sheet name="5.sz.Bevétel intézményenként" sheetId="5" r:id="rId5"/>
    <sheet name="6.sz.Kiadás intézményenként" sheetId="6" r:id="rId6"/>
    <sheet name="7.sz.Támogatások,átadott pénzek" sheetId="7" r:id="rId7"/>
    <sheet name="8.sz.Felhalmozás célonként" sheetId="8" r:id="rId8"/>
    <sheet name="9.sz.Műk.felh.bevétel és kiadás" sheetId="9" r:id="rId9"/>
    <sheet name="10.sz.Mérleg" sheetId="10" r:id="rId10"/>
    <sheet name="11.sz.Hitelállomány" sheetId="11" r:id="rId11"/>
    <sheet name="12.sz.Vagyonkimutatás" sheetId="12" r:id="rId12"/>
    <sheet name="13.sz.Maradvány" sheetId="13" r:id="rId13"/>
    <sheet name="14.sz.Pénzeszköz változás" sheetId="14" r:id="rId14"/>
    <sheet name="15.sz.Közvetett támogatások" sheetId="15" r:id="rId15"/>
    <sheet name="16.sz.Létszám" sheetId="16" r:id="rId16"/>
    <sheet name="17.Állami támogatás elszámolás" sheetId="17" r:id="rId17"/>
    <sheet name="18.3 éves" sheetId="18" r:id="rId18"/>
    <sheet name="19.Előir.felh.ütemterv" sheetId="19" r:id="rId19"/>
    <sheet name="20.Több éves kihatás" sheetId="20" r:id="rId20"/>
    <sheet name="Munka1" sheetId="21" r:id="rId21"/>
  </sheets>
  <definedNames>
    <definedName name="_xlnm.Print_Area" localSheetId="9">'10.sz.Mérleg'!$A$1:$F$39</definedName>
    <definedName name="_xlnm.Print_Area" localSheetId="11">'12.sz.Vagyonkimutatás'!$A$1:$D$114</definedName>
  </definedNames>
  <calcPr fullCalcOnLoad="1"/>
</workbook>
</file>

<file path=xl/sharedStrings.xml><?xml version="1.0" encoding="utf-8"?>
<sst xmlns="http://schemas.openxmlformats.org/spreadsheetml/2006/main" count="1220" uniqueCount="831">
  <si>
    <t>Cím</t>
  </si>
  <si>
    <t>Alcím</t>
  </si>
  <si>
    <t>Saját bevétel</t>
  </si>
  <si>
    <t>ezer Ft-ban</t>
  </si>
  <si>
    <t>Sor-szám</t>
  </si>
  <si>
    <t>Megnevezés</t>
  </si>
  <si>
    <t>Felhalmozási és tőke jellegű bevételek</t>
  </si>
  <si>
    <t>Önkormányzat kiadásai</t>
  </si>
  <si>
    <t>Általános tartalék</t>
  </si>
  <si>
    <t>Felhalmozási célú hiteltörlesztés</t>
  </si>
  <si>
    <t>Dologi kiadás</t>
  </si>
  <si>
    <t>Ellátottak pénzbeli juttatásai</t>
  </si>
  <si>
    <t>Horgászegyesület támogatás</t>
  </si>
  <si>
    <t>Sportkör támogatás</t>
  </si>
  <si>
    <t>Intézményi működési bevételek</t>
  </si>
  <si>
    <t>Felújítás</t>
  </si>
  <si>
    <t>Beruházás</t>
  </si>
  <si>
    <t>Működési tartalék</t>
  </si>
  <si>
    <t>Tagdíj Borút Egyesület</t>
  </si>
  <si>
    <t>Sor- szám</t>
  </si>
  <si>
    <t>Létszám (fő)</t>
  </si>
  <si>
    <t>Balatonmáriafürdő Önkormányzat</t>
  </si>
  <si>
    <t>Polgárőrség támogatás</t>
  </si>
  <si>
    <t>Tagdíj polgárvédelem</t>
  </si>
  <si>
    <t>Tagdíj Megyei Sportszövetség</t>
  </si>
  <si>
    <t>Kiadás (1000 Ft)</t>
  </si>
  <si>
    <t>Bevétel (1000 Ft)</t>
  </si>
  <si>
    <t>Eredeti előirányzat</t>
  </si>
  <si>
    <t>Módosított előirányzat</t>
  </si>
  <si>
    <t>Tényleges teljesítés</t>
  </si>
  <si>
    <t>Teljesítés %-a</t>
  </si>
  <si>
    <t>Balatonmáriafürdő Község Önkormányzat Címrendje</t>
  </si>
  <si>
    <t>Balatonmáriafürdő Önkormányzat mindösszesen</t>
  </si>
  <si>
    <t xml:space="preserve">  Teljesítés %-a</t>
  </si>
  <si>
    <t>Egyszerűsített mérleg</t>
  </si>
  <si>
    <t>Eszközök</t>
  </si>
  <si>
    <t>Előző évi költségvetési beszámoló záró adatai</t>
  </si>
  <si>
    <t>Tárgyévi költségvetési beszámoló záró adatai</t>
  </si>
  <si>
    <t>Források</t>
  </si>
  <si>
    <t>A/ BEFEKTETETT ESZKÖZÖK</t>
  </si>
  <si>
    <t>I. Immateriális javak</t>
  </si>
  <si>
    <t>II. Tárgyi eszközök</t>
  </si>
  <si>
    <t>III. Befektetett pénzügyi eszközök</t>
  </si>
  <si>
    <t>B/ FORGÓESZKÖZÖK</t>
  </si>
  <si>
    <t>I. Készletek</t>
  </si>
  <si>
    <t>Eszközök összesen:</t>
  </si>
  <si>
    <t>Források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</si>
  <si>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</si>
  <si>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</si>
  <si>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</si>
  <si>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</si>
  <si>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</si>
  <si>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</si>
  <si>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</si>
  <si>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</si>
  <si>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</si>
  <si>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</si>
  <si>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</si>
  <si>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E </t>
  </si>
  <si>
    <t>L</t>
  </si>
  <si>
    <t>M</t>
  </si>
  <si>
    <t>N</t>
  </si>
  <si>
    <t>Balaton Old Boys Együttes támogatás</t>
  </si>
  <si>
    <t xml:space="preserve">Balatonmáriafürdő Önkormányzat összevont költségvetési mérlege 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</si>
  <si>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</si>
  <si>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</si>
  <si>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</si>
  <si>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</si>
  <si>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</si>
  <si>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</si>
  <si>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</si>
  <si>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</si>
  <si>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</si>
  <si>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</si>
  <si>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Munkaadót terhelő járulékok</t>
  </si>
  <si>
    <t>Dologi és egyéb folyó kiadások</t>
  </si>
  <si>
    <t>Kamatkiadások</t>
  </si>
  <si>
    <t>Támogatásértékű bevételek</t>
  </si>
  <si>
    <t xml:space="preserve"> - ebből OEP-től átvett pénzeszköz</t>
  </si>
  <si>
    <t>Működési célú pénzeszköz átvétel</t>
  </si>
  <si>
    <t>Előző évi maradvány átadás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</si>
  <si>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</si>
  <si>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</si>
  <si>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</si>
  <si>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</si>
  <si>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</si>
  <si>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</si>
  <si>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</si>
  <si>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</si>
  <si>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</si>
  <si>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Felhalmozási célú pénzeszköz átvétel</t>
  </si>
  <si>
    <t>Támogatásértékű felhalmozási kiadás</t>
  </si>
  <si>
    <t>Felhalmozási célú pénzeszközátadás</t>
  </si>
  <si>
    <t>Pénzügyi befektetések kiadásai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</si>
  <si>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</si>
  <si>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</si>
  <si>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</si>
  <si>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</si>
  <si>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</si>
  <si>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Működési többlet</t>
  </si>
  <si>
    <t>FINANSZÍROZÁSI CÉLÚ KIADÁSOK</t>
  </si>
  <si>
    <t>Működési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</si>
  <si>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</si>
  <si>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</si>
  <si>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</si>
  <si>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Felhalmozási hiány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</si>
  <si>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</si>
  <si>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</si>
  <si>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</si>
  <si>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</si>
  <si>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</si>
  <si>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</si>
  <si>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</si>
  <si>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</si>
  <si>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</si>
  <si>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</si>
  <si>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</si>
  <si>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</si>
  <si>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</si>
  <si>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E  </t>
  </si>
  <si>
    <t>I. Működési költségvetés</t>
  </si>
  <si>
    <t>Önkormányzat működési költségvetési bevételei</t>
  </si>
  <si>
    <t>Önkormányzat közhatalmi bevételei</t>
  </si>
  <si>
    <t xml:space="preserve">Helyi adók </t>
  </si>
  <si>
    <t xml:space="preserve">  - Építményadó</t>
  </si>
  <si>
    <t xml:space="preserve">  - Telekadó</t>
  </si>
  <si>
    <t xml:space="preserve">  - Iparűzési adó</t>
  </si>
  <si>
    <t xml:space="preserve">  - Idegenforgalmi adó</t>
  </si>
  <si>
    <t xml:space="preserve">  - Pótlék, bírság</t>
  </si>
  <si>
    <t>Bírságok, hozzájárulások, díjak  és más fizetési kötelezettségek</t>
  </si>
  <si>
    <t xml:space="preserve">  - Egyéb bírságok, pótlékok</t>
  </si>
  <si>
    <t xml:space="preserve">  - Talajterhelési díj</t>
  </si>
  <si>
    <t xml:space="preserve">  - Egyéb sajátos bevétel</t>
  </si>
  <si>
    <t>Átengedett központi adók</t>
  </si>
  <si>
    <t xml:space="preserve">  - Gépjárműadó</t>
  </si>
  <si>
    <t>Intézményi működéshez kapcsolódó egyéb bevételek</t>
  </si>
  <si>
    <t>Intézményi költségvetéshez kapcsolódó egyéb bevételek</t>
  </si>
  <si>
    <t xml:space="preserve"> - Egyéb sajátos működési bevétel (bérleti díj, intézményi ellátási díj,alk.tér.) </t>
  </si>
  <si>
    <t xml:space="preserve"> - Továbbszámlázott szolgáltatások bevételei</t>
  </si>
  <si>
    <t xml:space="preserve"> - Kamatbevételek</t>
  </si>
  <si>
    <t>II. Támogatások</t>
  </si>
  <si>
    <t>Önkormányzat támogatásai</t>
  </si>
  <si>
    <t>III. Felhalmozási és tőke jellegű bevételek</t>
  </si>
  <si>
    <t>Önkormányzat felhalmozási és tőke jellegű bevételei</t>
  </si>
  <si>
    <t>Tárgyi eszközök, immateriális javak értékesítése</t>
  </si>
  <si>
    <t xml:space="preserve">  - Ingatlan értékesítés</t>
  </si>
  <si>
    <t>Támogatási kölcsön visszatérülés</t>
  </si>
  <si>
    <t>IV. Támogatás értékű bevétel</t>
  </si>
  <si>
    <t>Támogatásértékű működési bevétel</t>
  </si>
  <si>
    <t xml:space="preserve">  - Elkülönített állami pénzalaptól</t>
  </si>
  <si>
    <t xml:space="preserve">  - Fejezeti kezelésű előirányzattól</t>
  </si>
  <si>
    <t xml:space="preserve">  - Egyéb önkormányzattól</t>
  </si>
  <si>
    <t>Támogatásértékű felhalmozási bevétel</t>
  </si>
  <si>
    <t>Önkormányzat támogatás értékű bevételei</t>
  </si>
  <si>
    <t xml:space="preserve">  - Többcélú kistérségi társulástól</t>
  </si>
  <si>
    <t>V. Véglegesen átvett pénzeszközök</t>
  </si>
  <si>
    <t>Önkormányzat véglegesen átvett működési célú pénzeszközei</t>
  </si>
  <si>
    <t xml:space="preserve">Működési célú pénzeszköz átvétel államháztartáson kívülről </t>
  </si>
  <si>
    <t>Önkormányzat véglegesen átvett felhalmozási célú pénzeszközei</t>
  </si>
  <si>
    <t>Felhalmozási célú pénzeszköz átvétel államháztartáson kívülről</t>
  </si>
  <si>
    <t>Önkormányzat költségvetési bevételei</t>
  </si>
  <si>
    <t>KÖLTSÉGVETÉSI BEVÉTEL ÖSSZESEN:</t>
  </si>
  <si>
    <t>VII. Finanszírozási célú bevételek</t>
  </si>
  <si>
    <t xml:space="preserve">Fejlesztési hitel </t>
  </si>
  <si>
    <t>Működési célú hitel</t>
  </si>
  <si>
    <t>BEVÉTEL ÖSSZESEN</t>
  </si>
  <si>
    <t xml:space="preserve"> - Személyi juttatás</t>
  </si>
  <si>
    <t xml:space="preserve"> - Munkaadót terhelő járulékok és szociális hozzájárulási adó</t>
  </si>
  <si>
    <t xml:space="preserve"> - Dologi kiadás</t>
  </si>
  <si>
    <t xml:space="preserve">  - Önkormányzat által folyósított szociális ellátások</t>
  </si>
  <si>
    <t xml:space="preserve"> - Önkormányzat egyéb működési kiadásai</t>
  </si>
  <si>
    <t>II. Felhalmozási költségvetés</t>
  </si>
  <si>
    <t>Önkormányzati beruházási kiadás</t>
  </si>
  <si>
    <t>Önkormányzati felújítási kiadások</t>
  </si>
  <si>
    <t>Önkormányzati egyéb felhalmozási kiadás</t>
  </si>
  <si>
    <t>Felhalmozási célú kölcsön nyújtás</t>
  </si>
  <si>
    <t>Pénzügyi részesedések vásárlása</t>
  </si>
  <si>
    <t>Fejlesztési hitel visszafizetés</t>
  </si>
  <si>
    <t>Önkormányzati felhalmozási célú költségvetési kiadás összesen:</t>
  </si>
  <si>
    <t>KÖLTSÉGVETÉSI KIADÁS ÖSSZESEN:</t>
  </si>
  <si>
    <t>III. Finanszírozási célú kiadás</t>
  </si>
  <si>
    <t>Folyószámlahitel törlesztés</t>
  </si>
  <si>
    <t>Éven belüli hitel törlesztés</t>
  </si>
  <si>
    <t>KIADÁS ÖSSZESEN</t>
  </si>
  <si>
    <t>MŰKÖDÉSI KÖLTSÉGVETÉSI BEVÉTELEK</t>
  </si>
  <si>
    <t>FELHALMOZÁSI KÖLTSÉGVETÉSI BEVÉTELEK</t>
  </si>
  <si>
    <t>Önkor- mányzati támoga- tás</t>
  </si>
  <si>
    <t>Támog. értékű bevétel</t>
  </si>
  <si>
    <t>Átvett pénzeszköz államház- tartáson kívülről</t>
  </si>
  <si>
    <t>Működési költségvet. bevételek összesen</t>
  </si>
  <si>
    <t>Tárgyi eszköz értékes.</t>
  </si>
  <si>
    <t>Felhalm. költségvetési bevételek összesen</t>
  </si>
  <si>
    <t>ÖSSZES BEVÉTEL</t>
  </si>
  <si>
    <t>MŰKÖDÉSI KÖLTSÉGVETÉSI KIADÁSOK</t>
  </si>
  <si>
    <t>FELHALMOZÁSI KÖLTSÉGVETÉSI KIADÁSOK</t>
  </si>
  <si>
    <t>Munka- adót terhelő járulékok</t>
  </si>
  <si>
    <t>Ellátottak pénzbeni juttatásai</t>
  </si>
  <si>
    <t>Egyéb működési  célú kiadás</t>
  </si>
  <si>
    <t>Működési költség-vetési kiadások összesen</t>
  </si>
  <si>
    <t>Egyéb felhal- mozási kiadások</t>
  </si>
  <si>
    <t>Felhal-mozási költség- vetési kiadások összesen</t>
  </si>
  <si>
    <t>ÖSSZES KIADÁS</t>
  </si>
  <si>
    <t xml:space="preserve">Önkormányzat támogatásértékű és államháztartáson kívülre átadott működési kiadásai </t>
  </si>
  <si>
    <t>Védőnői szolgálat előző évi elszámolás önkormányzatokkal</t>
  </si>
  <si>
    <t>Szociális feladatokra pénz átadás Balatonkeresztúr Önkormányzatnak</t>
  </si>
  <si>
    <t>Polgármesteri támogatási keret</t>
  </si>
  <si>
    <t>Gyöngyvirág Népdalkör támogatás</t>
  </si>
  <si>
    <t>Énekkar támogatás</t>
  </si>
  <si>
    <t>Zenakar támogatás</t>
  </si>
  <si>
    <t>Fergeteges Forgatag Táncbarát Kör támogatás</t>
  </si>
  <si>
    <t>Helyi tűzoltók támogatása</t>
  </si>
  <si>
    <t>Ősz Idő Nyugdíjas Klub támogatás</t>
  </si>
  <si>
    <t xml:space="preserve">Egyéb támogatás </t>
  </si>
  <si>
    <t>Tagdíj Balatoni szövetség</t>
  </si>
  <si>
    <t>Tagdíj Jégeső elhárítás</t>
  </si>
  <si>
    <t>TÖOSZ tagdíj</t>
  </si>
  <si>
    <t xml:space="preserve">Önkormányzat támogatásértékű és államháztartáson kívülre átadott felhalm. kiadásai </t>
  </si>
  <si>
    <t>Önkormányzati felújítás</t>
  </si>
  <si>
    <t>Önkormányzati beruházás</t>
  </si>
  <si>
    <t>Támogatás értékű bevétel</t>
  </si>
  <si>
    <t>Átvett pénzeszköz államháztartáson kívülről</t>
  </si>
  <si>
    <t>Pénzmaradvány</t>
  </si>
  <si>
    <t>Működési kiadások</t>
  </si>
  <si>
    <t>Hitel törlesztés</t>
  </si>
  <si>
    <t>Felhalmozási célú bevételek</t>
  </si>
  <si>
    <t>Felhalmozási célú kölcsön visszatérülés</t>
  </si>
  <si>
    <t>Felhalmozási célú hitel</t>
  </si>
  <si>
    <t>Felhalmozási célú kiadások</t>
  </si>
  <si>
    <t>Felhalmozási kiadások</t>
  </si>
  <si>
    <t>Felújítási kiadások</t>
  </si>
  <si>
    <t>Hiteltörlesztés</t>
  </si>
  <si>
    <t>Balatongyöngye Egyesület tagdíj</t>
  </si>
  <si>
    <t>Balatonmáriafürdő Önkormányzat adóssága és hitelállománya lejárat szerint</t>
  </si>
  <si>
    <t>Önkormányzat adósságállománya</t>
  </si>
  <si>
    <t xml:space="preserve">Működési célú hitel </t>
  </si>
  <si>
    <t>Összes adósságállomány</t>
  </si>
  <si>
    <t>Közhatalmi bevételek</t>
  </si>
  <si>
    <t>KÖLTSÉGVETÉSI HIÁNY</t>
  </si>
  <si>
    <t xml:space="preserve">  - Igazgatási szolgáltatási díj</t>
  </si>
  <si>
    <t xml:space="preserve">  - Termőföld bérbeadásából származó jövedelem</t>
  </si>
  <si>
    <t xml:space="preserve">  - Önkormányzati lakások értékesítése </t>
  </si>
  <si>
    <t xml:space="preserve">  - Önkormányzati vagyon működtetéséből származó </t>
  </si>
  <si>
    <t>Lakáshitel visszafizetés</t>
  </si>
  <si>
    <t xml:space="preserve">  - Társadalombiztosítási Alaptól</t>
  </si>
  <si>
    <t xml:space="preserve">  - Előző évi költségvetési támogatás visszatérülés</t>
  </si>
  <si>
    <t xml:space="preserve">  - Fejezeti kezelésű előirányzattól beruházási célú támogatásértékű bevétel </t>
  </si>
  <si>
    <t xml:space="preserve">  - Non-profit szervezettől átvett pénz</t>
  </si>
  <si>
    <t xml:space="preserve">  - háztartástól</t>
  </si>
  <si>
    <t xml:space="preserve">  - vállalkozástól</t>
  </si>
  <si>
    <t>Felh. Pénzmaradvány</t>
  </si>
  <si>
    <t>Közös Hivatal támogatás Balatonkeresztúr Önkormányzatnak</t>
  </si>
  <si>
    <t>Közös Hivatal támogatás kurtaxa ellenőrök Balatonkeresztúr Önkormányzatnak</t>
  </si>
  <si>
    <t>Orvosi ügyelet támogatás</t>
  </si>
  <si>
    <t>Belső ellenőrzés támogatás</t>
  </si>
  <si>
    <t>Kistérségi tagdíj</t>
  </si>
  <si>
    <t>BAHART támogatás menetrend szerinti hajóközlekedésre</t>
  </si>
  <si>
    <t xml:space="preserve">Működési és felhalmozási célú önkormányzati pénzeszköz átadás, támogatás összesen: </t>
  </si>
  <si>
    <t xml:space="preserve">Mindösszesen: </t>
  </si>
  <si>
    <t xml:space="preserve">Felhalmozási célú pénzeszköz átadás államháztartáson kívülre </t>
  </si>
  <si>
    <t xml:space="preserve">Támogatásértékű felhalmozási kiadás </t>
  </si>
  <si>
    <t xml:space="preserve">Támogatásértékű működési kiadás és működési célú pénzeszköz átadás összesen: </t>
  </si>
  <si>
    <t xml:space="preserve">Működési célú pénzeszköz átadás államháztartáson kívülre </t>
  </si>
  <si>
    <t xml:space="preserve">Támogatásértékű működési kiadás </t>
  </si>
  <si>
    <t xml:space="preserve">Balatonmáriafürdő Község Önkormányzat fejlesztési kiadásai összesen: </t>
  </si>
  <si>
    <t xml:space="preserve">Működési célú bevétel összesen: </t>
  </si>
  <si>
    <t xml:space="preserve">Működési kiadás összesen: </t>
  </si>
  <si>
    <t xml:space="preserve">Felhalmozási célú bevételek összesen: </t>
  </si>
  <si>
    <t xml:space="preserve">Felhalmozási kiadások összesen: </t>
  </si>
  <si>
    <t>Hatósági igazgatási támogatás</t>
  </si>
  <si>
    <t>Víz és csatorna támogatás DRV</t>
  </si>
  <si>
    <t>Óvodai működés támogatás</t>
  </si>
  <si>
    <t>Hulladékgazdálkodás támogatás</t>
  </si>
  <si>
    <t>Működési célú kölcsön visszatérülés</t>
  </si>
  <si>
    <t>Összesen</t>
  </si>
  <si>
    <t>ESZKÖZÖK</t>
  </si>
  <si>
    <t>FORRÁSOK</t>
  </si>
  <si>
    <t xml:space="preserve"> </t>
  </si>
  <si>
    <t xml:space="preserve">     Kimutatás a Balatonmáriafürdő Önkormányzat által nyújtott közvetett támogatásokról</t>
  </si>
  <si>
    <t xml:space="preserve"> Az önkormányzat bevételi</t>
  </si>
  <si>
    <t xml:space="preserve"> Össz.</t>
  </si>
  <si>
    <t xml:space="preserve"> Közvetett támogatás</t>
  </si>
  <si>
    <t>jogcímei</t>
  </si>
  <si>
    <t xml:space="preserve"> Alaptevékenység bevételei</t>
  </si>
  <si>
    <t xml:space="preserve"> Alaptevékenység bevételeihez </t>
  </si>
  <si>
    <t>tartozó közvetett támogatások</t>
  </si>
  <si>
    <t xml:space="preserve"> Ebből:</t>
  </si>
  <si>
    <t xml:space="preserve"> -</t>
  </si>
  <si>
    <t xml:space="preserve"> Intézményi ellátási díjak</t>
  </si>
  <si>
    <t xml:space="preserve">  Int. ellátási díj elengedés és</t>
  </si>
  <si>
    <t>kedvezmény</t>
  </si>
  <si>
    <t xml:space="preserve"> Alkalmazottak térítése</t>
  </si>
  <si>
    <t xml:space="preserve"> Alkalmazottak térítésének </t>
  </si>
  <si>
    <t>eleng.,és kedvezménye</t>
  </si>
  <si>
    <t xml:space="preserve"> Hatósági engedélyezési,</t>
  </si>
  <si>
    <t>Hatósági eng.,felügy.,ellenőrz.</t>
  </si>
  <si>
    <t>felügy.,ellenőrzési feladatok</t>
  </si>
  <si>
    <t>felad.díjbev.eleng.és kedvez-</t>
  </si>
  <si>
    <t>díjbevétele</t>
  </si>
  <si>
    <t>ménye</t>
  </si>
  <si>
    <t xml:space="preserve"> Alaptevékenységgel össze-</t>
  </si>
  <si>
    <t>Alaptev.gel összefüggő egyéb</t>
  </si>
  <si>
    <t>függő egyéb bevételek</t>
  </si>
  <si>
    <t>bev-hez tart.közv.támogat.ok</t>
  </si>
  <si>
    <t xml:space="preserve"> Intézmények egyéb sajátos     </t>
  </si>
  <si>
    <t xml:space="preserve"> Intézmények egyéb sajátos </t>
  </si>
  <si>
    <t>bevételei</t>
  </si>
  <si>
    <t xml:space="preserve"> Ebből: </t>
  </si>
  <si>
    <t xml:space="preserve"> Helyiségek, eszközök tartós </t>
  </si>
  <si>
    <t>bérbeadásának díja</t>
  </si>
  <si>
    <t>bérbead.i díjának eleng.és kedv.</t>
  </si>
  <si>
    <t xml:space="preserve"> Helyiségek, eszközök eseti </t>
  </si>
  <si>
    <t>bérbead-nak díja</t>
  </si>
  <si>
    <t>bérbead.i díjának eleng. kedv.</t>
  </si>
  <si>
    <t xml:space="preserve"> Kártérítés és egyéb térítés </t>
  </si>
  <si>
    <t>eleng.és kedvezménye</t>
  </si>
  <si>
    <t xml:space="preserve"> Illeték és helyi adó bevételek</t>
  </si>
  <si>
    <t xml:space="preserve"> Illeték és helyi adó bevételhez</t>
  </si>
  <si>
    <t>tart.közvetett támogatások</t>
  </si>
  <si>
    <t xml:space="preserve"> Helyi adó bevétel</t>
  </si>
  <si>
    <t xml:space="preserve">  Helyi adó elengedés és kedv</t>
  </si>
  <si>
    <t xml:space="preserve"> -  Idegenforgalmi. adó</t>
  </si>
  <si>
    <t xml:space="preserve">  - Idegenforgalmi  adó </t>
  </si>
  <si>
    <t xml:space="preserve"> - Építmény adó</t>
  </si>
  <si>
    <t xml:space="preserve"> - építmény adó</t>
  </si>
  <si>
    <t xml:space="preserve"> - Telek .adó</t>
  </si>
  <si>
    <t xml:space="preserve">  - telek adó</t>
  </si>
  <si>
    <t xml:space="preserve"> -  Iparűzési adó </t>
  </si>
  <si>
    <t xml:space="preserve">  - iparűzési  adó</t>
  </si>
  <si>
    <t xml:space="preserve"> Átengedett központi adók</t>
  </si>
  <si>
    <t xml:space="preserve"> Átengedett központi adókhoz tartozó közvetett támogatások</t>
  </si>
  <si>
    <t xml:space="preserve"> Gépjárműadó</t>
  </si>
  <si>
    <t xml:space="preserve"> Gépjárműadó elengedés és </t>
  </si>
  <si>
    <t xml:space="preserve"> Egyéb sajátos bevételek</t>
  </si>
  <si>
    <t xml:space="preserve"> Egyéb sajátos bevételekhez</t>
  </si>
  <si>
    <t xml:space="preserve"> I-VI. bevételek összesen:                                        Közvetett támogatások </t>
  </si>
  <si>
    <t>Közvetett támogatások</t>
  </si>
  <si>
    <t xml:space="preserve"> Ebből le az I-VI. pont szerint                                összesen: (I-VI. pontig)             </t>
  </si>
  <si>
    <t xml:space="preserve">   ténylegesen tervevezett bevételek</t>
  </si>
  <si>
    <t xml:space="preserve"> Közvetett támogatások összesen:            </t>
  </si>
  <si>
    <t>összesen: (I-VI.pontig)</t>
  </si>
  <si>
    <t>Szöveges kiegészítés az önkormányzat által nyújtott közvetett támogatásokról:</t>
  </si>
  <si>
    <t>/ Balatonmáriafürdő Község Önkormányzat /</t>
  </si>
  <si>
    <t>I/1. Sor  Intézményi ellátási díjak elengedése</t>
  </si>
  <si>
    <t>IV/1. Sor Építményadónál</t>
  </si>
  <si>
    <t>Építményadó: 690 Ft/m2</t>
  </si>
  <si>
    <t>Üdülőingatlanok esetében : 575 Ft/m2     Kedvezmény :115 Ft/m2</t>
  </si>
  <si>
    <t>Üdülőingatlan száma: 2833 db</t>
  </si>
  <si>
    <t>Üdülőingatlan adóztatott területe: 120.972 m2</t>
  </si>
  <si>
    <t>Kedvezmény: 120.972 x 115 Ft = 13.911.780 Ft</t>
  </si>
  <si>
    <t>Lakóingatlan esetében: 230 Ft/m2            Kedvezmény : 460 Ft/m2</t>
  </si>
  <si>
    <t>Lakások száma: 117 db; Állandó lakosok száma: 765 fő</t>
  </si>
  <si>
    <t>1 fő 25 m2 kedvezmény</t>
  </si>
  <si>
    <t>Kedvezmény: 765 fő x 25m2 = 19.125 m2 x 460 Ft = 8.797.500 Ft</t>
  </si>
  <si>
    <t xml:space="preserve">Építményadó kedvezmény összesen: </t>
  </si>
  <si>
    <t xml:space="preserve">13.912 e Ft + 8.798 e Ft  = 22.710 e Ft </t>
  </si>
  <si>
    <t>IV/1. Sor Telekadónál</t>
  </si>
  <si>
    <t>Telekadó: 70 Ft/m2</t>
  </si>
  <si>
    <t>Beépített üdülőingatlannál a telekadó  550 m2 adómentes rész x 30 Ft/m2   Kedvezmény : 40 Ft/m2</t>
  </si>
  <si>
    <t>Beépített lakóház esetén adó kedvezmény 750 m2 x 20 Ft Kedvezmény: 50 Ft/m2</t>
  </si>
  <si>
    <t>Adóköteles m2 = 860.485 m2 x 70 Ft = 60.233.950 Ft</t>
  </si>
  <si>
    <t>Adómentes m2 = 482.470 m2 x 70Ft = 33.772.900 Ft</t>
  </si>
  <si>
    <t>Kedvezmény: 60.233.950 Ft - 33.772.900 Ft = 26.461.050 FT</t>
  </si>
  <si>
    <t>Telekadó kedvezmény összesen:</t>
  </si>
  <si>
    <t>26.461 e Ft  = 26.461 e Ft</t>
  </si>
  <si>
    <t>BALATONMÁRIAFÜRDŐ ÖNKORMÁNYZAT  LÉTSZÁM ADATAI</t>
  </si>
  <si>
    <t>Engedélyezett létszám (fő)</t>
  </si>
  <si>
    <t>Tényleges létszám (fő)</t>
  </si>
  <si>
    <t>Szakmai</t>
  </si>
  <si>
    <t>Technikai</t>
  </si>
  <si>
    <t>ÖnkormányzatI jogalkotás</t>
  </si>
  <si>
    <t>Család és nővédelmi tanácsadás, ifjúság egészségügyi gondozás</t>
  </si>
  <si>
    <t>Közösségi Ház</t>
  </si>
  <si>
    <t>Háziorvosi szolgálat</t>
  </si>
  <si>
    <t>Településüzemeltetési Iroda</t>
  </si>
  <si>
    <t>Központi fizető strand fenntartás</t>
  </si>
  <si>
    <t>Közcélú, közhasznú foglalkoztatottak</t>
  </si>
  <si>
    <t xml:space="preserve">Balatonmáriafürdő Önkormányzat összesen: </t>
  </si>
  <si>
    <t>Fejlesztési tartalék</t>
  </si>
  <si>
    <t xml:space="preserve">  - Működési tartalék</t>
  </si>
  <si>
    <t xml:space="preserve">  Eredeti előirányzat</t>
  </si>
  <si>
    <t xml:space="preserve">  Módosított előirányzat</t>
  </si>
  <si>
    <t xml:space="preserve">  Tényleges teljesítés</t>
  </si>
  <si>
    <t>Felhalmozási tartalék</t>
  </si>
  <si>
    <t>Társasház közös költség pénz átadás</t>
  </si>
  <si>
    <t>Turisztikai Egyesület támogatás működésre</t>
  </si>
  <si>
    <t>Utak felújítása</t>
  </si>
  <si>
    <t>G/ SAJÁT TŐKE</t>
  </si>
  <si>
    <t>I. Nemzeti vagyon induláskori értéke</t>
  </si>
  <si>
    <t>II. Nemzeti vagyon változásai</t>
  </si>
  <si>
    <t>III. Egyéb eszközök induláskori értéke és változásai</t>
  </si>
  <si>
    <t>IV. Koncesszióba, vagyonkezelésbe adott eszközök</t>
  </si>
  <si>
    <t>IV. Felhalmozott eredmény</t>
  </si>
  <si>
    <t>V. Eszközök értékhelyesbítésének forrása</t>
  </si>
  <si>
    <t>VI. Mérleg szerinti eredmény</t>
  </si>
  <si>
    <t>II. Értékpapírok</t>
  </si>
  <si>
    <t>H/ KÖTELEZETTSÉGEK</t>
  </si>
  <si>
    <t>C/ PÉNZESZKÖZÖK</t>
  </si>
  <si>
    <t>I. Költségvetési évben esedékes kötelezettségek</t>
  </si>
  <si>
    <t>I. Hosszú lejáratú betétek</t>
  </si>
  <si>
    <t>II. Költségvetési évet követően esedékes kötelezettségek</t>
  </si>
  <si>
    <t>II. Pénztárak, csekkek, betétkönyvek</t>
  </si>
  <si>
    <t>III. Kötelezettség jellegű sajátos elszámolások</t>
  </si>
  <si>
    <t>III. Forintszámlák</t>
  </si>
  <si>
    <t>IV. Devizaszámlák</t>
  </si>
  <si>
    <t>V. Idegen pénzeszközök</t>
  </si>
  <si>
    <t>I/ EGYÉB SAJÁTOS FORRÁSOLDALI ELSZÁMOLÁSOK</t>
  </si>
  <si>
    <t>D/ KÖVETELÉSEK</t>
  </si>
  <si>
    <t>J/ KINCSTÁRI SZÁMLAVEZETÉSSEL KAPCSOLATOS ELSZÁMOLÁSOK</t>
  </si>
  <si>
    <t>I. Költségvetési évben esedékes követelések</t>
  </si>
  <si>
    <t>II. Költségvetési évet követően esedékes követelések</t>
  </si>
  <si>
    <t>III. Követelés jellegű sajátos elszámolások</t>
  </si>
  <si>
    <t>K/ PASSZÍV IDŐBELI ELHATÁROLÁSOK</t>
  </si>
  <si>
    <t>E/ EGYÉB SAJÁTOS ESZKÖZOLDALI ELSZÁMOLÁSOK</t>
  </si>
  <si>
    <t>F/ AKTÍV IDŐBELI ELHATÁROLÁSOK</t>
  </si>
  <si>
    <t xml:space="preserve">BALATONMÁRIAFÜRDŐ ÖNKORMÁNYZAT </t>
  </si>
  <si>
    <t>Sorszám</t>
  </si>
  <si>
    <t>Könyv szerinti érték (eFt)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</si>
  <si>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</si>
  <si>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</si>
  <si>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</si>
  <si>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</si>
  <si>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</si>
  <si>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</si>
  <si>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</si>
  <si>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</si>
  <si>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</si>
  <si>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</si>
  <si>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</si>
  <si>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</si>
  <si>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</si>
  <si>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</si>
  <si>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</si>
  <si>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</si>
  <si>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</si>
  <si>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</si>
  <si>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</si>
  <si>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</si>
  <si>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</si>
  <si>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</si>
  <si>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</si>
  <si>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</si>
  <si>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</si>
  <si>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</si>
  <si>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</si>
  <si>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</si>
  <si>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</si>
  <si>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</si>
  <si>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</si>
  <si>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</si>
  <si>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</si>
  <si>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</si>
  <si>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</si>
  <si>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</si>
  <si>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</si>
  <si>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</si>
  <si>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</si>
  <si>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</si>
  <si>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</si>
  <si>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</si>
  <si>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</si>
  <si>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</si>
  <si>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</si>
  <si>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</si>
  <si>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</si>
  <si>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</si>
  <si>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</si>
  <si>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</si>
  <si>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</si>
  <si>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</si>
  <si>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</si>
  <si>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</si>
  <si>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</si>
  <si>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</si>
  <si>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</si>
  <si>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</si>
  <si>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</si>
  <si>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</si>
  <si>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</si>
  <si>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</si>
  <si>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</si>
  <si>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</si>
  <si>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</si>
  <si>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</si>
  <si>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</si>
  <si>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</si>
  <si>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</si>
  <si>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</si>
  <si>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</si>
  <si>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</si>
  <si>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</si>
  <si>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</si>
  <si>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</si>
  <si>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</si>
  <si>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</si>
  <si>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</si>
  <si>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</si>
  <si>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</si>
  <si>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</si>
  <si>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</si>
  <si>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</si>
  <si>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</si>
  <si>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</si>
  <si>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</si>
  <si>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</si>
  <si>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44.</t>
  </si>
  <si>
    <t>A) NEMZETI VAGYONBA TARTOZÓ BEFEKTETETT ESZKÖZÖK 
     (01+02+28+44)</t>
  </si>
  <si>
    <t>45.</t>
  </si>
  <si>
    <t>46.</t>
  </si>
  <si>
    <t>47.</t>
  </si>
  <si>
    <t>B) NEMZETI VAGYONBA TARTOZÓ FORGÓESZKÖZÖK (46+47)</t>
  </si>
  <si>
    <t>48.</t>
  </si>
  <si>
    <t>I. Lekötött bankbetétek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</si>
  <si>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</si>
  <si>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</si>
  <si>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</si>
  <si>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</si>
  <si>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</si>
  <si>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</si>
  <si>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</si>
  <si>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</si>
  <si>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</si>
  <si>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</si>
  <si>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</si>
  <si>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</si>
  <si>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</si>
  <si>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F) AKTÍV IDŐBELI ELHATÁROLÁSOK</t>
  </si>
  <si>
    <t>62.</t>
  </si>
  <si>
    <t>63.</t>
  </si>
  <si>
    <t>I) KINCSTÁRI SZÁMLAVEZETÉSSEL KAPCSOLATOS ELSZÁMOLÁSOK</t>
  </si>
  <si>
    <t>KÖNYVVITELI MÉRLEGEN KÍVÜLI TÉTELEK</t>
  </si>
  <si>
    <t>Bruttó érték (eFt)</t>
  </si>
  <si>
    <t>"0"-ra leírt eszközök állománya</t>
  </si>
  <si>
    <t>79.</t>
  </si>
  <si>
    <t xml:space="preserve">  - immateriális javak</t>
  </si>
  <si>
    <t>80.</t>
  </si>
  <si>
    <t xml:space="preserve">  - ingatlanok</t>
  </si>
  <si>
    <t>81.</t>
  </si>
  <si>
    <t>82.</t>
  </si>
  <si>
    <t>Kisértékű eszközök</t>
  </si>
  <si>
    <t>83.</t>
  </si>
  <si>
    <t>84.</t>
  </si>
  <si>
    <t xml:space="preserve">  - számítástechnikai eszközök</t>
  </si>
  <si>
    <t>85.</t>
  </si>
  <si>
    <t>A Nemzeti vagyonról szóló 2011. évi CXCVI. törvény 1. § (2) bekezdés g) és h) pontja szerinti kulturális javak és régészeti leleltek állománya</t>
  </si>
  <si>
    <t>86.</t>
  </si>
  <si>
    <t>Függő követelések</t>
  </si>
  <si>
    <t>87.</t>
  </si>
  <si>
    <t>Függő kötelezettségek</t>
  </si>
  <si>
    <t>88.</t>
  </si>
  <si>
    <t>Biztos (jövőbeni) követelések</t>
  </si>
  <si>
    <t xml:space="preserve">Maradvány kimutatás </t>
  </si>
  <si>
    <t xml:space="preserve"> Ezer forintban !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</si>
  <si>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</si>
  <si>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</si>
  <si>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</si>
  <si>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</si>
  <si>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</si>
  <si>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</si>
  <si>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</si>
  <si>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</si>
  <si>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</si>
  <si>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</si>
  <si>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</si>
  <si>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</si>
  <si>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</si>
  <si>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</si>
  <si>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</si>
  <si>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</si>
  <si>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</si>
  <si>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Összesen:</t>
  </si>
  <si>
    <t>Balatonmáriafürdő Községi Önkormányzat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</si>
  <si>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</si>
  <si>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</si>
  <si>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</si>
  <si>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</si>
  <si>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</si>
  <si>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BALATONMÁRIAFÜRDŐ KÖZSÉG ÖNKORMÁNYZAT</t>
  </si>
  <si>
    <t>Költségvetési szerv</t>
  </si>
  <si>
    <t>Állami támogatás megelőlegezés</t>
  </si>
  <si>
    <t>Lekötött bankbetétek megszüntetése</t>
  </si>
  <si>
    <t>Pénzeszközök lekötött bankbetétként elh.</t>
  </si>
  <si>
    <t>BEVÉTEL MINDÖSSZESEN</t>
  </si>
  <si>
    <t>KIADÁS MINDÖSSZESEN</t>
  </si>
  <si>
    <t>Előző évi állami támogatás visszafizetés</t>
  </si>
  <si>
    <t>Kincstárjegy vásárlás</t>
  </si>
  <si>
    <t xml:space="preserve">  - Helyi önkormányzatok működésének támogatása</t>
  </si>
  <si>
    <t xml:space="preserve">  - Települési önkormányzatok szociális gyermekjóléti és gyermekétkeztetési feladatainak támogatása</t>
  </si>
  <si>
    <t xml:space="preserve">  - Települési önkormányzatok kulturális feladatainak támogatása</t>
  </si>
  <si>
    <t xml:space="preserve">  - Működési célú költségvetési támogatások és kiegészítő támogatások</t>
  </si>
  <si>
    <t xml:space="preserve">  - Gép, berendezés, jármű értékesítés</t>
  </si>
  <si>
    <t>VI. Maradvány</t>
  </si>
  <si>
    <t>Önkormányzat maradványa</t>
  </si>
  <si>
    <t>Önkormányzat működési célú maradvány</t>
  </si>
  <si>
    <t>Önkormányzat fejlesztési célú maradvány</t>
  </si>
  <si>
    <t>Éven túli lejáratú értékpapír vásárlás</t>
  </si>
  <si>
    <t>Pénzeszközök lekötött bankbetétként elhelyezése</t>
  </si>
  <si>
    <t>Balatoni Futár támogatás</t>
  </si>
  <si>
    <t>Plébánia Hivatal támogatás</t>
  </si>
  <si>
    <t>Terápia Sport Egyesület támogatás</t>
  </si>
  <si>
    <t>Térfigyelő kamerarendszer bővítés</t>
  </si>
  <si>
    <t>2015. év</t>
  </si>
  <si>
    <t>C) PÉNZESZKÖZÖK (49+50+51+52+53)</t>
  </si>
  <si>
    <t>D) KÖVETELÉSEK (55+56+57)</t>
  </si>
  <si>
    <t>E) EGYÉB SAJÁTOS ESZKÖZOLDALI ELSZÁMOLÁSOK (59+60)</t>
  </si>
  <si>
    <t>ESZKÖZÖK ÖSSZESEN  (45+48+54+58+61+62)</t>
  </si>
  <si>
    <t>G) SAJÁT TŐKE (64+65+66+67+68+69)</t>
  </si>
  <si>
    <t>H) KÖTELEZETTSÉGEK (71+72+73)</t>
  </si>
  <si>
    <t>J) PASSZÍV IDŐBELI ELHATÁROLÁSOK</t>
  </si>
  <si>
    <t>76.</t>
  </si>
  <si>
    <t>FORRÁSOK ÖSSZESEN (70+74+75+76)</t>
  </si>
  <si>
    <t>77.</t>
  </si>
  <si>
    <t>78.</t>
  </si>
  <si>
    <t xml:space="preserve">  - gép, berendezés, felszerelés, jármű</t>
  </si>
  <si>
    <t>Költségvetési törvény alapján támogatás</t>
  </si>
  <si>
    <t>Központi költségvetésből támogatásként rendelkezésre bocsátott összeg</t>
  </si>
  <si>
    <t>Az önkormányzat által az adott célra ténylegesen felhasznált összeg</t>
  </si>
  <si>
    <t>Eltérés (=B+C-D)     - visszafizetendő         +utalandó önkormányzatnak</t>
  </si>
  <si>
    <t>A települési önkormányzatok működésének támogatása</t>
  </si>
  <si>
    <t>Lakossági víz és cstornaszolgáltatás támogatás</t>
  </si>
  <si>
    <t>A helyi önkormányzatok szociális célú tüzifavásárláshoz kapcsolódó kiegészítő támogatás</t>
  </si>
  <si>
    <t>Állami támogatás összesen</t>
  </si>
  <si>
    <t>Adatok: Ft-ban</t>
  </si>
  <si>
    <t>2016. évi beszámoló</t>
  </si>
  <si>
    <t>2016.évi beszámoló</t>
  </si>
  <si>
    <t>Önkormányzatok működési költségvetési támogatása</t>
  </si>
  <si>
    <t>Önkormányzatok felhalmozási költségvetési támogatása</t>
  </si>
  <si>
    <t>Kincstárjegy visszatérülés</t>
  </si>
  <si>
    <t>BALATONMÁRIAFÜRDŐ KÖZSÉG ÖNKORMÁNYZAT 2016.ÉVI BEVÉTELEINEK MÉRLEGSZERŰ BEMUTATÁSA</t>
  </si>
  <si>
    <t xml:space="preserve"> - Osztalék</t>
  </si>
  <si>
    <t>Önkormányzat működési  költségvetési támogatása</t>
  </si>
  <si>
    <t>Önkormányzat felhalmozási  költségvetési támogatása</t>
  </si>
  <si>
    <t>BALATONMÁRIAFÜRDŐ KÖZSÉG ÖNKORMÁNYZAT 2016. ÉVI KIADÁSAINAK MÉRLEGSZERŰ BEMUTATÁSA</t>
  </si>
  <si>
    <t>BALATONMÁRIAFÜRDŐ KÖZSÉG ÖNKORMÁNYZAT 2016. ÉVI BEVÉTELEI</t>
  </si>
  <si>
    <t>Önkor- mányzati támoga tás</t>
  </si>
  <si>
    <t>BALATONMÁRIAFÜRDŐ KÖZSÉG ÖNKORMÁNYZAT 2016. ÉVI KÖLTSÉGVETÉSI  KIADÁSAI</t>
  </si>
  <si>
    <t xml:space="preserve"> BALATONMÁRIAFÜRDŐ KÖZSÉG ÖNKORMÁNYZAT 2016. ÉVI TÁMOGATÁSÉRTÉKŰ ÉS ÁLLAMHÁZTARTÁSON KÍVÜLRE ÁTADOTT MŰKÖDÉSI ÉS FELHALMOZÁSI  KIADÁSOK</t>
  </si>
  <si>
    <t>Család és gyermekjóléti szolgálat támogatás</t>
  </si>
  <si>
    <t>Kerékpárút pályázatra pénz átadás Mesztegynyőnek</t>
  </si>
  <si>
    <t>Hulladékgazdálkodás törzstőke emelés</t>
  </si>
  <si>
    <t>Turisztikai Egyesület támogatás pályázatra</t>
  </si>
  <si>
    <t>Turisztikai Egyesület támogatás rendezvényre</t>
  </si>
  <si>
    <t>Magyar Vöröskereszt támogatás</t>
  </si>
  <si>
    <t>Szent István Ház riasztó támogatás</t>
  </si>
  <si>
    <t>Kápolna felújítás támogatás</t>
  </si>
  <si>
    <t>BALATONMÁRIAFÜRDŐ KÖZSÉG ÖNKORMÁNYZAT 2016. ÉVI FELHALMOZÁSI KÖLTSÉGVETÉSE</t>
  </si>
  <si>
    <t>VP épületenergetikai pályázat épület felújítás</t>
  </si>
  <si>
    <t>Játszótér bővítés Közösségi Háznál</t>
  </si>
  <si>
    <t>Klíma beszerelés Közösségi Ház</t>
  </si>
  <si>
    <t>Strandi beléptető rendszer bővítése</t>
  </si>
  <si>
    <t>Temető kerítésbe urnafal beépítés</t>
  </si>
  <si>
    <t>Irodai eszköz beszerzés polgármester</t>
  </si>
  <si>
    <t>Szerszámok beszerzése községgazdálkodás</t>
  </si>
  <si>
    <t>Bútorok, székek beszerzése Községháza</t>
  </si>
  <si>
    <t>Irodai eszköz Településüzemeltetési Iroda</t>
  </si>
  <si>
    <t>Szerszám, kisgép beszerzés közterület</t>
  </si>
  <si>
    <t>Szilágyi utca átkötő híd</t>
  </si>
  <si>
    <t>Szerszám, kisgép Vasút téri telephely</t>
  </si>
  <si>
    <t>Hűtőszekrény háziorvos</t>
  </si>
  <si>
    <t>Hómaró közmunkaprogram</t>
  </si>
  <si>
    <t>Ágvágó, fahasító közmunkaprogram</t>
  </si>
  <si>
    <t>Bútor, konyhai eszköz Közösségi Ház</t>
  </si>
  <si>
    <t>Strandi vízbejáró Őrház utcai strand</t>
  </si>
  <si>
    <t>Strandi vízbejáró Hullám utcai strand</t>
  </si>
  <si>
    <t>Kisértékű tárgyi eszköz beszerzés közmunka</t>
  </si>
  <si>
    <t>Mosógép beszerzés Iskola</t>
  </si>
  <si>
    <t>Strandi vízbejárók felújítása Őrház utcai strand</t>
  </si>
  <si>
    <t>Óvoda vizesblokk felújítás</t>
  </si>
  <si>
    <t>Vadkamera beszerzés</t>
  </si>
  <si>
    <t>Kisértékű tárgyi eszköz csónakkikötő</t>
  </si>
  <si>
    <t>Kisértékű tárgyi eszköz gépjármű üzemeltetés</t>
  </si>
  <si>
    <t>Kisértékű tárgyi eszköz múzeum</t>
  </si>
  <si>
    <t>Hűtőszekrény beszerzés védőnő</t>
  </si>
  <si>
    <t>Felszerelések fizető strand</t>
  </si>
  <si>
    <t>BALATONMÁRIAFÜRDŐ KÖZSÉG ÖNKORMÁNYZAT MŰKÖDÉSI ÉS FELHALMOZÁSI CÉLÚ BEVÉTELEI ÉS KIADÁSAI 2016. ÉV</t>
  </si>
  <si>
    <t>2016. év</t>
  </si>
  <si>
    <t>I. Előzetesen felszámított általános forgalmi adó elszámolása</t>
  </si>
  <si>
    <t>II. Fizetendő általános forgalmi adó elszámolása</t>
  </si>
  <si>
    <t>III. Egyéb sajátos eszközoldali elszámolások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</si>
  <si>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</si>
  <si>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</si>
  <si>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</si>
  <si>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</si>
  <si>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</si>
  <si>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</si>
  <si>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</si>
  <si>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</si>
  <si>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</si>
  <si>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</si>
  <si>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</si>
  <si>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</si>
  <si>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89.</t>
  </si>
  <si>
    <t>VAGYONKIMUTATÁS                                                                                                                a könyvviteli mérlegben értékkel szereplő eszközökről                                                             2016. év</t>
  </si>
  <si>
    <t>2016.év</t>
  </si>
  <si>
    <t>PÉNZESZKÖZÖK VÁLTOZÁSÁNAK LEVEZETÉSE                                                    2016. ÉV</t>
  </si>
  <si>
    <t>Bevétel  Ft-ban</t>
  </si>
  <si>
    <t>02. űrlap Bevételek tény mindösszesen</t>
  </si>
  <si>
    <t>04.űrlap Finanszírozási bevételek  mindösszesen</t>
  </si>
  <si>
    <t xml:space="preserve"> levonva 04.űrlap pénzmaradvány igénybevétel</t>
  </si>
  <si>
    <t xml:space="preserve"> levonva 04.űrlap lekötött betét megszüntetés</t>
  </si>
  <si>
    <t>Bevétel összesen</t>
  </si>
  <si>
    <t>Módosító tétel</t>
  </si>
  <si>
    <t>Bevétel mindösszesen</t>
  </si>
  <si>
    <t>Kiadás Ft-ban</t>
  </si>
  <si>
    <t>01. űrlap Kiadások tény mindösszesen</t>
  </si>
  <si>
    <t>03. űrlap Finanszírozási kiadások mindösszesen</t>
  </si>
  <si>
    <t xml:space="preserve"> levonva 03.űrlap lekötött betét elhelyezés</t>
  </si>
  <si>
    <t>Kiadás mindösszesen</t>
  </si>
  <si>
    <t>Pénzkészletet növelő, csökkentő tételek Ft-ban</t>
  </si>
  <si>
    <t xml:space="preserve">  - Adott előleg tárgy évi</t>
  </si>
  <si>
    <t xml:space="preserve">  - Forgótőke tárgy évi</t>
  </si>
  <si>
    <t xml:space="preserve">  - Egyéb sajátos eszközoldali elszámolások tárgy évi</t>
  </si>
  <si>
    <t xml:space="preserve">  - Adott előleg előző évi</t>
  </si>
  <si>
    <t xml:space="preserve">  - Forgótőke előző évi</t>
  </si>
  <si>
    <t xml:space="preserve">  - Egyéb sajátos eszközoldali elszámolások előző évi</t>
  </si>
  <si>
    <t xml:space="preserve">  - Kapott előlegek tárgy évi</t>
  </si>
  <si>
    <t xml:space="preserve">  - Más szervezetet megillető bevételek tárgy évi</t>
  </si>
  <si>
    <t xml:space="preserve">  - Kapott előlegek előző évi</t>
  </si>
  <si>
    <t xml:space="preserve">  - Más szervezetet megillető bevételek előző évi</t>
  </si>
  <si>
    <t>Módosító tételek összesen</t>
  </si>
  <si>
    <t xml:space="preserve"> Nyitó pénzkészlet 2016. január 01-én                           ebből</t>
  </si>
  <si>
    <t>Záró pénzkészlet 2016. december 31-én                             ebből</t>
  </si>
  <si>
    <t xml:space="preserve">               2016.évi beszámoló</t>
  </si>
  <si>
    <t>2016. ÉVI BESZÁMOLÓ</t>
  </si>
  <si>
    <t>BALATONMÁRIAFÜRDŐ KÖZSÉG ÖNKORMÁNYZAT KIEGÉSZÍTŐ TÁMOGATÁSAINAK, EGYÉB KÖTÖTT FELHASZNÁLÁSÚ TÁMOGATÁSAINAK, ÁLTALÁNOS, KÖZNEVELÉSI ÉS SZOCIÁLIS FELADATAIHOZ KAPCSOLÓDÓ TÁMOGATÁSOK ELSZÁMOLÁSA                                                                                                                                                 2016.ÉV</t>
  </si>
  <si>
    <t>2015.évről áthúzódó bérkompenzáció</t>
  </si>
  <si>
    <t>A települési önkormányzatok szociális feladatainak egyéb támogatása</t>
  </si>
  <si>
    <t>Települési önkormányzatok kulturális feladatainak támogatása</t>
  </si>
  <si>
    <t>Költségvetési szerveknél foglalkoztatottak 2016.évi kompenzációja</t>
  </si>
  <si>
    <t>Önkormányzatok működési állami támogatás összesen</t>
  </si>
  <si>
    <t>Adósságkonszolidációban nem részesült települési önkormányzatok fejlesztésének támogatása</t>
  </si>
  <si>
    <t>Vis maior támogatás</t>
  </si>
  <si>
    <t>Önkormányzatok felhalmozási állami támogatás összesen</t>
  </si>
  <si>
    <t xml:space="preserve">                                A működési és fejlesztési célú bevételek és kiadások</t>
  </si>
  <si>
    <t>Működési bevételek és kiadások:</t>
  </si>
  <si>
    <t xml:space="preserve">     Megnevezés</t>
  </si>
  <si>
    <t>2017.év</t>
  </si>
  <si>
    <t>2018.év</t>
  </si>
  <si>
    <t>2019.év</t>
  </si>
  <si>
    <t>Önkormányzat sajátos műk.bevételei</t>
  </si>
  <si>
    <t>Működési célú pénzeszk.átvétel</t>
  </si>
  <si>
    <t>Hitel felvétel</t>
  </si>
  <si>
    <t>Működési célú előző évi pénzmar.ig.vét</t>
  </si>
  <si>
    <t>Működési célú bevételek összesen:</t>
  </si>
  <si>
    <t>Személyi juttatások</t>
  </si>
  <si>
    <t>Dologi kiadások és egyéb folyó kiad.</t>
  </si>
  <si>
    <t>Műk.célű pénzeszk.Átadás és egyéb tám.</t>
  </si>
  <si>
    <t>Ellátottak pb.juttatásai</t>
  </si>
  <si>
    <t>Működési célú kölcsön nyújtás</t>
  </si>
  <si>
    <t>Működési tartalékok</t>
  </si>
  <si>
    <t>Működési célú kiadások összesen:</t>
  </si>
  <si>
    <t>Felhalmozási célú bevételek és kiadások:</t>
  </si>
  <si>
    <t>Önkormányzat felh.és tőke jell.bev.</t>
  </si>
  <si>
    <t>Felhalmozási célú pénzeszk. Átv.</t>
  </si>
  <si>
    <t>Felh.célú előző évi pénzmar.ig.bevétel</t>
  </si>
  <si>
    <t>Felhalmozási célú bevétel összesen:</t>
  </si>
  <si>
    <t>Felhalmozási kiadások/ÁFA-val együtt/</t>
  </si>
  <si>
    <t>Felújítási kiadások ÁFA-val együtt/</t>
  </si>
  <si>
    <t>Felhalmozási pénzeszk.átadás</t>
  </si>
  <si>
    <t>Támogatási kölcsön folyósítás</t>
  </si>
  <si>
    <t>Értékpapír beszerzés</t>
  </si>
  <si>
    <t>Felhalmozási tartalékok</t>
  </si>
  <si>
    <t>Felhalmozási célú kiadások összesen:</t>
  </si>
  <si>
    <t>Önkorm.bevétel összesen:</t>
  </si>
  <si>
    <t>Önkorm.kiadás összesen:</t>
  </si>
  <si>
    <t>Önkormányzat működési költségvetési támogatása</t>
  </si>
  <si>
    <t>Önkormányzat felhalmozási költségvetési támogatása</t>
  </si>
  <si>
    <t>a 2016.évi költségvetési évet követő három év</t>
  </si>
  <si>
    <t xml:space="preserve"> 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</si>
  <si>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</si>
  <si>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</si>
  <si>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</si>
  <si>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</si>
  <si>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</si>
  <si>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</si>
  <si>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</si>
  <si>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</si>
  <si>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</si>
  <si>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</si>
  <si>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</si>
  <si>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</si>
  <si>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</si>
  <si>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</si>
  <si>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Átvett pénzeszköz</t>
  </si>
  <si>
    <t>Támogatás</t>
  </si>
  <si>
    <t>Előző havi záró pénz</t>
  </si>
  <si>
    <t>Bevételek összesen:</t>
  </si>
  <si>
    <t>Kiadások</t>
  </si>
  <si>
    <t>Fejlesztési kiadások</t>
  </si>
  <si>
    <t>Hitel visszafizetés</t>
  </si>
  <si>
    <t>Tartalék felhasználása</t>
  </si>
  <si>
    <t>Kiadások összesen:</t>
  </si>
  <si>
    <t>Egyenleg</t>
  </si>
  <si>
    <t>Össz.bev.-össz kiad.</t>
  </si>
  <si>
    <t>Balatonmáriafürdő Önkormányzat 2016.évi előirányzat felhasználási ütemterve</t>
  </si>
  <si>
    <t>TÁJÉKOZTATÓ BALATONMÁRIAFÜRDŐ KÖZSÉG ÖNKORMÁNYZAT TÖBB ÉVES KIHATÁSSAL JÁRÓ FELADATAINAK ELŐIRÁNYZATÁRÓL ÉVES BONTÁSBAN</t>
  </si>
  <si>
    <t xml:space="preserve">ezer Ft-ban </t>
  </si>
  <si>
    <t>O</t>
  </si>
  <si>
    <t>P</t>
  </si>
  <si>
    <t>Feladat megnevezése</t>
  </si>
  <si>
    <t>Ösz-szes kia-dás</t>
  </si>
  <si>
    <t>E b b ő l</t>
  </si>
  <si>
    <t>Előző év vé-géig</t>
  </si>
  <si>
    <t>Beszá-molás évében felme-rült kiadás</t>
  </si>
  <si>
    <t>Terv évi elő-irány-zat</t>
  </si>
  <si>
    <t>Feladatok</t>
  </si>
  <si>
    <t>Fejlesztési hitel</t>
  </si>
  <si>
    <t>Egyéb hosszú lejáratú kötelezettség</t>
  </si>
  <si>
    <t xml:space="preserve">Összesen: </t>
  </si>
  <si>
    <t>1.melléklet</t>
  </si>
  <si>
    <t>a 8/2017.(V.17.) önkormányzati rendelethez</t>
  </si>
  <si>
    <t>2.melléklet a  8/2017.(V.17.) önkormányzati rendelethez</t>
  </si>
  <si>
    <t>3. melléklet a  8/2017.(V.17.) önkormányzati rendelethez</t>
  </si>
  <si>
    <t>4. melléklet a  8/2017.(V.17.) önkormányzati rendelethez</t>
  </si>
  <si>
    <t>5. melléklet a  8/2017.(V.17.) önkormányzati rendelethez</t>
  </si>
  <si>
    <t>6. melléklet a  8/2017.(V.17.) önkormányzati rendelethez</t>
  </si>
  <si>
    <t>7. melléklet a  8/2017.(V.17.) önkormányzati rendelethez</t>
  </si>
  <si>
    <t>8. melléklet a 8/2017.(V.17.) önkormányzati rendelethez</t>
  </si>
  <si>
    <t>9. melléklet a 8/2017.(V.17.) önkormányzati rendelethez</t>
  </si>
  <si>
    <t>10.  melléklet a 8/2017.(V.17.) önkormányzati rendelethez</t>
  </si>
  <si>
    <t>8/2017.(V.17.) önkormányzati rendelethez</t>
  </si>
  <si>
    <t>11.melléklet</t>
  </si>
  <si>
    <t>12.melléklet a 8/2017.(V.17.) önkormányzati rendelethez</t>
  </si>
  <si>
    <t>13.melléklet a 8/2017.(V.17.) önkormányzati rendelethez</t>
  </si>
  <si>
    <t>14.melléklet</t>
  </si>
  <si>
    <t xml:space="preserve">                                                                    8/2017.(V.17.) önkormányzati rendelethez</t>
  </si>
  <si>
    <t>16. melléklet a 8/2017.(V.17.) önkormányzati rendelethez</t>
  </si>
  <si>
    <t>19. melléklet a 8/2017.(V.17.) önkormányzati rendelethez</t>
  </si>
  <si>
    <t>15.melléklet a  8/2017.(V.17.) önkormányzati rendelethez</t>
  </si>
  <si>
    <t>17. melléklet a 8/2017.(V.17.) önkormányzati rendelethez</t>
  </si>
  <si>
    <t>18.melléklet a 8/2017.(V.17.) önkormányzati rendelethez</t>
  </si>
  <si>
    <t>20. melléklet a 8/2017.(V.17.)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</si>
</sst>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"/>
    <numFmt numFmtId="167" formatCode="#,###__"/>
  </numFmts>
  <fonts count="8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0"/>
    </font>
    <font>
      <i/>
      <sz val="8"/>
      <name val="Arial"/>
      <family val="0"/>
    </font>
    <font>
      <sz val="8"/>
      <color indexed="8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Arial CE"/>
      <family val="2"/>
    </font>
    <font>
      <b/>
      <sz val="12"/>
      <name val="Arial CE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Arial"/>
      <family val="2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sz val="10"/>
      <name val="Times New Roman CE"/>
      <family val="0"/>
    </font>
    <font>
      <sz val="8"/>
      <name val="Times New Roman CE"/>
      <family val="1"/>
    </font>
    <font>
      <sz val="8"/>
      <color indexed="10"/>
      <name val="Times New Roman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8" borderId="7" applyNumberFormat="0" applyFont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5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0" borderId="10" xfId="56" applyFont="1" applyFill="1" applyBorder="1" applyAlignment="1">
      <alignment horizontal="center" vertical="center" wrapText="1"/>
      <protection/>
    </xf>
    <xf numFmtId="3" fontId="6" fillId="0" borderId="10" xfId="56" applyNumberFormat="1" applyFont="1" applyFill="1" applyBorder="1" applyAlignment="1">
      <alignment horizontal="center"/>
      <protection/>
    </xf>
    <xf numFmtId="0" fontId="8" fillId="0" borderId="10" xfId="56" applyFont="1" applyFill="1" applyBorder="1" applyAlignment="1">
      <alignment wrapText="1"/>
      <protection/>
    </xf>
    <xf numFmtId="0" fontId="6" fillId="0" borderId="10" xfId="57" applyFont="1" applyFill="1" applyBorder="1" applyAlignment="1">
      <alignment wrapText="1"/>
      <protection/>
    </xf>
    <xf numFmtId="0" fontId="12" fillId="0" borderId="10" xfId="57" applyFont="1" applyFill="1" applyBorder="1" applyAlignment="1">
      <alignment horizontal="left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3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vertical="center" wrapText="1"/>
    </xf>
    <xf numFmtId="3" fontId="17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3" fontId="14" fillId="0" borderId="1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0" fontId="17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12" xfId="0" applyFont="1" applyBorder="1" applyAlignment="1">
      <alignment horizontal="center" vertical="center"/>
    </xf>
    <xf numFmtId="10" fontId="17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10" fontId="17" fillId="0" borderId="15" xfId="0" applyNumberFormat="1" applyFont="1" applyBorder="1" applyAlignment="1">
      <alignment horizontal="center" vertical="center"/>
    </xf>
    <xf numFmtId="10" fontId="17" fillId="0" borderId="12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7" fillId="0" borderId="14" xfId="0" applyFont="1" applyBorder="1" applyAlignment="1">
      <alignment/>
    </xf>
    <xf numFmtId="3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7" fillId="0" borderId="0" xfId="0" applyFont="1" applyBorder="1" applyAlignment="1">
      <alignment vertical="center" wrapText="1"/>
    </xf>
    <xf numFmtId="0" fontId="17" fillId="0" borderId="12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7" fillId="0" borderId="17" xfId="0" applyFont="1" applyBorder="1" applyAlignment="1">
      <alignment/>
    </xf>
    <xf numFmtId="3" fontId="17" fillId="0" borderId="17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7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3" fontId="17" fillId="0" borderId="1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10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center"/>
    </xf>
    <xf numFmtId="10" fontId="14" fillId="0" borderId="14" xfId="0" applyNumberFormat="1" applyFont="1" applyBorder="1" applyAlignment="1">
      <alignment horizontal="center"/>
    </xf>
    <xf numFmtId="0" fontId="22" fillId="0" borderId="12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0" fontId="17" fillId="0" borderId="18" xfId="0" applyFont="1" applyBorder="1" applyAlignment="1">
      <alignment/>
    </xf>
    <xf numFmtId="3" fontId="17" fillId="0" borderId="18" xfId="0" applyNumberFormat="1" applyFont="1" applyBorder="1" applyAlignment="1">
      <alignment horizontal="center" vertical="center"/>
    </xf>
    <xf numFmtId="10" fontId="17" fillId="0" borderId="20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3" fontId="17" fillId="0" borderId="18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10" fontId="17" fillId="0" borderId="14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7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wrapText="1"/>
    </xf>
    <xf numFmtId="0" fontId="14" fillId="0" borderId="0" xfId="0" applyFont="1" applyAlignment="1">
      <alignment horizontal="right" vertical="center"/>
    </xf>
    <xf numFmtId="10" fontId="17" fillId="0" borderId="15" xfId="0" applyNumberFormat="1" applyFont="1" applyBorder="1" applyAlignment="1">
      <alignment horizontal="center" vertical="center" wrapText="1"/>
    </xf>
    <xf numFmtId="10" fontId="17" fillId="0" borderId="10" xfId="0" applyNumberFormat="1" applyFont="1" applyBorder="1" applyAlignment="1">
      <alignment horizontal="center" vertical="center" wrapText="1"/>
    </xf>
    <xf numFmtId="10" fontId="17" fillId="0" borderId="1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/>
    </xf>
    <xf numFmtId="3" fontId="14" fillId="0" borderId="19" xfId="0" applyNumberFormat="1" applyFont="1" applyBorder="1" applyAlignment="1">
      <alignment/>
    </xf>
    <xf numFmtId="0" fontId="21" fillId="0" borderId="14" xfId="0" applyFont="1" applyBorder="1" applyAlignment="1">
      <alignment/>
    </xf>
    <xf numFmtId="3" fontId="14" fillId="0" borderId="1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16" xfId="0" applyFont="1" applyBorder="1" applyAlignment="1">
      <alignment vertical="center"/>
    </xf>
    <xf numFmtId="3" fontId="17" fillId="0" borderId="16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vertical="center"/>
    </xf>
    <xf numFmtId="3" fontId="14" fillId="0" borderId="12" xfId="0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10" fontId="14" fillId="0" borderId="14" xfId="0" applyNumberFormat="1" applyFont="1" applyBorder="1" applyAlignment="1">
      <alignment horizontal="center" vertical="center"/>
    </xf>
    <xf numFmtId="10" fontId="14" fillId="0" borderId="15" xfId="0" applyNumberFormat="1" applyFont="1" applyBorder="1" applyAlignment="1">
      <alignment horizontal="center" vertical="center"/>
    </xf>
    <xf numFmtId="10" fontId="14" fillId="0" borderId="10" xfId="0" applyNumberFormat="1" applyFont="1" applyBorder="1" applyAlignment="1">
      <alignment horizontal="center" vertical="center"/>
    </xf>
    <xf numFmtId="10" fontId="1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0" fillId="0" borderId="10" xfId="0" applyBorder="1" applyAlignment="1">
      <alignment shrinkToFi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1" fillId="0" borderId="10" xfId="56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26" fillId="0" borderId="10" xfId="56" applyFont="1" applyFill="1" applyBorder="1" applyAlignment="1">
      <alignment horizontal="center" wrapText="1"/>
      <protection/>
    </xf>
    <xf numFmtId="0" fontId="27" fillId="0" borderId="10" xfId="0" applyFont="1" applyFill="1" applyBorder="1" applyAlignment="1">
      <alignment horizontal="center" wrapText="1"/>
    </xf>
    <xf numFmtId="0" fontId="26" fillId="0" borderId="10" xfId="56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56" applyNumberFormat="1" applyFont="1" applyFill="1" applyBorder="1" applyAlignment="1">
      <alignment wrapText="1"/>
      <protection/>
    </xf>
    <xf numFmtId="10" fontId="8" fillId="0" borderId="10" xfId="56" applyNumberFormat="1" applyFont="1" applyFill="1" applyBorder="1" applyAlignment="1">
      <alignment wrapText="1"/>
      <protection/>
    </xf>
    <xf numFmtId="3" fontId="6" fillId="0" borderId="10" xfId="56" applyNumberFormat="1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wrapText="1"/>
      <protection/>
    </xf>
    <xf numFmtId="3" fontId="6" fillId="0" borderId="10" xfId="56" applyNumberFormat="1" applyFont="1" applyFill="1" applyBorder="1" applyAlignment="1">
      <alignment wrapText="1"/>
      <protection/>
    </xf>
    <xf numFmtId="3" fontId="12" fillId="0" borderId="10" xfId="56" applyNumberFormat="1" applyFont="1" applyFill="1" applyBorder="1" applyAlignment="1">
      <alignment wrapText="1"/>
      <protection/>
    </xf>
    <xf numFmtId="0" fontId="13" fillId="0" borderId="10" xfId="56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center" wrapText="1"/>
    </xf>
    <xf numFmtId="0" fontId="11" fillId="0" borderId="0" xfId="56" applyFont="1" applyFill="1" applyBorder="1" applyAlignment="1">
      <alignment wrapText="1"/>
      <protection/>
    </xf>
    <xf numFmtId="3" fontId="6" fillId="0" borderId="0" xfId="56" applyNumberFormat="1" applyFont="1" applyFill="1" applyBorder="1" applyAlignment="1">
      <alignment wrapText="1"/>
      <protection/>
    </xf>
    <xf numFmtId="10" fontId="8" fillId="0" borderId="0" xfId="56" applyNumberFormat="1" applyFont="1" applyFill="1" applyBorder="1" applyAlignment="1">
      <alignment wrapText="1"/>
      <protection/>
    </xf>
    <xf numFmtId="3" fontId="6" fillId="0" borderId="0" xfId="56" applyNumberFormat="1" applyFont="1" applyFill="1" applyBorder="1" applyAlignment="1">
      <alignment horizontal="center"/>
      <protection/>
    </xf>
    <xf numFmtId="3" fontId="8" fillId="0" borderId="0" xfId="56" applyNumberFormat="1" applyFont="1" applyFill="1" applyBorder="1" applyAlignment="1">
      <alignment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26" fillId="0" borderId="12" xfId="56" applyFont="1" applyBorder="1" applyAlignment="1">
      <alignment horizontal="center" wrapText="1"/>
      <protection/>
    </xf>
    <xf numFmtId="0" fontId="26" fillId="0" borderId="12" xfId="56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8" fillId="0" borderId="13" xfId="0" applyFont="1" applyBorder="1" applyAlignment="1">
      <alignment wrapText="1"/>
    </xf>
    <xf numFmtId="3" fontId="19" fillId="0" borderId="13" xfId="0" applyNumberFormat="1" applyFont="1" applyBorder="1" applyAlignment="1">
      <alignment horizontal="center"/>
    </xf>
    <xf numFmtId="10" fontId="19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3" fontId="19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17" fillId="0" borderId="22" xfId="0" applyFont="1" applyBorder="1" applyAlignment="1">
      <alignment horizontal="center" vertical="center"/>
    </xf>
    <xf numFmtId="10" fontId="19" fillId="0" borderId="15" xfId="0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wrapText="1"/>
    </xf>
    <xf numFmtId="0" fontId="14" fillId="0" borderId="1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6" fillId="0" borderId="10" xfId="56" applyFont="1" applyBorder="1" applyAlignment="1">
      <alignment horizont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3" fontId="28" fillId="0" borderId="1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3" fontId="17" fillId="0" borderId="17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0" fontId="22" fillId="0" borderId="14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4" xfId="0" applyFill="1" applyBorder="1" applyAlignment="1">
      <alignment/>
    </xf>
    <xf numFmtId="0" fontId="32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4" fillId="0" borderId="10" xfId="0" applyFont="1" applyBorder="1" applyAlignment="1">
      <alignment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37" fillId="0" borderId="23" xfId="0" applyFont="1" applyBorder="1" applyAlignment="1">
      <alignment/>
    </xf>
    <xf numFmtId="3" fontId="37" fillId="0" borderId="25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37" fillId="0" borderId="26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38" fillId="0" borderId="23" xfId="0" applyFont="1" applyBorder="1" applyAlignment="1">
      <alignment/>
    </xf>
    <xf numFmtId="3" fontId="38" fillId="0" borderId="24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0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8" fillId="0" borderId="23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30" fillId="0" borderId="24" xfId="0" applyNumberFormat="1" applyFont="1" applyBorder="1" applyAlignment="1">
      <alignment/>
    </xf>
    <xf numFmtId="0" fontId="33" fillId="0" borderId="0" xfId="59" applyFill="1" applyProtection="1">
      <alignment/>
      <protection/>
    </xf>
    <xf numFmtId="0" fontId="39" fillId="0" borderId="0" xfId="59" applyFont="1" applyFill="1" applyAlignment="1" applyProtection="1">
      <alignment horizontal="center"/>
      <protection/>
    </xf>
    <xf numFmtId="3" fontId="40" fillId="0" borderId="0" xfId="59" applyNumberFormat="1" applyFont="1" applyFill="1" applyBorder="1" applyAlignment="1" applyProtection="1">
      <alignment horizontal="right"/>
      <protection/>
    </xf>
    <xf numFmtId="0" fontId="19" fillId="0" borderId="30" xfId="59" applyFont="1" applyFill="1" applyBorder="1" applyAlignment="1" applyProtection="1">
      <alignment horizontal="center" vertical="center" wrapText="1"/>
      <protection/>
    </xf>
    <xf numFmtId="0" fontId="19" fillId="0" borderId="31" xfId="59" applyFont="1" applyFill="1" applyBorder="1" applyAlignment="1" applyProtection="1">
      <alignment horizontal="center" vertical="center" wrapText="1"/>
      <protection/>
    </xf>
    <xf numFmtId="3" fontId="19" fillId="0" borderId="31" xfId="59" applyNumberFormat="1" applyFont="1" applyFill="1" applyBorder="1" applyAlignment="1" applyProtection="1">
      <alignment horizontal="center" vertical="center" wrapText="1"/>
      <protection/>
    </xf>
    <xf numFmtId="0" fontId="33" fillId="0" borderId="0" xfId="59" applyFill="1" applyAlignment="1" applyProtection="1">
      <alignment horizontal="center" vertical="center"/>
      <protection/>
    </xf>
    <xf numFmtId="0" fontId="17" fillId="0" borderId="32" xfId="59" applyFont="1" applyFill="1" applyBorder="1" applyAlignment="1" applyProtection="1">
      <alignment vertical="center" wrapText="1"/>
      <protection/>
    </xf>
    <xf numFmtId="165" fontId="44" fillId="0" borderId="33" xfId="58" applyNumberFormat="1" applyFont="1" applyFill="1" applyBorder="1" applyAlignment="1" applyProtection="1">
      <alignment horizontal="center" vertical="center"/>
      <protection/>
    </xf>
    <xf numFmtId="3" fontId="17" fillId="0" borderId="33" xfId="59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59" applyFill="1" applyAlignment="1" applyProtection="1">
      <alignment vertical="center"/>
      <protection/>
    </xf>
    <xf numFmtId="0" fontId="17" fillId="0" borderId="34" xfId="59" applyFont="1" applyFill="1" applyBorder="1" applyAlignment="1" applyProtection="1">
      <alignment vertical="center" wrapText="1"/>
      <protection/>
    </xf>
    <xf numFmtId="165" fontId="44" fillId="0" borderId="10" xfId="58" applyNumberFormat="1" applyFont="1" applyFill="1" applyBorder="1" applyAlignment="1" applyProtection="1">
      <alignment horizontal="center" vertical="center"/>
      <protection/>
    </xf>
    <xf numFmtId="3" fontId="17" fillId="0" borderId="10" xfId="59" applyNumberFormat="1" applyFont="1" applyFill="1" applyBorder="1" applyAlignment="1" applyProtection="1">
      <alignment horizontal="right" vertical="center" wrapText="1"/>
      <protection/>
    </xf>
    <xf numFmtId="0" fontId="22" fillId="0" borderId="34" xfId="59" applyFont="1" applyFill="1" applyBorder="1" applyAlignment="1" applyProtection="1">
      <alignment horizontal="left" vertical="center" wrapText="1" indent="1"/>
      <protection/>
    </xf>
    <xf numFmtId="3" fontId="14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59" applyNumberFormat="1" applyFont="1" applyFill="1" applyBorder="1" applyAlignment="1" applyProtection="1">
      <alignment horizontal="right" vertical="center" wrapText="1"/>
      <protection/>
    </xf>
    <xf numFmtId="3" fontId="14" fillId="0" borderId="10" xfId="59" applyNumberFormat="1" applyFont="1" applyFill="1" applyBorder="1" applyAlignment="1" applyProtection="1">
      <alignment horizontal="right" vertical="center" wrapText="1"/>
      <protection/>
    </xf>
    <xf numFmtId="0" fontId="17" fillId="0" borderId="30" xfId="59" applyFont="1" applyFill="1" applyBorder="1" applyAlignment="1" applyProtection="1">
      <alignment vertical="center" wrapText="1"/>
      <protection/>
    </xf>
    <xf numFmtId="3" fontId="17" fillId="0" borderId="31" xfId="59" applyNumberFormat="1" applyFont="1" applyFill="1" applyBorder="1" applyAlignment="1" applyProtection="1">
      <alignment horizontal="right" vertical="center" wrapText="1"/>
      <protection/>
    </xf>
    <xf numFmtId="0" fontId="14" fillId="0" borderId="0" xfId="59" applyFont="1" applyFill="1" applyProtection="1">
      <alignment/>
      <protection/>
    </xf>
    <xf numFmtId="3" fontId="33" fillId="0" borderId="0" xfId="59" applyNumberFormat="1" applyFont="1" applyFill="1" applyProtection="1">
      <alignment/>
      <protection/>
    </xf>
    <xf numFmtId="0" fontId="19" fillId="0" borderId="35" xfId="59" applyFont="1" applyFill="1" applyBorder="1" applyAlignment="1" applyProtection="1">
      <alignment horizontal="center" vertical="center" wrapText="1"/>
      <protection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3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7" fillId="0" borderId="10" xfId="59" applyFont="1" applyFill="1" applyBorder="1" applyProtection="1">
      <alignment/>
      <protection/>
    </xf>
    <xf numFmtId="0" fontId="14" fillId="0" borderId="10" xfId="59" applyFont="1" applyFill="1" applyBorder="1" applyAlignment="1" applyProtection="1">
      <alignment horizontal="center"/>
      <protection/>
    </xf>
    <xf numFmtId="3" fontId="14" fillId="0" borderId="10" xfId="59" applyNumberFormat="1" applyFont="1" applyFill="1" applyBorder="1" applyProtection="1">
      <alignment/>
      <protection/>
    </xf>
    <xf numFmtId="3" fontId="17" fillId="0" borderId="10" xfId="59" applyNumberFormat="1" applyFont="1" applyFill="1" applyBorder="1" applyProtection="1">
      <alignment/>
      <protection/>
    </xf>
    <xf numFmtId="0" fontId="45" fillId="0" borderId="0" xfId="59" applyFont="1" applyFill="1" applyAlignment="1" applyProtection="1">
      <alignment horizontal="center"/>
      <protection/>
    </xf>
    <xf numFmtId="3" fontId="14" fillId="0" borderId="0" xfId="59" applyNumberFormat="1" applyFont="1" applyFill="1" applyProtection="1">
      <alignment/>
      <protection/>
    </xf>
    <xf numFmtId="0" fontId="14" fillId="0" borderId="10" xfId="59" applyFont="1" applyFill="1" applyBorder="1" applyProtection="1">
      <alignment/>
      <protection/>
    </xf>
    <xf numFmtId="0" fontId="14" fillId="0" borderId="10" xfId="59" applyFont="1" applyFill="1" applyBorder="1" applyAlignment="1" applyProtection="1">
      <alignment vertical="center" wrapText="1"/>
      <protection/>
    </xf>
    <xf numFmtId="3" fontId="14" fillId="0" borderId="10" xfId="59" applyNumberFormat="1" applyFont="1" applyFill="1" applyBorder="1" applyAlignment="1" applyProtection="1">
      <alignment vertical="center" wrapText="1"/>
      <protection/>
    </xf>
    <xf numFmtId="0" fontId="33" fillId="0" borderId="0" xfId="59" applyFill="1" applyAlignment="1" applyProtection="1">
      <alignment vertical="center" wrapText="1"/>
      <protection/>
    </xf>
    <xf numFmtId="3" fontId="33" fillId="0" borderId="0" xfId="59" applyNumberFormat="1" applyFill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66" fontId="46" fillId="0" borderId="0" xfId="0" applyNumberFormat="1" applyFont="1" applyFill="1" applyAlignment="1" applyProtection="1">
      <alignment horizontal="right" vertical="center"/>
      <protection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0" fontId="47" fillId="0" borderId="25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9" fillId="0" borderId="23" xfId="0" applyFont="1" applyFill="1" applyBorder="1" applyAlignment="1" applyProtection="1">
      <alignment horizontal="center" vertic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49" fillId="0" borderId="25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vertical="center" wrapText="1"/>
      <protection/>
    </xf>
    <xf numFmtId="0" fontId="44" fillId="0" borderId="36" xfId="0" applyFont="1" applyFill="1" applyBorder="1" applyAlignment="1" applyProtection="1">
      <alignment horizontal="right" vertical="center" wrapText="1" indent="1"/>
      <protection/>
    </xf>
    <xf numFmtId="0" fontId="44" fillId="0" borderId="15" xfId="0" applyFont="1" applyFill="1" applyBorder="1" applyAlignment="1" applyProtection="1">
      <alignment horizontal="left" vertical="center" wrapText="1"/>
      <protection locked="0"/>
    </xf>
    <xf numFmtId="166" fontId="44" fillId="0" borderId="15" xfId="0" applyNumberFormat="1" applyFont="1" applyFill="1" applyBorder="1" applyAlignment="1" applyProtection="1">
      <alignment vertical="center" wrapText="1"/>
      <protection locked="0"/>
    </xf>
    <xf numFmtId="166" fontId="44" fillId="0" borderId="15" xfId="0" applyNumberFormat="1" applyFont="1" applyFill="1" applyBorder="1" applyAlignment="1" applyProtection="1">
      <alignment vertical="center" wrapText="1"/>
      <protection/>
    </xf>
    <xf numFmtId="166" fontId="44" fillId="0" borderId="37" xfId="0" applyNumberFormat="1" applyFont="1" applyFill="1" applyBorder="1" applyAlignment="1" applyProtection="1">
      <alignment vertical="center" wrapText="1"/>
      <protection locked="0"/>
    </xf>
    <xf numFmtId="0" fontId="44" fillId="0" borderId="34" xfId="0" applyFont="1" applyFill="1" applyBorder="1" applyAlignment="1" applyProtection="1">
      <alignment horizontal="right" vertical="center" wrapText="1" indent="1"/>
      <protection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166" fontId="44" fillId="0" borderId="10" xfId="0" applyNumberFormat="1" applyFont="1" applyFill="1" applyBorder="1" applyAlignment="1" applyProtection="1">
      <alignment vertical="center" wrapText="1"/>
      <protection locked="0"/>
    </xf>
    <xf numFmtId="166" fontId="44" fillId="0" borderId="38" xfId="0" applyNumberFormat="1" applyFont="1" applyFill="1" applyBorder="1" applyAlignment="1" applyProtection="1">
      <alignment vertical="center" wrapText="1"/>
      <protection locked="0"/>
    </xf>
    <xf numFmtId="166" fontId="49" fillId="0" borderId="24" xfId="0" applyNumberFormat="1" applyFont="1" applyFill="1" applyBorder="1" applyAlignment="1" applyProtection="1">
      <alignment vertical="center" wrapText="1"/>
      <protection/>
    </xf>
    <xf numFmtId="166" fontId="49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48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67" fontId="47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indent="5"/>
    </xf>
    <xf numFmtId="167" fontId="54" fillId="0" borderId="38" xfId="0" applyNumberFormat="1" applyFont="1" applyFill="1" applyBorder="1" applyAlignment="1" applyProtection="1">
      <alignment horizontal="right" vertical="center"/>
      <protection locked="0"/>
    </xf>
    <xf numFmtId="0" fontId="43" fillId="0" borderId="10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indent="1"/>
    </xf>
    <xf numFmtId="167" fontId="54" fillId="0" borderId="39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>
      <alignment horizontal="center" vertical="center"/>
    </xf>
    <xf numFmtId="0" fontId="53" fillId="0" borderId="31" xfId="0" applyFont="1" applyFill="1" applyBorder="1" applyAlignment="1">
      <alignment horizontal="left" vertical="center" indent="5"/>
    </xf>
    <xf numFmtId="167" fontId="54" fillId="0" borderId="41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wrapText="1"/>
    </xf>
    <xf numFmtId="3" fontId="40" fillId="0" borderId="15" xfId="59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>
      <alignment/>
    </xf>
    <xf numFmtId="0" fontId="0" fillId="0" borderId="0" xfId="0" applyAlignment="1">
      <alignment/>
    </xf>
    <xf numFmtId="3" fontId="40" fillId="0" borderId="10" xfId="59" applyNumberFormat="1" applyFont="1" applyFill="1" applyBorder="1" applyAlignment="1" applyProtection="1">
      <alignment horizontal="center" vertical="center" wrapText="1"/>
      <protection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41" fillId="0" borderId="21" xfId="59" applyFont="1" applyFill="1" applyBorder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center"/>
      <protection/>
    </xf>
    <xf numFmtId="0" fontId="6" fillId="0" borderId="10" xfId="57" applyFont="1" applyFill="1" applyBorder="1" applyAlignment="1">
      <alignment wrapText="1"/>
      <protection/>
    </xf>
    <xf numFmtId="0" fontId="13" fillId="0" borderId="10" xfId="56" applyFont="1" applyFill="1" applyBorder="1" applyAlignment="1">
      <alignment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165" fontId="44" fillId="0" borderId="31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shrinkToFit="1"/>
    </xf>
    <xf numFmtId="0" fontId="25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14" fillId="0" borderId="10" xfId="0" applyFont="1" applyBorder="1" applyAlignment="1">
      <alignment horizontal="center"/>
    </xf>
    <xf numFmtId="1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 vertical="center"/>
    </xf>
    <xf numFmtId="1" fontId="14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1" fontId="14" fillId="0" borderId="17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0" xfId="56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17" fillId="0" borderId="42" xfId="0" applyNumberFormat="1" applyFont="1" applyBorder="1" applyAlignment="1">
      <alignment horizontal="center" shrinkToFit="1"/>
    </xf>
    <xf numFmtId="0" fontId="17" fillId="0" borderId="43" xfId="0" applyNumberFormat="1" applyFont="1" applyBorder="1" applyAlignment="1">
      <alignment horizontal="center" shrinkToFit="1"/>
    </xf>
    <xf numFmtId="0" fontId="17" fillId="0" borderId="16" xfId="0" applyNumberFormat="1" applyFont="1" applyBorder="1" applyAlignment="1">
      <alignment horizontal="center" shrinkToFit="1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3" fillId="0" borderId="0" xfId="59" applyFont="1" applyFill="1" applyAlignment="1" applyProtection="1">
      <alignment horizontal="left"/>
      <protection/>
    </xf>
    <xf numFmtId="0" fontId="41" fillId="0" borderId="44" xfId="59" applyFont="1" applyFill="1" applyBorder="1" applyAlignment="1" applyProtection="1">
      <alignment horizontal="center" vertical="center" wrapText="1"/>
      <protection/>
    </xf>
    <xf numFmtId="0" fontId="41" fillId="0" borderId="45" xfId="59" applyFont="1" applyFill="1" applyBorder="1" applyAlignment="1" applyProtection="1">
      <alignment horizontal="center" vertical="center" wrapText="1"/>
      <protection/>
    </xf>
    <xf numFmtId="0" fontId="41" fillId="0" borderId="36" xfId="59" applyFont="1" applyFill="1" applyBorder="1" applyAlignment="1" applyProtection="1">
      <alignment horizontal="center" vertical="center" wrapText="1"/>
      <protection/>
    </xf>
    <xf numFmtId="0" fontId="42" fillId="0" borderId="46" xfId="58" applyFont="1" applyFill="1" applyBorder="1" applyAlignment="1" applyProtection="1">
      <alignment horizontal="center" vertical="center" textRotation="90"/>
      <protection/>
    </xf>
    <xf numFmtId="0" fontId="42" fillId="0" borderId="14" xfId="58" applyFont="1" applyFill="1" applyBorder="1" applyAlignment="1" applyProtection="1">
      <alignment horizontal="center" vertical="center" textRotation="90"/>
      <protection/>
    </xf>
    <xf numFmtId="0" fontId="42" fillId="0" borderId="15" xfId="58" applyFont="1" applyFill="1" applyBorder="1" applyAlignment="1" applyProtection="1">
      <alignment horizontal="center" vertical="center" textRotation="90"/>
      <protection/>
    </xf>
    <xf numFmtId="3" fontId="40" fillId="0" borderId="10" xfId="59" applyNumberFormat="1" applyFont="1" applyFill="1" applyBorder="1" applyAlignment="1" applyProtection="1">
      <alignment horizontal="center" vertical="center" wrapText="1"/>
      <protection/>
    </xf>
    <xf numFmtId="3" fontId="40" fillId="0" borderId="29" xfId="59" applyNumberFormat="1" applyFont="1" applyFill="1" applyBorder="1" applyAlignment="1" applyProtection="1">
      <alignment horizontal="center" vertical="center" wrapText="1"/>
      <protection/>
    </xf>
    <xf numFmtId="3" fontId="40" fillId="0" borderId="47" xfId="59" applyNumberFormat="1" applyFont="1" applyFill="1" applyBorder="1" applyAlignment="1" applyProtection="1">
      <alignment horizontal="center" vertical="center" wrapText="1"/>
      <protection/>
    </xf>
    <xf numFmtId="3" fontId="40" fillId="0" borderId="13" xfId="59" applyNumberFormat="1" applyFont="1" applyFill="1" applyBorder="1" applyAlignment="1" applyProtection="1">
      <alignment horizontal="center" vertical="center" wrapText="1"/>
      <protection/>
    </xf>
    <xf numFmtId="3" fontId="40" fillId="0" borderId="1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0" borderId="0" xfId="59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>
      <alignment horizontal="center" vertical="center" wrapText="1"/>
      <protection/>
    </xf>
    <xf numFmtId="0" fontId="47" fillId="0" borderId="25" xfId="0" applyFont="1" applyFill="1" applyBorder="1" applyAlignment="1" applyProtection="1">
      <alignment horizontal="center" vertical="center" wrapText="1"/>
      <protection/>
    </xf>
    <xf numFmtId="0" fontId="47" fillId="0" borderId="26" xfId="0" applyFont="1" applyFill="1" applyBorder="1" applyAlignment="1" applyProtection="1">
      <alignment horizontal="left" vertical="center" wrapText="1" indent="1"/>
      <protection/>
    </xf>
    <xf numFmtId="0" fontId="47" fillId="0" borderId="48" xfId="0" applyFont="1" applyFill="1" applyBorder="1" applyAlignment="1" applyProtection="1">
      <alignment horizontal="left" vertical="center" wrapText="1" indent="1"/>
      <protection/>
    </xf>
    <xf numFmtId="0" fontId="47" fillId="0" borderId="44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47" fillId="0" borderId="46" xfId="0" applyFont="1" applyFill="1" applyBorder="1" applyAlignment="1" applyProtection="1">
      <alignment horizontal="center" vertical="center" wrapText="1"/>
      <protection/>
    </xf>
    <xf numFmtId="0" fontId="47" fillId="0" borderId="27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49" fontId="0" fillId="0" borderId="0" xfId="0" applyNumberFormat="1" applyAlignment="1">
      <alignment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2" sqref="I2:M2"/>
    </sheetView>
  </sheetViews>
  <sheetFormatPr defaultColWidth="9.140625" defaultRowHeight="12.75"/>
  <cols>
    <col min="1" max="1" width="6.140625" style="17" customWidth="1"/>
    <col min="2" max="2" width="21.28125" style="2" customWidth="1"/>
    <col min="3" max="3" width="19.7109375" style="2" customWidth="1"/>
    <col min="4" max="4" width="9.7109375" style="0" customWidth="1"/>
    <col min="5" max="5" width="9.8515625" style="0" customWidth="1"/>
    <col min="8" max="8" width="9.7109375" style="0" customWidth="1"/>
    <col min="9" max="9" width="10.00390625" style="0" customWidth="1"/>
    <col min="12" max="12" width="8.421875" style="0" customWidth="1"/>
  </cols>
  <sheetData>
    <row r="1" ht="12.75">
      <c r="J1" t="s">
        <v>808</v>
      </c>
    </row>
    <row r="2" spans="9:13" ht="12.75">
      <c r="I2" s="463" t="s">
        <v>809</v>
      </c>
      <c r="J2" s="464"/>
      <c r="K2" s="464"/>
      <c r="L2" s="464"/>
      <c r="M2" s="464"/>
    </row>
    <row r="3" spans="1:12" ht="12.75">
      <c r="A3" s="457" t="s">
        <v>31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</row>
    <row r="4" spans="1:12" ht="12.75">
      <c r="A4" s="458" t="s">
        <v>622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</row>
    <row r="5" spans="1:12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 t="s">
        <v>3</v>
      </c>
    </row>
    <row r="6" spans="1:12" ht="12.75">
      <c r="A6" s="16"/>
      <c r="B6" s="8" t="s">
        <v>47</v>
      </c>
      <c r="C6" s="8" t="s">
        <v>48</v>
      </c>
      <c r="D6" s="16" t="s">
        <v>49</v>
      </c>
      <c r="E6" s="16" t="s">
        <v>50</v>
      </c>
      <c r="F6" s="16" t="s">
        <v>51</v>
      </c>
      <c r="G6" s="16" t="s">
        <v>52</v>
      </c>
      <c r="H6" s="16" t="s">
        <v>53</v>
      </c>
      <c r="I6" s="16" t="s">
        <v>54</v>
      </c>
      <c r="J6" s="16" t="s">
        <v>55</v>
      </c>
      <c r="K6" s="16" t="s">
        <v>56</v>
      </c>
      <c r="L6" s="16" t="s">
        <v>57</v>
      </c>
    </row>
    <row r="7" spans="1:12" ht="12.75">
      <c r="A7" s="16"/>
      <c r="B7" s="6" t="s">
        <v>0</v>
      </c>
      <c r="C7" s="6" t="s">
        <v>1</v>
      </c>
      <c r="D7" s="459" t="s">
        <v>623</v>
      </c>
      <c r="E7" s="459"/>
      <c r="F7" s="459"/>
      <c r="G7" s="459"/>
      <c r="H7" s="459"/>
      <c r="I7" s="459"/>
      <c r="J7" s="459"/>
      <c r="K7" s="459"/>
      <c r="L7" s="459"/>
    </row>
    <row r="8" spans="1:12" ht="12.75">
      <c r="A8" s="16"/>
      <c r="B8" s="6"/>
      <c r="C8" s="6"/>
      <c r="D8" s="7"/>
      <c r="E8" s="7"/>
      <c r="F8" s="7"/>
      <c r="G8" s="7"/>
      <c r="H8" s="7"/>
      <c r="I8" s="7"/>
      <c r="J8" s="7"/>
      <c r="K8" s="7"/>
      <c r="L8" s="7"/>
    </row>
    <row r="9" spans="1:12" ht="48.75" customHeight="1">
      <c r="A9" s="8" t="s">
        <v>19</v>
      </c>
      <c r="B9" s="8" t="s">
        <v>577</v>
      </c>
      <c r="C9" s="8" t="s">
        <v>577</v>
      </c>
      <c r="D9" s="460" t="s">
        <v>25</v>
      </c>
      <c r="E9" s="461"/>
      <c r="F9" s="461"/>
      <c r="G9" s="462"/>
      <c r="H9" s="460" t="s">
        <v>26</v>
      </c>
      <c r="I9" s="461"/>
      <c r="J9" s="461"/>
      <c r="K9" s="462"/>
      <c r="L9" s="8" t="s">
        <v>20</v>
      </c>
    </row>
    <row r="10" spans="1:12" s="2" customFormat="1" ht="25.5" customHeight="1">
      <c r="A10" s="8"/>
      <c r="B10" s="8"/>
      <c r="C10" s="8"/>
      <c r="D10" s="8" t="s">
        <v>27</v>
      </c>
      <c r="E10" s="8" t="s">
        <v>28</v>
      </c>
      <c r="F10" s="8" t="s">
        <v>29</v>
      </c>
      <c r="G10" s="8" t="s">
        <v>30</v>
      </c>
      <c r="H10" s="8" t="s">
        <v>27</v>
      </c>
      <c r="I10" s="8" t="s">
        <v>28</v>
      </c>
      <c r="J10" s="8" t="s">
        <v>29</v>
      </c>
      <c r="K10" s="8" t="s">
        <v>30</v>
      </c>
      <c r="L10" s="8"/>
    </row>
    <row r="11" spans="1:12" ht="12.75">
      <c r="A11" s="16"/>
      <c r="B11" s="4"/>
      <c r="C11" s="4"/>
      <c r="D11" s="1"/>
      <c r="E11" s="1"/>
      <c r="F11" s="1"/>
      <c r="G11" s="1"/>
      <c r="H11" s="1"/>
      <c r="I11" s="1"/>
      <c r="J11" s="1"/>
      <c r="K11" s="1"/>
      <c r="L11" s="1"/>
    </row>
    <row r="12" spans="1:12" ht="25.5">
      <c r="A12" s="16">
        <v>1</v>
      </c>
      <c r="B12" s="4" t="s">
        <v>21</v>
      </c>
      <c r="C12" s="4"/>
      <c r="D12" s="9">
        <v>400028</v>
      </c>
      <c r="E12" s="9">
        <v>518358</v>
      </c>
      <c r="F12" s="9">
        <v>883851</v>
      </c>
      <c r="G12" s="12">
        <f>F12/E12</f>
        <v>1.7050976352250762</v>
      </c>
      <c r="H12" s="9">
        <v>400028</v>
      </c>
      <c r="I12" s="9">
        <v>515358</v>
      </c>
      <c r="J12" s="9">
        <v>1099105</v>
      </c>
      <c r="K12" s="12">
        <f>J12/I12</f>
        <v>2.1327019275920818</v>
      </c>
      <c r="L12" s="9">
        <v>13</v>
      </c>
    </row>
    <row r="13" spans="1:12" ht="12.75">
      <c r="A13" s="16"/>
      <c r="B13" s="176"/>
      <c r="C13" s="4"/>
      <c r="D13" s="9"/>
      <c r="E13" s="9"/>
      <c r="F13" s="9"/>
      <c r="G13" s="12"/>
      <c r="H13" s="9"/>
      <c r="I13" s="9"/>
      <c r="J13" s="9"/>
      <c r="K13" s="12"/>
      <c r="L13" s="9"/>
    </row>
    <row r="14" spans="1:12" ht="12.75">
      <c r="A14" s="16"/>
      <c r="B14" s="4"/>
      <c r="C14" s="4"/>
      <c r="D14" s="9"/>
      <c r="E14" s="9"/>
      <c r="F14" s="9"/>
      <c r="G14" s="12"/>
      <c r="H14" s="9"/>
      <c r="I14" s="9"/>
      <c r="J14" s="9"/>
      <c r="K14" s="12"/>
      <c r="L14" s="9"/>
    </row>
    <row r="15" spans="1:12" s="5" customFormat="1" ht="38.25">
      <c r="A15" s="18">
        <v>2</v>
      </c>
      <c r="B15" s="10" t="s">
        <v>32</v>
      </c>
      <c r="C15" s="10"/>
      <c r="D15" s="11">
        <f>SUM(D12:D13)</f>
        <v>400028</v>
      </c>
      <c r="E15" s="11">
        <f>SUM(E12:E13)</f>
        <v>518358</v>
      </c>
      <c r="F15" s="11">
        <f>SUM(F12:F13)</f>
        <v>883851</v>
      </c>
      <c r="G15" s="13">
        <f>F15/E15</f>
        <v>1.7050976352250762</v>
      </c>
      <c r="H15" s="11">
        <f>SUM(H12:H13)</f>
        <v>400028</v>
      </c>
      <c r="I15" s="11">
        <f>SUM(I12:I13)</f>
        <v>515358</v>
      </c>
      <c r="J15" s="11">
        <f>SUM(J12:J13)</f>
        <v>1099105</v>
      </c>
      <c r="K15" s="13">
        <f>J15/I15</f>
        <v>2.1327019275920818</v>
      </c>
      <c r="L15" s="11">
        <f>SUM(L12:L13)</f>
        <v>13</v>
      </c>
    </row>
    <row r="16" spans="4:12" ht="12.75">
      <c r="D16" s="3"/>
      <c r="E16" s="3"/>
      <c r="F16" s="3"/>
      <c r="G16" s="3"/>
      <c r="H16" s="3"/>
      <c r="I16" s="3"/>
      <c r="J16" s="3"/>
      <c r="K16" s="3"/>
      <c r="L16" s="3"/>
    </row>
  </sheetData>
  <sheetProtection/>
  <mergeCells count="6">
    <mergeCell ref="A3:L3"/>
    <mergeCell ref="A4:L4"/>
    <mergeCell ref="D7:L7"/>
    <mergeCell ref="D9:G9"/>
    <mergeCell ref="H9:K9"/>
    <mergeCell ref="I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8.140625" style="300" customWidth="1"/>
    <col min="2" max="3" width="14.421875" style="300" customWidth="1"/>
    <col min="4" max="4" width="35.7109375" style="300" customWidth="1"/>
    <col min="5" max="5" width="14.28125" style="300" customWidth="1"/>
    <col min="6" max="6" width="14.8515625" style="300" customWidth="1"/>
    <col min="7" max="16384" width="9.140625" style="298" customWidth="1"/>
  </cols>
  <sheetData>
    <row r="1" spans="1:6" ht="11.25">
      <c r="A1" s="488" t="s">
        <v>818</v>
      </c>
      <c r="B1" s="487"/>
      <c r="C1" s="487"/>
      <c r="D1" s="487"/>
      <c r="E1" s="487"/>
      <c r="F1" s="487"/>
    </row>
    <row r="2" spans="1:6" s="299" customFormat="1" ht="11.25">
      <c r="A2" s="490" t="s">
        <v>414</v>
      </c>
      <c r="B2" s="490"/>
      <c r="C2" s="490"/>
      <c r="D2" s="490"/>
      <c r="E2" s="490"/>
      <c r="F2" s="490"/>
    </row>
    <row r="3" spans="1:6" ht="11.25">
      <c r="A3" s="489" t="s">
        <v>34</v>
      </c>
      <c r="B3" s="489"/>
      <c r="C3" s="489"/>
      <c r="D3" s="489"/>
      <c r="E3" s="489"/>
      <c r="F3" s="489"/>
    </row>
    <row r="4" spans="1:6" ht="11.25">
      <c r="A4" s="489" t="s">
        <v>674</v>
      </c>
      <c r="B4" s="489"/>
      <c r="C4" s="489"/>
      <c r="D4" s="489"/>
      <c r="E4" s="489"/>
      <c r="F4" s="489"/>
    </row>
    <row r="5" ht="12" thickBot="1"/>
    <row r="6" spans="1:6" s="299" customFormat="1" ht="45.75" thickBot="1">
      <c r="A6" s="301" t="s">
        <v>35</v>
      </c>
      <c r="B6" s="302" t="s">
        <v>36</v>
      </c>
      <c r="C6" s="303" t="s">
        <v>37</v>
      </c>
      <c r="D6" s="301" t="s">
        <v>38</v>
      </c>
      <c r="E6" s="302" t="s">
        <v>36</v>
      </c>
      <c r="F6" s="302" t="s">
        <v>37</v>
      </c>
    </row>
    <row r="7" spans="1:6" ht="12" thickBot="1">
      <c r="A7" s="304"/>
      <c r="B7" s="298"/>
      <c r="C7" s="305"/>
      <c r="D7" s="304"/>
      <c r="E7" s="298"/>
      <c r="F7" s="305"/>
    </row>
    <row r="8" spans="1:6" ht="12" thickBot="1">
      <c r="A8" s="306" t="s">
        <v>39</v>
      </c>
      <c r="B8" s="307">
        <f>SUM(B10:B13)</f>
        <v>4300059</v>
      </c>
      <c r="C8" s="307">
        <f>SUM(C10:C13)</f>
        <v>4843867</v>
      </c>
      <c r="D8" s="306" t="s">
        <v>386</v>
      </c>
      <c r="E8" s="308">
        <f>SUM(E10:E15)</f>
        <v>4364262</v>
      </c>
      <c r="F8" s="308">
        <f>SUM(F10:F15)</f>
        <v>5029752</v>
      </c>
    </row>
    <row r="9" spans="1:6" ht="11.25">
      <c r="A9" s="304"/>
      <c r="B9" s="309"/>
      <c r="C9" s="309"/>
      <c r="D9" s="304"/>
      <c r="E9" s="309"/>
      <c r="F9" s="309"/>
    </row>
    <row r="10" spans="1:6" ht="11.25">
      <c r="A10" s="285" t="s">
        <v>40</v>
      </c>
      <c r="B10" s="310">
        <v>1812</v>
      </c>
      <c r="C10" s="310">
        <v>890</v>
      </c>
      <c r="D10" s="285" t="s">
        <v>387</v>
      </c>
      <c r="E10" s="310">
        <v>4516777</v>
      </c>
      <c r="F10" s="310">
        <v>4516777</v>
      </c>
    </row>
    <row r="11" spans="1:6" ht="11.25">
      <c r="A11" s="285" t="s">
        <v>41</v>
      </c>
      <c r="B11" s="310">
        <v>4214937</v>
      </c>
      <c r="C11" s="310">
        <v>4799667</v>
      </c>
      <c r="D11" s="285" t="s">
        <v>388</v>
      </c>
      <c r="E11" s="310">
        <v>0</v>
      </c>
      <c r="F11" s="310">
        <v>0</v>
      </c>
    </row>
    <row r="12" spans="1:6" ht="11.25">
      <c r="A12" s="285" t="s">
        <v>42</v>
      </c>
      <c r="B12" s="310">
        <v>83310</v>
      </c>
      <c r="C12" s="310">
        <v>43310</v>
      </c>
      <c r="D12" s="285" t="s">
        <v>389</v>
      </c>
      <c r="E12" s="310">
        <v>70937</v>
      </c>
      <c r="F12" s="310">
        <v>70937</v>
      </c>
    </row>
    <row r="13" spans="1:6" ht="11.25">
      <c r="A13" s="311" t="s">
        <v>390</v>
      </c>
      <c r="B13" s="310">
        <v>0</v>
      </c>
      <c r="C13" s="310">
        <v>0</v>
      </c>
      <c r="D13" s="285" t="s">
        <v>391</v>
      </c>
      <c r="E13" s="310">
        <v>-279763</v>
      </c>
      <c r="F13" s="310">
        <v>-223454</v>
      </c>
    </row>
    <row r="14" spans="1:6" ht="12" thickBot="1">
      <c r="A14" s="304"/>
      <c r="B14" s="313"/>
      <c r="C14" s="313"/>
      <c r="D14" s="254" t="s">
        <v>392</v>
      </c>
      <c r="E14" s="255">
        <v>0</v>
      </c>
      <c r="F14" s="255">
        <v>0</v>
      </c>
    </row>
    <row r="15" spans="1:6" ht="12" thickBot="1">
      <c r="A15" s="314" t="s">
        <v>43</v>
      </c>
      <c r="B15" s="308">
        <f>SUM(B17:B18)</f>
        <v>190</v>
      </c>
      <c r="C15" s="308">
        <f>SUM(C17:C18)</f>
        <v>190</v>
      </c>
      <c r="D15" s="285" t="s">
        <v>393</v>
      </c>
      <c r="E15" s="310">
        <v>56311</v>
      </c>
      <c r="F15" s="310">
        <v>665492</v>
      </c>
    </row>
    <row r="16" spans="1:6" ht="11.25">
      <c r="A16" s="304"/>
      <c r="B16" s="315"/>
      <c r="C16" s="315"/>
      <c r="D16" s="298"/>
      <c r="E16" s="316"/>
      <c r="F16" s="316"/>
    </row>
    <row r="17" spans="1:6" ht="11.25">
      <c r="A17" s="285" t="s">
        <v>44</v>
      </c>
      <c r="B17" s="310">
        <v>190</v>
      </c>
      <c r="C17" s="310">
        <v>190</v>
      </c>
      <c r="D17" s="298"/>
      <c r="E17" s="316"/>
      <c r="F17" s="316"/>
    </row>
    <row r="18" spans="1:6" ht="12" thickBot="1">
      <c r="A18" s="285" t="s">
        <v>394</v>
      </c>
      <c r="B18" s="310">
        <v>0</v>
      </c>
      <c r="C18" s="310">
        <v>0</v>
      </c>
      <c r="D18" s="304"/>
      <c r="E18" s="317"/>
      <c r="F18" s="317"/>
    </row>
    <row r="19" spans="1:6" ht="12" thickBot="1">
      <c r="A19" s="304"/>
      <c r="B19" s="312"/>
      <c r="C19" s="312"/>
      <c r="D19" s="306" t="s">
        <v>395</v>
      </c>
      <c r="E19" s="308">
        <f>SUM(E21:E23)</f>
        <v>6201</v>
      </c>
      <c r="F19" s="308">
        <f>SUM(F21:F23)</f>
        <v>6022</v>
      </c>
    </row>
    <row r="20" spans="1:6" ht="12" thickBot="1">
      <c r="A20" s="318" t="s">
        <v>396</v>
      </c>
      <c r="B20" s="320">
        <f>SUM(B22:B26)</f>
        <v>60841</v>
      </c>
      <c r="C20" s="320">
        <f>SUM(C22:C26)</f>
        <v>190101</v>
      </c>
      <c r="D20" s="321"/>
      <c r="E20" s="309"/>
      <c r="F20" s="309"/>
    </row>
    <row r="21" spans="1:6" ht="11.25">
      <c r="A21" s="298"/>
      <c r="B21" s="312"/>
      <c r="C21" s="312"/>
      <c r="D21" s="322" t="s">
        <v>397</v>
      </c>
      <c r="E21" s="310">
        <v>0</v>
      </c>
      <c r="F21" s="310">
        <v>0</v>
      </c>
    </row>
    <row r="22" spans="1:6" ht="22.5">
      <c r="A22" s="285" t="s">
        <v>398</v>
      </c>
      <c r="B22" s="310">
        <v>50000</v>
      </c>
      <c r="C22" s="310">
        <v>50000</v>
      </c>
      <c r="D22" s="322" t="s">
        <v>399</v>
      </c>
      <c r="E22" s="310">
        <v>2512</v>
      </c>
      <c r="F22" s="310">
        <v>2312</v>
      </c>
    </row>
    <row r="23" spans="1:6" ht="11.25">
      <c r="A23" s="285" t="s">
        <v>400</v>
      </c>
      <c r="B23" s="310">
        <v>137</v>
      </c>
      <c r="C23" s="310">
        <v>141</v>
      </c>
      <c r="D23" s="322" t="s">
        <v>401</v>
      </c>
      <c r="E23" s="310">
        <v>3689</v>
      </c>
      <c r="F23" s="310">
        <v>3710</v>
      </c>
    </row>
    <row r="24" spans="1:6" ht="11.25">
      <c r="A24" s="285" t="s">
        <v>402</v>
      </c>
      <c r="B24" s="310">
        <v>10704</v>
      </c>
      <c r="C24" s="310">
        <v>139960</v>
      </c>
      <c r="D24" s="304"/>
      <c r="E24" s="309"/>
      <c r="F24" s="309"/>
    </row>
    <row r="25" spans="1:6" ht="12" thickBot="1">
      <c r="A25" s="285" t="s">
        <v>403</v>
      </c>
      <c r="B25" s="310">
        <v>0</v>
      </c>
      <c r="C25" s="310">
        <v>0</v>
      </c>
      <c r="D25" s="304"/>
      <c r="E25" s="309"/>
      <c r="F25" s="309"/>
    </row>
    <row r="26" spans="1:6" ht="22.5" thickBot="1">
      <c r="A26" s="285" t="s">
        <v>404</v>
      </c>
      <c r="B26" s="310">
        <v>0</v>
      </c>
      <c r="C26" s="310">
        <v>0</v>
      </c>
      <c r="D26" s="323" t="s">
        <v>405</v>
      </c>
      <c r="E26" s="308">
        <v>0</v>
      </c>
      <c r="F26" s="308">
        <v>0</v>
      </c>
    </row>
    <row r="27" spans="1:6" ht="12" thickBot="1">
      <c r="A27" s="304"/>
      <c r="B27" s="309"/>
      <c r="C27" s="309"/>
      <c r="D27" s="304"/>
      <c r="E27" s="309"/>
      <c r="F27" s="309"/>
    </row>
    <row r="28" spans="1:6" ht="12" thickBot="1">
      <c r="A28" s="318" t="s">
        <v>406</v>
      </c>
      <c r="B28" s="319">
        <f>SUM(B30:B32)</f>
        <v>11802</v>
      </c>
      <c r="C28" s="319">
        <f>SUM(C30:C32)</f>
        <v>4823</v>
      </c>
      <c r="D28" s="304"/>
      <c r="E28" s="309"/>
      <c r="F28" s="309"/>
    </row>
    <row r="29" spans="1:6" ht="22.5" thickBot="1">
      <c r="A29" s="304"/>
      <c r="B29" s="309"/>
      <c r="C29" s="309"/>
      <c r="D29" s="323" t="s">
        <v>407</v>
      </c>
      <c r="E29" s="308">
        <v>0</v>
      </c>
      <c r="F29" s="308">
        <v>0</v>
      </c>
    </row>
    <row r="30" spans="1:6" ht="11.25">
      <c r="A30" s="322" t="s">
        <v>408</v>
      </c>
      <c r="B30" s="310">
        <v>11621</v>
      </c>
      <c r="C30" s="310">
        <v>4584</v>
      </c>
      <c r="D30" s="304"/>
      <c r="E30" s="309"/>
      <c r="F30" s="309"/>
    </row>
    <row r="31" spans="1:6" ht="23.25" thickBot="1">
      <c r="A31" s="322" t="s">
        <v>409</v>
      </c>
      <c r="B31" s="310">
        <v>0</v>
      </c>
      <c r="C31" s="310">
        <v>0</v>
      </c>
      <c r="D31" s="304"/>
      <c r="E31" s="309"/>
      <c r="F31" s="309"/>
    </row>
    <row r="32" spans="1:6" ht="12" thickBot="1">
      <c r="A32" s="322" t="s">
        <v>410</v>
      </c>
      <c r="B32" s="310">
        <v>181</v>
      </c>
      <c r="C32" s="310">
        <v>239</v>
      </c>
      <c r="D32" s="323" t="s">
        <v>411</v>
      </c>
      <c r="E32" s="308">
        <v>4866</v>
      </c>
      <c r="F32" s="308">
        <v>4905</v>
      </c>
    </row>
    <row r="33" spans="1:6" ht="12" thickBot="1">
      <c r="A33" s="324"/>
      <c r="B33" s="309"/>
      <c r="C33" s="309"/>
      <c r="D33" s="304"/>
      <c r="E33" s="309"/>
      <c r="F33" s="309"/>
    </row>
    <row r="34" spans="1:6" ht="27.75" customHeight="1" thickBot="1">
      <c r="A34" s="325" t="s">
        <v>412</v>
      </c>
      <c r="B34" s="319">
        <v>2427</v>
      </c>
      <c r="C34" s="319">
        <v>302</v>
      </c>
      <c r="D34" s="304"/>
      <c r="E34" s="309"/>
      <c r="F34" s="309"/>
    </row>
    <row r="35" spans="1:6" ht="12" thickBot="1">
      <c r="A35" s="304"/>
      <c r="B35" s="309"/>
      <c r="C35" s="309"/>
      <c r="D35" s="304"/>
      <c r="E35" s="309"/>
      <c r="F35" s="309"/>
    </row>
    <row r="36" spans="1:6" ht="12" thickBot="1">
      <c r="A36" s="318" t="s">
        <v>413</v>
      </c>
      <c r="B36" s="319">
        <v>10</v>
      </c>
      <c r="C36" s="319">
        <v>1396</v>
      </c>
      <c r="D36" s="304"/>
      <c r="E36" s="309"/>
      <c r="F36" s="309"/>
    </row>
    <row r="37" spans="1:6" ht="12" thickBot="1">
      <c r="A37" s="304"/>
      <c r="B37" s="309"/>
      <c r="C37" s="309"/>
      <c r="D37" s="304"/>
      <c r="E37" s="309"/>
      <c r="F37" s="309"/>
    </row>
    <row r="38" spans="1:6" ht="12" thickBot="1">
      <c r="A38" s="326" t="s">
        <v>45</v>
      </c>
      <c r="B38" s="327">
        <f>SUM(B8,B15,B20,B28,B34,B36)</f>
        <v>4375329</v>
      </c>
      <c r="C38" s="327">
        <f>SUM(C8,C15,C20,C28,C34,C36)</f>
        <v>5040679</v>
      </c>
      <c r="D38" s="326" t="s">
        <v>46</v>
      </c>
      <c r="E38" s="328">
        <f>SUM(E8,E19,E26,E29,E32)</f>
        <v>4375329</v>
      </c>
      <c r="F38" s="328">
        <f>SUM(F8,F19,F26,F29,F32)</f>
        <v>5040679</v>
      </c>
    </row>
    <row r="42" spans="1:6" ht="11.25">
      <c r="A42" s="487"/>
      <c r="B42" s="487"/>
      <c r="C42" s="487"/>
      <c r="D42" s="487"/>
      <c r="E42" s="487"/>
      <c r="F42" s="487"/>
    </row>
    <row r="43" spans="1:6" ht="11.25">
      <c r="A43" s="297"/>
      <c r="B43" s="297"/>
      <c r="C43" s="297"/>
      <c r="D43" s="297"/>
      <c r="F43" s="297"/>
    </row>
  </sheetData>
  <sheetProtection/>
  <mergeCells count="5">
    <mergeCell ref="A42:F42"/>
    <mergeCell ref="A1:F1"/>
    <mergeCell ref="A3:F3"/>
    <mergeCell ref="A4:F4"/>
    <mergeCell ref="A2:F2"/>
  </mergeCells>
  <printOptions/>
  <pageMargins left="0.75" right="0.75" top="1" bottom="1" header="0.5" footer="0.5"/>
  <pageSetup horizontalDpi="600" verticalDpi="600" orientation="landscape" paperSize="9" scale="85" r:id="rId1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" sqref="D2:G2"/>
    </sheetView>
  </sheetViews>
  <sheetFormatPr defaultColWidth="9.140625" defaultRowHeight="12.75"/>
  <cols>
    <col min="1" max="1" width="20.140625" style="167" customWidth="1"/>
    <col min="2" max="2" width="13.421875" style="167" customWidth="1"/>
    <col min="3" max="3" width="11.8515625" style="167" customWidth="1"/>
    <col min="4" max="5" width="11.7109375" style="167" customWidth="1"/>
    <col min="6" max="6" width="13.140625" style="167" customWidth="1"/>
    <col min="7" max="16384" width="9.140625" style="167" customWidth="1"/>
  </cols>
  <sheetData>
    <row r="1" ht="12.75">
      <c r="E1" s="455" t="s">
        <v>820</v>
      </c>
    </row>
    <row r="2" spans="4:7" ht="12.75">
      <c r="D2" s="463" t="s">
        <v>819</v>
      </c>
      <c r="E2" s="464"/>
      <c r="F2" s="464"/>
      <c r="G2" s="464"/>
    </row>
    <row r="4" spans="1:6" s="168" customFormat="1" ht="15.75">
      <c r="A4" s="491" t="s">
        <v>232</v>
      </c>
      <c r="B4" s="491"/>
      <c r="C4" s="491"/>
      <c r="D4" s="491"/>
      <c r="E4" s="491"/>
      <c r="F4" s="491"/>
    </row>
    <row r="5" spans="1:6" s="170" customFormat="1" ht="12.75">
      <c r="A5" s="169"/>
      <c r="B5" s="169"/>
      <c r="C5" s="169" t="s">
        <v>623</v>
      </c>
      <c r="D5" s="169"/>
      <c r="E5" s="169"/>
      <c r="F5" s="169"/>
    </row>
    <row r="6" spans="1:6" s="170" customFormat="1" ht="12.75">
      <c r="A6" s="169"/>
      <c r="B6" s="169"/>
      <c r="C6" s="169"/>
      <c r="D6" s="169"/>
      <c r="E6" s="169"/>
      <c r="F6" s="169"/>
    </row>
    <row r="7" spans="1:6" s="170" customFormat="1" ht="12.75">
      <c r="A7" s="169"/>
      <c r="B7" s="169"/>
      <c r="C7" s="169"/>
      <c r="D7" s="169"/>
      <c r="E7" s="169"/>
      <c r="F7" s="169"/>
    </row>
    <row r="9" spans="1:6" ht="30" customHeight="1">
      <c r="A9" s="171" t="s">
        <v>5</v>
      </c>
      <c r="B9" s="492" t="s">
        <v>233</v>
      </c>
      <c r="C9" s="492"/>
      <c r="D9" s="492"/>
      <c r="E9" s="492"/>
      <c r="F9" s="492"/>
    </row>
    <row r="10" spans="1:6" s="170" customFormat="1" ht="30" customHeight="1">
      <c r="A10" s="172"/>
      <c r="B10" s="173">
        <v>42735</v>
      </c>
      <c r="C10" s="173">
        <v>43100</v>
      </c>
      <c r="D10" s="173">
        <v>43465</v>
      </c>
      <c r="E10" s="173">
        <v>43830</v>
      </c>
      <c r="F10" s="173">
        <v>44196</v>
      </c>
    </row>
    <row r="11" spans="1:6" ht="30" customHeight="1">
      <c r="A11" s="174" t="s">
        <v>234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</row>
    <row r="12" spans="1:6" ht="30" customHeight="1">
      <c r="A12" s="1"/>
      <c r="B12" s="1"/>
      <c r="C12" s="1"/>
      <c r="D12" s="1"/>
      <c r="E12" s="1"/>
      <c r="F12" s="1"/>
    </row>
    <row r="13" spans="1:6" ht="30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s="170" customFormat="1" ht="30" customHeight="1">
      <c r="A15" s="175" t="s">
        <v>235</v>
      </c>
      <c r="B15" s="172">
        <f>SUM(B11:B14)</f>
        <v>0</v>
      </c>
      <c r="C15" s="172">
        <f>SUM(C11:C14)</f>
        <v>0</v>
      </c>
      <c r="D15" s="172">
        <f>SUM(D11:D14)</f>
        <v>0</v>
      </c>
      <c r="E15" s="172">
        <f>SUM(E11:E14)</f>
        <v>0</v>
      </c>
      <c r="F15" s="172">
        <f>SUM(F11:F14)</f>
        <v>0</v>
      </c>
    </row>
  </sheetData>
  <sheetProtection/>
  <mergeCells count="3">
    <mergeCell ref="A4:F4"/>
    <mergeCell ref="B9:F9"/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94"/>
  <sheetViews>
    <sheetView zoomScalePageLayoutView="0" workbookViewId="0" topLeftCell="A1">
      <selection activeCell="G2" sqref="G2"/>
    </sheetView>
  </sheetViews>
  <sheetFormatPr defaultColWidth="10.28125" defaultRowHeight="12.75"/>
  <cols>
    <col min="1" max="1" width="59.140625" style="329" customWidth="1"/>
    <col min="2" max="2" width="5.28125" style="330" customWidth="1"/>
    <col min="3" max="3" width="11.57421875" style="364" customWidth="1"/>
    <col min="4" max="4" width="11.57421875" style="329" customWidth="1"/>
    <col min="5" max="16384" width="10.28125" style="329" customWidth="1"/>
  </cols>
  <sheetData>
    <row r="1" spans="1:7" ht="15.75">
      <c r="A1" s="505" t="s">
        <v>821</v>
      </c>
      <c r="B1" s="506"/>
      <c r="C1" s="506"/>
      <c r="D1" s="506"/>
      <c r="E1" s="416"/>
      <c r="F1" s="416"/>
      <c r="G1" s="416"/>
    </row>
    <row r="2" spans="1:4" ht="49.5" customHeight="1">
      <c r="A2" s="507" t="s">
        <v>691</v>
      </c>
      <c r="B2" s="507"/>
      <c r="C2" s="507"/>
      <c r="D2" s="507"/>
    </row>
    <row r="3" spans="1:4" ht="24.75" customHeight="1">
      <c r="A3" s="507" t="s">
        <v>21</v>
      </c>
      <c r="B3" s="507"/>
      <c r="C3" s="507"/>
      <c r="D3" s="507"/>
    </row>
    <row r="4" ht="15.75" customHeight="1" thickBot="1">
      <c r="C4" s="331"/>
    </row>
    <row r="5" spans="1:4" ht="15.75" customHeight="1">
      <c r="A5" s="494" t="s">
        <v>274</v>
      </c>
      <c r="B5" s="497" t="s">
        <v>415</v>
      </c>
      <c r="C5" s="500" t="s">
        <v>416</v>
      </c>
      <c r="D5" s="500"/>
    </row>
    <row r="6" spans="1:4" ht="11.25" customHeight="1">
      <c r="A6" s="495"/>
      <c r="B6" s="498"/>
      <c r="C6" s="500"/>
      <c r="D6" s="500"/>
    </row>
    <row r="7" spans="1:4" ht="15.75" customHeight="1">
      <c r="A7" s="496"/>
      <c r="B7" s="499"/>
      <c r="C7" s="414" t="s">
        <v>600</v>
      </c>
      <c r="D7" s="414" t="s">
        <v>674</v>
      </c>
    </row>
    <row r="8" spans="1:4" s="335" customFormat="1" ht="16.5" thickBot="1">
      <c r="A8" s="332" t="s">
        <v>417</v>
      </c>
      <c r="B8" s="333" t="s">
        <v>48</v>
      </c>
      <c r="C8" s="334" t="s">
        <v>49</v>
      </c>
      <c r="D8" s="334" t="s">
        <v>50</v>
      </c>
    </row>
    <row r="9" spans="1:4" s="339" customFormat="1" ht="15.75">
      <c r="A9" s="336" t="s">
        <v>418</v>
      </c>
      <c r="B9" s="337" t="s">
        <v>419</v>
      </c>
      <c r="C9" s="338">
        <v>1812</v>
      </c>
      <c r="D9" s="338">
        <v>890</v>
      </c>
    </row>
    <row r="10" spans="1:4" s="339" customFormat="1" ht="15.75">
      <c r="A10" s="340" t="s">
        <v>420</v>
      </c>
      <c r="B10" s="341" t="s">
        <v>421</v>
      </c>
      <c r="C10" s="342">
        <f>+C11+C16+C21+C26+C31</f>
        <v>4214937</v>
      </c>
      <c r="D10" s="342">
        <f>+D11+D16+D21+D26+D31</f>
        <v>4799667</v>
      </c>
    </row>
    <row r="11" spans="1:4" s="339" customFormat="1" ht="15.75">
      <c r="A11" s="340" t="s">
        <v>422</v>
      </c>
      <c r="B11" s="341" t="s">
        <v>423</v>
      </c>
      <c r="C11" s="342">
        <f>+C12+C13+C14+C15</f>
        <v>4066103</v>
      </c>
      <c r="D11" s="342">
        <f>+D12+D13+D14+D15</f>
        <v>4769493</v>
      </c>
    </row>
    <row r="12" spans="1:4" s="339" customFormat="1" ht="15.75">
      <c r="A12" s="343" t="s">
        <v>424</v>
      </c>
      <c r="B12" s="341" t="s">
        <v>425</v>
      </c>
      <c r="C12" s="418">
        <v>3369091</v>
      </c>
      <c r="D12" s="418">
        <v>4062434</v>
      </c>
    </row>
    <row r="13" spans="1:4" s="339" customFormat="1" ht="26.25" customHeight="1">
      <c r="A13" s="343" t="s">
        <v>426</v>
      </c>
      <c r="B13" s="341" t="s">
        <v>427</v>
      </c>
      <c r="C13" s="344"/>
      <c r="D13" s="344"/>
    </row>
    <row r="14" spans="1:4" s="339" customFormat="1" ht="15.75">
      <c r="A14" s="343" t="s">
        <v>428</v>
      </c>
      <c r="B14" s="341" t="s">
        <v>429</v>
      </c>
      <c r="C14" s="344">
        <v>392240</v>
      </c>
      <c r="D14" s="344">
        <v>392646</v>
      </c>
    </row>
    <row r="15" spans="1:4" s="339" customFormat="1" ht="15.75">
      <c r="A15" s="343" t="s">
        <v>430</v>
      </c>
      <c r="B15" s="341" t="s">
        <v>431</v>
      </c>
      <c r="C15" s="344">
        <v>304772</v>
      </c>
      <c r="D15" s="344">
        <v>314413</v>
      </c>
    </row>
    <row r="16" spans="1:4" s="339" customFormat="1" ht="15.75">
      <c r="A16" s="340" t="s">
        <v>432</v>
      </c>
      <c r="B16" s="341" t="s">
        <v>433</v>
      </c>
      <c r="C16" s="345">
        <f>+C17+C18+C19+C20</f>
        <v>23322</v>
      </c>
      <c r="D16" s="345">
        <f>+D17+D18+D19+D20</f>
        <v>25192</v>
      </c>
    </row>
    <row r="17" spans="1:4" s="339" customFormat="1" ht="15.75">
      <c r="A17" s="343" t="s">
        <v>434</v>
      </c>
      <c r="B17" s="341" t="s">
        <v>435</v>
      </c>
      <c r="C17" s="344"/>
      <c r="D17" s="344"/>
    </row>
    <row r="18" spans="1:4" s="339" customFormat="1" ht="22.5">
      <c r="A18" s="343" t="s">
        <v>436</v>
      </c>
      <c r="B18" s="341" t="s">
        <v>437</v>
      </c>
      <c r="C18" s="344"/>
      <c r="D18" s="344"/>
    </row>
    <row r="19" spans="1:4" s="339" customFormat="1" ht="15.75">
      <c r="A19" s="343" t="s">
        <v>438</v>
      </c>
      <c r="B19" s="341" t="s">
        <v>439</v>
      </c>
      <c r="C19" s="344">
        <v>203</v>
      </c>
      <c r="D19" s="344">
        <v>163</v>
      </c>
    </row>
    <row r="20" spans="1:4" s="339" customFormat="1" ht="15.75">
      <c r="A20" s="343" t="s">
        <v>440</v>
      </c>
      <c r="B20" s="341" t="s">
        <v>441</v>
      </c>
      <c r="C20" s="344">
        <v>23119</v>
      </c>
      <c r="D20" s="344">
        <v>25029</v>
      </c>
    </row>
    <row r="21" spans="1:4" s="339" customFormat="1" ht="15.75">
      <c r="A21" s="340" t="s">
        <v>442</v>
      </c>
      <c r="B21" s="341" t="s">
        <v>443</v>
      </c>
      <c r="C21" s="346">
        <f>+C22+C23+C24+C25</f>
        <v>0</v>
      </c>
      <c r="D21" s="346">
        <f>+D22+D23+D24+D25</f>
        <v>0</v>
      </c>
    </row>
    <row r="22" spans="1:4" s="339" customFormat="1" ht="15.75">
      <c r="A22" s="343" t="s">
        <v>444</v>
      </c>
      <c r="B22" s="341" t="s">
        <v>445</v>
      </c>
      <c r="C22" s="344"/>
      <c r="D22" s="344"/>
    </row>
    <row r="23" spans="1:4" s="339" customFormat="1" ht="15.75">
      <c r="A23" s="343" t="s">
        <v>446</v>
      </c>
      <c r="B23" s="341" t="s">
        <v>447</v>
      </c>
      <c r="C23" s="344"/>
      <c r="D23" s="344"/>
    </row>
    <row r="24" spans="1:4" s="339" customFormat="1" ht="15.75">
      <c r="A24" s="343" t="s">
        <v>448</v>
      </c>
      <c r="B24" s="341" t="s">
        <v>449</v>
      </c>
      <c r="C24" s="344"/>
      <c r="D24" s="344"/>
    </row>
    <row r="25" spans="1:4" s="339" customFormat="1" ht="15.75">
      <c r="A25" s="343" t="s">
        <v>450</v>
      </c>
      <c r="B25" s="341" t="s">
        <v>451</v>
      </c>
      <c r="C25" s="344"/>
      <c r="D25" s="344"/>
    </row>
    <row r="26" spans="1:4" s="339" customFormat="1" ht="15.75">
      <c r="A26" s="340" t="s">
        <v>452</v>
      </c>
      <c r="B26" s="341" t="s">
        <v>453</v>
      </c>
      <c r="C26" s="345">
        <f>+C27+C28+C29+C30</f>
        <v>125512</v>
      </c>
      <c r="D26" s="345">
        <f>+D27+D28+D29+D30</f>
        <v>4982</v>
      </c>
    </row>
    <row r="27" spans="1:4" s="339" customFormat="1" ht="15.75">
      <c r="A27" s="343" t="s">
        <v>454</v>
      </c>
      <c r="B27" s="341" t="s">
        <v>455</v>
      </c>
      <c r="C27" s="344">
        <v>125512</v>
      </c>
      <c r="D27" s="344">
        <v>4982</v>
      </c>
    </row>
    <row r="28" spans="1:4" s="339" customFormat="1" ht="15.75">
      <c r="A28" s="343" t="s">
        <v>456</v>
      </c>
      <c r="B28" s="341" t="s">
        <v>457</v>
      </c>
      <c r="C28" s="344"/>
      <c r="D28" s="344"/>
    </row>
    <row r="29" spans="1:4" s="339" customFormat="1" ht="15.75">
      <c r="A29" s="343" t="s">
        <v>458</v>
      </c>
      <c r="B29" s="341" t="s">
        <v>459</v>
      </c>
      <c r="C29" s="344"/>
      <c r="D29" s="344"/>
    </row>
    <row r="30" spans="1:4" s="339" customFormat="1" ht="15.75">
      <c r="A30" s="343" t="s">
        <v>460</v>
      </c>
      <c r="B30" s="341" t="s">
        <v>461</v>
      </c>
      <c r="C30" s="344"/>
      <c r="D30" s="344"/>
    </row>
    <row r="31" spans="1:4" s="339" customFormat="1" ht="15.75">
      <c r="A31" s="340" t="s">
        <v>462</v>
      </c>
      <c r="B31" s="341" t="s">
        <v>463</v>
      </c>
      <c r="C31" s="346">
        <f>+C32+C33+C34+C35</f>
        <v>0</v>
      </c>
      <c r="D31" s="346">
        <f>+D32+D33+D34+D35</f>
        <v>0</v>
      </c>
    </row>
    <row r="32" spans="1:4" s="339" customFormat="1" ht="15.75">
      <c r="A32" s="343" t="s">
        <v>464</v>
      </c>
      <c r="B32" s="341" t="s">
        <v>465</v>
      </c>
      <c r="C32" s="344"/>
      <c r="D32" s="344"/>
    </row>
    <row r="33" spans="1:4" s="339" customFormat="1" ht="22.5">
      <c r="A33" s="343" t="s">
        <v>466</v>
      </c>
      <c r="B33" s="341" t="s">
        <v>467</v>
      </c>
      <c r="C33" s="344"/>
      <c r="D33" s="344"/>
    </row>
    <row r="34" spans="1:4" s="339" customFormat="1" ht="15.75">
      <c r="A34" s="343" t="s">
        <v>468</v>
      </c>
      <c r="B34" s="341" t="s">
        <v>469</v>
      </c>
      <c r="C34" s="344"/>
      <c r="D34" s="344"/>
    </row>
    <row r="35" spans="1:4" s="339" customFormat="1" ht="15.75">
      <c r="A35" s="343" t="s">
        <v>470</v>
      </c>
      <c r="B35" s="341" t="s">
        <v>471</v>
      </c>
      <c r="C35" s="344"/>
      <c r="D35" s="344"/>
    </row>
    <row r="36" spans="1:4" s="339" customFormat="1" ht="15.75">
      <c r="A36" s="340" t="s">
        <v>472</v>
      </c>
      <c r="B36" s="341" t="s">
        <v>473</v>
      </c>
      <c r="C36" s="345">
        <f>+C37+C42+C47</f>
        <v>83310</v>
      </c>
      <c r="D36" s="345">
        <f>+D37+D42+D47</f>
        <v>43310</v>
      </c>
    </row>
    <row r="37" spans="1:4" s="339" customFormat="1" ht="15.75">
      <c r="A37" s="340" t="s">
        <v>474</v>
      </c>
      <c r="B37" s="341" t="s">
        <v>475</v>
      </c>
      <c r="C37" s="345">
        <f>C41</f>
        <v>43310</v>
      </c>
      <c r="D37" s="345">
        <f>D41</f>
        <v>43310</v>
      </c>
    </row>
    <row r="38" spans="1:4" s="339" customFormat="1" ht="15.75">
      <c r="A38" s="343" t="s">
        <v>476</v>
      </c>
      <c r="B38" s="341" t="s">
        <v>477</v>
      </c>
      <c r="C38" s="344"/>
      <c r="D38" s="344"/>
    </row>
    <row r="39" spans="1:4" s="339" customFormat="1" ht="15.75">
      <c r="A39" s="343" t="s">
        <v>478</v>
      </c>
      <c r="B39" s="341" t="s">
        <v>479</v>
      </c>
      <c r="C39" s="344"/>
      <c r="D39" s="344"/>
    </row>
    <row r="40" spans="1:4" s="339" customFormat="1" ht="15.75">
      <c r="A40" s="343" t="s">
        <v>480</v>
      </c>
      <c r="B40" s="341" t="s">
        <v>481</v>
      </c>
      <c r="C40" s="344"/>
      <c r="D40" s="344"/>
    </row>
    <row r="41" spans="1:4" s="339" customFormat="1" ht="15.75">
      <c r="A41" s="343" t="s">
        <v>482</v>
      </c>
      <c r="B41" s="341" t="s">
        <v>483</v>
      </c>
      <c r="C41" s="344">
        <v>43310</v>
      </c>
      <c r="D41" s="344">
        <v>43310</v>
      </c>
    </row>
    <row r="42" spans="1:4" s="339" customFormat="1" ht="15.75">
      <c r="A42" s="340" t="s">
        <v>484</v>
      </c>
      <c r="B42" s="341" t="s">
        <v>485</v>
      </c>
      <c r="C42" s="345">
        <f>+C43+C44+C45+C46</f>
        <v>40000</v>
      </c>
      <c r="D42" s="345">
        <f>+D43+D44+D45+D46</f>
        <v>0</v>
      </c>
    </row>
    <row r="43" spans="1:4" s="339" customFormat="1" ht="15.75">
      <c r="A43" s="343" t="s">
        <v>486</v>
      </c>
      <c r="B43" s="341" t="s">
        <v>487</v>
      </c>
      <c r="C43" s="344"/>
      <c r="D43" s="344"/>
    </row>
    <row r="44" spans="1:4" s="339" customFormat="1" ht="22.5">
      <c r="A44" s="343" t="s">
        <v>488</v>
      </c>
      <c r="B44" s="341" t="s">
        <v>489</v>
      </c>
      <c r="C44" s="344"/>
      <c r="D44" s="344"/>
    </row>
    <row r="45" spans="1:4" s="339" customFormat="1" ht="15.75">
      <c r="A45" s="343" t="s">
        <v>490</v>
      </c>
      <c r="B45" s="341" t="s">
        <v>491</v>
      </c>
      <c r="C45" s="344"/>
      <c r="D45" s="344"/>
    </row>
    <row r="46" spans="1:4" s="339" customFormat="1" ht="15.75">
      <c r="A46" s="343" t="s">
        <v>492</v>
      </c>
      <c r="B46" s="341" t="s">
        <v>493</v>
      </c>
      <c r="C46" s="344">
        <v>40000</v>
      </c>
      <c r="D46" s="344"/>
    </row>
    <row r="47" spans="1:4" s="339" customFormat="1" ht="15.75">
      <c r="A47" s="340" t="s">
        <v>494</v>
      </c>
      <c r="B47" s="341" t="s">
        <v>495</v>
      </c>
      <c r="C47" s="346">
        <f>+C48+C49+C50+C51</f>
        <v>0</v>
      </c>
      <c r="D47" s="346">
        <f>+D48+D49+D50+D51</f>
        <v>0</v>
      </c>
    </row>
    <row r="48" spans="1:4" s="339" customFormat="1" ht="15.75">
      <c r="A48" s="343" t="s">
        <v>496</v>
      </c>
      <c r="B48" s="341" t="s">
        <v>497</v>
      </c>
      <c r="C48" s="344"/>
      <c r="D48" s="344"/>
    </row>
    <row r="49" spans="1:4" s="339" customFormat="1" ht="22.5">
      <c r="A49" s="343" t="s">
        <v>498</v>
      </c>
      <c r="B49" s="341" t="s">
        <v>499</v>
      </c>
      <c r="C49" s="344"/>
      <c r="D49" s="344"/>
    </row>
    <row r="50" spans="1:4" s="339" customFormat="1" ht="15.75">
      <c r="A50" s="343" t="s">
        <v>500</v>
      </c>
      <c r="B50" s="341" t="s">
        <v>501</v>
      </c>
      <c r="C50" s="344"/>
      <c r="D50" s="344"/>
    </row>
    <row r="51" spans="1:4" s="339" customFormat="1" ht="15.75">
      <c r="A51" s="343" t="s">
        <v>502</v>
      </c>
      <c r="B51" s="341" t="s">
        <v>503</v>
      </c>
      <c r="C51" s="344"/>
      <c r="D51" s="344"/>
    </row>
    <row r="52" spans="1:4" s="339" customFormat="1" ht="15.75">
      <c r="A52" s="340" t="s">
        <v>390</v>
      </c>
      <c r="B52" s="341" t="s">
        <v>504</v>
      </c>
      <c r="C52" s="344"/>
      <c r="D52" s="344"/>
    </row>
    <row r="53" spans="1:4" s="339" customFormat="1" ht="21">
      <c r="A53" s="340" t="s">
        <v>505</v>
      </c>
      <c r="B53" s="341" t="s">
        <v>506</v>
      </c>
      <c r="C53" s="345">
        <f>+C9+C10+C36+C52</f>
        <v>4300059</v>
      </c>
      <c r="D53" s="345">
        <f>+D9+D10+D36+D52</f>
        <v>4843867</v>
      </c>
    </row>
    <row r="54" spans="1:4" s="339" customFormat="1" ht="15.75">
      <c r="A54" s="340" t="s">
        <v>44</v>
      </c>
      <c r="B54" s="341" t="s">
        <v>507</v>
      </c>
      <c r="C54" s="344">
        <v>190</v>
      </c>
      <c r="D54" s="344">
        <v>190</v>
      </c>
    </row>
    <row r="55" spans="1:4" s="339" customFormat="1" ht="15.75">
      <c r="A55" s="340" t="s">
        <v>394</v>
      </c>
      <c r="B55" s="341" t="s">
        <v>508</v>
      </c>
      <c r="C55" s="344"/>
      <c r="D55" s="344"/>
    </row>
    <row r="56" spans="1:4" s="339" customFormat="1" ht="15.75">
      <c r="A56" s="340" t="s">
        <v>509</v>
      </c>
      <c r="B56" s="341" t="s">
        <v>510</v>
      </c>
      <c r="C56" s="345">
        <f>+C54+C55</f>
        <v>190</v>
      </c>
      <c r="D56" s="345">
        <f>+D54+D55</f>
        <v>190</v>
      </c>
    </row>
    <row r="57" spans="1:4" s="339" customFormat="1" ht="15.75">
      <c r="A57" s="340" t="s">
        <v>511</v>
      </c>
      <c r="B57" s="341" t="s">
        <v>512</v>
      </c>
      <c r="C57" s="344">
        <v>50000</v>
      </c>
      <c r="D57" s="344">
        <v>50000</v>
      </c>
    </row>
    <row r="58" spans="1:4" s="339" customFormat="1" ht="15.75">
      <c r="A58" s="340" t="s">
        <v>400</v>
      </c>
      <c r="B58" s="341" t="s">
        <v>513</v>
      </c>
      <c r="C58" s="344">
        <v>137</v>
      </c>
      <c r="D58" s="344">
        <v>141</v>
      </c>
    </row>
    <row r="59" spans="1:4" s="339" customFormat="1" ht="15.75">
      <c r="A59" s="340" t="s">
        <v>402</v>
      </c>
      <c r="B59" s="341" t="s">
        <v>514</v>
      </c>
      <c r="C59" s="344">
        <v>10704</v>
      </c>
      <c r="D59" s="344">
        <v>139960</v>
      </c>
    </row>
    <row r="60" spans="1:4" s="339" customFormat="1" ht="15.75">
      <c r="A60" s="340" t="s">
        <v>403</v>
      </c>
      <c r="B60" s="341" t="s">
        <v>515</v>
      </c>
      <c r="C60" s="344"/>
      <c r="D60" s="344"/>
    </row>
    <row r="61" spans="1:4" s="339" customFormat="1" ht="15.75">
      <c r="A61" s="340" t="s">
        <v>404</v>
      </c>
      <c r="B61" s="341" t="s">
        <v>516</v>
      </c>
      <c r="C61" s="344"/>
      <c r="D61" s="344"/>
    </row>
    <row r="62" spans="1:4" s="339" customFormat="1" ht="15.75">
      <c r="A62" s="340" t="s">
        <v>601</v>
      </c>
      <c r="B62" s="341" t="s">
        <v>517</v>
      </c>
      <c r="C62" s="345">
        <f>+C57+C58+C59+C60+C61</f>
        <v>60841</v>
      </c>
      <c r="D62" s="345">
        <f>+D57+D58+D59+D60+D61</f>
        <v>190101</v>
      </c>
    </row>
    <row r="63" spans="1:4" s="339" customFormat="1" ht="15.75">
      <c r="A63" s="340" t="s">
        <v>408</v>
      </c>
      <c r="B63" s="341" t="s">
        <v>518</v>
      </c>
      <c r="C63" s="344">
        <v>11622</v>
      </c>
      <c r="D63" s="344">
        <v>4584</v>
      </c>
    </row>
    <row r="64" spans="1:4" s="339" customFormat="1" ht="15.75">
      <c r="A64" s="340" t="s">
        <v>409</v>
      </c>
      <c r="B64" s="341" t="s">
        <v>519</v>
      </c>
      <c r="C64" s="344"/>
      <c r="D64" s="344"/>
    </row>
    <row r="65" spans="1:4" s="339" customFormat="1" ht="15.75">
      <c r="A65" s="340" t="s">
        <v>410</v>
      </c>
      <c r="B65" s="341" t="s">
        <v>520</v>
      </c>
      <c r="C65" s="344">
        <v>181</v>
      </c>
      <c r="D65" s="344">
        <v>239</v>
      </c>
    </row>
    <row r="66" spans="1:4" s="339" customFormat="1" ht="15.75">
      <c r="A66" s="340" t="s">
        <v>602</v>
      </c>
      <c r="B66" s="341" t="s">
        <v>521</v>
      </c>
      <c r="C66" s="345">
        <f>+C63+C64+C65</f>
        <v>11803</v>
      </c>
      <c r="D66" s="345">
        <f>+D63+D64+D65</f>
        <v>4823</v>
      </c>
    </row>
    <row r="67" spans="1:4" s="339" customFormat="1" ht="15.75">
      <c r="A67" s="340" t="s">
        <v>675</v>
      </c>
      <c r="B67" s="341" t="s">
        <v>522</v>
      </c>
      <c r="C67" s="344">
        <v>0</v>
      </c>
      <c r="D67" s="344">
        <v>2848</v>
      </c>
    </row>
    <row r="68" spans="1:4" s="339" customFormat="1" ht="15.75">
      <c r="A68" s="340" t="s">
        <v>676</v>
      </c>
      <c r="B68" s="341" t="s">
        <v>523</v>
      </c>
      <c r="C68" s="344">
        <v>0</v>
      </c>
      <c r="D68" s="344">
        <v>-2698</v>
      </c>
    </row>
    <row r="69" spans="1:4" s="339" customFormat="1" ht="15.75">
      <c r="A69" s="340" t="s">
        <v>677</v>
      </c>
      <c r="B69" s="341" t="s">
        <v>524</v>
      </c>
      <c r="C69" s="344">
        <v>2426</v>
      </c>
      <c r="D69" s="344">
        <v>152</v>
      </c>
    </row>
    <row r="70" spans="1:4" s="339" customFormat="1" ht="15.75">
      <c r="A70" s="340" t="s">
        <v>603</v>
      </c>
      <c r="B70" s="341" t="s">
        <v>526</v>
      </c>
      <c r="C70" s="345">
        <f>SUM(C67:C69)</f>
        <v>2426</v>
      </c>
      <c r="D70" s="345">
        <f>SUM(D67:D69)</f>
        <v>302</v>
      </c>
    </row>
    <row r="71" spans="1:4" s="339" customFormat="1" ht="15.75">
      <c r="A71" s="340" t="s">
        <v>525</v>
      </c>
      <c r="B71" s="341" t="s">
        <v>527</v>
      </c>
      <c r="C71" s="344">
        <v>10</v>
      </c>
      <c r="D71" s="344">
        <v>1396</v>
      </c>
    </row>
    <row r="72" spans="1:4" ht="16.5" thickBot="1">
      <c r="A72" s="347" t="s">
        <v>604</v>
      </c>
      <c r="B72" s="425" t="s">
        <v>678</v>
      </c>
      <c r="C72" s="348">
        <f>+C53+C56+C62+C66+C70+C71</f>
        <v>4375329</v>
      </c>
      <c r="D72" s="348">
        <f>+D53+D56+D62+D66+D70+D71</f>
        <v>5040679</v>
      </c>
    </row>
    <row r="73" spans="1:3" ht="15.75">
      <c r="A73" s="349"/>
      <c r="C73" s="350"/>
    </row>
    <row r="74" spans="1:3" ht="15.75">
      <c r="A74" s="349"/>
      <c r="C74" s="350"/>
    </row>
    <row r="75" spans="1:3" ht="15.75" customHeight="1" thickBot="1">
      <c r="A75" s="493"/>
      <c r="B75" s="493"/>
      <c r="C75" s="493"/>
    </row>
    <row r="76" spans="1:4" ht="15.75" customHeight="1">
      <c r="A76" s="494" t="s">
        <v>275</v>
      </c>
      <c r="B76" s="497" t="s">
        <v>415</v>
      </c>
      <c r="C76" s="500" t="s">
        <v>416</v>
      </c>
      <c r="D76" s="500"/>
    </row>
    <row r="77" spans="1:4" ht="15.75">
      <c r="A77" s="495"/>
      <c r="B77" s="498"/>
      <c r="C77" s="500"/>
      <c r="D77" s="500"/>
    </row>
    <row r="78" spans="1:4" ht="15.75">
      <c r="A78" s="496"/>
      <c r="B78" s="499"/>
      <c r="C78" s="414" t="s">
        <v>600</v>
      </c>
      <c r="D78" s="414" t="s">
        <v>674</v>
      </c>
    </row>
    <row r="79" spans="1:4" ht="15.75">
      <c r="A79" s="351" t="s">
        <v>417</v>
      </c>
      <c r="B79" s="352" t="s">
        <v>48</v>
      </c>
      <c r="C79" s="353" t="s">
        <v>49</v>
      </c>
      <c r="D79" s="353" t="s">
        <v>50</v>
      </c>
    </row>
    <row r="80" spans="1:4" ht="15.75">
      <c r="A80" s="354" t="s">
        <v>387</v>
      </c>
      <c r="B80" s="355" t="s">
        <v>679</v>
      </c>
      <c r="C80" s="356">
        <v>4516777</v>
      </c>
      <c r="D80" s="356">
        <v>4516777</v>
      </c>
    </row>
    <row r="81" spans="1:4" ht="15.75">
      <c r="A81" s="354" t="s">
        <v>388</v>
      </c>
      <c r="B81" s="355" t="s">
        <v>680</v>
      </c>
      <c r="C81" s="356"/>
      <c r="D81" s="356"/>
    </row>
    <row r="82" spans="1:4" ht="15.75">
      <c r="A82" s="354" t="s">
        <v>389</v>
      </c>
      <c r="B82" s="355" t="s">
        <v>681</v>
      </c>
      <c r="C82" s="356">
        <v>70937</v>
      </c>
      <c r="D82" s="356">
        <v>70937</v>
      </c>
    </row>
    <row r="83" spans="1:4" ht="15.75">
      <c r="A83" s="354" t="s">
        <v>391</v>
      </c>
      <c r="B83" s="355" t="s">
        <v>682</v>
      </c>
      <c r="C83" s="356">
        <v>-279764</v>
      </c>
      <c r="D83" s="356">
        <v>-223453</v>
      </c>
    </row>
    <row r="84" spans="1:4" ht="15.75">
      <c r="A84" s="354" t="s">
        <v>392</v>
      </c>
      <c r="B84" s="355" t="s">
        <v>683</v>
      </c>
      <c r="C84" s="356"/>
      <c r="D84" s="356"/>
    </row>
    <row r="85" spans="1:4" ht="15.75">
      <c r="A85" s="354" t="s">
        <v>393</v>
      </c>
      <c r="B85" s="355" t="s">
        <v>684</v>
      </c>
      <c r="C85" s="356">
        <v>56311</v>
      </c>
      <c r="D85" s="356">
        <v>665492</v>
      </c>
    </row>
    <row r="86" spans="1:4" ht="15.75">
      <c r="A86" s="354" t="s">
        <v>605</v>
      </c>
      <c r="B86" s="355" t="s">
        <v>685</v>
      </c>
      <c r="C86" s="357">
        <f>C80+C81+C82+C83+C84+C85</f>
        <v>4364261</v>
      </c>
      <c r="D86" s="357">
        <f>D80+D81+D82+D83+D84+D85</f>
        <v>5029753</v>
      </c>
    </row>
    <row r="87" spans="1:4" ht="15.75">
      <c r="A87" s="354" t="s">
        <v>397</v>
      </c>
      <c r="B87" s="355" t="s">
        <v>686</v>
      </c>
      <c r="C87" s="356"/>
      <c r="D87" s="356"/>
    </row>
    <row r="88" spans="1:4" ht="15.75">
      <c r="A88" s="354" t="s">
        <v>399</v>
      </c>
      <c r="B88" s="355" t="s">
        <v>687</v>
      </c>
      <c r="C88" s="356">
        <v>2512</v>
      </c>
      <c r="D88" s="356">
        <v>2312</v>
      </c>
    </row>
    <row r="89" spans="1:4" ht="15.75">
      <c r="A89" s="354" t="s">
        <v>401</v>
      </c>
      <c r="B89" s="355" t="s">
        <v>688</v>
      </c>
      <c r="C89" s="356">
        <v>3690</v>
      </c>
      <c r="D89" s="356">
        <v>3710</v>
      </c>
    </row>
    <row r="90" spans="1:4" ht="15.75">
      <c r="A90" s="354" t="s">
        <v>606</v>
      </c>
      <c r="B90" s="355" t="s">
        <v>689</v>
      </c>
      <c r="C90" s="357">
        <f>C87+C88+C89</f>
        <v>6202</v>
      </c>
      <c r="D90" s="357">
        <f>D87+D88+D89</f>
        <v>6022</v>
      </c>
    </row>
    <row r="91" spans="1:4" ht="15.75">
      <c r="A91" s="354" t="s">
        <v>528</v>
      </c>
      <c r="B91" s="355" t="s">
        <v>608</v>
      </c>
      <c r="C91" s="357"/>
      <c r="D91" s="357"/>
    </row>
    <row r="92" spans="1:4" ht="15.75">
      <c r="A92" s="354" t="s">
        <v>607</v>
      </c>
      <c r="B92" s="355" t="s">
        <v>610</v>
      </c>
      <c r="C92" s="357">
        <v>4866</v>
      </c>
      <c r="D92" s="357">
        <v>4904</v>
      </c>
    </row>
    <row r="93" spans="1:4" ht="15.75">
      <c r="A93" s="354" t="s">
        <v>609</v>
      </c>
      <c r="B93" s="355" t="s">
        <v>611</v>
      </c>
      <c r="C93" s="357">
        <f>C86+C90+C91+C92</f>
        <v>4375329</v>
      </c>
      <c r="D93" s="357">
        <f>D86+D90+D91+D92</f>
        <v>5040679</v>
      </c>
    </row>
    <row r="94" spans="1:4" ht="15.75">
      <c r="A94" s="349"/>
      <c r="B94" s="358"/>
      <c r="C94" s="359"/>
      <c r="D94" s="349"/>
    </row>
    <row r="95" spans="1:4" ht="15.75">
      <c r="A95" s="349"/>
      <c r="B95" s="358"/>
      <c r="C95" s="359"/>
      <c r="D95" s="349"/>
    </row>
    <row r="96" spans="1:4" ht="15.75" customHeight="1" thickBot="1">
      <c r="A96" s="349"/>
      <c r="B96" s="358"/>
      <c r="C96" s="359"/>
      <c r="D96" s="349"/>
    </row>
    <row r="97" spans="1:4" ht="15.75">
      <c r="A97" s="494" t="s">
        <v>529</v>
      </c>
      <c r="B97" s="497" t="s">
        <v>415</v>
      </c>
      <c r="C97" s="501" t="s">
        <v>530</v>
      </c>
      <c r="D97" s="502"/>
    </row>
    <row r="98" spans="1:4" ht="15.75" customHeight="1">
      <c r="A98" s="495"/>
      <c r="B98" s="498"/>
      <c r="C98" s="503"/>
      <c r="D98" s="504"/>
    </row>
    <row r="99" spans="1:4" ht="15.75">
      <c r="A99" s="496"/>
      <c r="B99" s="499"/>
      <c r="C99" s="414" t="s">
        <v>600</v>
      </c>
      <c r="D99" s="414" t="s">
        <v>674</v>
      </c>
    </row>
    <row r="100" spans="1:4" ht="15.75">
      <c r="A100" s="419" t="s">
        <v>47</v>
      </c>
      <c r="B100" s="420" t="s">
        <v>48</v>
      </c>
      <c r="C100" s="417" t="s">
        <v>49</v>
      </c>
      <c r="D100" s="417" t="s">
        <v>50</v>
      </c>
    </row>
    <row r="101" spans="1:4" ht="15.75">
      <c r="A101" s="360" t="s">
        <v>531</v>
      </c>
      <c r="B101" s="355" t="s">
        <v>532</v>
      </c>
      <c r="C101" s="356"/>
      <c r="D101" s="356"/>
    </row>
    <row r="102" spans="1:4" ht="15.75">
      <c r="A102" s="360" t="s">
        <v>533</v>
      </c>
      <c r="B102" s="355" t="s">
        <v>534</v>
      </c>
      <c r="C102" s="356">
        <v>75</v>
      </c>
      <c r="D102" s="356">
        <v>255</v>
      </c>
    </row>
    <row r="103" spans="1:4" ht="15.75">
      <c r="A103" s="360" t="s">
        <v>535</v>
      </c>
      <c r="B103" s="355" t="s">
        <v>536</v>
      </c>
      <c r="C103" s="356">
        <v>8785</v>
      </c>
      <c r="D103" s="356">
        <v>8785</v>
      </c>
    </row>
    <row r="104" spans="1:4" ht="15.75">
      <c r="A104" s="360" t="s">
        <v>612</v>
      </c>
      <c r="B104" s="355" t="s">
        <v>537</v>
      </c>
      <c r="C104" s="356">
        <v>18738</v>
      </c>
      <c r="D104" s="356">
        <v>11656</v>
      </c>
    </row>
    <row r="105" spans="1:4" ht="15.75">
      <c r="A105" s="360" t="s">
        <v>538</v>
      </c>
      <c r="B105" s="355" t="s">
        <v>539</v>
      </c>
      <c r="C105" s="356"/>
      <c r="D105" s="356"/>
    </row>
    <row r="106" spans="1:4" ht="15.75">
      <c r="A106" s="360" t="s">
        <v>612</v>
      </c>
      <c r="B106" s="355" t="s">
        <v>540</v>
      </c>
      <c r="C106" s="356">
        <v>7297</v>
      </c>
      <c r="D106" s="356">
        <v>17530</v>
      </c>
    </row>
    <row r="107" spans="1:4" s="363" customFormat="1" ht="15.75">
      <c r="A107" s="360" t="s">
        <v>541</v>
      </c>
      <c r="B107" s="355" t="s">
        <v>542</v>
      </c>
      <c r="C107" s="356">
        <v>1082</v>
      </c>
      <c r="D107" s="356">
        <v>1082</v>
      </c>
    </row>
    <row r="108" spans="1:4" ht="22.5">
      <c r="A108" s="361" t="s">
        <v>543</v>
      </c>
      <c r="B108" s="355" t="s">
        <v>544</v>
      </c>
      <c r="C108" s="362"/>
      <c r="D108" s="362"/>
    </row>
    <row r="109" spans="1:4" ht="15.75">
      <c r="A109" s="360" t="s">
        <v>545</v>
      </c>
      <c r="B109" s="355" t="s">
        <v>546</v>
      </c>
      <c r="C109" s="356">
        <v>0</v>
      </c>
      <c r="D109" s="356">
        <v>0</v>
      </c>
    </row>
    <row r="110" spans="1:4" ht="15.75">
      <c r="A110" s="360" t="s">
        <v>547</v>
      </c>
      <c r="B110" s="355" t="s">
        <v>548</v>
      </c>
      <c r="C110" s="356">
        <v>0</v>
      </c>
      <c r="D110" s="356">
        <v>0</v>
      </c>
    </row>
    <row r="111" spans="1:4" ht="15.75">
      <c r="A111" s="360" t="s">
        <v>549</v>
      </c>
      <c r="B111" s="355" t="s">
        <v>690</v>
      </c>
      <c r="C111" s="356">
        <v>0</v>
      </c>
      <c r="D111" s="356">
        <v>0</v>
      </c>
    </row>
    <row r="112" spans="1:4" ht="15.75">
      <c r="A112" s="360" t="s">
        <v>549</v>
      </c>
      <c r="B112" s="355" t="s">
        <v>690</v>
      </c>
      <c r="C112" s="356">
        <v>0</v>
      </c>
      <c r="D112" s="356">
        <v>0</v>
      </c>
    </row>
    <row r="113" spans="1:4" ht="15.75">
      <c r="A113" s="349"/>
      <c r="B113" s="358"/>
      <c r="C113" s="359"/>
      <c r="D113" s="349"/>
    </row>
    <row r="114" spans="1:4" ht="15.75">
      <c r="A114" s="349"/>
      <c r="B114" s="358"/>
      <c r="C114" s="359"/>
      <c r="D114" s="349"/>
    </row>
    <row r="115" spans="1:4" ht="15.75">
      <c r="A115" s="349"/>
      <c r="B115" s="358"/>
      <c r="C115" s="359"/>
      <c r="D115" s="349"/>
    </row>
    <row r="116" spans="1:4" ht="15.75">
      <c r="A116" s="349"/>
      <c r="B116" s="358"/>
      <c r="C116" s="359"/>
      <c r="D116" s="349"/>
    </row>
    <row r="117" spans="1:4" ht="15.75">
      <c r="A117" s="349"/>
      <c r="B117" s="358"/>
      <c r="C117" s="359"/>
      <c r="D117" s="349"/>
    </row>
    <row r="118" spans="1:4" ht="15.75">
      <c r="A118" s="349"/>
      <c r="B118" s="358"/>
      <c r="C118" s="359"/>
      <c r="D118" s="349"/>
    </row>
    <row r="119" spans="1:4" ht="15.75">
      <c r="A119" s="349"/>
      <c r="B119" s="358"/>
      <c r="C119" s="359"/>
      <c r="D119" s="349"/>
    </row>
    <row r="120" spans="1:4" ht="15.75">
      <c r="A120" s="349"/>
      <c r="B120" s="358"/>
      <c r="C120" s="359"/>
      <c r="D120" s="349"/>
    </row>
    <row r="121" spans="1:4" ht="15.75">
      <c r="A121" s="349"/>
      <c r="B121" s="358"/>
      <c r="C121" s="359"/>
      <c r="D121" s="349"/>
    </row>
    <row r="122" spans="1:4" ht="15.75">
      <c r="A122" s="349"/>
      <c r="B122" s="358"/>
      <c r="C122" s="359"/>
      <c r="D122" s="349"/>
    </row>
    <row r="123" spans="1:4" ht="15.75">
      <c r="A123" s="349"/>
      <c r="B123" s="358"/>
      <c r="C123" s="359"/>
      <c r="D123" s="349"/>
    </row>
    <row r="124" spans="1:4" ht="15.75">
      <c r="A124" s="349"/>
      <c r="B124" s="358"/>
      <c r="C124" s="359"/>
      <c r="D124" s="349"/>
    </row>
    <row r="125" spans="1:4" ht="15.75">
      <c r="A125" s="349"/>
      <c r="B125" s="358"/>
      <c r="C125" s="359"/>
      <c r="D125" s="349"/>
    </row>
    <row r="126" spans="1:4" ht="15.75">
      <c r="A126" s="349"/>
      <c r="B126" s="358"/>
      <c r="C126" s="359"/>
      <c r="D126" s="349"/>
    </row>
    <row r="127" spans="1:4" ht="15.75">
      <c r="A127" s="349"/>
      <c r="B127" s="358"/>
      <c r="C127" s="359"/>
      <c r="D127" s="349"/>
    </row>
    <row r="128" spans="1:4" ht="15.75">
      <c r="A128" s="349"/>
      <c r="B128" s="358"/>
      <c r="C128" s="359"/>
      <c r="D128" s="349"/>
    </row>
    <row r="129" spans="1:4" ht="15.75">
      <c r="A129" s="349"/>
      <c r="B129" s="358"/>
      <c r="C129" s="359"/>
      <c r="D129" s="349"/>
    </row>
    <row r="130" spans="1:4" ht="15.75">
      <c r="A130" s="349"/>
      <c r="B130" s="358"/>
      <c r="C130" s="359"/>
      <c r="D130" s="349"/>
    </row>
    <row r="131" spans="1:4" ht="15.75">
      <c r="A131" s="349"/>
      <c r="B131" s="358"/>
      <c r="C131" s="359"/>
      <c r="D131" s="349"/>
    </row>
    <row r="132" spans="1:4" ht="15.75">
      <c r="A132" s="349"/>
      <c r="B132" s="358"/>
      <c r="C132" s="359"/>
      <c r="D132" s="349"/>
    </row>
    <row r="133" spans="1:4" ht="15.75">
      <c r="A133" s="349"/>
      <c r="B133" s="358"/>
      <c r="C133" s="359"/>
      <c r="D133" s="349"/>
    </row>
    <row r="134" spans="1:4" ht="15.75">
      <c r="A134" s="349"/>
      <c r="B134" s="358"/>
      <c r="C134" s="359"/>
      <c r="D134" s="349"/>
    </row>
    <row r="135" spans="1:4" ht="15.75">
      <c r="A135" s="349"/>
      <c r="B135" s="358"/>
      <c r="C135" s="359"/>
      <c r="D135" s="349"/>
    </row>
    <row r="136" spans="1:4" ht="15.75">
      <c r="A136" s="349"/>
      <c r="B136" s="358"/>
      <c r="C136" s="359"/>
      <c r="D136" s="349"/>
    </row>
    <row r="137" spans="1:4" ht="15.75">
      <c r="A137" s="349"/>
      <c r="B137" s="358"/>
      <c r="C137" s="359"/>
      <c r="D137" s="349"/>
    </row>
    <row r="138" spans="1:4" ht="15.75">
      <c r="A138" s="349"/>
      <c r="B138" s="358"/>
      <c r="C138" s="359"/>
      <c r="D138" s="349"/>
    </row>
    <row r="139" spans="1:4" ht="15.75">
      <c r="A139" s="349"/>
      <c r="B139" s="358"/>
      <c r="C139" s="359"/>
      <c r="D139" s="349"/>
    </row>
    <row r="140" spans="1:4" ht="15.75">
      <c r="A140" s="349"/>
      <c r="B140" s="358"/>
      <c r="C140" s="359"/>
      <c r="D140" s="349"/>
    </row>
    <row r="141" spans="1:4" ht="15.75">
      <c r="A141" s="349"/>
      <c r="B141" s="358"/>
      <c r="C141" s="359"/>
      <c r="D141" s="349"/>
    </row>
    <row r="142" spans="1:4" ht="15.75">
      <c r="A142" s="349"/>
      <c r="B142" s="358"/>
      <c r="C142" s="359"/>
      <c r="D142" s="349"/>
    </row>
    <row r="143" spans="1:4" ht="15.75">
      <c r="A143" s="349"/>
      <c r="B143" s="358"/>
      <c r="C143" s="359"/>
      <c r="D143" s="349"/>
    </row>
    <row r="144" spans="1:4" ht="15.75">
      <c r="A144" s="349"/>
      <c r="B144" s="358"/>
      <c r="C144" s="359"/>
      <c r="D144" s="349"/>
    </row>
    <row r="145" spans="1:4" ht="15.75">
      <c r="A145" s="349"/>
      <c r="B145" s="358"/>
      <c r="C145" s="359"/>
      <c r="D145" s="349"/>
    </row>
    <row r="146" spans="1:4" ht="15.75">
      <c r="A146" s="349"/>
      <c r="B146" s="358"/>
      <c r="C146" s="359"/>
      <c r="D146" s="349"/>
    </row>
    <row r="147" spans="1:4" ht="15.75">
      <c r="A147" s="349"/>
      <c r="B147" s="358"/>
      <c r="C147" s="359"/>
      <c r="D147" s="349"/>
    </row>
    <row r="148" spans="1:4" ht="15.75">
      <c r="A148" s="349"/>
      <c r="B148" s="358"/>
      <c r="C148" s="359"/>
      <c r="D148" s="349"/>
    </row>
    <row r="149" spans="1:4" ht="15.75">
      <c r="A149" s="349"/>
      <c r="B149" s="358"/>
      <c r="C149" s="359"/>
      <c r="D149" s="349"/>
    </row>
    <row r="150" spans="1:4" ht="15.75">
      <c r="A150" s="349"/>
      <c r="B150" s="358"/>
      <c r="C150" s="359"/>
      <c r="D150" s="349"/>
    </row>
    <row r="151" spans="1:4" ht="15.75">
      <c r="A151" s="349"/>
      <c r="B151" s="358"/>
      <c r="C151" s="359"/>
      <c r="D151" s="349"/>
    </row>
    <row r="152" spans="1:4" ht="15.75">
      <c r="A152" s="349"/>
      <c r="B152" s="358"/>
      <c r="C152" s="359"/>
      <c r="D152" s="349"/>
    </row>
    <row r="153" spans="1:4" ht="15.75">
      <c r="A153" s="349"/>
      <c r="B153" s="358"/>
      <c r="C153" s="359"/>
      <c r="D153" s="349"/>
    </row>
    <row r="154" spans="1:4" ht="15.75">
      <c r="A154" s="349"/>
      <c r="B154" s="358"/>
      <c r="C154" s="359"/>
      <c r="D154" s="349"/>
    </row>
    <row r="155" spans="1:4" ht="15.75">
      <c r="A155" s="349"/>
      <c r="B155" s="358"/>
      <c r="C155" s="359"/>
      <c r="D155" s="349"/>
    </row>
    <row r="156" spans="1:4" ht="15.75">
      <c r="A156" s="349"/>
      <c r="B156" s="358"/>
      <c r="C156" s="359"/>
      <c r="D156" s="349"/>
    </row>
    <row r="157" spans="1:4" ht="15.75">
      <c r="A157" s="349"/>
      <c r="B157" s="358"/>
      <c r="C157" s="359"/>
      <c r="D157" s="349"/>
    </row>
    <row r="158" spans="1:4" ht="15.75">
      <c r="A158" s="349"/>
      <c r="B158" s="358"/>
      <c r="C158" s="359"/>
      <c r="D158" s="349"/>
    </row>
    <row r="159" spans="1:4" ht="15.75">
      <c r="A159" s="349"/>
      <c r="B159" s="358"/>
      <c r="C159" s="359"/>
      <c r="D159" s="349"/>
    </row>
    <row r="160" spans="1:4" ht="15.75">
      <c r="A160" s="349"/>
      <c r="B160" s="358"/>
      <c r="C160" s="359"/>
      <c r="D160" s="349"/>
    </row>
    <row r="161" spans="1:4" ht="15.75">
      <c r="A161" s="349"/>
      <c r="B161" s="358"/>
      <c r="C161" s="359"/>
      <c r="D161" s="349"/>
    </row>
    <row r="162" spans="1:4" ht="15.75">
      <c r="A162" s="349"/>
      <c r="B162" s="358"/>
      <c r="C162" s="359"/>
      <c r="D162" s="349"/>
    </row>
    <row r="163" spans="1:4" ht="15.75">
      <c r="A163" s="349"/>
      <c r="B163" s="358"/>
      <c r="C163" s="359"/>
      <c r="D163" s="349"/>
    </row>
    <row r="164" spans="1:4" ht="15.75">
      <c r="A164" s="349"/>
      <c r="B164" s="358"/>
      <c r="C164" s="359"/>
      <c r="D164" s="349"/>
    </row>
    <row r="165" spans="1:4" ht="15.75">
      <c r="A165" s="349"/>
      <c r="B165" s="358"/>
      <c r="C165" s="359"/>
      <c r="D165" s="349"/>
    </row>
    <row r="166" spans="1:4" ht="15.75">
      <c r="A166" s="349"/>
      <c r="B166" s="358"/>
      <c r="C166" s="359"/>
      <c r="D166" s="349"/>
    </row>
    <row r="167" spans="1:4" ht="15.75">
      <c r="A167" s="349"/>
      <c r="B167" s="358"/>
      <c r="C167" s="359"/>
      <c r="D167" s="349"/>
    </row>
    <row r="168" spans="1:4" ht="15.75">
      <c r="A168" s="349"/>
      <c r="B168" s="358"/>
      <c r="C168" s="359"/>
      <c r="D168" s="349"/>
    </row>
    <row r="169" spans="1:4" ht="15.75">
      <c r="A169" s="349"/>
      <c r="B169" s="358"/>
      <c r="C169" s="359"/>
      <c r="D169" s="349"/>
    </row>
    <row r="170" spans="1:4" ht="15.75">
      <c r="A170" s="349"/>
      <c r="B170" s="358"/>
      <c r="C170" s="359"/>
      <c r="D170" s="349"/>
    </row>
    <row r="171" spans="1:4" ht="15.75">
      <c r="A171" s="349"/>
      <c r="B171" s="358"/>
      <c r="C171" s="359"/>
      <c r="D171" s="349"/>
    </row>
    <row r="172" spans="1:4" ht="15.75">
      <c r="A172" s="349"/>
      <c r="B172" s="358"/>
      <c r="C172" s="359"/>
      <c r="D172" s="349"/>
    </row>
    <row r="173" spans="1:4" ht="15.75">
      <c r="A173" s="349"/>
      <c r="B173" s="358"/>
      <c r="C173" s="359"/>
      <c r="D173" s="349"/>
    </row>
    <row r="174" spans="1:4" ht="15.75">
      <c r="A174" s="349"/>
      <c r="B174" s="358"/>
      <c r="C174" s="359"/>
      <c r="D174" s="349"/>
    </row>
    <row r="175" spans="1:4" ht="15.75">
      <c r="A175" s="349"/>
      <c r="B175" s="358"/>
      <c r="C175" s="359"/>
      <c r="D175" s="349"/>
    </row>
    <row r="176" spans="1:4" ht="15.75">
      <c r="A176" s="349"/>
      <c r="B176" s="358"/>
      <c r="C176" s="359"/>
      <c r="D176" s="349"/>
    </row>
    <row r="177" spans="1:4" ht="15.75">
      <c r="A177" s="349"/>
      <c r="B177" s="358"/>
      <c r="C177" s="359"/>
      <c r="D177" s="349"/>
    </row>
    <row r="178" spans="1:4" ht="15.75">
      <c r="A178" s="349"/>
      <c r="B178" s="358"/>
      <c r="C178" s="359"/>
      <c r="D178" s="349"/>
    </row>
    <row r="179" spans="1:4" ht="15.75">
      <c r="A179" s="349"/>
      <c r="B179" s="358"/>
      <c r="C179" s="359"/>
      <c r="D179" s="349"/>
    </row>
    <row r="180" spans="1:4" ht="15.75">
      <c r="A180" s="349"/>
      <c r="B180" s="358"/>
      <c r="C180" s="359"/>
      <c r="D180" s="349"/>
    </row>
    <row r="181" spans="1:4" ht="15.75">
      <c r="A181" s="349"/>
      <c r="B181" s="358"/>
      <c r="C181" s="359"/>
      <c r="D181" s="349"/>
    </row>
    <row r="182" spans="1:4" ht="15.75">
      <c r="A182" s="349"/>
      <c r="B182" s="358"/>
      <c r="C182" s="359"/>
      <c r="D182" s="349"/>
    </row>
    <row r="183" spans="1:4" ht="15.75">
      <c r="A183" s="349"/>
      <c r="B183" s="358"/>
      <c r="C183" s="359"/>
      <c r="D183" s="349"/>
    </row>
    <row r="184" spans="1:4" ht="15.75">
      <c r="A184" s="349"/>
      <c r="B184" s="358"/>
      <c r="C184" s="359"/>
      <c r="D184" s="349"/>
    </row>
    <row r="185" spans="1:4" ht="15.75">
      <c r="A185" s="349"/>
      <c r="B185" s="358"/>
      <c r="C185" s="359"/>
      <c r="D185" s="349"/>
    </row>
    <row r="186" spans="1:4" ht="15.75">
      <c r="A186" s="349"/>
      <c r="B186" s="358"/>
      <c r="C186" s="359"/>
      <c r="D186" s="349"/>
    </row>
    <row r="187" spans="1:4" ht="15.75">
      <c r="A187" s="349"/>
      <c r="B187" s="358"/>
      <c r="C187" s="359"/>
      <c r="D187" s="349"/>
    </row>
    <row r="188" spans="1:4" ht="15.75">
      <c r="A188" s="349"/>
      <c r="B188" s="358"/>
      <c r="C188" s="359"/>
      <c r="D188" s="349"/>
    </row>
    <row r="189" spans="1:4" ht="15.75">
      <c r="A189" s="349"/>
      <c r="B189" s="358"/>
      <c r="C189" s="359"/>
      <c r="D189" s="349"/>
    </row>
    <row r="190" spans="1:4" ht="15.75">
      <c r="A190" s="349"/>
      <c r="B190" s="358"/>
      <c r="C190" s="359"/>
      <c r="D190" s="349"/>
    </row>
    <row r="191" spans="1:4" ht="15.75">
      <c r="A191" s="349"/>
      <c r="B191" s="358"/>
      <c r="C191" s="359"/>
      <c r="D191" s="349"/>
    </row>
    <row r="192" spans="1:4" ht="15.75">
      <c r="A192" s="349"/>
      <c r="B192" s="358"/>
      <c r="C192" s="359"/>
      <c r="D192" s="349"/>
    </row>
    <row r="193" spans="1:4" ht="15.75">
      <c r="A193" s="349"/>
      <c r="B193" s="358"/>
      <c r="C193" s="359"/>
      <c r="D193" s="349"/>
    </row>
    <row r="194" spans="1:4" ht="15.75">
      <c r="A194" s="349"/>
      <c r="B194" s="358"/>
      <c r="C194" s="359"/>
      <c r="D194" s="349"/>
    </row>
    <row r="195" spans="1:4" ht="15.75">
      <c r="A195" s="349"/>
      <c r="B195" s="358"/>
      <c r="C195" s="359"/>
      <c r="D195" s="349"/>
    </row>
    <row r="196" spans="1:4" ht="15.75">
      <c r="A196" s="349"/>
      <c r="B196" s="358"/>
      <c r="C196" s="359"/>
      <c r="D196" s="349"/>
    </row>
    <row r="197" spans="1:4" ht="15.75">
      <c r="A197" s="349"/>
      <c r="B197" s="358"/>
      <c r="C197" s="359"/>
      <c r="D197" s="349"/>
    </row>
    <row r="198" spans="1:4" ht="15.75">
      <c r="A198" s="349"/>
      <c r="B198" s="358"/>
      <c r="C198" s="359"/>
      <c r="D198" s="349"/>
    </row>
    <row r="199" spans="1:4" ht="15.75">
      <c r="A199" s="349"/>
      <c r="B199" s="358"/>
      <c r="C199" s="359"/>
      <c r="D199" s="349"/>
    </row>
    <row r="200" spans="1:4" ht="15.75">
      <c r="A200" s="349"/>
      <c r="B200" s="358"/>
      <c r="C200" s="359"/>
      <c r="D200" s="349"/>
    </row>
    <row r="201" spans="1:4" ht="15.75">
      <c r="A201" s="349"/>
      <c r="B201" s="358"/>
      <c r="C201" s="359"/>
      <c r="D201" s="349"/>
    </row>
    <row r="202" spans="1:4" ht="15.75">
      <c r="A202" s="349"/>
      <c r="B202" s="358"/>
      <c r="C202" s="359"/>
      <c r="D202" s="349"/>
    </row>
    <row r="203" spans="1:4" ht="15.75">
      <c r="A203" s="349"/>
      <c r="B203" s="358"/>
      <c r="C203" s="359"/>
      <c r="D203" s="349"/>
    </row>
    <row r="204" spans="1:4" ht="15.75">
      <c r="A204" s="349"/>
      <c r="B204" s="358"/>
      <c r="C204" s="359"/>
      <c r="D204" s="349"/>
    </row>
    <row r="205" spans="1:4" ht="15.75">
      <c r="A205" s="349"/>
      <c r="B205" s="358"/>
      <c r="C205" s="359"/>
      <c r="D205" s="349"/>
    </row>
    <row r="206" spans="1:4" ht="15.75">
      <c r="A206" s="349"/>
      <c r="B206" s="358"/>
      <c r="C206" s="359"/>
      <c r="D206" s="349"/>
    </row>
    <row r="207" spans="1:4" ht="15.75">
      <c r="A207" s="349"/>
      <c r="B207" s="358"/>
      <c r="C207" s="359"/>
      <c r="D207" s="349"/>
    </row>
    <row r="208" spans="1:4" ht="15.75">
      <c r="A208" s="349"/>
      <c r="B208" s="358"/>
      <c r="C208" s="359"/>
      <c r="D208" s="349"/>
    </row>
    <row r="209" spans="1:4" ht="15.75">
      <c r="A209" s="349"/>
      <c r="B209" s="358"/>
      <c r="C209" s="359"/>
      <c r="D209" s="349"/>
    </row>
    <row r="210" spans="1:4" ht="15.75">
      <c r="A210" s="349"/>
      <c r="B210" s="358"/>
      <c r="C210" s="359"/>
      <c r="D210" s="349"/>
    </row>
    <row r="211" spans="1:4" ht="15.75">
      <c r="A211" s="349"/>
      <c r="B211" s="358"/>
      <c r="C211" s="359"/>
      <c r="D211" s="349"/>
    </row>
    <row r="212" spans="1:4" ht="15.75">
      <c r="A212" s="349"/>
      <c r="B212" s="358"/>
      <c r="C212" s="359"/>
      <c r="D212" s="349"/>
    </row>
    <row r="213" spans="1:4" ht="15.75">
      <c r="A213" s="349"/>
      <c r="B213" s="358"/>
      <c r="C213" s="359"/>
      <c r="D213" s="349"/>
    </row>
    <row r="214" spans="1:4" ht="15.75">
      <c r="A214" s="349"/>
      <c r="B214" s="358"/>
      <c r="C214" s="359"/>
      <c r="D214" s="349"/>
    </row>
    <row r="215" spans="1:4" ht="15.75">
      <c r="A215" s="349"/>
      <c r="B215" s="358"/>
      <c r="C215" s="359"/>
      <c r="D215" s="349"/>
    </row>
    <row r="216" spans="1:4" ht="15.75">
      <c r="A216" s="349"/>
      <c r="B216" s="358"/>
      <c r="C216" s="359"/>
      <c r="D216" s="349"/>
    </row>
    <row r="217" spans="1:4" ht="15.75">
      <c r="A217" s="349"/>
      <c r="B217" s="358"/>
      <c r="C217" s="359"/>
      <c r="D217" s="349"/>
    </row>
    <row r="218" spans="1:4" ht="15.75">
      <c r="A218" s="349"/>
      <c r="B218" s="358"/>
      <c r="C218" s="359"/>
      <c r="D218" s="349"/>
    </row>
    <row r="219" spans="1:4" ht="15.75">
      <c r="A219" s="349"/>
      <c r="B219" s="358"/>
      <c r="C219" s="359"/>
      <c r="D219" s="349"/>
    </row>
    <row r="220" spans="1:4" ht="15.75">
      <c r="A220" s="349"/>
      <c r="B220" s="358"/>
      <c r="C220" s="359"/>
      <c r="D220" s="349"/>
    </row>
    <row r="221" spans="1:4" ht="15.75">
      <c r="A221" s="349"/>
      <c r="B221" s="358"/>
      <c r="C221" s="359"/>
      <c r="D221" s="349"/>
    </row>
    <row r="222" spans="1:4" ht="15.75">
      <c r="A222" s="349"/>
      <c r="B222" s="358"/>
      <c r="C222" s="359"/>
      <c r="D222" s="349"/>
    </row>
    <row r="223" spans="1:4" ht="15.75">
      <c r="A223" s="349"/>
      <c r="B223" s="358"/>
      <c r="C223" s="359"/>
      <c r="D223" s="349"/>
    </row>
    <row r="224" spans="1:4" ht="15.75">
      <c r="A224" s="349"/>
      <c r="B224" s="358"/>
      <c r="C224" s="359"/>
      <c r="D224" s="349"/>
    </row>
    <row r="225" spans="1:4" ht="15.75">
      <c r="A225" s="349"/>
      <c r="B225" s="358"/>
      <c r="C225" s="359"/>
      <c r="D225" s="349"/>
    </row>
    <row r="226" spans="1:4" ht="15.75">
      <c r="A226" s="349"/>
      <c r="B226" s="358"/>
      <c r="C226" s="359"/>
      <c r="D226" s="349"/>
    </row>
    <row r="227" spans="1:4" ht="15.75">
      <c r="A227" s="349"/>
      <c r="B227" s="358"/>
      <c r="C227" s="359"/>
      <c r="D227" s="349"/>
    </row>
    <row r="228" spans="1:4" ht="15.75">
      <c r="A228" s="349"/>
      <c r="B228" s="358"/>
      <c r="C228" s="359"/>
      <c r="D228" s="349"/>
    </row>
    <row r="229" spans="1:4" ht="15.75">
      <c r="A229" s="349"/>
      <c r="B229" s="358"/>
      <c r="C229" s="359"/>
      <c r="D229" s="349"/>
    </row>
    <row r="230" spans="1:4" ht="15.75">
      <c r="A230" s="349"/>
      <c r="B230" s="358"/>
      <c r="C230" s="359"/>
      <c r="D230" s="349"/>
    </row>
    <row r="231" spans="1:4" ht="15.75">
      <c r="A231" s="349"/>
      <c r="B231" s="358"/>
      <c r="C231" s="359"/>
      <c r="D231" s="349"/>
    </row>
    <row r="232" spans="1:4" ht="15.75">
      <c r="A232" s="349"/>
      <c r="B232" s="358"/>
      <c r="C232" s="359"/>
      <c r="D232" s="349"/>
    </row>
    <row r="233" spans="1:4" ht="15.75">
      <c r="A233" s="349"/>
      <c r="B233" s="358"/>
      <c r="C233" s="359"/>
      <c r="D233" s="349"/>
    </row>
    <row r="234" spans="1:4" ht="15.75">
      <c r="A234" s="349"/>
      <c r="B234" s="358"/>
      <c r="C234" s="359"/>
      <c r="D234" s="349"/>
    </row>
    <row r="235" spans="1:4" ht="15.75">
      <c r="A235" s="349"/>
      <c r="B235" s="358"/>
      <c r="C235" s="359"/>
      <c r="D235" s="349"/>
    </row>
    <row r="236" spans="1:4" ht="15.75">
      <c r="A236" s="349"/>
      <c r="B236" s="358"/>
      <c r="C236" s="359"/>
      <c r="D236" s="349"/>
    </row>
    <row r="237" spans="1:4" ht="15.75">
      <c r="A237" s="349"/>
      <c r="B237" s="358"/>
      <c r="C237" s="359"/>
      <c r="D237" s="349"/>
    </row>
    <row r="238" spans="1:4" ht="15.75">
      <c r="A238" s="349"/>
      <c r="B238" s="358"/>
      <c r="C238" s="359"/>
      <c r="D238" s="349"/>
    </row>
    <row r="239" spans="1:4" ht="15.75">
      <c r="A239" s="349"/>
      <c r="B239" s="358"/>
      <c r="C239" s="359"/>
      <c r="D239" s="349"/>
    </row>
    <row r="240" spans="1:4" ht="15.75">
      <c r="A240" s="349"/>
      <c r="B240" s="358"/>
      <c r="C240" s="359"/>
      <c r="D240" s="349"/>
    </row>
    <row r="241" spans="1:4" ht="15.75">
      <c r="A241" s="349"/>
      <c r="B241" s="358"/>
      <c r="C241" s="359"/>
      <c r="D241" s="349"/>
    </row>
    <row r="242" spans="1:4" ht="15.75">
      <c r="A242" s="349"/>
      <c r="B242" s="358"/>
      <c r="C242" s="359"/>
      <c r="D242" s="349"/>
    </row>
    <row r="243" spans="1:4" ht="15.75">
      <c r="A243" s="349"/>
      <c r="B243" s="358"/>
      <c r="C243" s="359"/>
      <c r="D243" s="349"/>
    </row>
    <row r="244" spans="1:4" ht="15.75">
      <c r="A244" s="349"/>
      <c r="B244" s="358"/>
      <c r="C244" s="359"/>
      <c r="D244" s="349"/>
    </row>
    <row r="245" spans="1:4" ht="15.75">
      <c r="A245" s="349"/>
      <c r="B245" s="358"/>
      <c r="C245" s="359"/>
      <c r="D245" s="349"/>
    </row>
    <row r="246" spans="1:4" ht="15.75">
      <c r="A246" s="349"/>
      <c r="B246" s="358"/>
      <c r="C246" s="359"/>
      <c r="D246" s="349"/>
    </row>
    <row r="247" spans="1:4" ht="15.75">
      <c r="A247" s="349"/>
      <c r="B247" s="358"/>
      <c r="C247" s="359"/>
      <c r="D247" s="349"/>
    </row>
    <row r="248" spans="1:4" ht="15.75">
      <c r="A248" s="349"/>
      <c r="B248" s="358"/>
      <c r="C248" s="359"/>
      <c r="D248" s="349"/>
    </row>
    <row r="249" spans="1:4" ht="15.75">
      <c r="A249" s="349"/>
      <c r="B249" s="358"/>
      <c r="C249" s="359"/>
      <c r="D249" s="349"/>
    </row>
    <row r="250" spans="1:4" ht="15.75">
      <c r="A250" s="349"/>
      <c r="B250" s="358"/>
      <c r="C250" s="359"/>
      <c r="D250" s="349"/>
    </row>
    <row r="251" spans="1:4" ht="15.75">
      <c r="A251" s="349"/>
      <c r="B251" s="358"/>
      <c r="C251" s="359"/>
      <c r="D251" s="349"/>
    </row>
    <row r="252" spans="1:4" ht="15.75">
      <c r="A252" s="349"/>
      <c r="B252" s="358"/>
      <c r="C252" s="359"/>
      <c r="D252" s="349"/>
    </row>
    <row r="253" spans="1:4" ht="15.75">
      <c r="A253" s="349"/>
      <c r="B253" s="358"/>
      <c r="C253" s="359"/>
      <c r="D253" s="349"/>
    </row>
    <row r="254" spans="1:4" ht="15.75">
      <c r="A254" s="349"/>
      <c r="B254" s="358"/>
      <c r="C254" s="359"/>
      <c r="D254" s="349"/>
    </row>
    <row r="255" spans="1:4" ht="15.75">
      <c r="A255" s="349"/>
      <c r="B255" s="358"/>
      <c r="C255" s="359"/>
      <c r="D255" s="349"/>
    </row>
    <row r="256" spans="1:4" ht="15.75">
      <c r="A256" s="349"/>
      <c r="B256" s="358"/>
      <c r="C256" s="359"/>
      <c r="D256" s="349"/>
    </row>
    <row r="257" spans="1:4" ht="15.75">
      <c r="A257" s="349"/>
      <c r="B257" s="358"/>
      <c r="C257" s="359"/>
      <c r="D257" s="349"/>
    </row>
    <row r="258" spans="1:4" ht="15.75">
      <c r="A258" s="349"/>
      <c r="B258" s="358"/>
      <c r="C258" s="359"/>
      <c r="D258" s="349"/>
    </row>
    <row r="259" spans="1:4" ht="15.75">
      <c r="A259" s="349"/>
      <c r="B259" s="358"/>
      <c r="C259" s="359"/>
      <c r="D259" s="349"/>
    </row>
    <row r="260" spans="1:4" ht="15.75">
      <c r="A260" s="349"/>
      <c r="B260" s="358"/>
      <c r="C260" s="359"/>
      <c r="D260" s="349"/>
    </row>
    <row r="261" spans="1:4" ht="15.75">
      <c r="A261" s="349"/>
      <c r="B261" s="358"/>
      <c r="C261" s="359"/>
      <c r="D261" s="349"/>
    </row>
    <row r="262" spans="1:4" ht="15.75">
      <c r="A262" s="349"/>
      <c r="B262" s="358"/>
      <c r="C262" s="359"/>
      <c r="D262" s="349"/>
    </row>
    <row r="263" spans="1:4" ht="15.75">
      <c r="A263" s="349"/>
      <c r="B263" s="358"/>
      <c r="C263" s="359"/>
      <c r="D263" s="349"/>
    </row>
    <row r="264" spans="1:4" ht="15.75">
      <c r="A264" s="349"/>
      <c r="B264" s="358"/>
      <c r="C264" s="359"/>
      <c r="D264" s="349"/>
    </row>
    <row r="265" spans="1:4" ht="15.75">
      <c r="A265" s="349"/>
      <c r="B265" s="358"/>
      <c r="C265" s="359"/>
      <c r="D265" s="349"/>
    </row>
    <row r="266" spans="1:4" ht="15.75">
      <c r="A266" s="349"/>
      <c r="B266" s="358"/>
      <c r="C266" s="359"/>
      <c r="D266" s="349"/>
    </row>
    <row r="267" spans="1:4" ht="15.75">
      <c r="A267" s="349"/>
      <c r="B267" s="358"/>
      <c r="C267" s="359"/>
      <c r="D267" s="349"/>
    </row>
    <row r="268" spans="1:4" ht="15.75">
      <c r="A268" s="349"/>
      <c r="B268" s="358"/>
      <c r="C268" s="359"/>
      <c r="D268" s="349"/>
    </row>
    <row r="269" spans="1:4" ht="15.75">
      <c r="A269" s="349"/>
      <c r="B269" s="358"/>
      <c r="C269" s="359"/>
      <c r="D269" s="349"/>
    </row>
    <row r="270" spans="1:4" ht="15.75">
      <c r="A270" s="349"/>
      <c r="B270" s="358"/>
      <c r="C270" s="359"/>
      <c r="D270" s="349"/>
    </row>
    <row r="271" spans="1:4" ht="15.75">
      <c r="A271" s="349"/>
      <c r="B271" s="358"/>
      <c r="C271" s="359"/>
      <c r="D271" s="349"/>
    </row>
    <row r="272" spans="1:4" ht="15.75">
      <c r="A272" s="349"/>
      <c r="B272" s="358"/>
      <c r="C272" s="359"/>
      <c r="D272" s="349"/>
    </row>
    <row r="273" spans="1:4" ht="15.75">
      <c r="A273" s="349"/>
      <c r="B273" s="358"/>
      <c r="C273" s="359"/>
      <c r="D273" s="349"/>
    </row>
    <row r="274" spans="1:4" ht="15.75">
      <c r="A274" s="349"/>
      <c r="B274" s="358"/>
      <c r="C274" s="359"/>
      <c r="D274" s="349"/>
    </row>
    <row r="275" spans="1:4" ht="15.75">
      <c r="A275" s="349"/>
      <c r="B275" s="358"/>
      <c r="C275" s="359"/>
      <c r="D275" s="349"/>
    </row>
    <row r="276" spans="1:4" ht="15.75">
      <c r="A276" s="349"/>
      <c r="B276" s="358"/>
      <c r="C276" s="359"/>
      <c r="D276" s="349"/>
    </row>
    <row r="277" spans="1:4" ht="15.75">
      <c r="A277" s="349"/>
      <c r="B277" s="358"/>
      <c r="C277" s="359"/>
      <c r="D277" s="349"/>
    </row>
    <row r="278" spans="1:4" ht="15.75">
      <c r="A278" s="349"/>
      <c r="B278" s="358"/>
      <c r="C278" s="359"/>
      <c r="D278" s="349"/>
    </row>
    <row r="279" spans="1:4" ht="15.75">
      <c r="A279" s="349"/>
      <c r="B279" s="358"/>
      <c r="C279" s="359"/>
      <c r="D279" s="349"/>
    </row>
    <row r="280" spans="1:4" ht="15.75">
      <c r="A280" s="349"/>
      <c r="B280" s="358"/>
      <c r="C280" s="359"/>
      <c r="D280" s="349"/>
    </row>
    <row r="281" spans="1:4" ht="15.75">
      <c r="A281" s="349"/>
      <c r="B281" s="358"/>
      <c r="C281" s="359"/>
      <c r="D281" s="349"/>
    </row>
    <row r="282" spans="1:4" ht="15.75">
      <c r="A282" s="349"/>
      <c r="B282" s="358"/>
      <c r="C282" s="359"/>
      <c r="D282" s="349"/>
    </row>
    <row r="283" spans="1:4" ht="15.75">
      <c r="A283" s="349"/>
      <c r="B283" s="358"/>
      <c r="C283" s="359"/>
      <c r="D283" s="349"/>
    </row>
    <row r="284" spans="1:4" ht="15.75">
      <c r="A284" s="349"/>
      <c r="B284" s="358"/>
      <c r="C284" s="359"/>
      <c r="D284" s="349"/>
    </row>
    <row r="285" spans="1:4" ht="15.75">
      <c r="A285" s="349"/>
      <c r="B285" s="358"/>
      <c r="C285" s="359"/>
      <c r="D285" s="349"/>
    </row>
    <row r="286" spans="1:4" ht="15.75">
      <c r="A286" s="349"/>
      <c r="B286" s="358"/>
      <c r="C286" s="359"/>
      <c r="D286" s="349"/>
    </row>
    <row r="287" spans="1:4" ht="15.75">
      <c r="A287" s="349"/>
      <c r="B287" s="358"/>
      <c r="C287" s="359"/>
      <c r="D287" s="349"/>
    </row>
    <row r="288" spans="1:4" ht="15.75">
      <c r="A288" s="349"/>
      <c r="B288" s="358"/>
      <c r="C288" s="359"/>
      <c r="D288" s="349"/>
    </row>
    <row r="289" spans="1:4" ht="15.75">
      <c r="A289" s="349"/>
      <c r="B289" s="358"/>
      <c r="C289" s="359"/>
      <c r="D289" s="349"/>
    </row>
    <row r="290" spans="1:4" ht="15.75">
      <c r="A290" s="349"/>
      <c r="B290" s="358"/>
      <c r="C290" s="359"/>
      <c r="D290" s="349"/>
    </row>
    <row r="291" spans="1:4" ht="15.75">
      <c r="A291" s="349"/>
      <c r="B291" s="358"/>
      <c r="C291" s="359"/>
      <c r="D291" s="349"/>
    </row>
    <row r="292" spans="1:4" ht="15.75">
      <c r="A292" s="349"/>
      <c r="B292" s="358"/>
      <c r="C292" s="359"/>
      <c r="D292" s="349"/>
    </row>
    <row r="293" spans="1:4" ht="15.75">
      <c r="A293" s="349"/>
      <c r="B293" s="358"/>
      <c r="C293" s="359"/>
      <c r="D293" s="349"/>
    </row>
    <row r="294" spans="1:4" ht="15.75">
      <c r="A294" s="349"/>
      <c r="B294" s="358"/>
      <c r="C294" s="359"/>
      <c r="D294" s="349"/>
    </row>
    <row r="295" spans="1:4" ht="15.75">
      <c r="A295" s="349"/>
      <c r="B295" s="358"/>
      <c r="C295" s="359"/>
      <c r="D295" s="349"/>
    </row>
    <row r="296" spans="1:4" ht="15.75">
      <c r="A296" s="349"/>
      <c r="B296" s="358"/>
      <c r="C296" s="359"/>
      <c r="D296" s="349"/>
    </row>
    <row r="297" spans="1:4" ht="15.75">
      <c r="A297" s="349"/>
      <c r="B297" s="358"/>
      <c r="C297" s="359"/>
      <c r="D297" s="349"/>
    </row>
    <row r="298" spans="1:4" ht="15.75">
      <c r="A298" s="349"/>
      <c r="B298" s="358"/>
      <c r="C298" s="359"/>
      <c r="D298" s="349"/>
    </row>
    <row r="299" spans="1:4" ht="15.75">
      <c r="A299" s="349"/>
      <c r="B299" s="358"/>
      <c r="C299" s="359"/>
      <c r="D299" s="349"/>
    </row>
    <row r="300" spans="1:4" ht="15.75">
      <c r="A300" s="349"/>
      <c r="B300" s="358"/>
      <c r="C300" s="359"/>
      <c r="D300" s="349"/>
    </row>
    <row r="301" spans="1:4" ht="15.75">
      <c r="A301" s="349"/>
      <c r="B301" s="358"/>
      <c r="C301" s="359"/>
      <c r="D301" s="349"/>
    </row>
    <row r="302" spans="1:4" ht="15.75">
      <c r="A302" s="349"/>
      <c r="B302" s="358"/>
      <c r="C302" s="359"/>
      <c r="D302" s="349"/>
    </row>
    <row r="303" spans="1:4" ht="15.75">
      <c r="A303" s="349"/>
      <c r="B303" s="358"/>
      <c r="C303" s="359"/>
      <c r="D303" s="349"/>
    </row>
    <row r="304" spans="1:4" ht="15.75">
      <c r="A304" s="349"/>
      <c r="B304" s="358"/>
      <c r="C304" s="359"/>
      <c r="D304" s="349"/>
    </row>
    <row r="305" spans="1:4" ht="15.75">
      <c r="A305" s="349"/>
      <c r="B305" s="358"/>
      <c r="C305" s="359"/>
      <c r="D305" s="349"/>
    </row>
    <row r="306" spans="1:4" ht="15.75">
      <c r="A306" s="349"/>
      <c r="B306" s="358"/>
      <c r="C306" s="359"/>
      <c r="D306" s="349"/>
    </row>
    <row r="307" spans="1:4" ht="15.75">
      <c r="A307" s="349"/>
      <c r="B307" s="358"/>
      <c r="C307" s="359"/>
      <c r="D307" s="349"/>
    </row>
    <row r="308" spans="1:4" ht="15.75">
      <c r="A308" s="349"/>
      <c r="B308" s="358"/>
      <c r="C308" s="359"/>
      <c r="D308" s="349"/>
    </row>
    <row r="309" spans="1:4" ht="15.75">
      <c r="A309" s="349"/>
      <c r="B309" s="358"/>
      <c r="C309" s="359"/>
      <c r="D309" s="349"/>
    </row>
    <row r="310" spans="1:4" ht="15.75">
      <c r="A310" s="349"/>
      <c r="B310" s="358"/>
      <c r="C310" s="359"/>
      <c r="D310" s="349"/>
    </row>
    <row r="311" spans="1:4" ht="15.75">
      <c r="A311" s="349"/>
      <c r="B311" s="358"/>
      <c r="C311" s="359"/>
      <c r="D311" s="349"/>
    </row>
    <row r="312" spans="1:4" ht="15.75">
      <c r="A312" s="349"/>
      <c r="B312" s="358"/>
      <c r="C312" s="359"/>
      <c r="D312" s="349"/>
    </row>
    <row r="313" spans="1:4" ht="15.75">
      <c r="A313" s="349"/>
      <c r="B313" s="358"/>
      <c r="C313" s="359"/>
      <c r="D313" s="349"/>
    </row>
    <row r="314" spans="1:4" ht="15.75">
      <c r="A314" s="349"/>
      <c r="B314" s="358"/>
      <c r="C314" s="359"/>
      <c r="D314" s="349"/>
    </row>
    <row r="315" spans="1:4" ht="15.75">
      <c r="A315" s="349"/>
      <c r="B315" s="358"/>
      <c r="C315" s="359"/>
      <c r="D315" s="349"/>
    </row>
    <row r="316" spans="1:4" ht="15.75">
      <c r="A316" s="349"/>
      <c r="B316" s="358"/>
      <c r="C316" s="359"/>
      <c r="D316" s="349"/>
    </row>
    <row r="317" spans="1:4" ht="15.75">
      <c r="A317" s="349"/>
      <c r="B317" s="358"/>
      <c r="C317" s="359"/>
      <c r="D317" s="349"/>
    </row>
    <row r="318" spans="1:4" ht="15.75">
      <c r="A318" s="349"/>
      <c r="B318" s="358"/>
      <c r="C318" s="359"/>
      <c r="D318" s="349"/>
    </row>
    <row r="319" spans="1:4" ht="15.75">
      <c r="A319" s="349"/>
      <c r="B319" s="358"/>
      <c r="C319" s="359"/>
      <c r="D319" s="349"/>
    </row>
    <row r="320" spans="1:4" ht="15.75">
      <c r="A320" s="349"/>
      <c r="B320" s="358"/>
      <c r="C320" s="359"/>
      <c r="D320" s="349"/>
    </row>
    <row r="321" spans="1:4" ht="15.75">
      <c r="A321" s="349"/>
      <c r="B321" s="358"/>
      <c r="C321" s="359"/>
      <c r="D321" s="349"/>
    </row>
    <row r="322" spans="1:4" ht="15.75">
      <c r="A322" s="349"/>
      <c r="B322" s="358"/>
      <c r="C322" s="359"/>
      <c r="D322" s="349"/>
    </row>
    <row r="323" spans="1:4" ht="15.75">
      <c r="A323" s="349"/>
      <c r="B323" s="358"/>
      <c r="C323" s="359"/>
      <c r="D323" s="349"/>
    </row>
    <row r="324" spans="1:4" ht="15.75">
      <c r="A324" s="349"/>
      <c r="B324" s="358"/>
      <c r="C324" s="359"/>
      <c r="D324" s="349"/>
    </row>
    <row r="325" spans="1:4" ht="15.75">
      <c r="A325" s="349"/>
      <c r="B325" s="358"/>
      <c r="C325" s="359"/>
      <c r="D325" s="349"/>
    </row>
    <row r="326" spans="1:4" ht="15.75">
      <c r="A326" s="349"/>
      <c r="B326" s="358"/>
      <c r="C326" s="359"/>
      <c r="D326" s="349"/>
    </row>
    <row r="327" spans="1:4" ht="15.75">
      <c r="A327" s="349"/>
      <c r="B327" s="358"/>
      <c r="C327" s="359"/>
      <c r="D327" s="349"/>
    </row>
    <row r="328" spans="1:4" ht="15.75">
      <c r="A328" s="349"/>
      <c r="B328" s="358"/>
      <c r="C328" s="359"/>
      <c r="D328" s="349"/>
    </row>
    <row r="329" spans="1:4" ht="15.75">
      <c r="A329" s="349"/>
      <c r="B329" s="358"/>
      <c r="C329" s="359"/>
      <c r="D329" s="349"/>
    </row>
    <row r="330" spans="1:4" ht="15.75">
      <c r="A330" s="349"/>
      <c r="B330" s="358"/>
      <c r="C330" s="359"/>
      <c r="D330" s="349"/>
    </row>
    <row r="331" spans="1:4" ht="15.75">
      <c r="A331" s="349"/>
      <c r="B331" s="358"/>
      <c r="C331" s="359"/>
      <c r="D331" s="349"/>
    </row>
    <row r="332" spans="1:4" ht="15.75">
      <c r="A332" s="349"/>
      <c r="B332" s="358"/>
      <c r="C332" s="359"/>
      <c r="D332" s="349"/>
    </row>
    <row r="333" spans="1:4" ht="15.75">
      <c r="A333" s="349"/>
      <c r="B333" s="358"/>
      <c r="C333" s="359"/>
      <c r="D333" s="349"/>
    </row>
    <row r="334" spans="1:4" ht="15.75">
      <c r="A334" s="349"/>
      <c r="B334" s="358"/>
      <c r="C334" s="359"/>
      <c r="D334" s="349"/>
    </row>
    <row r="335" spans="1:4" ht="15.75">
      <c r="A335" s="349"/>
      <c r="B335" s="358"/>
      <c r="C335" s="359"/>
      <c r="D335" s="349"/>
    </row>
    <row r="336" spans="1:4" ht="15.75">
      <c r="A336" s="349"/>
      <c r="B336" s="358"/>
      <c r="C336" s="359"/>
      <c r="D336" s="349"/>
    </row>
    <row r="337" spans="1:4" ht="15.75">
      <c r="A337" s="349"/>
      <c r="B337" s="358"/>
      <c r="C337" s="359"/>
      <c r="D337" s="349"/>
    </row>
    <row r="338" spans="1:4" ht="15.75">
      <c r="A338" s="349"/>
      <c r="B338" s="358"/>
      <c r="C338" s="359"/>
      <c r="D338" s="349"/>
    </row>
    <row r="339" spans="1:4" ht="15.75">
      <c r="A339" s="349"/>
      <c r="B339" s="358"/>
      <c r="C339" s="359"/>
      <c r="D339" s="349"/>
    </row>
    <row r="340" spans="1:4" ht="15.75">
      <c r="A340" s="349"/>
      <c r="B340" s="358"/>
      <c r="C340" s="359"/>
      <c r="D340" s="349"/>
    </row>
    <row r="341" spans="1:4" ht="15.75">
      <c r="A341" s="349"/>
      <c r="B341" s="358"/>
      <c r="C341" s="359"/>
      <c r="D341" s="349"/>
    </row>
    <row r="342" spans="1:4" ht="15.75">
      <c r="A342" s="349"/>
      <c r="B342" s="358"/>
      <c r="C342" s="359"/>
      <c r="D342" s="349"/>
    </row>
    <row r="343" spans="1:4" ht="15.75">
      <c r="A343" s="349"/>
      <c r="B343" s="358"/>
      <c r="C343" s="359"/>
      <c r="D343" s="349"/>
    </row>
    <row r="344" spans="1:4" ht="15.75">
      <c r="A344" s="349"/>
      <c r="B344" s="358"/>
      <c r="C344" s="359"/>
      <c r="D344" s="349"/>
    </row>
    <row r="345" spans="1:4" ht="15.75">
      <c r="A345" s="349"/>
      <c r="B345" s="358"/>
      <c r="C345" s="359"/>
      <c r="D345" s="349"/>
    </row>
    <row r="346" spans="1:4" ht="15.75">
      <c r="A346" s="349"/>
      <c r="B346" s="358"/>
      <c r="C346" s="359"/>
      <c r="D346" s="349"/>
    </row>
    <row r="347" spans="1:4" ht="15.75">
      <c r="A347" s="349"/>
      <c r="B347" s="358"/>
      <c r="C347" s="359"/>
      <c r="D347" s="349"/>
    </row>
    <row r="348" spans="1:4" ht="15.75">
      <c r="A348" s="349"/>
      <c r="B348" s="358"/>
      <c r="C348" s="359"/>
      <c r="D348" s="349"/>
    </row>
    <row r="349" spans="1:4" ht="15.75">
      <c r="A349" s="349"/>
      <c r="B349" s="358"/>
      <c r="C349" s="359"/>
      <c r="D349" s="349"/>
    </row>
    <row r="350" spans="1:4" ht="15.75">
      <c r="A350" s="349"/>
      <c r="B350" s="358"/>
      <c r="C350" s="359"/>
      <c r="D350" s="349"/>
    </row>
    <row r="351" spans="1:4" ht="15.75">
      <c r="A351" s="349"/>
      <c r="B351" s="358"/>
      <c r="C351" s="359"/>
      <c r="D351" s="349"/>
    </row>
    <row r="352" spans="1:4" ht="15.75">
      <c r="A352" s="349"/>
      <c r="B352" s="358"/>
      <c r="C352" s="359"/>
      <c r="D352" s="349"/>
    </row>
    <row r="353" spans="1:4" ht="15.75">
      <c r="A353" s="349"/>
      <c r="B353" s="358"/>
      <c r="C353" s="359"/>
      <c r="D353" s="349"/>
    </row>
    <row r="354" spans="1:4" ht="15.75">
      <c r="A354" s="349"/>
      <c r="B354" s="358"/>
      <c r="C354" s="359"/>
      <c r="D354" s="349"/>
    </row>
    <row r="355" spans="1:4" ht="15.75">
      <c r="A355" s="349"/>
      <c r="B355" s="358"/>
      <c r="C355" s="359"/>
      <c r="D355" s="349"/>
    </row>
    <row r="356" spans="1:4" ht="15.75">
      <c r="A356" s="349"/>
      <c r="B356" s="358"/>
      <c r="C356" s="359"/>
      <c r="D356" s="349"/>
    </row>
    <row r="357" spans="1:4" ht="15.75">
      <c r="A357" s="349"/>
      <c r="B357" s="358"/>
      <c r="C357" s="359"/>
      <c r="D357" s="349"/>
    </row>
    <row r="358" spans="1:4" ht="15.75">
      <c r="A358" s="349"/>
      <c r="B358" s="358"/>
      <c r="C358" s="359"/>
      <c r="D358" s="349"/>
    </row>
    <row r="359" spans="1:4" ht="15.75">
      <c r="A359" s="349"/>
      <c r="B359" s="358"/>
      <c r="C359" s="359"/>
      <c r="D359" s="349"/>
    </row>
    <row r="360" spans="1:4" ht="15.75">
      <c r="A360" s="349"/>
      <c r="B360" s="358"/>
      <c r="C360" s="359"/>
      <c r="D360" s="349"/>
    </row>
    <row r="361" spans="1:4" ht="15.75">
      <c r="A361" s="349"/>
      <c r="B361" s="358"/>
      <c r="C361" s="359"/>
      <c r="D361" s="349"/>
    </row>
    <row r="362" spans="1:4" ht="15.75">
      <c r="A362" s="349"/>
      <c r="B362" s="358"/>
      <c r="C362" s="359"/>
      <c r="D362" s="349"/>
    </row>
    <row r="363" spans="1:4" ht="15.75">
      <c r="A363" s="349"/>
      <c r="B363" s="358"/>
      <c r="C363" s="359"/>
      <c r="D363" s="349"/>
    </row>
    <row r="364" spans="1:4" ht="15.75">
      <c r="A364" s="349"/>
      <c r="B364" s="358"/>
      <c r="C364" s="359"/>
      <c r="D364" s="349"/>
    </row>
    <row r="365" spans="1:4" ht="15.75">
      <c r="A365" s="349"/>
      <c r="B365" s="358"/>
      <c r="C365" s="359"/>
      <c r="D365" s="349"/>
    </row>
    <row r="366" spans="1:4" ht="15.75">
      <c r="A366" s="349"/>
      <c r="B366" s="358"/>
      <c r="C366" s="359"/>
      <c r="D366" s="349"/>
    </row>
    <row r="367" spans="1:4" ht="15.75">
      <c r="A367" s="349"/>
      <c r="B367" s="358"/>
      <c r="C367" s="359"/>
      <c r="D367" s="349"/>
    </row>
    <row r="368" spans="1:4" ht="15.75">
      <c r="A368" s="349"/>
      <c r="B368" s="358"/>
      <c r="C368" s="359"/>
      <c r="D368" s="349"/>
    </row>
    <row r="369" spans="1:4" ht="15.75">
      <c r="A369" s="349"/>
      <c r="B369" s="358"/>
      <c r="C369" s="359"/>
      <c r="D369" s="349"/>
    </row>
    <row r="370" spans="1:4" ht="15.75">
      <c r="A370" s="349"/>
      <c r="B370" s="358"/>
      <c r="C370" s="359"/>
      <c r="D370" s="349"/>
    </row>
    <row r="371" spans="1:4" ht="15.75">
      <c r="A371" s="349"/>
      <c r="B371" s="358"/>
      <c r="C371" s="359"/>
      <c r="D371" s="349"/>
    </row>
    <row r="372" spans="1:4" ht="15.75">
      <c r="A372" s="349"/>
      <c r="B372" s="358"/>
      <c r="C372" s="359"/>
      <c r="D372" s="349"/>
    </row>
    <row r="373" spans="1:4" ht="15.75">
      <c r="A373" s="349"/>
      <c r="B373" s="358"/>
      <c r="C373" s="359"/>
      <c r="D373" s="349"/>
    </row>
    <row r="374" spans="1:4" ht="15.75">
      <c r="A374" s="349"/>
      <c r="B374" s="358"/>
      <c r="C374" s="359"/>
      <c r="D374" s="349"/>
    </row>
    <row r="375" spans="1:4" ht="15.75">
      <c r="A375" s="349"/>
      <c r="B375" s="358"/>
      <c r="C375" s="359"/>
      <c r="D375" s="349"/>
    </row>
    <row r="376" spans="1:4" ht="15.75">
      <c r="A376" s="349"/>
      <c r="B376" s="358"/>
      <c r="C376" s="359"/>
      <c r="D376" s="349"/>
    </row>
    <row r="377" spans="1:4" ht="15.75">
      <c r="A377" s="349"/>
      <c r="B377" s="358"/>
      <c r="C377" s="359"/>
      <c r="D377" s="349"/>
    </row>
    <row r="378" spans="1:4" ht="15.75">
      <c r="A378" s="349"/>
      <c r="B378" s="358"/>
      <c r="C378" s="359"/>
      <c r="D378" s="349"/>
    </row>
    <row r="379" spans="1:4" ht="15.75">
      <c r="A379" s="349"/>
      <c r="B379" s="358"/>
      <c r="C379" s="359"/>
      <c r="D379" s="349"/>
    </row>
    <row r="380" spans="1:4" ht="15.75">
      <c r="A380" s="349"/>
      <c r="B380" s="358"/>
      <c r="C380" s="359"/>
      <c r="D380" s="349"/>
    </row>
    <row r="381" spans="1:4" ht="15.75">
      <c r="A381" s="349"/>
      <c r="B381" s="358"/>
      <c r="C381" s="359"/>
      <c r="D381" s="349"/>
    </row>
    <row r="382" spans="1:4" ht="15.75">
      <c r="A382" s="349"/>
      <c r="B382" s="358"/>
      <c r="C382" s="359"/>
      <c r="D382" s="349"/>
    </row>
    <row r="383" spans="1:4" ht="15.75">
      <c r="A383" s="349"/>
      <c r="B383" s="358"/>
      <c r="C383" s="359"/>
      <c r="D383" s="349"/>
    </row>
    <row r="384" spans="1:4" ht="15.75">
      <c r="A384" s="349"/>
      <c r="B384" s="358"/>
      <c r="C384" s="359"/>
      <c r="D384" s="349"/>
    </row>
    <row r="385" spans="1:4" ht="15.75">
      <c r="A385" s="349"/>
      <c r="B385" s="358"/>
      <c r="C385" s="359"/>
      <c r="D385" s="349"/>
    </row>
    <row r="386" spans="1:4" ht="15.75">
      <c r="A386" s="349"/>
      <c r="B386" s="358"/>
      <c r="C386" s="359"/>
      <c r="D386" s="349"/>
    </row>
    <row r="387" spans="1:4" ht="15.75">
      <c r="A387" s="349"/>
      <c r="B387" s="358"/>
      <c r="C387" s="359"/>
      <c r="D387" s="349"/>
    </row>
    <row r="388" spans="1:4" ht="15.75">
      <c r="A388" s="349"/>
      <c r="B388" s="358"/>
      <c r="C388" s="359"/>
      <c r="D388" s="349"/>
    </row>
    <row r="389" spans="1:4" ht="15.75">
      <c r="A389" s="349"/>
      <c r="B389" s="358"/>
      <c r="C389" s="359"/>
      <c r="D389" s="349"/>
    </row>
    <row r="390" spans="1:4" ht="15.75">
      <c r="A390" s="349"/>
      <c r="B390" s="358"/>
      <c r="C390" s="359"/>
      <c r="D390" s="349"/>
    </row>
    <row r="391" spans="1:4" ht="15.75">
      <c r="A391" s="349"/>
      <c r="B391" s="358"/>
      <c r="C391" s="359"/>
      <c r="D391" s="349"/>
    </row>
    <row r="392" spans="1:4" ht="15.75">
      <c r="A392" s="349"/>
      <c r="B392" s="358"/>
      <c r="C392" s="359"/>
      <c r="D392" s="349"/>
    </row>
    <row r="393" spans="1:4" ht="15.75">
      <c r="A393" s="349"/>
      <c r="B393" s="358"/>
      <c r="C393" s="359"/>
      <c r="D393" s="349"/>
    </row>
    <row r="394" spans="1:4" ht="15.75">
      <c r="A394" s="349"/>
      <c r="B394" s="358"/>
      <c r="C394" s="359"/>
      <c r="D394" s="349"/>
    </row>
    <row r="395" spans="1:4" ht="15.75">
      <c r="A395" s="349"/>
      <c r="B395" s="358"/>
      <c r="C395" s="359"/>
      <c r="D395" s="349"/>
    </row>
    <row r="396" spans="1:4" ht="15.75">
      <c r="A396" s="349"/>
      <c r="B396" s="358"/>
      <c r="C396" s="359"/>
      <c r="D396" s="349"/>
    </row>
    <row r="397" spans="1:4" ht="15.75">
      <c r="A397" s="349"/>
      <c r="B397" s="358"/>
      <c r="C397" s="359"/>
      <c r="D397" s="349"/>
    </row>
    <row r="398" spans="1:4" ht="15.75">
      <c r="A398" s="349"/>
      <c r="B398" s="358"/>
      <c r="C398" s="359"/>
      <c r="D398" s="349"/>
    </row>
    <row r="399" spans="1:4" ht="15.75">
      <c r="A399" s="349"/>
      <c r="B399" s="358"/>
      <c r="C399" s="359"/>
      <c r="D399" s="349"/>
    </row>
    <row r="400" spans="1:4" ht="15.75">
      <c r="A400" s="349"/>
      <c r="B400" s="358"/>
      <c r="C400" s="359"/>
      <c r="D400" s="349"/>
    </row>
    <row r="401" spans="1:4" ht="15.75">
      <c r="A401" s="349"/>
      <c r="B401" s="358"/>
      <c r="C401" s="359"/>
      <c r="D401" s="349"/>
    </row>
    <row r="402" spans="1:4" ht="15.75">
      <c r="A402" s="349"/>
      <c r="B402" s="358"/>
      <c r="C402" s="359"/>
      <c r="D402" s="349"/>
    </row>
    <row r="403" spans="1:4" ht="15.75">
      <c r="A403" s="349"/>
      <c r="B403" s="358"/>
      <c r="C403" s="359"/>
      <c r="D403" s="349"/>
    </row>
    <row r="404" spans="1:4" ht="15.75">
      <c r="A404" s="349"/>
      <c r="B404" s="358"/>
      <c r="C404" s="359"/>
      <c r="D404" s="349"/>
    </row>
    <row r="405" spans="1:4" ht="15.75">
      <c r="A405" s="349"/>
      <c r="B405" s="358"/>
      <c r="C405" s="359"/>
      <c r="D405" s="349"/>
    </row>
    <row r="406" spans="1:4" ht="15.75">
      <c r="A406" s="349"/>
      <c r="B406" s="358"/>
      <c r="C406" s="359"/>
      <c r="D406" s="349"/>
    </row>
    <row r="407" spans="1:4" ht="15.75">
      <c r="A407" s="349"/>
      <c r="B407" s="358"/>
      <c r="C407" s="359"/>
      <c r="D407" s="349"/>
    </row>
    <row r="408" spans="1:4" ht="15.75">
      <c r="A408" s="349"/>
      <c r="B408" s="358"/>
      <c r="C408" s="359"/>
      <c r="D408" s="349"/>
    </row>
    <row r="409" spans="1:4" ht="15.75">
      <c r="A409" s="349"/>
      <c r="B409" s="358"/>
      <c r="C409" s="359"/>
      <c r="D409" s="349"/>
    </row>
    <row r="410" spans="1:4" ht="15.75">
      <c r="A410" s="349"/>
      <c r="B410" s="358"/>
      <c r="C410" s="359"/>
      <c r="D410" s="349"/>
    </row>
    <row r="411" spans="1:4" ht="15.75">
      <c r="A411" s="349"/>
      <c r="B411" s="358"/>
      <c r="C411" s="359"/>
      <c r="D411" s="349"/>
    </row>
    <row r="412" spans="1:4" ht="15.75">
      <c r="A412" s="349"/>
      <c r="B412" s="358"/>
      <c r="C412" s="359"/>
      <c r="D412" s="349"/>
    </row>
    <row r="413" spans="1:4" ht="15.75">
      <c r="A413" s="349"/>
      <c r="B413" s="358"/>
      <c r="C413" s="359"/>
      <c r="D413" s="349"/>
    </row>
    <row r="414" spans="1:4" ht="15.75">
      <c r="A414" s="349"/>
      <c r="B414" s="358"/>
      <c r="C414" s="359"/>
      <c r="D414" s="349"/>
    </row>
    <row r="415" spans="1:4" ht="15.75">
      <c r="A415" s="349"/>
      <c r="B415" s="358"/>
      <c r="C415" s="359"/>
      <c r="D415" s="349"/>
    </row>
    <row r="416" spans="1:4" ht="15.75">
      <c r="A416" s="349"/>
      <c r="B416" s="358"/>
      <c r="C416" s="359"/>
      <c r="D416" s="349"/>
    </row>
    <row r="417" spans="1:4" ht="15.75">
      <c r="A417" s="349"/>
      <c r="B417" s="358"/>
      <c r="C417" s="359"/>
      <c r="D417" s="349"/>
    </row>
    <row r="418" spans="1:4" ht="15.75">
      <c r="A418" s="349"/>
      <c r="B418" s="358"/>
      <c r="C418" s="359"/>
      <c r="D418" s="349"/>
    </row>
    <row r="419" spans="1:4" ht="15.75">
      <c r="A419" s="349"/>
      <c r="B419" s="358"/>
      <c r="C419" s="359"/>
      <c r="D419" s="349"/>
    </row>
    <row r="420" spans="1:4" ht="15.75">
      <c r="A420" s="349"/>
      <c r="B420" s="358"/>
      <c r="C420" s="359"/>
      <c r="D420" s="349"/>
    </row>
    <row r="421" spans="1:4" ht="15.75">
      <c r="A421" s="349"/>
      <c r="B421" s="358"/>
      <c r="C421" s="359"/>
      <c r="D421" s="349"/>
    </row>
    <row r="422" spans="1:4" ht="15.75">
      <c r="A422" s="349"/>
      <c r="B422" s="358"/>
      <c r="C422" s="359"/>
      <c r="D422" s="349"/>
    </row>
    <row r="423" spans="1:4" ht="15.75">
      <c r="A423" s="349"/>
      <c r="B423" s="358"/>
      <c r="C423" s="359"/>
      <c r="D423" s="349"/>
    </row>
    <row r="424" spans="1:4" ht="15.75">
      <c r="A424" s="349"/>
      <c r="B424" s="358"/>
      <c r="C424" s="359"/>
      <c r="D424" s="349"/>
    </row>
    <row r="425" spans="1:4" ht="15.75">
      <c r="A425" s="349"/>
      <c r="B425" s="358"/>
      <c r="C425" s="359"/>
      <c r="D425" s="349"/>
    </row>
    <row r="426" spans="1:4" ht="15.75">
      <c r="A426" s="349"/>
      <c r="B426" s="358"/>
      <c r="C426" s="359"/>
      <c r="D426" s="349"/>
    </row>
    <row r="427" spans="1:4" ht="15.75">
      <c r="A427" s="349"/>
      <c r="B427" s="358"/>
      <c r="C427" s="359"/>
      <c r="D427" s="349"/>
    </row>
    <row r="428" spans="1:4" ht="15.75">
      <c r="A428" s="349"/>
      <c r="B428" s="358"/>
      <c r="C428" s="359"/>
      <c r="D428" s="349"/>
    </row>
    <row r="429" spans="1:4" ht="15.75">
      <c r="A429" s="349"/>
      <c r="B429" s="358"/>
      <c r="C429" s="359"/>
      <c r="D429" s="349"/>
    </row>
    <row r="430" spans="1:4" ht="15.75">
      <c r="A430" s="349"/>
      <c r="B430" s="358"/>
      <c r="C430" s="359"/>
      <c r="D430" s="349"/>
    </row>
    <row r="431" spans="1:4" ht="15.75">
      <c r="A431" s="349"/>
      <c r="B431" s="358"/>
      <c r="C431" s="359"/>
      <c r="D431" s="349"/>
    </row>
    <row r="432" spans="1:4" ht="15.75">
      <c r="A432" s="349"/>
      <c r="B432" s="358"/>
      <c r="C432" s="359"/>
      <c r="D432" s="349"/>
    </row>
    <row r="433" spans="1:4" ht="15.75">
      <c r="A433" s="349"/>
      <c r="B433" s="358"/>
      <c r="C433" s="359"/>
      <c r="D433" s="349"/>
    </row>
    <row r="434" spans="1:4" ht="15.75">
      <c r="A434" s="349"/>
      <c r="B434" s="358"/>
      <c r="C434" s="359"/>
      <c r="D434" s="349"/>
    </row>
    <row r="435" spans="1:4" ht="15.75">
      <c r="A435" s="349"/>
      <c r="B435" s="358"/>
      <c r="C435" s="359"/>
      <c r="D435" s="349"/>
    </row>
    <row r="436" spans="1:4" ht="15.75">
      <c r="A436" s="349"/>
      <c r="B436" s="358"/>
      <c r="C436" s="359"/>
      <c r="D436" s="349"/>
    </row>
    <row r="437" spans="1:4" ht="15.75">
      <c r="A437" s="349"/>
      <c r="B437" s="358"/>
      <c r="C437" s="359"/>
      <c r="D437" s="349"/>
    </row>
    <row r="438" spans="1:4" ht="15.75">
      <c r="A438" s="349"/>
      <c r="B438" s="358"/>
      <c r="C438" s="359"/>
      <c r="D438" s="349"/>
    </row>
    <row r="439" spans="1:4" ht="15.75">
      <c r="A439" s="349"/>
      <c r="B439" s="358"/>
      <c r="C439" s="359"/>
      <c r="D439" s="349"/>
    </row>
    <row r="440" spans="1:4" ht="15.75">
      <c r="A440" s="349"/>
      <c r="B440" s="358"/>
      <c r="C440" s="359"/>
      <c r="D440" s="349"/>
    </row>
    <row r="441" spans="1:4" ht="15.75">
      <c r="A441" s="349"/>
      <c r="B441" s="358"/>
      <c r="C441" s="359"/>
      <c r="D441" s="349"/>
    </row>
    <row r="442" spans="1:4" ht="15.75">
      <c r="A442" s="349"/>
      <c r="B442" s="358"/>
      <c r="C442" s="359"/>
      <c r="D442" s="349"/>
    </row>
    <row r="443" spans="1:4" ht="15.75">
      <c r="A443" s="349"/>
      <c r="B443" s="358"/>
      <c r="C443" s="359"/>
      <c r="D443" s="349"/>
    </row>
    <row r="444" spans="1:4" ht="15.75">
      <c r="A444" s="349"/>
      <c r="B444" s="358"/>
      <c r="C444" s="359"/>
      <c r="D444" s="349"/>
    </row>
    <row r="445" spans="1:4" ht="15.75">
      <c r="A445" s="349"/>
      <c r="B445" s="358"/>
      <c r="C445" s="359"/>
      <c r="D445" s="349"/>
    </row>
    <row r="446" spans="1:4" ht="15.75">
      <c r="A446" s="349"/>
      <c r="B446" s="358"/>
      <c r="C446" s="359"/>
      <c r="D446" s="349"/>
    </row>
    <row r="447" spans="1:4" ht="15.75">
      <c r="A447" s="349"/>
      <c r="B447" s="358"/>
      <c r="C447" s="359"/>
      <c r="D447" s="349"/>
    </row>
    <row r="448" spans="1:4" ht="15.75">
      <c r="A448" s="349"/>
      <c r="B448" s="358"/>
      <c r="C448" s="359"/>
      <c r="D448" s="349"/>
    </row>
    <row r="449" spans="1:4" ht="15.75">
      <c r="A449" s="349"/>
      <c r="B449" s="358"/>
      <c r="C449" s="359"/>
      <c r="D449" s="349"/>
    </row>
    <row r="450" spans="1:4" ht="15.75">
      <c r="A450" s="349"/>
      <c r="B450" s="358"/>
      <c r="C450" s="359"/>
      <c r="D450" s="349"/>
    </row>
    <row r="451" spans="1:4" ht="15.75">
      <c r="A451" s="349"/>
      <c r="B451" s="358"/>
      <c r="C451" s="359"/>
      <c r="D451" s="349"/>
    </row>
    <row r="452" spans="1:4" ht="15.75">
      <c r="A452" s="349"/>
      <c r="B452" s="358"/>
      <c r="C452" s="359"/>
      <c r="D452" s="349"/>
    </row>
    <row r="453" spans="1:4" ht="15.75">
      <c r="A453" s="349"/>
      <c r="B453" s="358"/>
      <c r="C453" s="359"/>
      <c r="D453" s="349"/>
    </row>
    <row r="454" spans="1:4" ht="15.75">
      <c r="A454" s="349"/>
      <c r="B454" s="358"/>
      <c r="C454" s="359"/>
      <c r="D454" s="349"/>
    </row>
    <row r="455" spans="1:4" ht="15.75">
      <c r="A455" s="349"/>
      <c r="B455" s="358"/>
      <c r="C455" s="359"/>
      <c r="D455" s="349"/>
    </row>
    <row r="456" spans="1:4" ht="15.75">
      <c r="A456" s="349"/>
      <c r="B456" s="358"/>
      <c r="C456" s="359"/>
      <c r="D456" s="349"/>
    </row>
    <row r="457" spans="1:4" ht="15.75">
      <c r="A457" s="349"/>
      <c r="B457" s="358"/>
      <c r="C457" s="359"/>
      <c r="D457" s="349"/>
    </row>
    <row r="458" spans="1:4" ht="15.75">
      <c r="A458" s="349"/>
      <c r="B458" s="358"/>
      <c r="C458" s="359"/>
      <c r="D458" s="349"/>
    </row>
    <row r="459" spans="1:4" ht="15.75">
      <c r="A459" s="349"/>
      <c r="B459" s="358"/>
      <c r="C459" s="359"/>
      <c r="D459" s="349"/>
    </row>
    <row r="460" spans="1:4" ht="15.75">
      <c r="A460" s="349"/>
      <c r="B460" s="358"/>
      <c r="C460" s="359"/>
      <c r="D460" s="349"/>
    </row>
    <row r="461" spans="1:4" ht="15.75">
      <c r="A461" s="349"/>
      <c r="B461" s="358"/>
      <c r="C461" s="359"/>
      <c r="D461" s="349"/>
    </row>
    <row r="462" spans="1:4" ht="15.75">
      <c r="A462" s="349"/>
      <c r="B462" s="358"/>
      <c r="C462" s="359"/>
      <c r="D462" s="349"/>
    </row>
    <row r="463" spans="1:4" ht="15.75">
      <c r="A463" s="349"/>
      <c r="B463" s="358"/>
      <c r="C463" s="359"/>
      <c r="D463" s="349"/>
    </row>
    <row r="464" spans="1:4" ht="15.75">
      <c r="A464" s="349"/>
      <c r="B464" s="358"/>
      <c r="C464" s="359"/>
      <c r="D464" s="349"/>
    </row>
    <row r="465" spans="1:4" ht="15.75">
      <c r="A465" s="349"/>
      <c r="B465" s="358"/>
      <c r="C465" s="359"/>
      <c r="D465" s="349"/>
    </row>
    <row r="466" spans="1:4" ht="15.75">
      <c r="A466" s="349"/>
      <c r="B466" s="358"/>
      <c r="C466" s="359"/>
      <c r="D466" s="349"/>
    </row>
    <row r="467" spans="1:4" ht="15.75">
      <c r="A467" s="349"/>
      <c r="B467" s="358"/>
      <c r="C467" s="359"/>
      <c r="D467" s="349"/>
    </row>
    <row r="468" spans="1:4" ht="15.75">
      <c r="A468" s="349"/>
      <c r="B468" s="358"/>
      <c r="C468" s="359"/>
      <c r="D468" s="349"/>
    </row>
    <row r="469" spans="1:4" ht="15.75">
      <c r="A469" s="349"/>
      <c r="B469" s="358"/>
      <c r="C469" s="359"/>
      <c r="D469" s="349"/>
    </row>
    <row r="470" spans="1:4" ht="15.75">
      <c r="A470" s="349"/>
      <c r="B470" s="358"/>
      <c r="C470" s="359"/>
      <c r="D470" s="349"/>
    </row>
    <row r="471" spans="1:4" ht="15.75">
      <c r="A471" s="349"/>
      <c r="B471" s="358"/>
      <c r="C471" s="359"/>
      <c r="D471" s="349"/>
    </row>
    <row r="472" spans="1:4" ht="15.75">
      <c r="A472" s="349"/>
      <c r="B472" s="358"/>
      <c r="C472" s="359"/>
      <c r="D472" s="349"/>
    </row>
    <row r="473" spans="1:4" ht="15.75">
      <c r="A473" s="349"/>
      <c r="B473" s="358"/>
      <c r="C473" s="359"/>
      <c r="D473" s="349"/>
    </row>
    <row r="474" spans="1:4" ht="15.75">
      <c r="A474" s="349"/>
      <c r="B474" s="358"/>
      <c r="C474" s="359"/>
      <c r="D474" s="349"/>
    </row>
    <row r="475" spans="1:4" ht="15.75">
      <c r="A475" s="349"/>
      <c r="B475" s="358"/>
      <c r="C475" s="359"/>
      <c r="D475" s="349"/>
    </row>
    <row r="476" spans="1:4" ht="15.75">
      <c r="A476" s="349"/>
      <c r="B476" s="358"/>
      <c r="C476" s="359"/>
      <c r="D476" s="349"/>
    </row>
    <row r="477" spans="1:4" ht="15.75">
      <c r="A477" s="349"/>
      <c r="B477" s="358"/>
      <c r="C477" s="359"/>
      <c r="D477" s="349"/>
    </row>
    <row r="478" spans="1:4" ht="15.75">
      <c r="A478" s="349"/>
      <c r="B478" s="358"/>
      <c r="C478" s="359"/>
      <c r="D478" s="349"/>
    </row>
    <row r="479" spans="1:4" ht="15.75">
      <c r="A479" s="349"/>
      <c r="B479" s="358"/>
      <c r="C479" s="359"/>
      <c r="D479" s="349"/>
    </row>
    <row r="480" spans="1:4" ht="15.75">
      <c r="A480" s="349"/>
      <c r="B480" s="358"/>
      <c r="C480" s="359"/>
      <c r="D480" s="349"/>
    </row>
    <row r="481" spans="1:4" ht="15.75">
      <c r="A481" s="349"/>
      <c r="B481" s="358"/>
      <c r="C481" s="359"/>
      <c r="D481" s="349"/>
    </row>
    <row r="482" spans="1:4" ht="15.75">
      <c r="A482" s="349"/>
      <c r="B482" s="358"/>
      <c r="C482" s="359"/>
      <c r="D482" s="349"/>
    </row>
    <row r="483" spans="1:4" ht="15.75">
      <c r="A483" s="349"/>
      <c r="B483" s="358"/>
      <c r="C483" s="359"/>
      <c r="D483" s="349"/>
    </row>
    <row r="484" spans="1:4" ht="15.75">
      <c r="A484" s="349"/>
      <c r="B484" s="358"/>
      <c r="C484" s="359"/>
      <c r="D484" s="349"/>
    </row>
    <row r="485" spans="1:4" ht="15.75">
      <c r="A485" s="349"/>
      <c r="B485" s="358"/>
      <c r="C485" s="359"/>
      <c r="D485" s="349"/>
    </row>
    <row r="486" spans="1:4" ht="15.75">
      <c r="A486" s="349"/>
      <c r="B486" s="358"/>
      <c r="C486" s="359"/>
      <c r="D486" s="349"/>
    </row>
    <row r="487" spans="1:4" ht="15.75">
      <c r="A487" s="349"/>
      <c r="B487" s="358"/>
      <c r="C487" s="359"/>
      <c r="D487" s="349"/>
    </row>
    <row r="488" spans="1:4" ht="15.75">
      <c r="A488" s="349"/>
      <c r="B488" s="358"/>
      <c r="C488" s="359"/>
      <c r="D488" s="349"/>
    </row>
    <row r="489" spans="1:4" ht="15.75">
      <c r="A489" s="349"/>
      <c r="B489" s="358"/>
      <c r="C489" s="359"/>
      <c r="D489" s="349"/>
    </row>
    <row r="490" spans="1:4" ht="15.75">
      <c r="A490" s="349"/>
      <c r="B490" s="358"/>
      <c r="C490" s="359"/>
      <c r="D490" s="349"/>
    </row>
    <row r="491" spans="1:4" ht="15.75">
      <c r="A491" s="349"/>
      <c r="B491" s="358"/>
      <c r="C491" s="359"/>
      <c r="D491" s="349"/>
    </row>
    <row r="492" spans="1:4" ht="15.75">
      <c r="A492" s="349"/>
      <c r="B492" s="358"/>
      <c r="C492" s="359"/>
      <c r="D492" s="349"/>
    </row>
    <row r="493" spans="1:4" ht="15.75">
      <c r="A493" s="349"/>
      <c r="B493" s="358"/>
      <c r="C493" s="359"/>
      <c r="D493" s="349"/>
    </row>
    <row r="494" spans="1:4" ht="15.75">
      <c r="A494" s="349"/>
      <c r="B494" s="358"/>
      <c r="C494" s="359"/>
      <c r="D494" s="349"/>
    </row>
    <row r="495" spans="1:4" ht="15.75">
      <c r="A495" s="349"/>
      <c r="B495" s="358"/>
      <c r="C495" s="359"/>
      <c r="D495" s="349"/>
    </row>
    <row r="496" spans="1:4" ht="15.75">
      <c r="A496" s="349"/>
      <c r="B496" s="358"/>
      <c r="C496" s="359"/>
      <c r="D496" s="349"/>
    </row>
    <row r="497" spans="1:4" ht="15.75">
      <c r="A497" s="349"/>
      <c r="B497" s="358"/>
      <c r="C497" s="359"/>
      <c r="D497" s="349"/>
    </row>
    <row r="498" spans="1:4" ht="15.75">
      <c r="A498" s="349"/>
      <c r="B498" s="358"/>
      <c r="C498" s="359"/>
      <c r="D498" s="349"/>
    </row>
    <row r="499" spans="1:4" ht="15.75">
      <c r="A499" s="349"/>
      <c r="B499" s="358"/>
      <c r="C499" s="359"/>
      <c r="D499" s="349"/>
    </row>
    <row r="500" spans="1:4" ht="15.75">
      <c r="A500" s="349"/>
      <c r="B500" s="358"/>
      <c r="C500" s="359"/>
      <c r="D500" s="349"/>
    </row>
    <row r="501" spans="1:4" ht="15.75">
      <c r="A501" s="349"/>
      <c r="B501" s="358"/>
      <c r="C501" s="359"/>
      <c r="D501" s="349"/>
    </row>
    <row r="502" spans="1:4" ht="15.75">
      <c r="A502" s="349"/>
      <c r="B502" s="358"/>
      <c r="C502" s="359"/>
      <c r="D502" s="349"/>
    </row>
    <row r="503" spans="1:4" ht="15.75">
      <c r="A503" s="349"/>
      <c r="B503" s="358"/>
      <c r="C503" s="359"/>
      <c r="D503" s="349"/>
    </row>
    <row r="504" spans="1:4" ht="15.75">
      <c r="A504" s="349"/>
      <c r="B504" s="358"/>
      <c r="C504" s="359"/>
      <c r="D504" s="349"/>
    </row>
    <row r="505" spans="1:4" ht="15.75">
      <c r="A505" s="349"/>
      <c r="B505" s="358"/>
      <c r="C505" s="359"/>
      <c r="D505" s="349"/>
    </row>
    <row r="506" spans="1:4" ht="15.75">
      <c r="A506" s="349"/>
      <c r="B506" s="358"/>
      <c r="C506" s="359"/>
      <c r="D506" s="349"/>
    </row>
    <row r="507" spans="1:4" ht="15.75">
      <c r="A507" s="349"/>
      <c r="B507" s="358"/>
      <c r="C507" s="359"/>
      <c r="D507" s="349"/>
    </row>
    <row r="508" spans="1:4" ht="15.75">
      <c r="A508" s="349"/>
      <c r="B508" s="358"/>
      <c r="C508" s="359"/>
      <c r="D508" s="349"/>
    </row>
    <row r="509" spans="1:4" ht="15.75">
      <c r="A509" s="349"/>
      <c r="B509" s="358"/>
      <c r="C509" s="359"/>
      <c r="D509" s="349"/>
    </row>
    <row r="510" spans="1:4" ht="15.75">
      <c r="A510" s="349"/>
      <c r="B510" s="358"/>
      <c r="C510" s="359"/>
      <c r="D510" s="349"/>
    </row>
    <row r="511" spans="1:4" ht="15.75">
      <c r="A511" s="349"/>
      <c r="B511" s="358"/>
      <c r="C511" s="359"/>
      <c r="D511" s="349"/>
    </row>
    <row r="512" spans="1:4" ht="15.75">
      <c r="A512" s="349"/>
      <c r="B512" s="358"/>
      <c r="C512" s="359"/>
      <c r="D512" s="349"/>
    </row>
    <row r="513" spans="1:4" ht="15.75">
      <c r="A513" s="349"/>
      <c r="B513" s="358"/>
      <c r="C513" s="359"/>
      <c r="D513" s="349"/>
    </row>
    <row r="514" spans="1:4" ht="15.75">
      <c r="A514" s="349"/>
      <c r="B514" s="358"/>
      <c r="C514" s="359"/>
      <c r="D514" s="349"/>
    </row>
    <row r="515" spans="1:4" ht="15.75">
      <c r="A515" s="349"/>
      <c r="B515" s="358"/>
      <c r="C515" s="359"/>
      <c r="D515" s="349"/>
    </row>
    <row r="516" spans="1:4" ht="15.75">
      <c r="A516" s="349"/>
      <c r="B516" s="358"/>
      <c r="C516" s="359"/>
      <c r="D516" s="349"/>
    </row>
    <row r="517" spans="1:4" ht="15.75">
      <c r="A517" s="349"/>
      <c r="B517" s="358"/>
      <c r="C517" s="359"/>
      <c r="D517" s="349"/>
    </row>
    <row r="518" spans="1:4" ht="15.75">
      <c r="A518" s="349"/>
      <c r="B518" s="358"/>
      <c r="C518" s="359"/>
      <c r="D518" s="349"/>
    </row>
    <row r="519" spans="1:4" ht="15.75">
      <c r="A519" s="349"/>
      <c r="B519" s="358"/>
      <c r="C519" s="359"/>
      <c r="D519" s="349"/>
    </row>
    <row r="520" spans="1:4" ht="15.75">
      <c r="A520" s="349"/>
      <c r="B520" s="358"/>
      <c r="C520" s="359"/>
      <c r="D520" s="349"/>
    </row>
    <row r="521" spans="1:4" ht="15.75">
      <c r="A521" s="349"/>
      <c r="B521" s="358"/>
      <c r="C521" s="359"/>
      <c r="D521" s="349"/>
    </row>
    <row r="522" spans="1:4" ht="15.75">
      <c r="A522" s="349"/>
      <c r="B522" s="358"/>
      <c r="C522" s="359"/>
      <c r="D522" s="349"/>
    </row>
    <row r="523" spans="1:4" ht="15.75">
      <c r="A523" s="349"/>
      <c r="B523" s="358"/>
      <c r="C523" s="359"/>
      <c r="D523" s="349"/>
    </row>
    <row r="524" spans="1:4" ht="15.75">
      <c r="A524" s="349"/>
      <c r="B524" s="358"/>
      <c r="C524" s="359"/>
      <c r="D524" s="349"/>
    </row>
    <row r="525" spans="1:4" ht="15.75">
      <c r="A525" s="349"/>
      <c r="B525" s="358"/>
      <c r="C525" s="359"/>
      <c r="D525" s="349"/>
    </row>
    <row r="526" spans="1:4" ht="15.75">
      <c r="A526" s="349"/>
      <c r="B526" s="358"/>
      <c r="C526" s="359"/>
      <c r="D526" s="349"/>
    </row>
    <row r="527" spans="1:4" ht="15.75">
      <c r="A527" s="349"/>
      <c r="B527" s="358"/>
      <c r="C527" s="359"/>
      <c r="D527" s="349"/>
    </row>
    <row r="528" spans="1:4" ht="15.75">
      <c r="A528" s="349"/>
      <c r="B528" s="358"/>
      <c r="C528" s="359"/>
      <c r="D528" s="349"/>
    </row>
    <row r="529" spans="1:4" ht="15.75">
      <c r="A529" s="349"/>
      <c r="B529" s="358"/>
      <c r="C529" s="359"/>
      <c r="D529" s="349"/>
    </row>
    <row r="530" spans="1:4" ht="15.75">
      <c r="A530" s="349"/>
      <c r="B530" s="358"/>
      <c r="C530" s="359"/>
      <c r="D530" s="349"/>
    </row>
    <row r="531" spans="1:4" ht="15.75">
      <c r="A531" s="349"/>
      <c r="B531" s="358"/>
      <c r="C531" s="359"/>
      <c r="D531" s="349"/>
    </row>
    <row r="532" spans="1:4" ht="15.75">
      <c r="A532" s="349"/>
      <c r="B532" s="358"/>
      <c r="C532" s="359"/>
      <c r="D532" s="349"/>
    </row>
    <row r="533" spans="1:4" ht="15.75">
      <c r="A533" s="349"/>
      <c r="B533" s="358"/>
      <c r="C533" s="359"/>
      <c r="D533" s="349"/>
    </row>
    <row r="534" spans="1:4" ht="15.75">
      <c r="A534" s="349"/>
      <c r="B534" s="358"/>
      <c r="C534" s="359"/>
      <c r="D534" s="349"/>
    </row>
    <row r="535" spans="1:4" ht="15.75">
      <c r="A535" s="349"/>
      <c r="B535" s="358"/>
      <c r="C535" s="359"/>
      <c r="D535" s="349"/>
    </row>
    <row r="536" spans="1:4" ht="15.75">
      <c r="A536" s="349"/>
      <c r="B536" s="358"/>
      <c r="C536" s="359"/>
      <c r="D536" s="349"/>
    </row>
    <row r="537" spans="1:4" ht="15.75">
      <c r="A537" s="349"/>
      <c r="B537" s="358"/>
      <c r="C537" s="359"/>
      <c r="D537" s="349"/>
    </row>
    <row r="538" spans="1:4" ht="15.75">
      <c r="A538" s="349"/>
      <c r="B538" s="358"/>
      <c r="C538" s="359"/>
      <c r="D538" s="349"/>
    </row>
    <row r="539" spans="1:4" ht="15.75">
      <c r="A539" s="349"/>
      <c r="B539" s="358"/>
      <c r="C539" s="359"/>
      <c r="D539" s="349"/>
    </row>
    <row r="540" spans="1:4" ht="15.75">
      <c r="A540" s="349"/>
      <c r="B540" s="358"/>
      <c r="C540" s="359"/>
      <c r="D540" s="349"/>
    </row>
    <row r="541" spans="1:4" ht="15.75">
      <c r="A541" s="349"/>
      <c r="B541" s="358"/>
      <c r="C541" s="359"/>
      <c r="D541" s="349"/>
    </row>
    <row r="542" spans="1:4" ht="15.75">
      <c r="A542" s="349"/>
      <c r="B542" s="358"/>
      <c r="C542" s="359"/>
      <c r="D542" s="349"/>
    </row>
    <row r="543" spans="1:4" ht="15.75">
      <c r="A543" s="349"/>
      <c r="B543" s="358"/>
      <c r="C543" s="359"/>
      <c r="D543" s="349"/>
    </row>
    <row r="544" spans="1:4" ht="15.75">
      <c r="A544" s="349"/>
      <c r="B544" s="358"/>
      <c r="C544" s="359"/>
      <c r="D544" s="349"/>
    </row>
    <row r="545" spans="1:4" ht="15.75">
      <c r="A545" s="349"/>
      <c r="B545" s="358"/>
      <c r="C545" s="359"/>
      <c r="D545" s="349"/>
    </row>
    <row r="546" spans="1:4" ht="15.75">
      <c r="A546" s="349"/>
      <c r="B546" s="358"/>
      <c r="C546" s="359"/>
      <c r="D546" s="349"/>
    </row>
    <row r="547" spans="1:4" ht="15.75">
      <c r="A547" s="349"/>
      <c r="B547" s="358"/>
      <c r="C547" s="359"/>
      <c r="D547" s="349"/>
    </row>
    <row r="548" spans="1:4" ht="15.75">
      <c r="A548" s="349"/>
      <c r="B548" s="358"/>
      <c r="C548" s="359"/>
      <c r="D548" s="349"/>
    </row>
    <row r="549" spans="1:4" ht="15.75">
      <c r="A549" s="349"/>
      <c r="B549" s="358"/>
      <c r="C549" s="359"/>
      <c r="D549" s="349"/>
    </row>
    <row r="550" spans="1:4" ht="15.75">
      <c r="A550" s="349"/>
      <c r="B550" s="358"/>
      <c r="C550" s="359"/>
      <c r="D550" s="349"/>
    </row>
    <row r="551" spans="1:4" ht="15.75">
      <c r="A551" s="349"/>
      <c r="B551" s="358"/>
      <c r="C551" s="359"/>
      <c r="D551" s="349"/>
    </row>
    <row r="552" spans="1:4" ht="15.75">
      <c r="A552" s="349"/>
      <c r="B552" s="358"/>
      <c r="C552" s="359"/>
      <c r="D552" s="349"/>
    </row>
    <row r="553" spans="1:4" ht="15.75">
      <c r="A553" s="349"/>
      <c r="B553" s="358"/>
      <c r="C553" s="359"/>
      <c r="D553" s="349"/>
    </row>
    <row r="554" spans="1:4" ht="15.75">
      <c r="A554" s="349"/>
      <c r="B554" s="358"/>
      <c r="C554" s="359"/>
      <c r="D554" s="349"/>
    </row>
    <row r="555" spans="1:4" ht="15.75">
      <c r="A555" s="349"/>
      <c r="B555" s="358"/>
      <c r="C555" s="359"/>
      <c r="D555" s="349"/>
    </row>
    <row r="556" spans="1:4" ht="15.75">
      <c r="A556" s="349"/>
      <c r="B556" s="358"/>
      <c r="C556" s="359"/>
      <c r="D556" s="349"/>
    </row>
    <row r="557" spans="1:4" ht="15.75">
      <c r="A557" s="349"/>
      <c r="B557" s="358"/>
      <c r="C557" s="359"/>
      <c r="D557" s="349"/>
    </row>
    <row r="558" spans="1:4" ht="15.75">
      <c r="A558" s="349"/>
      <c r="B558" s="358"/>
      <c r="C558" s="359"/>
      <c r="D558" s="349"/>
    </row>
    <row r="559" spans="1:4" ht="15.75">
      <c r="A559" s="349"/>
      <c r="B559" s="358"/>
      <c r="C559" s="359"/>
      <c r="D559" s="349"/>
    </row>
    <row r="560" spans="1:4" ht="15.75">
      <c r="A560" s="349"/>
      <c r="B560" s="358"/>
      <c r="C560" s="359"/>
      <c r="D560" s="349"/>
    </row>
    <row r="561" spans="1:4" ht="15.75">
      <c r="A561" s="349"/>
      <c r="B561" s="358"/>
      <c r="C561" s="359"/>
      <c r="D561" s="349"/>
    </row>
    <row r="562" spans="1:4" ht="15.75">
      <c r="A562" s="349"/>
      <c r="B562" s="358"/>
      <c r="C562" s="359"/>
      <c r="D562" s="349"/>
    </row>
    <row r="563" spans="1:4" ht="15.75">
      <c r="A563" s="349"/>
      <c r="B563" s="358"/>
      <c r="C563" s="359"/>
      <c r="D563" s="349"/>
    </row>
    <row r="564" spans="1:4" ht="15.75">
      <c r="A564" s="349"/>
      <c r="B564" s="358"/>
      <c r="C564" s="359"/>
      <c r="D564" s="349"/>
    </row>
    <row r="565" spans="1:4" ht="15.75">
      <c r="A565" s="349"/>
      <c r="B565" s="358"/>
      <c r="C565" s="359"/>
      <c r="D565" s="349"/>
    </row>
    <row r="566" spans="1:4" ht="15.75">
      <c r="A566" s="349"/>
      <c r="B566" s="358"/>
      <c r="C566" s="359"/>
      <c r="D566" s="349"/>
    </row>
    <row r="567" spans="1:4" ht="15.75">
      <c r="A567" s="349"/>
      <c r="B567" s="358"/>
      <c r="C567" s="359"/>
      <c r="D567" s="349"/>
    </row>
    <row r="568" spans="1:4" ht="15.75">
      <c r="A568" s="349"/>
      <c r="B568" s="358"/>
      <c r="C568" s="359"/>
      <c r="D568" s="349"/>
    </row>
    <row r="569" spans="1:4" ht="15.75">
      <c r="A569" s="349"/>
      <c r="B569" s="358"/>
      <c r="C569" s="359"/>
      <c r="D569" s="349"/>
    </row>
    <row r="570" spans="1:4" ht="15.75">
      <c r="A570" s="349"/>
      <c r="B570" s="358"/>
      <c r="C570" s="359"/>
      <c r="D570" s="349"/>
    </row>
    <row r="571" spans="1:4" ht="15.75">
      <c r="A571" s="349"/>
      <c r="B571" s="358"/>
      <c r="C571" s="359"/>
      <c r="D571" s="349"/>
    </row>
    <row r="572" spans="1:4" ht="15.75">
      <c r="A572" s="349"/>
      <c r="B572" s="358"/>
      <c r="C572" s="359"/>
      <c r="D572" s="349"/>
    </row>
    <row r="573" spans="1:4" ht="15.75">
      <c r="A573" s="349"/>
      <c r="B573" s="358"/>
      <c r="C573" s="359"/>
      <c r="D573" s="349"/>
    </row>
    <row r="574" spans="1:4" ht="15.75">
      <c r="A574" s="349"/>
      <c r="B574" s="358"/>
      <c r="C574" s="359"/>
      <c r="D574" s="349"/>
    </row>
    <row r="575" spans="1:4" ht="15.75">
      <c r="A575" s="349"/>
      <c r="B575" s="358"/>
      <c r="C575" s="359"/>
      <c r="D575" s="349"/>
    </row>
    <row r="576" spans="1:4" ht="15.75">
      <c r="A576" s="349"/>
      <c r="B576" s="358"/>
      <c r="C576" s="359"/>
      <c r="D576" s="349"/>
    </row>
    <row r="577" spans="1:4" ht="15.75">
      <c r="A577" s="349"/>
      <c r="B577" s="358"/>
      <c r="C577" s="359"/>
      <c r="D577" s="349"/>
    </row>
    <row r="578" spans="1:4" ht="15.75">
      <c r="A578" s="349"/>
      <c r="B578" s="358"/>
      <c r="C578" s="359"/>
      <c r="D578" s="349"/>
    </row>
    <row r="579" spans="1:4" ht="15.75">
      <c r="A579" s="349"/>
      <c r="B579" s="358"/>
      <c r="C579" s="359"/>
      <c r="D579" s="349"/>
    </row>
    <row r="580" spans="1:4" ht="15.75">
      <c r="A580" s="349"/>
      <c r="B580" s="358"/>
      <c r="C580" s="359"/>
      <c r="D580" s="349"/>
    </row>
    <row r="581" spans="1:4" ht="15.75">
      <c r="A581" s="349"/>
      <c r="B581" s="358"/>
      <c r="C581" s="359"/>
      <c r="D581" s="349"/>
    </row>
    <row r="582" spans="1:4" ht="15.75">
      <c r="A582" s="349"/>
      <c r="B582" s="358"/>
      <c r="C582" s="359"/>
      <c r="D582" s="349"/>
    </row>
    <row r="583" spans="1:4" ht="15.75">
      <c r="A583" s="349"/>
      <c r="B583" s="358"/>
      <c r="C583" s="359"/>
      <c r="D583" s="349"/>
    </row>
    <row r="584" spans="1:4" ht="15.75">
      <c r="A584" s="349"/>
      <c r="B584" s="358"/>
      <c r="C584" s="359"/>
      <c r="D584" s="349"/>
    </row>
    <row r="585" spans="1:4" ht="15.75">
      <c r="A585" s="349"/>
      <c r="B585" s="358"/>
      <c r="C585" s="359"/>
      <c r="D585" s="349"/>
    </row>
    <row r="586" spans="1:4" ht="15.75">
      <c r="A586" s="349"/>
      <c r="B586" s="358"/>
      <c r="C586" s="359"/>
      <c r="D586" s="349"/>
    </row>
    <row r="587" spans="1:4" ht="15.75">
      <c r="A587" s="349"/>
      <c r="B587" s="358"/>
      <c r="C587" s="359"/>
      <c r="D587" s="349"/>
    </row>
    <row r="588" spans="1:4" ht="15.75">
      <c r="A588" s="349"/>
      <c r="B588" s="358"/>
      <c r="C588" s="359"/>
      <c r="D588" s="349"/>
    </row>
    <row r="589" spans="1:4" ht="15.75">
      <c r="A589" s="349"/>
      <c r="B589" s="358"/>
      <c r="C589" s="359"/>
      <c r="D589" s="349"/>
    </row>
    <row r="590" spans="1:4" ht="15.75">
      <c r="A590" s="349"/>
      <c r="B590" s="358"/>
      <c r="C590" s="359"/>
      <c r="D590" s="349"/>
    </row>
    <row r="591" spans="1:4" ht="15.75">
      <c r="A591" s="349"/>
      <c r="B591" s="358"/>
      <c r="C591" s="359"/>
      <c r="D591" s="349"/>
    </row>
    <row r="592" spans="1:4" ht="15.75">
      <c r="A592" s="349"/>
      <c r="B592" s="358"/>
      <c r="C592" s="359"/>
      <c r="D592" s="349"/>
    </row>
    <row r="593" spans="1:4" ht="15.75">
      <c r="A593" s="349"/>
      <c r="B593" s="358"/>
      <c r="C593" s="359"/>
      <c r="D593" s="349"/>
    </row>
    <row r="594" spans="1:4" ht="15.75">
      <c r="A594" s="349"/>
      <c r="B594" s="358"/>
      <c r="C594" s="359"/>
      <c r="D594" s="349"/>
    </row>
  </sheetData>
  <sheetProtection/>
  <mergeCells count="13">
    <mergeCell ref="A1:D1"/>
    <mergeCell ref="A5:A7"/>
    <mergeCell ref="B5:B7"/>
    <mergeCell ref="A2:D2"/>
    <mergeCell ref="A3:D3"/>
    <mergeCell ref="C5:D6"/>
    <mergeCell ref="A75:C75"/>
    <mergeCell ref="A76:A78"/>
    <mergeCell ref="B76:B78"/>
    <mergeCell ref="C76:D77"/>
    <mergeCell ref="A97:A99"/>
    <mergeCell ref="B97:B99"/>
    <mergeCell ref="C97:D98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6.00390625" style="366" customWidth="1"/>
    <col min="2" max="2" width="27.421875" style="365" customWidth="1"/>
    <col min="3" max="3" width="10.7109375" style="365" customWidth="1"/>
    <col min="4" max="6" width="10.140625" style="365" customWidth="1"/>
    <col min="7" max="7" width="11.00390625" style="365" customWidth="1"/>
    <col min="8" max="16384" width="9.140625" style="365" customWidth="1"/>
  </cols>
  <sheetData>
    <row r="1" spans="1:7" ht="12.75">
      <c r="A1" s="505" t="s">
        <v>822</v>
      </c>
      <c r="B1" s="506"/>
      <c r="C1" s="506"/>
      <c r="D1" s="506"/>
      <c r="E1" s="506"/>
      <c r="F1" s="506"/>
      <c r="G1" s="506"/>
    </row>
    <row r="3" spans="1:7" ht="12.75">
      <c r="A3" s="508" t="s">
        <v>550</v>
      </c>
      <c r="B3" s="508"/>
      <c r="C3" s="508"/>
      <c r="D3" s="508"/>
      <c r="E3" s="508"/>
      <c r="F3" s="508"/>
      <c r="G3" s="508"/>
    </row>
    <row r="4" spans="1:7" ht="12.75">
      <c r="A4" s="508" t="s">
        <v>21</v>
      </c>
      <c r="B4" s="508"/>
      <c r="C4" s="508"/>
      <c r="D4" s="508"/>
      <c r="E4" s="508"/>
      <c r="F4" s="508"/>
      <c r="G4" s="508"/>
    </row>
    <row r="5" spans="1:7" ht="12.75">
      <c r="A5" s="508" t="s">
        <v>692</v>
      </c>
      <c r="B5" s="508"/>
      <c r="C5" s="508"/>
      <c r="D5" s="508"/>
      <c r="E5" s="508"/>
      <c r="F5" s="508"/>
      <c r="G5" s="508"/>
    </row>
    <row r="7" ht="14.25" thickBot="1">
      <c r="G7" s="367" t="s">
        <v>551</v>
      </c>
    </row>
    <row r="8" spans="1:7" ht="17.25" customHeight="1" thickBot="1">
      <c r="A8" s="513" t="s">
        <v>4</v>
      </c>
      <c r="B8" s="515" t="s">
        <v>552</v>
      </c>
      <c r="C8" s="515" t="s">
        <v>553</v>
      </c>
      <c r="D8" s="515" t="s">
        <v>554</v>
      </c>
      <c r="E8" s="509" t="s">
        <v>555</v>
      </c>
      <c r="F8" s="509"/>
      <c r="G8" s="510"/>
    </row>
    <row r="9" spans="1:7" s="370" customFormat="1" ht="57.75" customHeight="1" thickBot="1">
      <c r="A9" s="514"/>
      <c r="B9" s="516"/>
      <c r="C9" s="516"/>
      <c r="D9" s="516"/>
      <c r="E9" s="368" t="s">
        <v>556</v>
      </c>
      <c r="F9" s="368" t="s">
        <v>557</v>
      </c>
      <c r="G9" s="369" t="s">
        <v>558</v>
      </c>
    </row>
    <row r="10" spans="1:7" s="374" customFormat="1" ht="15" customHeight="1" thickBot="1">
      <c r="A10" s="371" t="s">
        <v>47</v>
      </c>
      <c r="B10" s="372" t="s">
        <v>48</v>
      </c>
      <c r="C10" s="372" t="s">
        <v>49</v>
      </c>
      <c r="D10" s="372" t="s">
        <v>50</v>
      </c>
      <c r="E10" s="372" t="s">
        <v>559</v>
      </c>
      <c r="F10" s="372" t="s">
        <v>52</v>
      </c>
      <c r="G10" s="373" t="s">
        <v>53</v>
      </c>
    </row>
    <row r="11" spans="1:7" ht="21.75" customHeight="1">
      <c r="A11" s="375" t="s">
        <v>560</v>
      </c>
      <c r="B11" s="376" t="s">
        <v>570</v>
      </c>
      <c r="C11" s="377">
        <v>215254</v>
      </c>
      <c r="D11" s="377">
        <v>0</v>
      </c>
      <c r="E11" s="378">
        <f aca="true" t="shared" si="0" ref="E11:E22">C11+D11</f>
        <v>215254</v>
      </c>
      <c r="F11" s="377"/>
      <c r="G11" s="379">
        <v>215254</v>
      </c>
    </row>
    <row r="12" spans="1:7" ht="15" customHeight="1">
      <c r="A12" s="380" t="s">
        <v>561</v>
      </c>
      <c r="B12" s="381"/>
      <c r="C12" s="382"/>
      <c r="D12" s="382"/>
      <c r="E12" s="378">
        <f t="shared" si="0"/>
        <v>0</v>
      </c>
      <c r="F12" s="382"/>
      <c r="G12" s="383"/>
    </row>
    <row r="13" spans="1:7" ht="15" customHeight="1">
      <c r="A13" s="380" t="s">
        <v>562</v>
      </c>
      <c r="B13" s="381"/>
      <c r="C13" s="382"/>
      <c r="D13" s="382"/>
      <c r="E13" s="378">
        <f t="shared" si="0"/>
        <v>0</v>
      </c>
      <c r="F13" s="382"/>
      <c r="G13" s="383"/>
    </row>
    <row r="14" spans="1:7" ht="15" customHeight="1">
      <c r="A14" s="380" t="s">
        <v>563</v>
      </c>
      <c r="B14" s="381"/>
      <c r="C14" s="382"/>
      <c r="D14" s="382"/>
      <c r="E14" s="378">
        <f t="shared" si="0"/>
        <v>0</v>
      </c>
      <c r="F14" s="382"/>
      <c r="G14" s="383"/>
    </row>
    <row r="15" spans="1:7" ht="15" customHeight="1">
      <c r="A15" s="380" t="s">
        <v>564</v>
      </c>
      <c r="B15" s="381"/>
      <c r="C15" s="382"/>
      <c r="D15" s="382"/>
      <c r="E15" s="378">
        <f t="shared" si="0"/>
        <v>0</v>
      </c>
      <c r="F15" s="382"/>
      <c r="G15" s="383"/>
    </row>
    <row r="16" spans="1:7" ht="15" customHeight="1">
      <c r="A16" s="380" t="s">
        <v>565</v>
      </c>
      <c r="B16" s="381"/>
      <c r="C16" s="382"/>
      <c r="D16" s="382"/>
      <c r="E16" s="378">
        <f t="shared" si="0"/>
        <v>0</v>
      </c>
      <c r="F16" s="382"/>
      <c r="G16" s="383"/>
    </row>
    <row r="17" spans="1:7" ht="15" customHeight="1">
      <c r="A17" s="380" t="s">
        <v>566</v>
      </c>
      <c r="B17" s="381"/>
      <c r="C17" s="382"/>
      <c r="D17" s="382"/>
      <c r="E17" s="378">
        <f t="shared" si="0"/>
        <v>0</v>
      </c>
      <c r="F17" s="382"/>
      <c r="G17" s="383"/>
    </row>
    <row r="18" spans="1:7" ht="15" customHeight="1">
      <c r="A18" s="380" t="s">
        <v>567</v>
      </c>
      <c r="B18" s="381"/>
      <c r="C18" s="382"/>
      <c r="D18" s="382"/>
      <c r="E18" s="378">
        <f t="shared" si="0"/>
        <v>0</v>
      </c>
      <c r="F18" s="382"/>
      <c r="G18" s="383"/>
    </row>
    <row r="19" spans="1:7" ht="15" customHeight="1">
      <c r="A19" s="380" t="s">
        <v>568</v>
      </c>
      <c r="B19" s="381"/>
      <c r="C19" s="382"/>
      <c r="D19" s="382"/>
      <c r="E19" s="378">
        <f t="shared" si="0"/>
        <v>0</v>
      </c>
      <c r="F19" s="382"/>
      <c r="G19" s="383"/>
    </row>
    <row r="20" spans="1:7" ht="15" customHeight="1">
      <c r="A20" s="380" t="s">
        <v>437</v>
      </c>
      <c r="B20" s="381"/>
      <c r="C20" s="382"/>
      <c r="D20" s="382"/>
      <c r="E20" s="378">
        <f t="shared" si="0"/>
        <v>0</v>
      </c>
      <c r="F20" s="382"/>
      <c r="G20" s="383"/>
    </row>
    <row r="21" spans="1:7" ht="15" customHeight="1">
      <c r="A21" s="380" t="s">
        <v>439</v>
      </c>
      <c r="B21" s="381"/>
      <c r="C21" s="382"/>
      <c r="D21" s="382"/>
      <c r="E21" s="378">
        <f t="shared" si="0"/>
        <v>0</v>
      </c>
      <c r="F21" s="382"/>
      <c r="G21" s="383"/>
    </row>
    <row r="22" spans="1:7" ht="15" customHeight="1" thickBot="1">
      <c r="A22" s="380" t="s">
        <v>441</v>
      </c>
      <c r="B22" s="381"/>
      <c r="C22" s="382"/>
      <c r="D22" s="382"/>
      <c r="E22" s="378">
        <f t="shared" si="0"/>
        <v>0</v>
      </c>
      <c r="F22" s="382"/>
      <c r="G22" s="383"/>
    </row>
    <row r="23" spans="1:7" ht="15" customHeight="1" thickBot="1">
      <c r="A23" s="511" t="s">
        <v>569</v>
      </c>
      <c r="B23" s="512"/>
      <c r="C23" s="384">
        <f>SUM(C11:C22)</f>
        <v>215254</v>
      </c>
      <c r="D23" s="384">
        <f>SUM(D11:D22)</f>
        <v>0</v>
      </c>
      <c r="E23" s="384">
        <f>SUM(E11:E22)</f>
        <v>215254</v>
      </c>
      <c r="F23" s="384">
        <f>SUM(F11:F22)</f>
        <v>0</v>
      </c>
      <c r="G23" s="385">
        <f>SUM(G11:G22)</f>
        <v>215254</v>
      </c>
    </row>
  </sheetData>
  <sheetProtection/>
  <mergeCells count="10">
    <mergeCell ref="A1:G1"/>
    <mergeCell ref="A3:G3"/>
    <mergeCell ref="A4:G4"/>
    <mergeCell ref="A5:G5"/>
    <mergeCell ref="E8:G8"/>
    <mergeCell ref="A23:B23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6.57421875" style="386" customWidth="1"/>
    <col min="2" max="2" width="52.140625" style="386" customWidth="1"/>
    <col min="3" max="3" width="22.00390625" style="386" customWidth="1"/>
    <col min="4" max="16384" width="9.140625" style="386" customWidth="1"/>
  </cols>
  <sheetData>
    <row r="1" ht="12.75">
      <c r="C1" s="456" t="s">
        <v>823</v>
      </c>
    </row>
    <row r="2" spans="1:5" ht="14.25">
      <c r="A2" s="387"/>
      <c r="B2" s="463" t="s">
        <v>824</v>
      </c>
      <c r="C2" s="464"/>
      <c r="D2" s="464"/>
      <c r="E2" s="464"/>
    </row>
    <row r="3" spans="1:3" ht="33.75" customHeight="1">
      <c r="A3" s="517" t="s">
        <v>693</v>
      </c>
      <c r="B3" s="517"/>
      <c r="C3" s="517"/>
    </row>
    <row r="4" spans="1:3" ht="33.75" customHeight="1">
      <c r="A4" s="517" t="s">
        <v>576</v>
      </c>
      <c r="B4" s="517"/>
      <c r="C4" s="517"/>
    </row>
    <row r="5" ht="13.5" thickBot="1">
      <c r="C5" s="388"/>
    </row>
    <row r="6" spans="1:3" s="392" customFormat="1" ht="43.5" customHeight="1" thickBot="1">
      <c r="A6" s="389" t="s">
        <v>4</v>
      </c>
      <c r="B6" s="390" t="s">
        <v>5</v>
      </c>
      <c r="C6" s="391" t="s">
        <v>571</v>
      </c>
    </row>
    <row r="7" spans="1:3" ht="28.5" customHeight="1">
      <c r="A7" s="393" t="s">
        <v>560</v>
      </c>
      <c r="B7" s="394" t="s">
        <v>719</v>
      </c>
      <c r="C7" s="395">
        <f>SUM(C8:C9)</f>
        <v>60841</v>
      </c>
    </row>
    <row r="8" spans="1:3" ht="18" customHeight="1">
      <c r="A8" s="396" t="s">
        <v>561</v>
      </c>
      <c r="B8" s="397" t="s">
        <v>572</v>
      </c>
      <c r="C8" s="398">
        <v>60704</v>
      </c>
    </row>
    <row r="9" spans="1:3" ht="18" customHeight="1" thickBot="1">
      <c r="A9" s="396" t="s">
        <v>562</v>
      </c>
      <c r="B9" s="397" t="s">
        <v>573</v>
      </c>
      <c r="C9" s="408">
        <v>137</v>
      </c>
    </row>
    <row r="10" spans="1:3" ht="18" customHeight="1">
      <c r="A10" s="396" t="s">
        <v>563</v>
      </c>
      <c r="B10" s="399" t="s">
        <v>574</v>
      </c>
      <c r="C10" s="398">
        <v>423111</v>
      </c>
    </row>
    <row r="11" spans="1:3" ht="18" customHeight="1" thickBot="1">
      <c r="A11" s="400" t="s">
        <v>564</v>
      </c>
      <c r="B11" s="401" t="s">
        <v>575</v>
      </c>
      <c r="C11" s="402">
        <v>293851</v>
      </c>
    </row>
    <row r="12" spans="1:3" ht="25.5" customHeight="1">
      <c r="A12" s="403" t="s">
        <v>565</v>
      </c>
      <c r="B12" s="404" t="s">
        <v>720</v>
      </c>
      <c r="C12" s="405">
        <f>C7+C10-C11</f>
        <v>190101</v>
      </c>
    </row>
    <row r="13" spans="1:3" ht="18" customHeight="1">
      <c r="A13" s="396" t="s">
        <v>566</v>
      </c>
      <c r="B13" s="397" t="s">
        <v>572</v>
      </c>
      <c r="C13" s="398">
        <v>189960</v>
      </c>
    </row>
    <row r="14" spans="1:3" ht="18" customHeight="1" thickBot="1">
      <c r="A14" s="406" t="s">
        <v>567</v>
      </c>
      <c r="B14" s="407" t="s">
        <v>573</v>
      </c>
      <c r="C14" s="408">
        <v>141</v>
      </c>
    </row>
    <row r="16" ht="12.75">
      <c r="E16" s="415"/>
    </row>
    <row r="17" ht="12.75">
      <c r="B17" s="426" t="s">
        <v>694</v>
      </c>
    </row>
    <row r="18" spans="2:3" ht="12.75">
      <c r="B18" s="427" t="s">
        <v>695</v>
      </c>
      <c r="C18" s="386">
        <v>378562896</v>
      </c>
    </row>
    <row r="19" spans="2:3" ht="12.75">
      <c r="B19" s="427" t="s">
        <v>696</v>
      </c>
      <c r="C19" s="386">
        <v>720542194</v>
      </c>
    </row>
    <row r="20" spans="2:3" ht="12.75">
      <c r="B20" s="427" t="s">
        <v>697</v>
      </c>
      <c r="C20" s="428">
        <v>-88230000</v>
      </c>
    </row>
    <row r="21" spans="2:3" ht="12.75">
      <c r="B21" s="427" t="s">
        <v>698</v>
      </c>
      <c r="C21" s="429">
        <v>-590000000</v>
      </c>
    </row>
    <row r="22" spans="2:3" ht="12.75">
      <c r="B22" s="427" t="s">
        <v>699</v>
      </c>
      <c r="C22" s="428">
        <f>SUM(C18:C21)</f>
        <v>420875090</v>
      </c>
    </row>
    <row r="23" spans="2:3" ht="12.75">
      <c r="B23" s="427" t="s">
        <v>700</v>
      </c>
      <c r="C23" s="429">
        <v>2236318</v>
      </c>
    </row>
    <row r="24" spans="2:3" ht="12.75">
      <c r="B24" s="430" t="s">
        <v>701</v>
      </c>
      <c r="C24" s="426">
        <f>SUM(C22:C23)</f>
        <v>423111408</v>
      </c>
    </row>
    <row r="26" ht="12.75">
      <c r="B26" s="426" t="s">
        <v>702</v>
      </c>
    </row>
    <row r="27" spans="2:3" ht="12.75">
      <c r="B27" s="431" t="s">
        <v>703</v>
      </c>
      <c r="C27" s="386">
        <v>291339085</v>
      </c>
    </row>
    <row r="28" spans="2:3" ht="12.75">
      <c r="B28" s="431" t="s">
        <v>704</v>
      </c>
      <c r="C28" s="386">
        <v>592512320</v>
      </c>
    </row>
    <row r="29" spans="2:3" ht="12.75">
      <c r="B29" s="431" t="s">
        <v>705</v>
      </c>
      <c r="C29" s="429">
        <v>-590000000</v>
      </c>
    </row>
    <row r="30" spans="2:3" ht="12.75">
      <c r="B30" s="426" t="s">
        <v>706</v>
      </c>
      <c r="C30" s="426">
        <f>SUM(C27:C29)</f>
        <v>293851405</v>
      </c>
    </row>
    <row r="32" ht="12.75">
      <c r="B32" s="426" t="s">
        <v>707</v>
      </c>
    </row>
    <row r="33" spans="2:3" ht="12.75">
      <c r="B33" s="432" t="s">
        <v>708</v>
      </c>
      <c r="C33" s="386">
        <v>0</v>
      </c>
    </row>
    <row r="34" spans="2:3" ht="12.75">
      <c r="B34" s="432" t="s">
        <v>709</v>
      </c>
      <c r="C34" s="386">
        <v>-238755</v>
      </c>
    </row>
    <row r="35" spans="2:3" ht="12.75">
      <c r="B35" s="432" t="s">
        <v>710</v>
      </c>
      <c r="C35" s="386">
        <v>-152265</v>
      </c>
    </row>
    <row r="36" spans="2:3" ht="12.75">
      <c r="B36" s="432" t="s">
        <v>711</v>
      </c>
      <c r="C36" s="386">
        <v>131008</v>
      </c>
    </row>
    <row r="37" spans="2:3" ht="12.75">
      <c r="B37" s="432" t="s">
        <v>712</v>
      </c>
      <c r="C37" s="386">
        <v>50000</v>
      </c>
    </row>
    <row r="38" spans="2:3" ht="12.75">
      <c r="B38" s="432" t="s">
        <v>713</v>
      </c>
      <c r="C38" s="386">
        <v>2426321</v>
      </c>
    </row>
    <row r="39" spans="2:3" ht="12.75">
      <c r="B39" s="386" t="s">
        <v>714</v>
      </c>
      <c r="C39" s="386">
        <v>3665217</v>
      </c>
    </row>
    <row r="40" spans="2:3" ht="12.75">
      <c r="B40" s="386" t="s">
        <v>715</v>
      </c>
      <c r="C40" s="386">
        <v>44462</v>
      </c>
    </row>
    <row r="41" spans="2:3" ht="12.75">
      <c r="B41" s="386" t="s">
        <v>716</v>
      </c>
      <c r="C41" s="386">
        <v>-3665217</v>
      </c>
    </row>
    <row r="42" spans="2:3" ht="12.75">
      <c r="B42" s="386" t="s">
        <v>717</v>
      </c>
      <c r="C42" s="429">
        <v>-24453</v>
      </c>
    </row>
    <row r="43" spans="2:3" ht="12.75">
      <c r="B43" s="386" t="s">
        <v>718</v>
      </c>
      <c r="C43" s="386">
        <f>SUM(C33:C42)</f>
        <v>2236318</v>
      </c>
    </row>
  </sheetData>
  <sheetProtection/>
  <mergeCells count="3">
    <mergeCell ref="A3:C3"/>
    <mergeCell ref="A4:C4"/>
    <mergeCell ref="B2:E2"/>
  </mergeCells>
  <conditionalFormatting sqref="C12">
    <cfRule type="cellIs" priority="1" dxfId="0" operator="notEqual" stopIfTrue="1">
      <formula>SUM(C13:C14)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9.8515625" style="0" customWidth="1"/>
    <col min="4" max="4" width="7.140625" style="0" customWidth="1"/>
    <col min="5" max="5" width="25.7109375" style="0" customWidth="1"/>
    <col min="6" max="6" width="8.7109375" style="0" customWidth="1"/>
  </cols>
  <sheetData>
    <row r="1" spans="3:8" ht="15" customHeight="1">
      <c r="C1" s="463" t="s">
        <v>827</v>
      </c>
      <c r="D1" s="464"/>
      <c r="E1" s="464"/>
      <c r="F1" s="464"/>
      <c r="G1" s="464"/>
      <c r="H1" s="464"/>
    </row>
    <row r="2" ht="15" customHeight="1">
      <c r="A2" t="s">
        <v>276</v>
      </c>
    </row>
    <row r="3" spans="1:6" s="257" customFormat="1" ht="15" customHeight="1">
      <c r="A3" s="518" t="s">
        <v>277</v>
      </c>
      <c r="B3" s="518"/>
      <c r="C3" s="518"/>
      <c r="D3" s="518"/>
      <c r="E3" s="518"/>
      <c r="F3" s="518"/>
    </row>
    <row r="4" spans="1:6" s="257" customFormat="1" ht="15" customHeight="1">
      <c r="A4" s="519" t="s">
        <v>721</v>
      </c>
      <c r="B4" s="519"/>
      <c r="C4" s="519"/>
      <c r="D4" s="519"/>
      <c r="E4" s="519"/>
      <c r="F4" s="519"/>
    </row>
    <row r="5" spans="1:6" ht="15" customHeight="1">
      <c r="A5" s="16" t="s">
        <v>276</v>
      </c>
      <c r="B5" s="16" t="s">
        <v>47</v>
      </c>
      <c r="C5" s="16" t="s">
        <v>48</v>
      </c>
      <c r="D5" s="16" t="s">
        <v>49</v>
      </c>
      <c r="E5" s="16" t="s">
        <v>50</v>
      </c>
      <c r="F5" s="16" t="s">
        <v>51</v>
      </c>
    </row>
    <row r="6" spans="1:6" s="257" customFormat="1" ht="15" customHeight="1">
      <c r="A6" s="520" t="s">
        <v>19</v>
      </c>
      <c r="B6" s="259" t="s">
        <v>278</v>
      </c>
      <c r="C6" s="260" t="s">
        <v>279</v>
      </c>
      <c r="D6" s="520" t="s">
        <v>19</v>
      </c>
      <c r="E6" s="260" t="s">
        <v>280</v>
      </c>
      <c r="F6" s="261" t="s">
        <v>279</v>
      </c>
    </row>
    <row r="7" spans="1:6" s="257" customFormat="1" ht="15" customHeight="1">
      <c r="A7" s="521"/>
      <c r="B7" s="262" t="s">
        <v>281</v>
      </c>
      <c r="C7" s="263"/>
      <c r="D7" s="521"/>
      <c r="E7" s="263"/>
      <c r="F7" s="264"/>
    </row>
    <row r="8" spans="1:6" ht="15" customHeight="1">
      <c r="A8" s="265">
        <v>1</v>
      </c>
      <c r="B8" s="266" t="s">
        <v>282</v>
      </c>
      <c r="C8" s="266">
        <f>SUM(C11,C13,C15)</f>
        <v>0</v>
      </c>
      <c r="D8" s="265">
        <v>1</v>
      </c>
      <c r="E8" s="266" t="s">
        <v>283</v>
      </c>
      <c r="F8" s="266">
        <f>SUM(F11,F13,F15)</f>
        <v>0</v>
      </c>
    </row>
    <row r="9" spans="1:6" ht="15" customHeight="1">
      <c r="A9" s="267"/>
      <c r="B9" s="268"/>
      <c r="C9" s="268"/>
      <c r="D9" s="267"/>
      <c r="E9" s="268" t="s">
        <v>284</v>
      </c>
      <c r="F9" s="268"/>
    </row>
    <row r="10" spans="1:6" ht="15" customHeight="1">
      <c r="A10" s="269">
        <v>2</v>
      </c>
      <c r="B10" s="1" t="s">
        <v>285</v>
      </c>
      <c r="C10" s="1" t="s">
        <v>286</v>
      </c>
      <c r="D10" s="269">
        <v>2</v>
      </c>
      <c r="E10" s="1" t="s">
        <v>285</v>
      </c>
      <c r="F10" s="1" t="s">
        <v>286</v>
      </c>
    </row>
    <row r="11" spans="1:6" ht="15" customHeight="1">
      <c r="A11" s="265">
        <v>3</v>
      </c>
      <c r="B11" s="266" t="s">
        <v>287</v>
      </c>
      <c r="C11" s="266">
        <v>0</v>
      </c>
      <c r="D11" s="265">
        <v>3</v>
      </c>
      <c r="E11" s="266" t="s">
        <v>288</v>
      </c>
      <c r="F11" s="266"/>
    </row>
    <row r="12" spans="1:6" ht="15" customHeight="1">
      <c r="A12" s="267"/>
      <c r="B12" s="268"/>
      <c r="C12" s="268"/>
      <c r="D12" s="267"/>
      <c r="E12" s="268" t="s">
        <v>289</v>
      </c>
      <c r="F12" s="268"/>
    </row>
    <row r="13" spans="1:6" ht="15" customHeight="1">
      <c r="A13" s="265">
        <v>4</v>
      </c>
      <c r="B13" s="266" t="s">
        <v>290</v>
      </c>
      <c r="C13" s="266">
        <v>0</v>
      </c>
      <c r="D13" s="265">
        <v>4</v>
      </c>
      <c r="E13" s="266" t="s">
        <v>291</v>
      </c>
      <c r="F13" s="266">
        <v>0</v>
      </c>
    </row>
    <row r="14" spans="1:6" ht="15" customHeight="1">
      <c r="A14" s="270"/>
      <c r="B14" s="268"/>
      <c r="C14" s="268"/>
      <c r="D14" s="270"/>
      <c r="E14" s="268" t="s">
        <v>292</v>
      </c>
      <c r="F14" s="268"/>
    </row>
    <row r="15" spans="1:6" ht="15" customHeight="1">
      <c r="A15" s="265">
        <v>5</v>
      </c>
      <c r="B15" s="271" t="s">
        <v>293</v>
      </c>
      <c r="C15" s="266"/>
      <c r="D15" s="265">
        <v>5</v>
      </c>
      <c r="E15" s="266" t="s">
        <v>294</v>
      </c>
      <c r="F15" s="266"/>
    </row>
    <row r="16" spans="1:6" ht="15" customHeight="1">
      <c r="A16" s="270"/>
      <c r="B16" s="272" t="s">
        <v>295</v>
      </c>
      <c r="C16" s="273"/>
      <c r="D16" s="270"/>
      <c r="E16" s="273" t="s">
        <v>296</v>
      </c>
      <c r="F16" s="273"/>
    </row>
    <row r="17" spans="1:6" ht="15" customHeight="1">
      <c r="A17" s="267"/>
      <c r="B17" s="274" t="s">
        <v>297</v>
      </c>
      <c r="C17" s="268"/>
      <c r="D17" s="267"/>
      <c r="E17" s="268" t="s">
        <v>298</v>
      </c>
      <c r="F17" s="268"/>
    </row>
    <row r="18" spans="1:6" ht="15" customHeight="1">
      <c r="A18" s="265">
        <v>6</v>
      </c>
      <c r="B18" s="266" t="s">
        <v>299</v>
      </c>
      <c r="C18" s="266">
        <v>25109</v>
      </c>
      <c r="D18" s="265">
        <v>6</v>
      </c>
      <c r="E18" s="266" t="s">
        <v>300</v>
      </c>
      <c r="F18" s="266">
        <v>0</v>
      </c>
    </row>
    <row r="19" spans="1:6" ht="15" customHeight="1">
      <c r="A19" s="267" t="s">
        <v>276</v>
      </c>
      <c r="B19" s="268" t="s">
        <v>301</v>
      </c>
      <c r="C19" s="268"/>
      <c r="D19" s="267" t="s">
        <v>276</v>
      </c>
      <c r="E19" s="268" t="s">
        <v>302</v>
      </c>
      <c r="F19" s="268"/>
    </row>
    <row r="20" spans="1:6" ht="15" customHeight="1">
      <c r="A20" s="265">
        <v>7</v>
      </c>
      <c r="B20" s="266" t="s">
        <v>303</v>
      </c>
      <c r="C20" s="266">
        <f>SUM(C23,C25)</f>
        <v>10590</v>
      </c>
      <c r="D20" s="265">
        <v>7</v>
      </c>
      <c r="E20" s="266" t="s">
        <v>304</v>
      </c>
      <c r="F20" s="266">
        <v>0</v>
      </c>
    </row>
    <row r="21" spans="1:6" ht="15" customHeight="1">
      <c r="A21" s="267"/>
      <c r="B21" s="268" t="s">
        <v>305</v>
      </c>
      <c r="C21" s="268"/>
      <c r="D21" s="267"/>
      <c r="E21" s="268" t="s">
        <v>302</v>
      </c>
      <c r="F21" s="268"/>
    </row>
    <row r="22" spans="1:6" ht="15" customHeight="1">
      <c r="A22" s="269">
        <v>8</v>
      </c>
      <c r="B22" s="1" t="s">
        <v>285</v>
      </c>
      <c r="C22" s="1" t="s">
        <v>286</v>
      </c>
      <c r="D22" s="269">
        <v>8</v>
      </c>
      <c r="E22" s="1" t="s">
        <v>306</v>
      </c>
      <c r="F22" s="1" t="s">
        <v>286</v>
      </c>
    </row>
    <row r="23" spans="1:6" ht="15" customHeight="1">
      <c r="A23" s="265">
        <v>9</v>
      </c>
      <c r="B23" s="266" t="s">
        <v>307</v>
      </c>
      <c r="C23" s="266">
        <v>10590</v>
      </c>
      <c r="D23" s="265">
        <v>9</v>
      </c>
      <c r="E23" s="266" t="s">
        <v>307</v>
      </c>
      <c r="F23" s="266">
        <v>0</v>
      </c>
    </row>
    <row r="24" spans="1:6" ht="15" customHeight="1">
      <c r="A24" s="267"/>
      <c r="B24" s="268" t="s">
        <v>308</v>
      </c>
      <c r="C24" s="268"/>
      <c r="D24" s="267"/>
      <c r="E24" s="268" t="s">
        <v>309</v>
      </c>
      <c r="F24" s="268"/>
    </row>
    <row r="25" spans="1:6" ht="15" customHeight="1">
      <c r="A25" s="265">
        <v>10</v>
      </c>
      <c r="B25" s="266" t="s">
        <v>310</v>
      </c>
      <c r="C25" s="266"/>
      <c r="D25" s="265">
        <v>10</v>
      </c>
      <c r="E25" s="266" t="s">
        <v>310</v>
      </c>
      <c r="F25" s="266" t="s">
        <v>276</v>
      </c>
    </row>
    <row r="26" spans="1:6" ht="15" customHeight="1">
      <c r="A26" s="267" t="s">
        <v>276</v>
      </c>
      <c r="B26" s="268" t="s">
        <v>311</v>
      </c>
      <c r="C26" s="268" t="s">
        <v>276</v>
      </c>
      <c r="D26" s="267" t="s">
        <v>276</v>
      </c>
      <c r="E26" s="268" t="s">
        <v>312</v>
      </c>
      <c r="F26" s="268" t="s">
        <v>276</v>
      </c>
    </row>
    <row r="27" spans="1:6" ht="15" customHeight="1">
      <c r="A27" s="265">
        <v>11</v>
      </c>
      <c r="B27" s="266"/>
      <c r="C27" s="266"/>
      <c r="D27" s="265">
        <v>11</v>
      </c>
      <c r="E27" s="266" t="s">
        <v>313</v>
      </c>
      <c r="F27" s="266"/>
    </row>
    <row r="28" spans="1:6" ht="15" customHeight="1">
      <c r="A28" s="267"/>
      <c r="B28" s="268"/>
      <c r="C28" s="268"/>
      <c r="D28" s="267"/>
      <c r="E28" s="268" t="s">
        <v>314</v>
      </c>
      <c r="F28" s="268"/>
    </row>
    <row r="29" spans="1:6" ht="15" customHeight="1">
      <c r="A29" s="265">
        <v>12</v>
      </c>
      <c r="B29" s="266" t="s">
        <v>315</v>
      </c>
      <c r="C29" s="266">
        <f>SUM(C32)</f>
        <v>221765</v>
      </c>
      <c r="D29" s="265">
        <v>12</v>
      </c>
      <c r="E29" s="266" t="s">
        <v>316</v>
      </c>
      <c r="F29" s="266">
        <f>SUM(F32)</f>
        <v>49171</v>
      </c>
    </row>
    <row r="30" spans="1:6" ht="15" customHeight="1">
      <c r="A30" s="267"/>
      <c r="B30" s="268"/>
      <c r="C30" s="268"/>
      <c r="D30" s="267"/>
      <c r="E30" s="268" t="s">
        <v>317</v>
      </c>
      <c r="F30" s="268"/>
    </row>
    <row r="31" spans="1:6" ht="15" customHeight="1">
      <c r="A31" s="265">
        <v>13</v>
      </c>
      <c r="B31" s="266" t="s">
        <v>285</v>
      </c>
      <c r="C31" s="266" t="s">
        <v>286</v>
      </c>
      <c r="D31" s="265">
        <v>13</v>
      </c>
      <c r="E31" s="266" t="s">
        <v>285</v>
      </c>
      <c r="F31" s="266" t="s">
        <v>286</v>
      </c>
    </row>
    <row r="32" spans="1:6" ht="15" customHeight="1">
      <c r="A32" s="269">
        <v>14</v>
      </c>
      <c r="B32" s="1" t="s">
        <v>318</v>
      </c>
      <c r="C32" s="1">
        <f>SUM(C33:C36)</f>
        <v>221765</v>
      </c>
      <c r="D32" s="269">
        <v>14</v>
      </c>
      <c r="E32" s="1" t="s">
        <v>319</v>
      </c>
      <c r="F32" s="1">
        <f>SUM(F33:F36)</f>
        <v>49171</v>
      </c>
    </row>
    <row r="33" spans="1:6" ht="15" customHeight="1">
      <c r="A33" s="265">
        <v>15</v>
      </c>
      <c r="B33" s="1" t="s">
        <v>320</v>
      </c>
      <c r="C33" s="1">
        <v>17775</v>
      </c>
      <c r="D33" s="265">
        <v>15</v>
      </c>
      <c r="E33" s="1" t="s">
        <v>321</v>
      </c>
      <c r="F33" s="1">
        <v>0</v>
      </c>
    </row>
    <row r="34" spans="1:6" ht="15" customHeight="1">
      <c r="A34" s="269">
        <v>16</v>
      </c>
      <c r="B34" s="1" t="s">
        <v>322</v>
      </c>
      <c r="C34" s="1">
        <v>138747</v>
      </c>
      <c r="D34" s="269">
        <v>16</v>
      </c>
      <c r="E34" s="1" t="s">
        <v>323</v>
      </c>
      <c r="F34" s="1">
        <v>22710</v>
      </c>
    </row>
    <row r="35" spans="1:6" ht="15" customHeight="1">
      <c r="A35" s="265">
        <v>17</v>
      </c>
      <c r="B35" s="1" t="s">
        <v>324</v>
      </c>
      <c r="C35" s="1">
        <v>46505</v>
      </c>
      <c r="D35" s="265">
        <v>17</v>
      </c>
      <c r="E35" s="1" t="s">
        <v>325</v>
      </c>
      <c r="F35" s="1">
        <v>26461</v>
      </c>
    </row>
    <row r="36" spans="1:6" ht="15" customHeight="1">
      <c r="A36" s="269">
        <v>18</v>
      </c>
      <c r="B36" s="1" t="s">
        <v>326</v>
      </c>
      <c r="C36" s="1">
        <v>18738</v>
      </c>
      <c r="D36" s="269">
        <v>18</v>
      </c>
      <c r="E36" s="1" t="s">
        <v>327</v>
      </c>
      <c r="F36" s="1">
        <v>0</v>
      </c>
    </row>
    <row r="37" spans="1:6" ht="15" customHeight="1">
      <c r="A37" s="265">
        <v>19</v>
      </c>
      <c r="B37" s="266" t="s">
        <v>328</v>
      </c>
      <c r="C37" s="266">
        <f>SUM(C40)</f>
        <v>2492</v>
      </c>
      <c r="D37" s="265">
        <v>19</v>
      </c>
      <c r="E37" s="266" t="s">
        <v>329</v>
      </c>
      <c r="F37" s="266">
        <v>0</v>
      </c>
    </row>
    <row r="38" spans="1:6" ht="15" customHeight="1">
      <c r="A38" s="267"/>
      <c r="B38" s="268"/>
      <c r="C38" s="268"/>
      <c r="D38" s="267"/>
      <c r="E38" s="268" t="s">
        <v>284</v>
      </c>
      <c r="F38" s="268"/>
    </row>
    <row r="39" spans="1:6" ht="15" customHeight="1">
      <c r="A39" s="269">
        <v>20</v>
      </c>
      <c r="B39" s="1" t="s">
        <v>285</v>
      </c>
      <c r="C39" s="1" t="s">
        <v>286</v>
      </c>
      <c r="D39" s="269">
        <v>20</v>
      </c>
      <c r="E39" s="1" t="s">
        <v>285</v>
      </c>
      <c r="F39" s="1" t="s">
        <v>276</v>
      </c>
    </row>
    <row r="40" spans="1:6" ht="15" customHeight="1">
      <c r="A40" s="265">
        <v>21</v>
      </c>
      <c r="B40" s="266" t="s">
        <v>330</v>
      </c>
      <c r="C40" s="266">
        <v>2492</v>
      </c>
      <c r="D40" s="265">
        <v>21</v>
      </c>
      <c r="E40" s="266" t="s">
        <v>331</v>
      </c>
      <c r="F40" s="266">
        <v>0</v>
      </c>
    </row>
    <row r="41" spans="1:6" ht="15" customHeight="1">
      <c r="A41" s="267"/>
      <c r="B41" s="268"/>
      <c r="C41" s="268"/>
      <c r="D41" s="267"/>
      <c r="E41" s="268" t="s">
        <v>289</v>
      </c>
      <c r="F41" s="268"/>
    </row>
    <row r="42" spans="1:6" ht="15" customHeight="1">
      <c r="A42" s="265">
        <v>22</v>
      </c>
      <c r="B42" s="266" t="s">
        <v>332</v>
      </c>
      <c r="C42" s="266">
        <v>0</v>
      </c>
      <c r="D42" s="265">
        <v>22</v>
      </c>
      <c r="E42" s="266" t="s">
        <v>333</v>
      </c>
      <c r="F42" s="266">
        <v>0</v>
      </c>
    </row>
    <row r="43" spans="1:6" ht="15" customHeight="1">
      <c r="A43" s="267"/>
      <c r="B43" s="268"/>
      <c r="C43" s="268"/>
      <c r="D43" s="267"/>
      <c r="E43" s="268" t="s">
        <v>284</v>
      </c>
      <c r="F43" s="264"/>
    </row>
    <row r="44" spans="1:5" ht="15" customHeight="1">
      <c r="A44" t="s">
        <v>334</v>
      </c>
      <c r="C44">
        <f>SUM(C8,C18,C20,C29,C37,C42)</f>
        <v>259956</v>
      </c>
      <c r="E44" s="275" t="s">
        <v>335</v>
      </c>
    </row>
    <row r="45" spans="1:6" ht="15" customHeight="1">
      <c r="A45" t="s">
        <v>336</v>
      </c>
      <c r="F45">
        <f>SUM(F8,F18,F20,F29,F37,F42)</f>
        <v>49171</v>
      </c>
    </row>
    <row r="46" spans="1:5" ht="15" customHeight="1">
      <c r="A46" t="s">
        <v>337</v>
      </c>
      <c r="C46">
        <v>210785</v>
      </c>
      <c r="E46" s="257" t="s">
        <v>335</v>
      </c>
    </row>
    <row r="47" spans="1:6" s="257" customFormat="1" ht="15" customHeight="1">
      <c r="A47" s="257" t="s">
        <v>338</v>
      </c>
      <c r="C47" s="257">
        <f>C44-C46</f>
        <v>49171</v>
      </c>
      <c r="E47" s="257" t="s">
        <v>339</v>
      </c>
      <c r="F47" s="257">
        <f>SUM(F45)</f>
        <v>49171</v>
      </c>
    </row>
    <row r="48" s="257" customFormat="1" ht="15" customHeight="1"/>
    <row r="49" ht="15" customHeight="1">
      <c r="A49" s="276" t="s">
        <v>340</v>
      </c>
    </row>
    <row r="50" s="277" customFormat="1" ht="15" customHeight="1">
      <c r="A50" s="276" t="s">
        <v>341</v>
      </c>
    </row>
    <row r="51" ht="12.75" customHeight="1">
      <c r="A51" s="278"/>
    </row>
    <row r="52" ht="12.75" customHeight="1">
      <c r="A52" s="276" t="s">
        <v>342</v>
      </c>
    </row>
    <row r="53" ht="12.75" customHeight="1">
      <c r="A53" s="279"/>
    </row>
    <row r="54" ht="12.75" customHeight="1">
      <c r="A54" s="279"/>
    </row>
    <row r="55" ht="12.75" customHeight="1">
      <c r="A55" s="279"/>
    </row>
    <row r="56" ht="12.75" customHeight="1">
      <c r="A56" s="276" t="s">
        <v>343</v>
      </c>
    </row>
    <row r="57" ht="12.75" customHeight="1">
      <c r="A57" s="276" t="s">
        <v>344</v>
      </c>
    </row>
    <row r="58" ht="12.75" customHeight="1">
      <c r="A58" s="279" t="s">
        <v>345</v>
      </c>
    </row>
    <row r="59" ht="12.75" customHeight="1">
      <c r="A59" s="279" t="s">
        <v>346</v>
      </c>
    </row>
    <row r="60" ht="12.75" customHeight="1">
      <c r="A60" s="279" t="s">
        <v>347</v>
      </c>
    </row>
    <row r="61" ht="12.75" customHeight="1">
      <c r="A61" s="276" t="s">
        <v>348</v>
      </c>
    </row>
    <row r="62" ht="12.75" customHeight="1">
      <c r="A62" s="279"/>
    </row>
    <row r="63" ht="12.75" customHeight="1">
      <c r="A63" s="279" t="s">
        <v>349</v>
      </c>
    </row>
    <row r="64" ht="12.75" customHeight="1">
      <c r="A64" s="279" t="s">
        <v>350</v>
      </c>
    </row>
    <row r="65" ht="12.75" customHeight="1">
      <c r="A65" s="279" t="s">
        <v>351</v>
      </c>
    </row>
    <row r="66" ht="12.75" customHeight="1">
      <c r="A66" s="276" t="s">
        <v>352</v>
      </c>
    </row>
    <row r="67" ht="12.75" customHeight="1">
      <c r="A67" s="279"/>
    </row>
    <row r="68" ht="12.75" customHeight="1">
      <c r="A68" s="276" t="s">
        <v>353</v>
      </c>
    </row>
    <row r="69" ht="12.75" customHeight="1">
      <c r="A69" s="276" t="s">
        <v>354</v>
      </c>
    </row>
    <row r="70" ht="12.75" customHeight="1">
      <c r="A70" s="276"/>
    </row>
    <row r="71" ht="12.75" customHeight="1">
      <c r="A71" s="276" t="s">
        <v>355</v>
      </c>
    </row>
    <row r="72" ht="12.75" customHeight="1">
      <c r="A72" s="276" t="s">
        <v>356</v>
      </c>
    </row>
    <row r="73" ht="12.75" customHeight="1">
      <c r="A73" s="278"/>
    </row>
    <row r="74" ht="12.75" customHeight="1">
      <c r="A74" s="280" t="s">
        <v>357</v>
      </c>
    </row>
    <row r="75" ht="12.75" customHeight="1">
      <c r="A75" s="279" t="s">
        <v>358</v>
      </c>
    </row>
    <row r="76" ht="12.75" customHeight="1">
      <c r="A76" s="279" t="s">
        <v>359</v>
      </c>
    </row>
    <row r="77" ht="12.75" customHeight="1">
      <c r="A77" s="279" t="s">
        <v>360</v>
      </c>
    </row>
    <row r="78" ht="12.75" customHeight="1">
      <c r="A78" s="276" t="s">
        <v>361</v>
      </c>
    </row>
    <row r="79" ht="12.75" customHeight="1">
      <c r="A79" s="279"/>
    </row>
    <row r="80" ht="12.75" customHeight="1">
      <c r="A80" s="276" t="s">
        <v>362</v>
      </c>
    </row>
    <row r="81" s="281" customFormat="1" ht="12.75" customHeight="1">
      <c r="A81" s="276" t="s">
        <v>363</v>
      </c>
    </row>
    <row r="82" ht="12.75" customHeight="1">
      <c r="A82" s="276"/>
    </row>
    <row r="83" ht="12.75" customHeight="1">
      <c r="A83" s="278" t="s">
        <v>276</v>
      </c>
    </row>
    <row r="84" ht="12.75" customHeight="1"/>
  </sheetData>
  <sheetProtection/>
  <mergeCells count="5">
    <mergeCell ref="A3:F3"/>
    <mergeCell ref="A4:F4"/>
    <mergeCell ref="A6:A7"/>
    <mergeCell ref="D6:D7"/>
    <mergeCell ref="C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44.8515625" style="0" customWidth="1"/>
    <col min="3" max="3" width="12.140625" style="0" customWidth="1"/>
    <col min="4" max="4" width="12.00390625" style="0" customWidth="1"/>
    <col min="5" max="5" width="12.7109375" style="0" customWidth="1"/>
    <col min="6" max="6" width="11.7109375" style="0" customWidth="1"/>
    <col min="7" max="7" width="12.140625" style="0" customWidth="1"/>
    <col min="8" max="8" width="14.7109375" style="0" customWidth="1"/>
  </cols>
  <sheetData>
    <row r="1" spans="1:8" ht="12.75">
      <c r="A1" s="522" t="s">
        <v>825</v>
      </c>
      <c r="B1" s="506"/>
      <c r="C1" s="506"/>
      <c r="D1" s="506"/>
      <c r="E1" s="506"/>
      <c r="F1" s="506"/>
      <c r="G1" s="248"/>
      <c r="H1" s="454"/>
    </row>
    <row r="2" spans="1:6" ht="12.75">
      <c r="A2" s="522"/>
      <c r="B2" s="522"/>
      <c r="C2" s="522"/>
      <c r="D2" s="248"/>
      <c r="E2" s="248"/>
      <c r="F2" s="248"/>
    </row>
    <row r="4" spans="1:8" ht="12.75">
      <c r="A4" s="531" t="s">
        <v>364</v>
      </c>
      <c r="B4" s="531"/>
      <c r="C4" s="531"/>
      <c r="D4" s="531"/>
      <c r="E4" s="531"/>
      <c r="F4" s="531"/>
      <c r="G4" s="531"/>
      <c r="H4" s="464"/>
    </row>
    <row r="5" spans="1:8" ht="12.75">
      <c r="A5" s="519" t="s">
        <v>722</v>
      </c>
      <c r="B5" s="519"/>
      <c r="C5" s="519"/>
      <c r="D5" s="519"/>
      <c r="E5" s="519"/>
      <c r="F5" s="519"/>
      <c r="G5" s="519"/>
      <c r="H5" s="464"/>
    </row>
    <row r="6" spans="1:8" ht="12.75">
      <c r="A6" s="258"/>
      <c r="B6" s="258"/>
      <c r="C6" s="258"/>
      <c r="D6" s="258"/>
      <c r="E6" s="258"/>
      <c r="F6" s="258"/>
      <c r="G6" s="258"/>
      <c r="H6" s="248"/>
    </row>
    <row r="7" spans="1:8" ht="12.75">
      <c r="A7" s="282"/>
      <c r="B7" s="282" t="s">
        <v>47</v>
      </c>
      <c r="C7" s="283" t="s">
        <v>48</v>
      </c>
      <c r="D7" s="283" t="s">
        <v>49</v>
      </c>
      <c r="E7" s="283" t="s">
        <v>50</v>
      </c>
      <c r="F7" s="283" t="s">
        <v>51</v>
      </c>
      <c r="G7" s="283" t="s">
        <v>52</v>
      </c>
      <c r="H7" s="282" t="s">
        <v>53</v>
      </c>
    </row>
    <row r="8" spans="1:8" ht="36" customHeight="1">
      <c r="A8" s="523" t="s">
        <v>4</v>
      </c>
      <c r="B8" s="523" t="s">
        <v>5</v>
      </c>
      <c r="C8" s="525" t="s">
        <v>365</v>
      </c>
      <c r="D8" s="526"/>
      <c r="E8" s="527"/>
      <c r="F8" s="528" t="s">
        <v>366</v>
      </c>
      <c r="G8" s="529"/>
      <c r="H8" s="530"/>
    </row>
    <row r="9" spans="1:8" ht="12.75">
      <c r="A9" s="524"/>
      <c r="B9" s="524"/>
      <c r="C9" s="253" t="s">
        <v>367</v>
      </c>
      <c r="D9" s="253" t="s">
        <v>368</v>
      </c>
      <c r="E9" s="253" t="s">
        <v>273</v>
      </c>
      <c r="F9" s="253" t="s">
        <v>367</v>
      </c>
      <c r="G9" s="284" t="s">
        <v>368</v>
      </c>
      <c r="H9" s="284" t="s">
        <v>273</v>
      </c>
    </row>
    <row r="10" spans="1:8" ht="19.5" customHeight="1">
      <c r="A10" s="285"/>
      <c r="B10" s="285"/>
      <c r="C10" s="285"/>
      <c r="D10" s="285"/>
      <c r="E10" s="286"/>
      <c r="F10" s="285"/>
      <c r="G10" s="287"/>
      <c r="H10" s="288"/>
    </row>
    <row r="11" spans="1:8" ht="19.5" customHeight="1">
      <c r="A11" s="251">
        <v>1</v>
      </c>
      <c r="B11" s="254" t="s">
        <v>369</v>
      </c>
      <c r="C11" s="255">
        <v>1</v>
      </c>
      <c r="D11" s="255">
        <v>0</v>
      </c>
      <c r="E11" s="256">
        <f>SUM(C11:D11)</f>
        <v>1</v>
      </c>
      <c r="F11" s="255">
        <v>1</v>
      </c>
      <c r="G11" s="255">
        <v>0</v>
      </c>
      <c r="H11" s="289">
        <f>SUM(F11:G11)</f>
        <v>1</v>
      </c>
    </row>
    <row r="12" spans="1:8" ht="19.5" customHeight="1">
      <c r="A12" s="251">
        <v>2</v>
      </c>
      <c r="B12" s="290" t="s">
        <v>370</v>
      </c>
      <c r="C12" s="255">
        <v>1</v>
      </c>
      <c r="D12" s="255">
        <v>0</v>
      </c>
      <c r="E12" s="256">
        <f aca="true" t="shared" si="0" ref="E12:E19">SUM(C12:D12)</f>
        <v>1</v>
      </c>
      <c r="F12" s="255">
        <v>1</v>
      </c>
      <c r="G12" s="255">
        <v>0</v>
      </c>
      <c r="H12" s="289">
        <f aca="true" t="shared" si="1" ref="H12:H19">SUM(F12:G12)</f>
        <v>1</v>
      </c>
    </row>
    <row r="13" spans="1:8" ht="19.5" customHeight="1">
      <c r="A13" s="251">
        <v>3</v>
      </c>
      <c r="B13" s="290" t="s">
        <v>371</v>
      </c>
      <c r="C13" s="255">
        <v>1</v>
      </c>
      <c r="D13" s="255">
        <v>0</v>
      </c>
      <c r="E13" s="256">
        <f t="shared" si="0"/>
        <v>1</v>
      </c>
      <c r="F13" s="255">
        <v>1</v>
      </c>
      <c r="G13" s="255">
        <v>0</v>
      </c>
      <c r="H13" s="289">
        <f t="shared" si="1"/>
        <v>1</v>
      </c>
    </row>
    <row r="14" spans="1:8" ht="19.5" customHeight="1">
      <c r="A14" s="251">
        <v>4</v>
      </c>
      <c r="B14" s="290" t="s">
        <v>372</v>
      </c>
      <c r="C14" s="255">
        <v>2</v>
      </c>
      <c r="D14" s="255">
        <v>0</v>
      </c>
      <c r="E14" s="256">
        <f t="shared" si="0"/>
        <v>2</v>
      </c>
      <c r="F14" s="255">
        <v>2</v>
      </c>
      <c r="G14" s="255">
        <v>0</v>
      </c>
      <c r="H14" s="289">
        <f t="shared" si="1"/>
        <v>2</v>
      </c>
    </row>
    <row r="15" spans="1:8" ht="19.5" customHeight="1">
      <c r="A15" s="251">
        <v>5</v>
      </c>
      <c r="B15" s="254" t="s">
        <v>373</v>
      </c>
      <c r="C15" s="255">
        <v>2</v>
      </c>
      <c r="D15" s="255">
        <v>3</v>
      </c>
      <c r="E15" s="256">
        <f t="shared" si="0"/>
        <v>5</v>
      </c>
      <c r="F15" s="255">
        <v>2</v>
      </c>
      <c r="G15" s="255">
        <v>3</v>
      </c>
      <c r="H15" s="289">
        <f t="shared" si="1"/>
        <v>5</v>
      </c>
    </row>
    <row r="16" spans="1:8" ht="19.5" customHeight="1">
      <c r="A16" s="251">
        <v>6</v>
      </c>
      <c r="B16" s="254" t="s">
        <v>374</v>
      </c>
      <c r="C16" s="255">
        <v>0</v>
      </c>
      <c r="D16" s="255">
        <v>3</v>
      </c>
      <c r="E16" s="256">
        <f t="shared" si="0"/>
        <v>3</v>
      </c>
      <c r="F16" s="255">
        <v>0</v>
      </c>
      <c r="G16" s="255">
        <v>3</v>
      </c>
      <c r="H16" s="289">
        <f t="shared" si="1"/>
        <v>3</v>
      </c>
    </row>
    <row r="17" spans="1:8" s="252" customFormat="1" ht="19.5" customHeight="1">
      <c r="A17" s="251">
        <v>7</v>
      </c>
      <c r="B17" s="250" t="s">
        <v>376</v>
      </c>
      <c r="C17" s="256">
        <f aca="true" t="shared" si="2" ref="C17:H17">SUM(C11:C16)</f>
        <v>7</v>
      </c>
      <c r="D17" s="256">
        <f t="shared" si="2"/>
        <v>6</v>
      </c>
      <c r="E17" s="256">
        <f t="shared" si="2"/>
        <v>13</v>
      </c>
      <c r="F17" s="256">
        <f t="shared" si="2"/>
        <v>7</v>
      </c>
      <c r="G17" s="256">
        <f t="shared" si="2"/>
        <v>6</v>
      </c>
      <c r="H17" s="256">
        <f t="shared" si="2"/>
        <v>13</v>
      </c>
    </row>
    <row r="18" spans="1:8" ht="19.5" customHeight="1">
      <c r="A18" s="251"/>
      <c r="B18" s="254"/>
      <c r="C18" s="255"/>
      <c r="D18" s="255"/>
      <c r="E18" s="256"/>
      <c r="F18" s="255"/>
      <c r="G18" s="287"/>
      <c r="H18" s="289"/>
    </row>
    <row r="19" spans="1:8" ht="19.5" customHeight="1">
      <c r="A19" s="251">
        <v>8</v>
      </c>
      <c r="B19" s="254" t="s">
        <v>375</v>
      </c>
      <c r="C19" s="255">
        <v>0</v>
      </c>
      <c r="D19" s="255">
        <v>6</v>
      </c>
      <c r="E19" s="256">
        <f t="shared" si="0"/>
        <v>6</v>
      </c>
      <c r="F19" s="255">
        <v>0</v>
      </c>
      <c r="G19" s="287">
        <v>6</v>
      </c>
      <c r="H19" s="289">
        <f t="shared" si="1"/>
        <v>6</v>
      </c>
    </row>
    <row r="20" spans="1:8" ht="19.5" customHeight="1">
      <c r="A20" s="254"/>
      <c r="B20" s="254"/>
      <c r="C20" s="255"/>
      <c r="D20" s="255"/>
      <c r="E20" s="256"/>
      <c r="F20" s="255"/>
      <c r="G20" s="287"/>
      <c r="H20" s="289"/>
    </row>
    <row r="21" spans="1:8" s="294" customFormat="1" ht="24.75" customHeight="1">
      <c r="A21" s="291">
        <v>9</v>
      </c>
      <c r="B21" s="292" t="s">
        <v>257</v>
      </c>
      <c r="C21" s="293">
        <f aca="true" t="shared" si="3" ref="C21:H21">SUM(C17,C19)</f>
        <v>7</v>
      </c>
      <c r="D21" s="293">
        <f t="shared" si="3"/>
        <v>12</v>
      </c>
      <c r="E21" s="293">
        <f t="shared" si="3"/>
        <v>19</v>
      </c>
      <c r="F21" s="293">
        <f t="shared" si="3"/>
        <v>7</v>
      </c>
      <c r="G21" s="293">
        <f t="shared" si="3"/>
        <v>12</v>
      </c>
      <c r="H21" s="293">
        <f t="shared" si="3"/>
        <v>19</v>
      </c>
    </row>
    <row r="22" spans="1:7" ht="12.75">
      <c r="A22" s="249"/>
      <c r="B22" s="249"/>
      <c r="C22" s="249"/>
      <c r="D22" s="249"/>
      <c r="E22" s="249"/>
      <c r="F22" s="249"/>
      <c r="G22" s="249"/>
    </row>
    <row r="23" spans="1:7" ht="12.75">
      <c r="A23" s="249"/>
      <c r="B23" s="249"/>
      <c r="C23" s="249"/>
      <c r="D23" s="249"/>
      <c r="E23" s="249"/>
      <c r="F23" s="249"/>
      <c r="G23" s="249"/>
    </row>
    <row r="24" spans="1:7" ht="12.75">
      <c r="A24" s="249"/>
      <c r="B24" s="249"/>
      <c r="C24" s="249"/>
      <c r="D24" s="249"/>
      <c r="E24" s="249"/>
      <c r="F24" s="249"/>
      <c r="G24" s="249"/>
    </row>
    <row r="25" spans="1:7" ht="12.75">
      <c r="A25" s="249"/>
      <c r="B25" s="249"/>
      <c r="C25" s="249"/>
      <c r="D25" s="249"/>
      <c r="E25" s="249"/>
      <c r="F25" s="249"/>
      <c r="G25" s="249"/>
    </row>
    <row r="26" spans="1:7" ht="12.75">
      <c r="A26" s="249"/>
      <c r="B26" s="249"/>
      <c r="C26" s="249"/>
      <c r="D26" s="249"/>
      <c r="E26" s="249"/>
      <c r="F26" s="249"/>
      <c r="G26" s="249"/>
    </row>
    <row r="27" spans="1:7" ht="12.75">
      <c r="A27" s="249"/>
      <c r="B27" s="249"/>
      <c r="C27" s="249"/>
      <c r="D27" s="249"/>
      <c r="E27" s="249"/>
      <c r="F27" s="249"/>
      <c r="G27" s="249"/>
    </row>
    <row r="28" spans="1:7" ht="12.75">
      <c r="A28" s="249"/>
      <c r="B28" s="249"/>
      <c r="C28" s="249"/>
      <c r="D28" s="249"/>
      <c r="E28" s="249"/>
      <c r="F28" s="249"/>
      <c r="G28" s="249"/>
    </row>
    <row r="29" spans="1:7" ht="12.75">
      <c r="A29" s="249"/>
      <c r="B29" s="249"/>
      <c r="C29" s="249"/>
      <c r="D29" s="249"/>
      <c r="E29" s="249"/>
      <c r="F29" s="249"/>
      <c r="G29" s="249"/>
    </row>
    <row r="30" spans="1:7" ht="12.75">
      <c r="A30" s="249"/>
      <c r="B30" s="249"/>
      <c r="C30" s="249"/>
      <c r="D30" s="249"/>
      <c r="E30" s="249"/>
      <c r="F30" s="249"/>
      <c r="G30" s="249"/>
    </row>
    <row r="31" spans="1:7" ht="12.75">
      <c r="A31" s="249"/>
      <c r="B31" s="249"/>
      <c r="C31" s="249"/>
      <c r="D31" s="249"/>
      <c r="E31" s="249"/>
      <c r="F31" s="249"/>
      <c r="G31" s="249"/>
    </row>
    <row r="32" spans="1:7" ht="12.75">
      <c r="A32" s="249"/>
      <c r="B32" s="249"/>
      <c r="C32" s="249"/>
      <c r="D32" s="249"/>
      <c r="E32" s="249"/>
      <c r="F32" s="249"/>
      <c r="G32" s="249"/>
    </row>
    <row r="33" spans="1:7" ht="12.75">
      <c r="A33" s="249"/>
      <c r="B33" s="249"/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49"/>
      <c r="B36" s="249"/>
      <c r="C36" s="249"/>
      <c r="D36" s="249"/>
      <c r="E36" s="249"/>
      <c r="F36" s="249"/>
      <c r="G36" s="249"/>
    </row>
    <row r="37" spans="1:7" ht="12.75">
      <c r="A37" s="249"/>
      <c r="B37" s="249"/>
      <c r="C37" s="249"/>
      <c r="D37" s="249"/>
      <c r="E37" s="249"/>
      <c r="F37" s="249"/>
      <c r="G37" s="249"/>
    </row>
    <row r="38" spans="1:7" ht="12.75">
      <c r="A38" s="249"/>
      <c r="B38" s="249"/>
      <c r="C38" s="249"/>
      <c r="D38" s="249"/>
      <c r="E38" s="249"/>
      <c r="F38" s="249"/>
      <c r="G38" s="249"/>
    </row>
    <row r="39" spans="1:7" ht="12.75">
      <c r="A39" s="249"/>
      <c r="B39" s="249"/>
      <c r="C39" s="249"/>
      <c r="D39" s="249"/>
      <c r="E39" s="249"/>
      <c r="F39" s="249"/>
      <c r="G39" s="249"/>
    </row>
    <row r="40" spans="1:7" ht="12.75">
      <c r="A40" s="249"/>
      <c r="B40" s="249"/>
      <c r="C40" s="249"/>
      <c r="D40" s="249"/>
      <c r="E40" s="249"/>
      <c r="F40" s="249"/>
      <c r="G40" s="249"/>
    </row>
    <row r="41" spans="1:7" ht="12.75">
      <c r="A41" s="249"/>
      <c r="B41" s="249"/>
      <c r="C41" s="249"/>
      <c r="D41" s="249"/>
      <c r="E41" s="249"/>
      <c r="F41" s="249"/>
      <c r="G41" s="249"/>
    </row>
    <row r="42" spans="1:7" ht="12.75">
      <c r="A42" s="249"/>
      <c r="B42" s="249"/>
      <c r="C42" s="249"/>
      <c r="D42" s="249"/>
      <c r="E42" s="249"/>
      <c r="F42" s="249"/>
      <c r="G42" s="249"/>
    </row>
  </sheetData>
  <sheetProtection/>
  <mergeCells count="8">
    <mergeCell ref="A1:F1"/>
    <mergeCell ref="A8:A9"/>
    <mergeCell ref="B8:B9"/>
    <mergeCell ref="C8:E8"/>
    <mergeCell ref="F8:H8"/>
    <mergeCell ref="A2:C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7.28125" style="68" customWidth="1"/>
    <col min="2" max="2" width="40.00390625" style="76" customWidth="1"/>
    <col min="3" max="3" width="10.57421875" style="30" customWidth="1"/>
    <col min="4" max="4" width="10.8515625" style="30" customWidth="1"/>
    <col min="5" max="5" width="10.421875" style="30" customWidth="1"/>
    <col min="6" max="6" width="12.8515625" style="154" customWidth="1"/>
    <col min="7" max="16384" width="9.140625" style="30" customWidth="1"/>
  </cols>
  <sheetData>
    <row r="1" spans="1:6" ht="11.25">
      <c r="A1" s="470" t="s">
        <v>828</v>
      </c>
      <c r="B1" s="470"/>
      <c r="C1" s="470"/>
      <c r="D1" s="470"/>
      <c r="E1" s="470"/>
      <c r="F1" s="470"/>
    </row>
    <row r="2" spans="1:6" ht="11.25">
      <c r="A2" s="77"/>
      <c r="B2" s="96"/>
      <c r="C2" s="77"/>
      <c r="D2" s="77"/>
      <c r="E2" s="77"/>
      <c r="F2" s="145"/>
    </row>
    <row r="4" spans="1:6" ht="54" customHeight="1">
      <c r="A4" s="486" t="s">
        <v>723</v>
      </c>
      <c r="B4" s="486"/>
      <c r="C4" s="486"/>
      <c r="D4" s="486"/>
      <c r="E4" s="486"/>
      <c r="F4" s="486"/>
    </row>
    <row r="5" spans="1:6" ht="12.75" customHeight="1">
      <c r="A5" s="101"/>
      <c r="B5" s="101"/>
      <c r="C5" s="101"/>
      <c r="D5" s="101"/>
      <c r="E5" s="101"/>
      <c r="F5" s="101"/>
    </row>
    <row r="6" spans="1:6" ht="12.75" customHeight="1">
      <c r="A6" s="101"/>
      <c r="B6" s="101"/>
      <c r="C6" s="101"/>
      <c r="D6" s="101"/>
      <c r="E6" s="532" t="s">
        <v>621</v>
      </c>
      <c r="F6" s="532"/>
    </row>
    <row r="7" spans="1:6" s="68" customFormat="1" ht="10.5">
      <c r="A7" s="29"/>
      <c r="B7" s="70" t="s">
        <v>47</v>
      </c>
      <c r="C7" s="66" t="s">
        <v>48</v>
      </c>
      <c r="D7" s="66" t="s">
        <v>49</v>
      </c>
      <c r="E7" s="66" t="s">
        <v>50</v>
      </c>
      <c r="F7" s="66" t="s">
        <v>58</v>
      </c>
    </row>
    <row r="8" spans="1:6" ht="63">
      <c r="A8" s="31" t="s">
        <v>4</v>
      </c>
      <c r="B8" s="31" t="s">
        <v>5</v>
      </c>
      <c r="C8" s="209" t="s">
        <v>613</v>
      </c>
      <c r="D8" s="209" t="s">
        <v>614</v>
      </c>
      <c r="E8" s="209" t="s">
        <v>615</v>
      </c>
      <c r="F8" s="209" t="s">
        <v>616</v>
      </c>
    </row>
    <row r="9" spans="1:6" ht="11.25">
      <c r="A9" s="92"/>
      <c r="B9" s="71"/>
      <c r="C9" s="150"/>
      <c r="D9" s="150"/>
      <c r="E9" s="150"/>
      <c r="F9" s="161"/>
    </row>
    <row r="10" spans="1:6" ht="11.25">
      <c r="A10" s="160"/>
      <c r="B10" s="52"/>
      <c r="C10" s="46"/>
      <c r="D10" s="46"/>
      <c r="E10" s="46"/>
      <c r="F10" s="162"/>
    </row>
    <row r="11" spans="1:6" ht="11.25">
      <c r="A11" s="160">
        <v>1</v>
      </c>
      <c r="B11" s="52" t="s">
        <v>617</v>
      </c>
      <c r="C11" s="162">
        <v>58554476</v>
      </c>
      <c r="D11" s="162">
        <v>0</v>
      </c>
      <c r="E11" s="162">
        <v>58554476</v>
      </c>
      <c r="F11" s="162">
        <f>E11-D11-C11</f>
        <v>0</v>
      </c>
    </row>
    <row r="12" spans="1:6" ht="11.25">
      <c r="A12" s="160">
        <f>A11+1</f>
        <v>2</v>
      </c>
      <c r="B12" s="52" t="s">
        <v>724</v>
      </c>
      <c r="C12" s="162">
        <v>14986</v>
      </c>
      <c r="D12" s="162">
        <v>0</v>
      </c>
      <c r="E12" s="162">
        <v>14986</v>
      </c>
      <c r="F12" s="162">
        <f>E12-D12-C12</f>
        <v>0</v>
      </c>
    </row>
    <row r="13" spans="1:6" ht="22.5">
      <c r="A13" s="160">
        <f aca="true" t="shared" si="0" ref="A13:A18">A12+1</f>
        <v>3</v>
      </c>
      <c r="B13" s="52" t="s">
        <v>725</v>
      </c>
      <c r="C13" s="162">
        <v>5678279</v>
      </c>
      <c r="D13" s="162">
        <v>0</v>
      </c>
      <c r="E13" s="162">
        <v>4268065</v>
      </c>
      <c r="F13" s="162">
        <f aca="true" t="shared" si="1" ref="F13:F23">E13-D13-C13</f>
        <v>-1410214</v>
      </c>
    </row>
    <row r="14" spans="1:6" ht="22.5">
      <c r="A14" s="160">
        <f t="shared" si="0"/>
        <v>4</v>
      </c>
      <c r="B14" s="52" t="s">
        <v>726</v>
      </c>
      <c r="C14" s="162">
        <v>1200000</v>
      </c>
      <c r="D14" s="162">
        <v>0</v>
      </c>
      <c r="E14" s="162">
        <v>1200000</v>
      </c>
      <c r="F14" s="162">
        <f>E14-D14-C14</f>
        <v>0</v>
      </c>
    </row>
    <row r="15" spans="1:6" ht="11.25">
      <c r="A15" s="160">
        <f t="shared" si="0"/>
        <v>5</v>
      </c>
      <c r="B15" s="52" t="s">
        <v>618</v>
      </c>
      <c r="C15" s="162">
        <v>0</v>
      </c>
      <c r="D15" s="162">
        <v>11077500</v>
      </c>
      <c r="E15" s="162">
        <v>10990100</v>
      </c>
      <c r="F15" s="162">
        <f>E15-D15-C15</f>
        <v>-87400</v>
      </c>
    </row>
    <row r="16" spans="1:6" ht="22.5" customHeight="1">
      <c r="A16" s="160">
        <f t="shared" si="0"/>
        <v>6</v>
      </c>
      <c r="B16" s="52" t="s">
        <v>727</v>
      </c>
      <c r="C16" s="162">
        <v>0</v>
      </c>
      <c r="D16" s="162">
        <v>160655</v>
      </c>
      <c r="E16" s="162">
        <v>160655</v>
      </c>
      <c r="F16" s="162">
        <f t="shared" si="1"/>
        <v>0</v>
      </c>
    </row>
    <row r="17" spans="1:6" ht="22.5">
      <c r="A17" s="160">
        <f t="shared" si="0"/>
        <v>7</v>
      </c>
      <c r="B17" s="52" t="s">
        <v>619</v>
      </c>
      <c r="C17" s="162"/>
      <c r="D17" s="162">
        <v>977900</v>
      </c>
      <c r="E17" s="162">
        <v>977900</v>
      </c>
      <c r="F17" s="162">
        <f t="shared" si="1"/>
        <v>0</v>
      </c>
    </row>
    <row r="18" spans="1:6" ht="21.75">
      <c r="A18" s="160">
        <f t="shared" si="0"/>
        <v>8</v>
      </c>
      <c r="B18" s="73" t="s">
        <v>728</v>
      </c>
      <c r="C18" s="43">
        <f>SUM(C11:C17)</f>
        <v>65447741</v>
      </c>
      <c r="D18" s="43">
        <f>SUM(D11:D17)</f>
        <v>12216055</v>
      </c>
      <c r="E18" s="43">
        <f>SUM(E11:E17)</f>
        <v>76166182</v>
      </c>
      <c r="F18" s="43">
        <f t="shared" si="1"/>
        <v>-1497614</v>
      </c>
    </row>
    <row r="19" spans="1:6" ht="11.25">
      <c r="A19" s="160"/>
      <c r="B19" s="52"/>
      <c r="C19" s="162"/>
      <c r="D19" s="162"/>
      <c r="E19" s="162"/>
      <c r="F19" s="162">
        <f t="shared" si="1"/>
        <v>0</v>
      </c>
    </row>
    <row r="20" spans="1:6" ht="22.5">
      <c r="A20" s="160">
        <v>9</v>
      </c>
      <c r="B20" s="52" t="s">
        <v>729</v>
      </c>
      <c r="C20" s="162">
        <v>0</v>
      </c>
      <c r="D20" s="162">
        <v>10000000</v>
      </c>
      <c r="E20" s="162">
        <v>10000000</v>
      </c>
      <c r="F20" s="162">
        <f>E20-D20-C20</f>
        <v>0</v>
      </c>
    </row>
    <row r="21" spans="1:6" ht="11.25">
      <c r="A21" s="160">
        <f>A20+1</f>
        <v>10</v>
      </c>
      <c r="B21" s="52" t="s">
        <v>730</v>
      </c>
      <c r="C21" s="162">
        <v>0</v>
      </c>
      <c r="D21" s="162">
        <v>3476000</v>
      </c>
      <c r="E21" s="162">
        <v>3476000</v>
      </c>
      <c r="F21" s="162">
        <f t="shared" si="1"/>
        <v>0</v>
      </c>
    </row>
    <row r="22" spans="1:6" ht="21.75">
      <c r="A22" s="160">
        <f>A21+1</f>
        <v>11</v>
      </c>
      <c r="B22" s="73" t="s">
        <v>731</v>
      </c>
      <c r="C22" s="43">
        <f>SUM(C20:C21)</f>
        <v>0</v>
      </c>
      <c r="D22" s="43">
        <f>SUM(D20:D21)</f>
        <v>13476000</v>
      </c>
      <c r="E22" s="43">
        <f>SUM(E20:E21)</f>
        <v>13476000</v>
      </c>
      <c r="F22" s="43">
        <f t="shared" si="1"/>
        <v>0</v>
      </c>
    </row>
    <row r="23" spans="1:6" ht="11.25">
      <c r="A23" s="160"/>
      <c r="B23" s="52"/>
      <c r="C23" s="162"/>
      <c r="D23" s="162"/>
      <c r="E23" s="162"/>
      <c r="F23" s="162">
        <f t="shared" si="1"/>
        <v>0</v>
      </c>
    </row>
    <row r="24" spans="1:6" ht="11.25">
      <c r="A24" s="160"/>
      <c r="B24" s="52"/>
      <c r="C24" s="162"/>
      <c r="D24" s="162"/>
      <c r="E24" s="162"/>
      <c r="F24" s="164"/>
    </row>
    <row r="25" spans="1:6" ht="11.25">
      <c r="A25" s="66">
        <v>12</v>
      </c>
      <c r="B25" s="63" t="s">
        <v>620</v>
      </c>
      <c r="C25" s="67">
        <f>SUM(C18,C22)</f>
        <v>65447741</v>
      </c>
      <c r="D25" s="67">
        <f>SUM(D18,D22)</f>
        <v>25692055</v>
      </c>
      <c r="E25" s="67">
        <f>SUM(E18,E22)</f>
        <v>89642182</v>
      </c>
      <c r="F25" s="67">
        <f>SUM(F18,F22)</f>
        <v>-1497614</v>
      </c>
    </row>
  </sheetData>
  <sheetProtection/>
  <mergeCells count="3">
    <mergeCell ref="A1:F1"/>
    <mergeCell ref="A4:F4"/>
    <mergeCell ref="E6:F6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2" sqref="B2"/>
    </sheetView>
  </sheetViews>
  <sheetFormatPr defaultColWidth="9.140625" defaultRowHeight="19.5" customHeight="1"/>
  <cols>
    <col min="1" max="1" width="37.00390625" style="435" customWidth="1"/>
    <col min="2" max="2" width="12.57421875" style="435" customWidth="1"/>
    <col min="3" max="3" width="12.00390625" style="435" customWidth="1"/>
    <col min="4" max="4" width="12.421875" style="435" customWidth="1"/>
    <col min="5" max="5" width="12.28125" style="435" customWidth="1"/>
    <col min="6" max="6" width="10.7109375" style="435" customWidth="1"/>
  </cols>
  <sheetData>
    <row r="1" spans="1:8" ht="15.75" customHeight="1">
      <c r="A1"/>
      <c r="B1" s="505" t="s">
        <v>829</v>
      </c>
      <c r="C1" s="506"/>
      <c r="D1" s="506"/>
      <c r="E1" s="506"/>
      <c r="F1" s="257"/>
      <c r="H1" s="257"/>
    </row>
    <row r="2" spans="1:6" ht="15.75" customHeight="1">
      <c r="A2"/>
      <c r="B2"/>
      <c r="C2" s="76"/>
      <c r="D2" s="76"/>
      <c r="E2" s="76"/>
      <c r="F2" s="76"/>
    </row>
    <row r="3" spans="1:7" ht="15.75" customHeight="1">
      <c r="A3" s="533" t="s">
        <v>732</v>
      </c>
      <c r="B3" s="533"/>
      <c r="C3" s="533"/>
      <c r="D3" s="533"/>
      <c r="E3" s="533"/>
      <c r="F3" s="257"/>
      <c r="G3" s="257"/>
    </row>
    <row r="4" spans="1:7" ht="15.75" customHeight="1">
      <c r="A4" s="519" t="s">
        <v>766</v>
      </c>
      <c r="B4" s="519"/>
      <c r="C4" s="519"/>
      <c r="D4" s="519"/>
      <c r="E4" s="519"/>
      <c r="F4" s="257"/>
      <c r="G4" s="257"/>
    </row>
    <row r="5" spans="1:6" ht="15.75" customHeight="1">
      <c r="A5"/>
      <c r="B5"/>
      <c r="C5"/>
      <c r="D5"/>
      <c r="E5"/>
      <c r="F5"/>
    </row>
    <row r="6" spans="1:9" ht="15.75" customHeight="1">
      <c r="A6" s="257" t="s">
        <v>733</v>
      </c>
      <c r="B6" s="257"/>
      <c r="C6" s="257"/>
      <c r="D6" s="257"/>
      <c r="E6" s="257"/>
      <c r="F6" s="257"/>
      <c r="G6" s="257"/>
      <c r="H6" s="257"/>
      <c r="I6" s="257"/>
    </row>
    <row r="7" spans="1:5" s="257" customFormat="1" ht="15.75" customHeight="1">
      <c r="A7" s="171" t="s">
        <v>734</v>
      </c>
      <c r="B7" s="171" t="s">
        <v>692</v>
      </c>
      <c r="C7" s="171" t="s">
        <v>735</v>
      </c>
      <c r="D7" s="171" t="s">
        <v>736</v>
      </c>
      <c r="E7" s="171" t="s">
        <v>737</v>
      </c>
    </row>
    <row r="8" spans="1:6" ht="15.75" customHeight="1">
      <c r="A8" s="433" t="s">
        <v>14</v>
      </c>
      <c r="B8" s="1">
        <v>35699</v>
      </c>
      <c r="C8" s="1">
        <v>29734</v>
      </c>
      <c r="D8" s="1">
        <v>25000</v>
      </c>
      <c r="E8" s="1">
        <v>25000</v>
      </c>
      <c r="F8"/>
    </row>
    <row r="9" spans="1:6" ht="15.75" customHeight="1">
      <c r="A9" s="1" t="s">
        <v>738</v>
      </c>
      <c r="B9" s="1">
        <v>176188</v>
      </c>
      <c r="C9" s="1">
        <v>159410</v>
      </c>
      <c r="D9" s="1">
        <v>144000</v>
      </c>
      <c r="E9" s="1">
        <v>144000</v>
      </c>
      <c r="F9"/>
    </row>
    <row r="10" spans="1:5" ht="15.75" customHeight="1">
      <c r="A10" s="434" t="s">
        <v>764</v>
      </c>
      <c r="B10" s="434">
        <v>77664</v>
      </c>
      <c r="C10" s="434">
        <v>58285</v>
      </c>
      <c r="D10" s="434">
        <v>60000</v>
      </c>
      <c r="E10" s="434">
        <v>61000</v>
      </c>
    </row>
    <row r="11" spans="1:5" ht="15.75" customHeight="1">
      <c r="A11" s="434" t="s">
        <v>148</v>
      </c>
      <c r="B11" s="434">
        <v>69021</v>
      </c>
      <c r="C11" s="434">
        <v>25875</v>
      </c>
      <c r="D11" s="434">
        <v>39000</v>
      </c>
      <c r="E11" s="434">
        <v>40000</v>
      </c>
    </row>
    <row r="12" spans="1:5" ht="15.75" customHeight="1">
      <c r="A12" s="434" t="s">
        <v>739</v>
      </c>
      <c r="B12" s="434">
        <v>105</v>
      </c>
      <c r="C12" s="434">
        <v>0</v>
      </c>
      <c r="D12" s="434">
        <v>0</v>
      </c>
      <c r="E12" s="434">
        <v>0</v>
      </c>
    </row>
    <row r="13" spans="1:5" ht="15.75" customHeight="1">
      <c r="A13" s="434" t="s">
        <v>740</v>
      </c>
      <c r="B13" s="434">
        <v>0</v>
      </c>
      <c r="C13" s="434">
        <v>0</v>
      </c>
      <c r="D13" s="434">
        <v>0</v>
      </c>
      <c r="E13" s="434">
        <v>0</v>
      </c>
    </row>
    <row r="14" spans="1:5" ht="15.75" customHeight="1">
      <c r="A14" s="434" t="s">
        <v>272</v>
      </c>
      <c r="B14" s="434">
        <v>0</v>
      </c>
      <c r="C14" s="434">
        <v>1365</v>
      </c>
      <c r="D14" s="434">
        <v>0</v>
      </c>
      <c r="E14" s="434">
        <v>0</v>
      </c>
    </row>
    <row r="15" spans="1:5" ht="15.75" customHeight="1">
      <c r="A15" s="434" t="s">
        <v>741</v>
      </c>
      <c r="B15" s="434">
        <v>0</v>
      </c>
      <c r="C15" s="434">
        <v>0</v>
      </c>
      <c r="D15" s="434">
        <v>5010</v>
      </c>
      <c r="E15" s="434">
        <v>5000</v>
      </c>
    </row>
    <row r="16" spans="1:6" s="257" customFormat="1" ht="15.75" customHeight="1">
      <c r="A16" s="436" t="s">
        <v>742</v>
      </c>
      <c r="B16" s="436">
        <f>SUM(B8:B15)</f>
        <v>358677</v>
      </c>
      <c r="C16" s="436">
        <f>SUM(C8:C15)</f>
        <v>274669</v>
      </c>
      <c r="D16" s="436">
        <f>SUM(D8:D15)</f>
        <v>273010</v>
      </c>
      <c r="E16" s="436">
        <f>SUM(E8:E15)</f>
        <v>275000</v>
      </c>
      <c r="F16" s="437"/>
    </row>
    <row r="17" spans="1:5" ht="15.75" customHeight="1">
      <c r="A17" s="434" t="s">
        <v>743</v>
      </c>
      <c r="B17" s="434">
        <v>56610</v>
      </c>
      <c r="C17" s="434">
        <v>67325</v>
      </c>
      <c r="D17" s="434">
        <v>67000</v>
      </c>
      <c r="E17" s="434">
        <v>67000</v>
      </c>
    </row>
    <row r="18" spans="1:5" ht="15.75" customHeight="1">
      <c r="A18" s="434" t="s">
        <v>74</v>
      </c>
      <c r="B18" s="434">
        <v>14606</v>
      </c>
      <c r="C18" s="434">
        <v>15331</v>
      </c>
      <c r="D18" s="434">
        <v>15000</v>
      </c>
      <c r="E18" s="434">
        <v>15000</v>
      </c>
    </row>
    <row r="19" spans="1:5" ht="15.75" customHeight="1">
      <c r="A19" s="434" t="s">
        <v>744</v>
      </c>
      <c r="B19" s="434">
        <v>130146</v>
      </c>
      <c r="C19" s="434">
        <v>135489</v>
      </c>
      <c r="D19" s="434">
        <v>120000</v>
      </c>
      <c r="E19" s="434">
        <v>120000</v>
      </c>
    </row>
    <row r="20" spans="1:5" ht="15.75" customHeight="1">
      <c r="A20" s="434" t="s">
        <v>81</v>
      </c>
      <c r="B20" s="434">
        <v>22278</v>
      </c>
      <c r="C20" s="434">
        <v>26576</v>
      </c>
      <c r="D20" s="434">
        <v>17000</v>
      </c>
      <c r="E20" s="434">
        <v>17000</v>
      </c>
    </row>
    <row r="21" spans="1:5" ht="15.75" customHeight="1">
      <c r="A21" s="434" t="s">
        <v>745</v>
      </c>
      <c r="B21" s="434">
        <v>26855</v>
      </c>
      <c r="C21" s="434">
        <v>9791</v>
      </c>
      <c r="D21" s="434">
        <v>15000</v>
      </c>
      <c r="E21" s="434">
        <v>13000</v>
      </c>
    </row>
    <row r="22" spans="1:5" ht="15.75" customHeight="1">
      <c r="A22" s="434" t="s">
        <v>746</v>
      </c>
      <c r="B22" s="434">
        <v>3626</v>
      </c>
      <c r="C22" s="434">
        <v>3358</v>
      </c>
      <c r="D22" s="434">
        <v>5000</v>
      </c>
      <c r="E22" s="434">
        <v>5100</v>
      </c>
    </row>
    <row r="23" spans="1:5" ht="15.75" customHeight="1">
      <c r="A23" s="434" t="s">
        <v>583</v>
      </c>
      <c r="B23" s="434">
        <v>2512</v>
      </c>
      <c r="C23" s="434">
        <v>2312</v>
      </c>
      <c r="D23" s="434">
        <v>0</v>
      </c>
      <c r="E23" s="434">
        <v>0</v>
      </c>
    </row>
    <row r="24" spans="1:5" ht="15.75" customHeight="1">
      <c r="A24" s="434" t="s">
        <v>747</v>
      </c>
      <c r="B24" s="434">
        <v>0</v>
      </c>
      <c r="C24" s="434">
        <v>0</v>
      </c>
      <c r="D24" s="434">
        <v>0</v>
      </c>
      <c r="E24" s="434">
        <v>0</v>
      </c>
    </row>
    <row r="25" spans="1:5" ht="15.75" customHeight="1">
      <c r="A25" s="434" t="s">
        <v>748</v>
      </c>
      <c r="B25" s="434">
        <v>0</v>
      </c>
      <c r="C25" s="434">
        <v>5300</v>
      </c>
      <c r="D25" s="434">
        <v>4000</v>
      </c>
      <c r="E25" s="434">
        <v>3890</v>
      </c>
    </row>
    <row r="26" spans="1:6" s="257" customFormat="1" ht="15.75" customHeight="1">
      <c r="A26" s="436" t="s">
        <v>749</v>
      </c>
      <c r="B26" s="436">
        <f>SUM(B17:B25)</f>
        <v>256633</v>
      </c>
      <c r="C26" s="436">
        <f>SUM(C17:C25)</f>
        <v>265482</v>
      </c>
      <c r="D26" s="436">
        <f>SUM(D17:D25)</f>
        <v>243000</v>
      </c>
      <c r="E26" s="436">
        <f>SUM(E17:E25)</f>
        <v>240990</v>
      </c>
      <c r="F26" s="437"/>
    </row>
    <row r="27" ht="15.75" customHeight="1"/>
    <row r="28" ht="15.75" customHeight="1">
      <c r="A28" s="437" t="s">
        <v>750</v>
      </c>
    </row>
    <row r="29" spans="1:5" ht="15.75" customHeight="1">
      <c r="A29" s="172" t="s">
        <v>734</v>
      </c>
      <c r="B29" s="171" t="s">
        <v>692</v>
      </c>
      <c r="C29" s="171" t="s">
        <v>735</v>
      </c>
      <c r="D29" s="171" t="s">
        <v>736</v>
      </c>
      <c r="E29" s="171" t="s">
        <v>737</v>
      </c>
    </row>
    <row r="30" spans="1:5" ht="15.75" customHeight="1">
      <c r="A30" s="434" t="s">
        <v>751</v>
      </c>
      <c r="B30" s="434">
        <v>2500</v>
      </c>
      <c r="C30" s="434">
        <v>7650</v>
      </c>
      <c r="D30" s="434">
        <v>0</v>
      </c>
      <c r="E30" s="434">
        <v>0</v>
      </c>
    </row>
    <row r="31" spans="1:5" ht="15.75" customHeight="1">
      <c r="A31" s="434" t="s">
        <v>765</v>
      </c>
      <c r="B31" s="434">
        <v>13476</v>
      </c>
      <c r="C31" s="434">
        <v>110000</v>
      </c>
      <c r="D31" s="434">
        <v>0</v>
      </c>
      <c r="E31" s="434">
        <v>0</v>
      </c>
    </row>
    <row r="32" spans="1:5" ht="15.75" customHeight="1">
      <c r="A32" s="434" t="s">
        <v>152</v>
      </c>
      <c r="B32" s="434">
        <v>5944</v>
      </c>
      <c r="C32" s="434">
        <v>0</v>
      </c>
      <c r="D32" s="434">
        <v>40000</v>
      </c>
      <c r="E32" s="434">
        <v>20000</v>
      </c>
    </row>
    <row r="33" spans="1:5" ht="15.75" customHeight="1">
      <c r="A33" s="434" t="s">
        <v>752</v>
      </c>
      <c r="B33" s="434">
        <v>278</v>
      </c>
      <c r="C33" s="434">
        <v>0</v>
      </c>
      <c r="D33" s="434">
        <v>0</v>
      </c>
      <c r="E33" s="434">
        <v>0</v>
      </c>
    </row>
    <row r="34" spans="1:5" ht="15.75" customHeight="1">
      <c r="A34" s="434" t="s">
        <v>146</v>
      </c>
      <c r="B34" s="434">
        <v>0</v>
      </c>
      <c r="C34" s="434">
        <v>0</v>
      </c>
      <c r="D34" s="434">
        <v>1200</v>
      </c>
      <c r="E34" s="434">
        <v>1200</v>
      </c>
    </row>
    <row r="35" spans="1:5" ht="15.75" customHeight="1">
      <c r="A35" s="434" t="s">
        <v>626</v>
      </c>
      <c r="B35" s="434">
        <v>40000</v>
      </c>
      <c r="C35" s="434">
        <v>0</v>
      </c>
      <c r="D35" s="434">
        <v>0</v>
      </c>
      <c r="E35" s="434">
        <v>0</v>
      </c>
    </row>
    <row r="36" spans="1:5" ht="15.75" customHeight="1">
      <c r="A36" s="434" t="s">
        <v>753</v>
      </c>
      <c r="B36" s="434">
        <v>88230</v>
      </c>
      <c r="C36" s="434">
        <v>189960</v>
      </c>
      <c r="D36" s="434">
        <v>5000</v>
      </c>
      <c r="E36" s="434">
        <v>5000</v>
      </c>
    </row>
    <row r="37" spans="1:6" s="257" customFormat="1" ht="15.75" customHeight="1">
      <c r="A37" s="436" t="s">
        <v>754</v>
      </c>
      <c r="B37" s="436">
        <f>SUM(B30:B36)</f>
        <v>150428</v>
      </c>
      <c r="C37" s="436">
        <f>SUM(C30:C36)</f>
        <v>307610</v>
      </c>
      <c r="D37" s="436">
        <f>SUM(D30:D36)</f>
        <v>46200</v>
      </c>
      <c r="E37" s="436">
        <f>SUM(E30:E36)</f>
        <v>26200</v>
      </c>
      <c r="F37" s="437"/>
    </row>
    <row r="38" spans="1:5" ht="15.75" customHeight="1">
      <c r="A38" s="434" t="s">
        <v>755</v>
      </c>
      <c r="B38" s="434">
        <v>14521</v>
      </c>
      <c r="C38" s="434">
        <v>9908</v>
      </c>
      <c r="D38" s="434">
        <v>15000</v>
      </c>
      <c r="E38" s="434">
        <v>15000</v>
      </c>
    </row>
    <row r="39" spans="1:5" ht="15.75" customHeight="1">
      <c r="A39" s="434" t="s">
        <v>756</v>
      </c>
      <c r="B39" s="434">
        <v>22514</v>
      </c>
      <c r="C39" s="434">
        <v>31796</v>
      </c>
      <c r="D39" s="434">
        <v>56000</v>
      </c>
      <c r="E39" s="434">
        <v>40000</v>
      </c>
    </row>
    <row r="40" spans="1:5" ht="15.75" customHeight="1">
      <c r="A40" s="434" t="s">
        <v>91</v>
      </c>
      <c r="B40" s="434">
        <v>183</v>
      </c>
      <c r="C40" s="434">
        <v>6865</v>
      </c>
      <c r="D40" s="434">
        <v>0</v>
      </c>
      <c r="E40" s="434">
        <v>0</v>
      </c>
    </row>
    <row r="41" spans="1:5" ht="15.75" customHeight="1">
      <c r="A41" s="434" t="s">
        <v>757</v>
      </c>
      <c r="B41" s="434">
        <v>0</v>
      </c>
      <c r="C41" s="434">
        <v>0</v>
      </c>
      <c r="D41" s="434">
        <v>0</v>
      </c>
      <c r="E41" s="434">
        <v>0</v>
      </c>
    </row>
    <row r="42" spans="1:5" ht="15.75" customHeight="1">
      <c r="A42" s="434" t="s">
        <v>758</v>
      </c>
      <c r="B42" s="434">
        <v>0</v>
      </c>
      <c r="C42" s="434">
        <v>0</v>
      </c>
      <c r="D42" s="434">
        <v>0</v>
      </c>
      <c r="E42" s="434">
        <v>0</v>
      </c>
    </row>
    <row r="43" spans="1:5" ht="15.75" customHeight="1">
      <c r="A43" s="434" t="s">
        <v>584</v>
      </c>
      <c r="B43" s="434">
        <v>0</v>
      </c>
      <c r="C43" s="434">
        <v>0</v>
      </c>
      <c r="D43" s="434">
        <v>0</v>
      </c>
      <c r="E43" s="434">
        <v>0</v>
      </c>
    </row>
    <row r="44" spans="1:5" ht="15.75" customHeight="1">
      <c r="A44" s="434" t="s">
        <v>759</v>
      </c>
      <c r="B44" s="434">
        <v>0</v>
      </c>
      <c r="C44" s="434">
        <v>0</v>
      </c>
      <c r="D44" s="434">
        <v>210</v>
      </c>
      <c r="E44" s="434">
        <v>210</v>
      </c>
    </row>
    <row r="45" spans="1:5" ht="15.75" customHeight="1">
      <c r="A45" s="434" t="s">
        <v>760</v>
      </c>
      <c r="B45" s="434">
        <v>0</v>
      </c>
      <c r="C45" s="434">
        <v>268228</v>
      </c>
      <c r="D45" s="434">
        <v>5000</v>
      </c>
      <c r="E45" s="434">
        <v>5000</v>
      </c>
    </row>
    <row r="46" spans="1:6" s="257" customFormat="1" ht="15.75" customHeight="1">
      <c r="A46" s="436" t="s">
        <v>761</v>
      </c>
      <c r="B46" s="436">
        <f>SUM(B38:B45)</f>
        <v>37218</v>
      </c>
      <c r="C46" s="436">
        <f>SUM(C38:C45)</f>
        <v>316797</v>
      </c>
      <c r="D46" s="436">
        <f>SUM(D38:D45)</f>
        <v>76210</v>
      </c>
      <c r="E46" s="436">
        <f>SUM(E38:E45)</f>
        <v>60210</v>
      </c>
      <c r="F46" s="437"/>
    </row>
    <row r="47" spans="1:6" s="257" customFormat="1" ht="15.75" customHeight="1">
      <c r="A47" s="436" t="s">
        <v>762</v>
      </c>
      <c r="B47" s="436">
        <f>B16+B37</f>
        <v>509105</v>
      </c>
      <c r="C47" s="436">
        <f>C16+C37</f>
        <v>582279</v>
      </c>
      <c r="D47" s="436">
        <f>D16+D37</f>
        <v>319210</v>
      </c>
      <c r="E47" s="436">
        <f>E16+E37</f>
        <v>301200</v>
      </c>
      <c r="F47" s="437"/>
    </row>
    <row r="48" spans="1:6" s="257" customFormat="1" ht="15.75" customHeight="1">
      <c r="A48" s="436" t="s">
        <v>763</v>
      </c>
      <c r="B48" s="436">
        <f>B26+B46</f>
        <v>293851</v>
      </c>
      <c r="C48" s="436">
        <f>C26+C46</f>
        <v>582279</v>
      </c>
      <c r="D48" s="436">
        <f>D26+D46</f>
        <v>319210</v>
      </c>
      <c r="E48" s="436">
        <f>E26+E46</f>
        <v>301200</v>
      </c>
      <c r="F48" s="437"/>
    </row>
    <row r="49" ht="15.75" customHeight="1"/>
    <row r="50" ht="15.75" customHeight="1"/>
    <row r="51" ht="15.75" customHeight="1"/>
    <row r="52" ht="15.75" customHeight="1"/>
  </sheetData>
  <sheetProtection/>
  <mergeCells count="3">
    <mergeCell ref="B1:E1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J2" sqref="J2"/>
    </sheetView>
  </sheetViews>
  <sheetFormatPr defaultColWidth="9.140625" defaultRowHeight="18" customHeight="1"/>
  <cols>
    <col min="1" max="1" width="18.7109375" style="0" customWidth="1"/>
    <col min="2" max="2" width="8.7109375" style="0" customWidth="1"/>
    <col min="3" max="3" width="8.28125" style="0" customWidth="1"/>
    <col min="4" max="14" width="8.7109375" style="0" customWidth="1"/>
    <col min="15" max="16" width="7.7109375" style="0" customWidth="1"/>
  </cols>
  <sheetData>
    <row r="1" spans="10:14" ht="18" customHeight="1">
      <c r="J1" s="538" t="s">
        <v>826</v>
      </c>
      <c r="K1" s="539"/>
      <c r="L1" s="539"/>
      <c r="M1" s="539"/>
      <c r="N1" s="539"/>
    </row>
    <row r="2" ht="18" customHeight="1">
      <c r="N2" s="77"/>
    </row>
    <row r="3" s="257" customFormat="1" ht="18" customHeight="1">
      <c r="B3" s="257" t="s">
        <v>793</v>
      </c>
    </row>
    <row r="4" spans="2:5" ht="18" customHeight="1">
      <c r="B4" t="s">
        <v>767</v>
      </c>
      <c r="D4" s="257"/>
      <c r="E4" s="257"/>
    </row>
    <row r="7" spans="1:14" s="257" customFormat="1" ht="18" customHeight="1">
      <c r="A7" s="172" t="s">
        <v>5</v>
      </c>
      <c r="B7" s="438" t="s">
        <v>768</v>
      </c>
      <c r="C7" s="438" t="s">
        <v>769</v>
      </c>
      <c r="D7" s="438" t="s">
        <v>770</v>
      </c>
      <c r="E7" s="438" t="s">
        <v>771</v>
      </c>
      <c r="F7" s="438" t="s">
        <v>772</v>
      </c>
      <c r="G7" s="438" t="s">
        <v>773</v>
      </c>
      <c r="H7" s="438" t="s">
        <v>774</v>
      </c>
      <c r="I7" s="438" t="s">
        <v>775</v>
      </c>
      <c r="J7" s="438" t="s">
        <v>776</v>
      </c>
      <c r="K7" s="438" t="s">
        <v>777</v>
      </c>
      <c r="L7" s="438" t="s">
        <v>778</v>
      </c>
      <c r="M7" s="438" t="s">
        <v>779</v>
      </c>
      <c r="N7" s="438" t="s">
        <v>780</v>
      </c>
    </row>
    <row r="8" spans="1:14" s="257" customFormat="1" ht="18" customHeight="1">
      <c r="A8" s="439" t="s">
        <v>781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"/>
    </row>
    <row r="9" spans="1:14" ht="18" customHeight="1">
      <c r="A9" s="1" t="s">
        <v>2</v>
      </c>
      <c r="B9" s="1">
        <v>2097</v>
      </c>
      <c r="C9" s="1">
        <v>1639</v>
      </c>
      <c r="D9" s="1">
        <v>72596</v>
      </c>
      <c r="E9" s="1">
        <v>4274</v>
      </c>
      <c r="F9" s="1">
        <v>6237</v>
      </c>
      <c r="G9" s="1">
        <v>17154</v>
      </c>
      <c r="H9" s="1">
        <v>13643</v>
      </c>
      <c r="I9" s="1">
        <v>25697</v>
      </c>
      <c r="J9" s="1">
        <v>49992</v>
      </c>
      <c r="K9" s="1">
        <v>7834</v>
      </c>
      <c r="L9" s="1">
        <v>7010</v>
      </c>
      <c r="M9" s="1">
        <v>48526</v>
      </c>
      <c r="N9" s="172">
        <f>SUM(B9:M9)</f>
        <v>256699</v>
      </c>
    </row>
    <row r="10" spans="1:14" ht="18" customHeight="1">
      <c r="A10" s="1" t="s">
        <v>782</v>
      </c>
      <c r="B10" s="1">
        <v>2053</v>
      </c>
      <c r="C10" s="1">
        <v>1509</v>
      </c>
      <c r="D10" s="1">
        <v>6537</v>
      </c>
      <c r="E10" s="1">
        <v>4893</v>
      </c>
      <c r="F10" s="1">
        <v>13961</v>
      </c>
      <c r="G10" s="1">
        <v>15862</v>
      </c>
      <c r="H10" s="1">
        <v>2940</v>
      </c>
      <c r="I10" s="1">
        <v>5716</v>
      </c>
      <c r="J10" s="1">
        <v>2846</v>
      </c>
      <c r="K10" s="1">
        <v>2408</v>
      </c>
      <c r="L10" s="1">
        <v>10467</v>
      </c>
      <c r="M10" s="1">
        <v>3844</v>
      </c>
      <c r="N10" s="172">
        <f>SUM(B10:M10)</f>
        <v>73036</v>
      </c>
    </row>
    <row r="11" spans="1:14" ht="18" customHeight="1">
      <c r="A11" s="1" t="s">
        <v>740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72">
        <f>SUM(B11:M11)</f>
        <v>0</v>
      </c>
    </row>
    <row r="12" spans="1:14" ht="18" customHeight="1">
      <c r="A12" s="1" t="s">
        <v>783</v>
      </c>
      <c r="B12" s="1">
        <v>7867</v>
      </c>
      <c r="C12" s="1">
        <v>6085</v>
      </c>
      <c r="D12" s="1">
        <v>5250</v>
      </c>
      <c r="E12" s="1">
        <v>5249</v>
      </c>
      <c r="F12" s="1">
        <v>5250</v>
      </c>
      <c r="G12" s="1">
        <v>5250</v>
      </c>
      <c r="H12" s="1">
        <v>7898</v>
      </c>
      <c r="I12" s="1">
        <v>16327</v>
      </c>
      <c r="J12" s="1">
        <v>5246</v>
      </c>
      <c r="K12" s="1">
        <v>5249</v>
      </c>
      <c r="L12" s="1">
        <v>16227</v>
      </c>
      <c r="M12" s="1">
        <v>5242</v>
      </c>
      <c r="N12" s="172">
        <f>SUM(B12:M12)</f>
        <v>91140</v>
      </c>
    </row>
    <row r="13" spans="1:14" ht="18" customHeight="1">
      <c r="A13" s="1" t="s">
        <v>784</v>
      </c>
      <c r="B13" s="1">
        <v>88230</v>
      </c>
      <c r="C13" s="1">
        <f aca="true" t="shared" si="0" ref="C13:M13">SUM(B23)</f>
        <v>87714</v>
      </c>
      <c r="D13" s="1">
        <f t="shared" si="0"/>
        <v>84832</v>
      </c>
      <c r="E13" s="1">
        <f t="shared" si="0"/>
        <v>143076</v>
      </c>
      <c r="F13" s="1">
        <f t="shared" si="0"/>
        <v>134510</v>
      </c>
      <c r="G13" s="1">
        <f t="shared" si="0"/>
        <v>135699</v>
      </c>
      <c r="H13" s="1">
        <f t="shared" si="0"/>
        <v>126100</v>
      </c>
      <c r="I13" s="1">
        <f t="shared" si="0"/>
        <v>121410</v>
      </c>
      <c r="J13" s="1">
        <f t="shared" si="0"/>
        <v>130596</v>
      </c>
      <c r="K13" s="1">
        <f t="shared" si="0"/>
        <v>169443</v>
      </c>
      <c r="L13" s="1">
        <f t="shared" si="0"/>
        <v>167634</v>
      </c>
      <c r="M13" s="1">
        <f t="shared" si="0"/>
        <v>178276</v>
      </c>
      <c r="N13" s="172">
        <f>SUM(B13)</f>
        <v>88230</v>
      </c>
    </row>
    <row r="14" spans="1:14" s="257" customFormat="1" ht="18" customHeight="1">
      <c r="A14" s="172" t="s">
        <v>785</v>
      </c>
      <c r="B14" s="172">
        <f aca="true" t="shared" si="1" ref="B14:N14">SUM(B9:B13)</f>
        <v>100247</v>
      </c>
      <c r="C14" s="172">
        <f t="shared" si="1"/>
        <v>96947</v>
      </c>
      <c r="D14" s="172">
        <f t="shared" si="1"/>
        <v>169215</v>
      </c>
      <c r="E14" s="172">
        <f t="shared" si="1"/>
        <v>157492</v>
      </c>
      <c r="F14" s="172">
        <f t="shared" si="1"/>
        <v>159958</v>
      </c>
      <c r="G14" s="172">
        <f t="shared" si="1"/>
        <v>173965</v>
      </c>
      <c r="H14" s="172">
        <f t="shared" si="1"/>
        <v>150581</v>
      </c>
      <c r="I14" s="172">
        <f t="shared" si="1"/>
        <v>169150</v>
      </c>
      <c r="J14" s="172">
        <f t="shared" si="1"/>
        <v>188680</v>
      </c>
      <c r="K14" s="172">
        <f t="shared" si="1"/>
        <v>184934</v>
      </c>
      <c r="L14" s="172">
        <f t="shared" si="1"/>
        <v>201338</v>
      </c>
      <c r="M14" s="172">
        <f t="shared" si="1"/>
        <v>235888</v>
      </c>
      <c r="N14" s="172">
        <f t="shared" si="1"/>
        <v>509105</v>
      </c>
    </row>
    <row r="15" ht="18" customHeight="1">
      <c r="N15" s="257"/>
    </row>
    <row r="16" spans="1:14" ht="18" customHeight="1">
      <c r="A16" s="439" t="s">
        <v>786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72"/>
    </row>
    <row r="17" spans="1:14" ht="18" customHeight="1">
      <c r="A17" s="1" t="s">
        <v>222</v>
      </c>
      <c r="B17" s="1">
        <v>11195</v>
      </c>
      <c r="C17" s="1">
        <v>11978</v>
      </c>
      <c r="D17" s="1">
        <v>23770</v>
      </c>
      <c r="E17" s="1">
        <v>22053</v>
      </c>
      <c r="F17" s="1">
        <v>23739</v>
      </c>
      <c r="G17" s="1">
        <v>24949</v>
      </c>
      <c r="H17" s="1">
        <v>24050</v>
      </c>
      <c r="I17" s="1">
        <v>38447</v>
      </c>
      <c r="J17" s="1">
        <v>18702</v>
      </c>
      <c r="K17" s="1">
        <v>17206</v>
      </c>
      <c r="L17" s="1">
        <v>21471</v>
      </c>
      <c r="M17" s="1">
        <v>19256</v>
      </c>
      <c r="N17" s="172">
        <f>SUM(B17:M17)</f>
        <v>256816</v>
      </c>
    </row>
    <row r="18" spans="1:14" ht="18" customHeight="1">
      <c r="A18" s="1" t="s">
        <v>229</v>
      </c>
      <c r="B18" s="1">
        <v>0</v>
      </c>
      <c r="C18" s="1">
        <v>121</v>
      </c>
      <c r="D18" s="1">
        <v>0</v>
      </c>
      <c r="E18" s="1">
        <v>0</v>
      </c>
      <c r="F18" s="1">
        <v>190</v>
      </c>
      <c r="G18" s="1">
        <v>14937</v>
      </c>
      <c r="H18" s="1">
        <v>4521</v>
      </c>
      <c r="I18" s="1">
        <v>0</v>
      </c>
      <c r="J18" s="1">
        <v>0</v>
      </c>
      <c r="K18" s="1">
        <v>0</v>
      </c>
      <c r="L18" s="1">
        <v>1591</v>
      </c>
      <c r="M18" s="1">
        <v>1154</v>
      </c>
      <c r="N18" s="172">
        <f>SUM(B18:M18)</f>
        <v>22514</v>
      </c>
    </row>
    <row r="19" spans="1:14" ht="18" customHeight="1">
      <c r="A19" s="1" t="s">
        <v>787</v>
      </c>
      <c r="B19" s="1">
        <v>1338</v>
      </c>
      <c r="C19" s="1">
        <v>16</v>
      </c>
      <c r="D19" s="1">
        <v>2369</v>
      </c>
      <c r="E19" s="1">
        <v>929</v>
      </c>
      <c r="F19" s="1">
        <v>330</v>
      </c>
      <c r="G19" s="1">
        <v>7979</v>
      </c>
      <c r="H19" s="1">
        <v>600</v>
      </c>
      <c r="I19" s="1">
        <v>107</v>
      </c>
      <c r="J19" s="1">
        <v>535</v>
      </c>
      <c r="K19" s="1">
        <v>94</v>
      </c>
      <c r="L19" s="1">
        <v>0</v>
      </c>
      <c r="M19" s="1">
        <v>224</v>
      </c>
      <c r="N19" s="172">
        <f>SUM(B19:M19)</f>
        <v>14521</v>
      </c>
    </row>
    <row r="20" spans="1:14" ht="18" customHeight="1">
      <c r="A20" s="1" t="s">
        <v>788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72">
        <f>SUM(B20:M20)</f>
        <v>0</v>
      </c>
    </row>
    <row r="21" spans="1:14" ht="18" customHeight="1">
      <c r="A21" s="174" t="s">
        <v>789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72">
        <f>SUM(B21:M21)</f>
        <v>0</v>
      </c>
    </row>
    <row r="22" spans="1:14" s="257" customFormat="1" ht="18" customHeight="1">
      <c r="A22" s="261" t="s">
        <v>790</v>
      </c>
      <c r="B22" s="261">
        <f aca="true" t="shared" si="2" ref="B22:N22">SUM(B17:B21)</f>
        <v>12533</v>
      </c>
      <c r="C22" s="261">
        <f t="shared" si="2"/>
        <v>12115</v>
      </c>
      <c r="D22" s="261">
        <f t="shared" si="2"/>
        <v>26139</v>
      </c>
      <c r="E22" s="261">
        <f t="shared" si="2"/>
        <v>22982</v>
      </c>
      <c r="F22" s="261">
        <f t="shared" si="2"/>
        <v>24259</v>
      </c>
      <c r="G22" s="261">
        <f t="shared" si="2"/>
        <v>47865</v>
      </c>
      <c r="H22" s="261">
        <f t="shared" si="2"/>
        <v>29171</v>
      </c>
      <c r="I22" s="261">
        <f t="shared" si="2"/>
        <v>38554</v>
      </c>
      <c r="J22" s="261">
        <f t="shared" si="2"/>
        <v>19237</v>
      </c>
      <c r="K22" s="261">
        <f t="shared" si="2"/>
        <v>17300</v>
      </c>
      <c r="L22" s="261">
        <f t="shared" si="2"/>
        <v>23062</v>
      </c>
      <c r="M22" s="261">
        <f t="shared" si="2"/>
        <v>20634</v>
      </c>
      <c r="N22" s="261">
        <f t="shared" si="2"/>
        <v>293851</v>
      </c>
    </row>
    <row r="23" spans="1:14" s="257" customFormat="1" ht="18" customHeight="1">
      <c r="A23" s="261" t="s">
        <v>791</v>
      </c>
      <c r="B23" s="260">
        <f aca="true" t="shared" si="3" ref="B23:N23">B14-B22</f>
        <v>87714</v>
      </c>
      <c r="C23" s="261">
        <f t="shared" si="3"/>
        <v>84832</v>
      </c>
      <c r="D23" s="260">
        <f t="shared" si="3"/>
        <v>143076</v>
      </c>
      <c r="E23" s="261">
        <f t="shared" si="3"/>
        <v>134510</v>
      </c>
      <c r="F23" s="260">
        <f t="shared" si="3"/>
        <v>135699</v>
      </c>
      <c r="G23" s="261">
        <f t="shared" si="3"/>
        <v>126100</v>
      </c>
      <c r="H23" s="260">
        <f t="shared" si="3"/>
        <v>121410</v>
      </c>
      <c r="I23" s="261">
        <f t="shared" si="3"/>
        <v>130596</v>
      </c>
      <c r="J23" s="260">
        <f t="shared" si="3"/>
        <v>169443</v>
      </c>
      <c r="K23" s="261">
        <f t="shared" si="3"/>
        <v>167634</v>
      </c>
      <c r="L23" s="260">
        <f t="shared" si="3"/>
        <v>178276</v>
      </c>
      <c r="M23" s="261">
        <f t="shared" si="3"/>
        <v>215254</v>
      </c>
      <c r="N23" s="440">
        <f t="shared" si="3"/>
        <v>215254</v>
      </c>
    </row>
    <row r="24" spans="1:14" s="257" customFormat="1" ht="18" customHeight="1">
      <c r="A24" s="264" t="s">
        <v>792</v>
      </c>
      <c r="B24" s="263"/>
      <c r="C24" s="264"/>
      <c r="D24" s="263"/>
      <c r="E24" s="264"/>
      <c r="F24" s="263"/>
      <c r="G24" s="264"/>
      <c r="H24" s="263"/>
      <c r="I24" s="264"/>
      <c r="J24" s="263"/>
      <c r="K24" s="264"/>
      <c r="L24" s="263"/>
      <c r="M24" s="264"/>
      <c r="N24" s="441"/>
    </row>
  </sheetData>
  <sheetProtection/>
  <mergeCells count="1">
    <mergeCell ref="J1:N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4.7109375" style="179" customWidth="1"/>
    <col min="2" max="2" width="30.00390625" style="179" customWidth="1"/>
    <col min="3" max="3" width="8.00390625" style="179" customWidth="1"/>
    <col min="4" max="4" width="8.421875" style="179" customWidth="1"/>
    <col min="5" max="5" width="7.7109375" style="179" customWidth="1"/>
    <col min="6" max="6" width="6.7109375" style="179" customWidth="1"/>
    <col min="7" max="7" width="4.57421875" style="178" customWidth="1"/>
    <col min="8" max="8" width="30.140625" style="179" customWidth="1"/>
    <col min="9" max="9" width="8.140625" style="179" customWidth="1"/>
    <col min="10" max="10" width="8.7109375" style="179" customWidth="1"/>
    <col min="11" max="11" width="7.57421875" style="179" customWidth="1"/>
    <col min="12" max="12" width="6.8515625" style="179" customWidth="1"/>
    <col min="13" max="16384" width="9.140625" style="178" customWidth="1"/>
  </cols>
  <sheetData>
    <row r="1" spans="1:14" ht="11.25">
      <c r="A1" s="468" t="s">
        <v>810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177"/>
      <c r="N1" s="177"/>
    </row>
    <row r="3" spans="1:12" ht="11.25">
      <c r="A3" s="465" t="s">
        <v>63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12" ht="11.25">
      <c r="A4" s="466" t="s">
        <v>623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1:12" ht="11.25">
      <c r="A5" s="180"/>
      <c r="B5" s="180" t="s">
        <v>47</v>
      </c>
      <c r="C5" s="180" t="s">
        <v>48</v>
      </c>
      <c r="D5" s="180" t="s">
        <v>49</v>
      </c>
      <c r="E5" s="180" t="s">
        <v>50</v>
      </c>
      <c r="F5" s="180" t="s">
        <v>119</v>
      </c>
      <c r="G5" s="181"/>
      <c r="H5" s="180" t="s">
        <v>52</v>
      </c>
      <c r="I5" s="180" t="s">
        <v>53</v>
      </c>
      <c r="J5" s="180" t="s">
        <v>54</v>
      </c>
      <c r="K5" s="180" t="s">
        <v>55</v>
      </c>
      <c r="L5" s="180" t="s">
        <v>56</v>
      </c>
    </row>
    <row r="6" spans="1:12" s="184" customFormat="1" ht="33.75">
      <c r="A6" s="182" t="s">
        <v>19</v>
      </c>
      <c r="B6" s="467" t="s">
        <v>64</v>
      </c>
      <c r="C6" s="467"/>
      <c r="D6" s="467"/>
      <c r="E6" s="467"/>
      <c r="F6" s="467"/>
      <c r="G6" s="182" t="s">
        <v>19</v>
      </c>
      <c r="H6" s="467" t="s">
        <v>65</v>
      </c>
      <c r="I6" s="467"/>
      <c r="J6" s="467"/>
      <c r="K6" s="467"/>
      <c r="L6" s="467"/>
    </row>
    <row r="7" spans="1:12" s="184" customFormat="1" ht="27" customHeight="1">
      <c r="A7" s="182"/>
      <c r="B7" s="183"/>
      <c r="C7" s="185" t="s">
        <v>27</v>
      </c>
      <c r="D7" s="185" t="s">
        <v>28</v>
      </c>
      <c r="E7" s="185" t="s">
        <v>29</v>
      </c>
      <c r="F7" s="185" t="s">
        <v>30</v>
      </c>
      <c r="G7" s="186"/>
      <c r="H7" s="187"/>
      <c r="I7" s="185" t="s">
        <v>27</v>
      </c>
      <c r="J7" s="185" t="s">
        <v>28</v>
      </c>
      <c r="K7" s="185" t="s">
        <v>29</v>
      </c>
      <c r="L7" s="185" t="s">
        <v>30</v>
      </c>
    </row>
    <row r="8" spans="1:12" ht="11.25">
      <c r="A8" s="188"/>
      <c r="B8" s="19" t="s">
        <v>5</v>
      </c>
      <c r="C8" s="19" t="s">
        <v>66</v>
      </c>
      <c r="D8" s="19" t="s">
        <v>66</v>
      </c>
      <c r="E8" s="19" t="s">
        <v>66</v>
      </c>
      <c r="F8" s="19" t="s">
        <v>66</v>
      </c>
      <c r="G8" s="19"/>
      <c r="H8" s="19" t="s">
        <v>5</v>
      </c>
      <c r="I8" s="19" t="s">
        <v>66</v>
      </c>
      <c r="J8" s="19" t="s">
        <v>66</v>
      </c>
      <c r="K8" s="19" t="s">
        <v>66</v>
      </c>
      <c r="L8" s="19" t="s">
        <v>66</v>
      </c>
    </row>
    <row r="9" spans="1:12" ht="11.25">
      <c r="A9" s="189">
        <v>1</v>
      </c>
      <c r="B9" s="21" t="s">
        <v>67</v>
      </c>
      <c r="C9" s="190">
        <f>SUM(C10)</f>
        <v>313187</v>
      </c>
      <c r="D9" s="190">
        <f>SUM(D10)</f>
        <v>427128</v>
      </c>
      <c r="E9" s="190">
        <f>SUM(E10)</f>
        <v>420875</v>
      </c>
      <c r="F9" s="191">
        <f aca="true" t="shared" si="0" ref="F9:F15">E9/D9</f>
        <v>0.9853603603603603</v>
      </c>
      <c r="G9" s="192">
        <v>1</v>
      </c>
      <c r="H9" s="21" t="s">
        <v>68</v>
      </c>
      <c r="I9" s="190">
        <f>SUM(I10,I29)</f>
        <v>400028</v>
      </c>
      <c r="J9" s="190">
        <f>SUM(J10,J29)</f>
        <v>515358</v>
      </c>
      <c r="K9" s="190">
        <f>SUM(K10,K29)</f>
        <v>293851</v>
      </c>
      <c r="L9" s="191">
        <f aca="true" t="shared" si="1" ref="L9:L14">K9/J9</f>
        <v>0.5701881022512506</v>
      </c>
    </row>
    <row r="10" spans="1:12" ht="11.25">
      <c r="A10" s="189">
        <v>2</v>
      </c>
      <c r="B10" s="193" t="s">
        <v>69</v>
      </c>
      <c r="C10" s="190">
        <f>SUM(C11,C22)</f>
        <v>313187</v>
      </c>
      <c r="D10" s="190">
        <f>SUM(D11,D22)</f>
        <v>427128</v>
      </c>
      <c r="E10" s="190">
        <f>SUM(E11,E22)</f>
        <v>420875</v>
      </c>
      <c r="F10" s="191">
        <f t="shared" si="0"/>
        <v>0.9853603603603603</v>
      </c>
      <c r="G10" s="192">
        <v>2</v>
      </c>
      <c r="H10" s="193" t="s">
        <v>70</v>
      </c>
      <c r="I10" s="190">
        <f>SUM(I11,I22)</f>
        <v>282378</v>
      </c>
      <c r="J10" s="190">
        <f>SUM(J11,J22)</f>
        <v>340295</v>
      </c>
      <c r="K10" s="190">
        <f>SUM(K11,K22)</f>
        <v>293851</v>
      </c>
      <c r="L10" s="191">
        <f t="shared" si="1"/>
        <v>0.8635184178433418</v>
      </c>
    </row>
    <row r="11" spans="1:12" ht="11.25">
      <c r="A11" s="189">
        <v>3</v>
      </c>
      <c r="B11" s="193" t="s">
        <v>71</v>
      </c>
      <c r="C11" s="190">
        <f>SUM(C12,C15,C16,C18:C20)</f>
        <v>267243</v>
      </c>
      <c r="D11" s="190">
        <f>SUM(D12,D15,D16,D18:D20)</f>
        <v>365208</v>
      </c>
      <c r="E11" s="190">
        <f>SUM(E12,E15,E16,E18:E20)</f>
        <v>358677</v>
      </c>
      <c r="F11" s="191">
        <f t="shared" si="0"/>
        <v>0.982117040152461</v>
      </c>
      <c r="G11" s="192">
        <v>3</v>
      </c>
      <c r="H11" s="193" t="s">
        <v>71</v>
      </c>
      <c r="I11" s="190">
        <f>SUM(I12:I21)</f>
        <v>251013</v>
      </c>
      <c r="J11" s="190">
        <f>SUM(J12:J21)</f>
        <v>299255</v>
      </c>
      <c r="K11" s="190">
        <f>SUM(K12:K21)</f>
        <v>256633</v>
      </c>
      <c r="L11" s="191">
        <f t="shared" si="1"/>
        <v>0.8575729728826587</v>
      </c>
    </row>
    <row r="12" spans="1:12" ht="11.25">
      <c r="A12" s="189">
        <v>4</v>
      </c>
      <c r="B12" s="22" t="s">
        <v>72</v>
      </c>
      <c r="C12" s="194">
        <f>SUM(C13:C14)</f>
        <v>174213</v>
      </c>
      <c r="D12" s="194">
        <f>SUM(D13:D14)</f>
        <v>216284</v>
      </c>
      <c r="E12" s="194">
        <f>SUM(E13:E14)</f>
        <v>211887</v>
      </c>
      <c r="F12" s="191">
        <f t="shared" si="0"/>
        <v>0.9796702483771338</v>
      </c>
      <c r="G12" s="192">
        <v>4</v>
      </c>
      <c r="H12" s="22" t="s">
        <v>73</v>
      </c>
      <c r="I12" s="194">
        <v>55375</v>
      </c>
      <c r="J12" s="194">
        <v>61025</v>
      </c>
      <c r="K12" s="194">
        <v>56610</v>
      </c>
      <c r="L12" s="191">
        <f t="shared" si="1"/>
        <v>0.9276526013928718</v>
      </c>
    </row>
    <row r="13" spans="1:12" ht="11.25">
      <c r="A13" s="189">
        <v>5</v>
      </c>
      <c r="B13" s="23" t="s">
        <v>14</v>
      </c>
      <c r="C13" s="195">
        <v>29263</v>
      </c>
      <c r="D13" s="195">
        <v>36831</v>
      </c>
      <c r="E13" s="195">
        <v>35699</v>
      </c>
      <c r="F13" s="191">
        <f t="shared" si="0"/>
        <v>0.9692650213135674</v>
      </c>
      <c r="G13" s="192">
        <v>5</v>
      </c>
      <c r="H13" s="22" t="s">
        <v>74</v>
      </c>
      <c r="I13" s="194">
        <v>14718</v>
      </c>
      <c r="J13" s="194">
        <v>15684</v>
      </c>
      <c r="K13" s="194">
        <v>14606</v>
      </c>
      <c r="L13" s="191">
        <f t="shared" si="1"/>
        <v>0.9312675337923999</v>
      </c>
    </row>
    <row r="14" spans="1:12" ht="11.25">
      <c r="A14" s="189">
        <v>6</v>
      </c>
      <c r="B14" s="23" t="s">
        <v>236</v>
      </c>
      <c r="C14" s="195">
        <v>144950</v>
      </c>
      <c r="D14" s="195">
        <v>179453</v>
      </c>
      <c r="E14" s="195">
        <v>176188</v>
      </c>
      <c r="F14" s="191">
        <f t="shared" si="0"/>
        <v>0.9818058210227748</v>
      </c>
      <c r="G14" s="192">
        <v>6</v>
      </c>
      <c r="H14" s="22" t="s">
        <v>75</v>
      </c>
      <c r="I14" s="194">
        <v>141886</v>
      </c>
      <c r="J14" s="194">
        <v>161043</v>
      </c>
      <c r="K14" s="194">
        <v>129848</v>
      </c>
      <c r="L14" s="191">
        <f t="shared" si="1"/>
        <v>0.8062939711754004</v>
      </c>
    </row>
    <row r="15" spans="1:12" ht="11.25">
      <c r="A15" s="189">
        <v>7</v>
      </c>
      <c r="B15" s="22" t="s">
        <v>578</v>
      </c>
      <c r="C15" s="194">
        <v>0</v>
      </c>
      <c r="D15" s="194">
        <v>2312</v>
      </c>
      <c r="E15" s="194">
        <v>2312</v>
      </c>
      <c r="F15" s="191">
        <f t="shared" si="0"/>
        <v>1</v>
      </c>
      <c r="G15" s="192">
        <v>7</v>
      </c>
      <c r="H15" s="22" t="s">
        <v>76</v>
      </c>
      <c r="I15" s="194">
        <v>0</v>
      </c>
      <c r="J15" s="194">
        <v>0</v>
      </c>
      <c r="K15" s="194">
        <v>0</v>
      </c>
      <c r="L15" s="191"/>
    </row>
    <row r="16" spans="1:12" ht="11.25">
      <c r="A16" s="189">
        <v>8</v>
      </c>
      <c r="B16" s="22" t="s">
        <v>77</v>
      </c>
      <c r="C16" s="194">
        <v>26053</v>
      </c>
      <c r="D16" s="194">
        <v>67583</v>
      </c>
      <c r="E16" s="194">
        <v>66709</v>
      </c>
      <c r="F16" s="191">
        <f>E16/D16</f>
        <v>0.9870677537250492</v>
      </c>
      <c r="G16" s="192">
        <v>8</v>
      </c>
      <c r="H16" s="22" t="s">
        <v>583</v>
      </c>
      <c r="I16" s="194">
        <v>2512</v>
      </c>
      <c r="J16" s="194">
        <v>2810</v>
      </c>
      <c r="K16" s="194">
        <v>2810</v>
      </c>
      <c r="L16" s="191">
        <f>K16/J16</f>
        <v>1</v>
      </c>
    </row>
    <row r="17" spans="1:12" ht="11.25">
      <c r="A17" s="189">
        <v>9</v>
      </c>
      <c r="B17" s="23" t="s">
        <v>78</v>
      </c>
      <c r="C17" s="195">
        <v>15217</v>
      </c>
      <c r="D17" s="195">
        <v>18030</v>
      </c>
      <c r="E17" s="195">
        <v>17896</v>
      </c>
      <c r="F17" s="191">
        <f>E17/D17</f>
        <v>0.9925679423183583</v>
      </c>
      <c r="G17" s="192">
        <v>9</v>
      </c>
      <c r="H17" s="22" t="s">
        <v>11</v>
      </c>
      <c r="I17" s="194">
        <v>2928</v>
      </c>
      <c r="J17" s="194">
        <v>4090</v>
      </c>
      <c r="K17" s="194">
        <v>3626</v>
      </c>
      <c r="L17" s="191">
        <f>K17/J17</f>
        <v>0.8865525672371638</v>
      </c>
    </row>
    <row r="18" spans="1:12" ht="11.25">
      <c r="A18" s="189">
        <v>10</v>
      </c>
      <c r="B18" s="22" t="s">
        <v>79</v>
      </c>
      <c r="C18" s="194">
        <v>0</v>
      </c>
      <c r="D18" s="194">
        <v>0</v>
      </c>
      <c r="E18" s="194">
        <v>105</v>
      </c>
      <c r="F18" s="191"/>
      <c r="G18" s="192">
        <v>10</v>
      </c>
      <c r="H18" s="22" t="s">
        <v>80</v>
      </c>
      <c r="I18" s="194"/>
      <c r="J18" s="194"/>
      <c r="K18" s="194"/>
      <c r="L18" s="191"/>
    </row>
    <row r="19" spans="1:12" ht="22.5">
      <c r="A19" s="189">
        <v>11</v>
      </c>
      <c r="B19" s="421" t="s">
        <v>624</v>
      </c>
      <c r="C19" s="194">
        <v>65612</v>
      </c>
      <c r="D19" s="194">
        <v>77664</v>
      </c>
      <c r="E19" s="194">
        <v>77664</v>
      </c>
      <c r="F19" s="191">
        <f>E19/D19</f>
        <v>1</v>
      </c>
      <c r="G19" s="192">
        <v>11</v>
      </c>
      <c r="H19" s="22" t="s">
        <v>81</v>
      </c>
      <c r="I19" s="194">
        <v>21142</v>
      </c>
      <c r="J19" s="194">
        <v>22467</v>
      </c>
      <c r="K19" s="194">
        <v>22278</v>
      </c>
      <c r="L19" s="191">
        <f aca="true" t="shared" si="2" ref="L19:L25">K19/J19</f>
        <v>0.9915876619041261</v>
      </c>
    </row>
    <row r="20" spans="1:12" ht="22.5">
      <c r="A20" s="189">
        <v>12</v>
      </c>
      <c r="B20" s="22" t="s">
        <v>82</v>
      </c>
      <c r="C20" s="194">
        <v>1365</v>
      </c>
      <c r="D20" s="194">
        <v>1365</v>
      </c>
      <c r="E20" s="194">
        <v>0</v>
      </c>
      <c r="F20" s="191">
        <f>E20/D20</f>
        <v>0</v>
      </c>
      <c r="G20" s="192">
        <v>12</v>
      </c>
      <c r="H20" s="22" t="s">
        <v>83</v>
      </c>
      <c r="I20" s="194">
        <v>12452</v>
      </c>
      <c r="J20" s="194">
        <v>32136</v>
      </c>
      <c r="K20" s="194">
        <v>26855</v>
      </c>
      <c r="L20" s="191">
        <f t="shared" si="2"/>
        <v>0.8356671645506597</v>
      </c>
    </row>
    <row r="21" spans="1:12" ht="22.5">
      <c r="A21" s="189">
        <v>13</v>
      </c>
      <c r="B21" s="22"/>
      <c r="C21" s="194"/>
      <c r="D21" s="194"/>
      <c r="E21" s="194"/>
      <c r="F21" s="191"/>
      <c r="G21" s="192">
        <v>13</v>
      </c>
      <c r="H21" s="22" t="s">
        <v>84</v>
      </c>
      <c r="I21" s="194">
        <v>0</v>
      </c>
      <c r="J21" s="194">
        <v>0</v>
      </c>
      <c r="K21" s="194">
        <v>0</v>
      </c>
      <c r="L21" s="191"/>
    </row>
    <row r="22" spans="1:12" ht="11.25">
      <c r="A22" s="189">
        <v>14</v>
      </c>
      <c r="B22" s="193" t="s">
        <v>85</v>
      </c>
      <c r="C22" s="190">
        <f>SUM(C23:C28)</f>
        <v>45944</v>
      </c>
      <c r="D22" s="190">
        <f>SUM(D23:D28)</f>
        <v>61920</v>
      </c>
      <c r="E22" s="190">
        <f>SUM(E23:E28)</f>
        <v>62198</v>
      </c>
      <c r="F22" s="191">
        <f>E22/D22</f>
        <v>1.0044896640826873</v>
      </c>
      <c r="G22" s="192">
        <v>14</v>
      </c>
      <c r="H22" s="193" t="s">
        <v>86</v>
      </c>
      <c r="I22" s="190">
        <f>SUM(I23:I28)</f>
        <v>31365</v>
      </c>
      <c r="J22" s="190">
        <f>SUM(J23:J28)</f>
        <v>41040</v>
      </c>
      <c r="K22" s="190">
        <f>SUM(K23:K28)</f>
        <v>37218</v>
      </c>
      <c r="L22" s="191">
        <f t="shared" si="2"/>
        <v>0.9068713450292397</v>
      </c>
    </row>
    <row r="23" spans="1:12" ht="11.25">
      <c r="A23" s="189">
        <v>15</v>
      </c>
      <c r="B23" s="22" t="s">
        <v>6</v>
      </c>
      <c r="C23" s="194">
        <v>0</v>
      </c>
      <c r="D23" s="194">
        <v>2500</v>
      </c>
      <c r="E23" s="194">
        <v>2500</v>
      </c>
      <c r="F23" s="191">
        <f>E23/D23</f>
        <v>1</v>
      </c>
      <c r="G23" s="192">
        <v>15</v>
      </c>
      <c r="H23" s="22" t="s">
        <v>87</v>
      </c>
      <c r="I23" s="194">
        <v>11858</v>
      </c>
      <c r="J23" s="194">
        <v>14966</v>
      </c>
      <c r="K23" s="194">
        <v>14521</v>
      </c>
      <c r="L23" s="191">
        <f t="shared" si="2"/>
        <v>0.9702659361218763</v>
      </c>
    </row>
    <row r="24" spans="1:12" ht="11.25">
      <c r="A24" s="189">
        <v>16</v>
      </c>
      <c r="B24" s="22" t="s">
        <v>88</v>
      </c>
      <c r="C24" s="194">
        <v>5944</v>
      </c>
      <c r="D24" s="194">
        <v>5944</v>
      </c>
      <c r="E24" s="194">
        <v>5944</v>
      </c>
      <c r="F24" s="191">
        <f>E24/D24</f>
        <v>1</v>
      </c>
      <c r="G24" s="192">
        <v>16</v>
      </c>
      <c r="H24" s="22" t="s">
        <v>89</v>
      </c>
      <c r="I24" s="194">
        <v>19507</v>
      </c>
      <c r="J24" s="194">
        <v>25891</v>
      </c>
      <c r="K24" s="194">
        <v>22514</v>
      </c>
      <c r="L24" s="191">
        <f t="shared" si="2"/>
        <v>0.8695685759530338</v>
      </c>
    </row>
    <row r="25" spans="1:12" ht="11.25">
      <c r="A25" s="189">
        <v>17</v>
      </c>
      <c r="B25" s="22" t="s">
        <v>90</v>
      </c>
      <c r="C25" s="194">
        <v>0</v>
      </c>
      <c r="D25" s="194">
        <v>0</v>
      </c>
      <c r="E25" s="194">
        <v>278</v>
      </c>
      <c r="F25" s="191"/>
      <c r="G25" s="192">
        <v>17</v>
      </c>
      <c r="H25" s="22" t="s">
        <v>91</v>
      </c>
      <c r="I25" s="194">
        <v>0</v>
      </c>
      <c r="J25" s="194">
        <v>183</v>
      </c>
      <c r="K25" s="194">
        <v>183</v>
      </c>
      <c r="L25" s="191">
        <f t="shared" si="2"/>
        <v>1</v>
      </c>
    </row>
    <row r="26" spans="1:12" ht="22.5">
      <c r="A26" s="189">
        <v>18</v>
      </c>
      <c r="B26" s="421" t="s">
        <v>625</v>
      </c>
      <c r="C26" s="194">
        <v>0</v>
      </c>
      <c r="D26" s="194">
        <v>13476</v>
      </c>
      <c r="E26" s="194">
        <v>13476</v>
      </c>
      <c r="F26" s="191">
        <f>E26/D26</f>
        <v>1</v>
      </c>
      <c r="G26" s="192">
        <v>18</v>
      </c>
      <c r="H26" s="22" t="s">
        <v>92</v>
      </c>
      <c r="I26" s="194">
        <v>0</v>
      </c>
      <c r="J26" s="194">
        <v>0</v>
      </c>
      <c r="K26" s="194">
        <v>0</v>
      </c>
      <c r="L26" s="191"/>
    </row>
    <row r="27" spans="1:12" ht="22.5">
      <c r="A27" s="189">
        <v>19</v>
      </c>
      <c r="B27" s="22" t="s">
        <v>82</v>
      </c>
      <c r="C27" s="194">
        <v>0</v>
      </c>
      <c r="D27" s="194">
        <v>0</v>
      </c>
      <c r="E27" s="194">
        <v>0</v>
      </c>
      <c r="F27" s="191"/>
      <c r="G27" s="192">
        <v>19</v>
      </c>
      <c r="H27" s="22" t="s">
        <v>584</v>
      </c>
      <c r="I27" s="194">
        <v>0</v>
      </c>
      <c r="J27" s="194">
        <v>0</v>
      </c>
      <c r="K27" s="194">
        <v>0</v>
      </c>
      <c r="L27" s="191"/>
    </row>
    <row r="28" spans="1:12" ht="11.25">
      <c r="A28" s="189">
        <v>20</v>
      </c>
      <c r="B28" s="422" t="s">
        <v>626</v>
      </c>
      <c r="C28" s="194">
        <v>40000</v>
      </c>
      <c r="D28" s="194">
        <v>40000</v>
      </c>
      <c r="E28" s="194">
        <v>40000</v>
      </c>
      <c r="F28" s="191">
        <f>E28/D28</f>
        <v>1</v>
      </c>
      <c r="G28" s="192">
        <v>20</v>
      </c>
      <c r="H28" s="22" t="s">
        <v>93</v>
      </c>
      <c r="I28" s="194">
        <v>0</v>
      </c>
      <c r="J28" s="194">
        <v>0</v>
      </c>
      <c r="K28" s="194">
        <v>0</v>
      </c>
      <c r="L28" s="191"/>
    </row>
    <row r="29" spans="1:12" ht="11.25">
      <c r="A29" s="189">
        <v>21</v>
      </c>
      <c r="B29" s="193"/>
      <c r="C29" s="194"/>
      <c r="D29" s="194"/>
      <c r="E29" s="194"/>
      <c r="F29" s="191"/>
      <c r="G29" s="192">
        <v>21</v>
      </c>
      <c r="H29" s="193" t="s">
        <v>94</v>
      </c>
      <c r="I29" s="190">
        <f>SUM(I39,I42)</f>
        <v>117650</v>
      </c>
      <c r="J29" s="190">
        <f>SUM(J39,J42)</f>
        <v>175063</v>
      </c>
      <c r="K29" s="190">
        <f>SUM(K39,K42)</f>
        <v>0</v>
      </c>
      <c r="L29" s="191">
        <f>K29/J29</f>
        <v>0</v>
      </c>
    </row>
    <row r="30" spans="1:12" s="203" customFormat="1" ht="11.25">
      <c r="A30" s="197"/>
      <c r="B30" s="198"/>
      <c r="C30" s="199"/>
      <c r="D30" s="199"/>
      <c r="E30" s="199"/>
      <c r="F30" s="200"/>
      <c r="G30" s="201"/>
      <c r="H30" s="198"/>
      <c r="I30" s="202"/>
      <c r="J30" s="202"/>
      <c r="K30" s="202"/>
      <c r="L30" s="200"/>
    </row>
    <row r="31" spans="1:12" s="203" customFormat="1" ht="11.25">
      <c r="A31" s="197"/>
      <c r="B31" s="198"/>
      <c r="C31" s="199"/>
      <c r="D31" s="199"/>
      <c r="E31" s="199"/>
      <c r="F31" s="200"/>
      <c r="G31" s="201"/>
      <c r="H31" s="198"/>
      <c r="I31" s="202"/>
      <c r="J31" s="202"/>
      <c r="K31" s="202"/>
      <c r="L31" s="200"/>
    </row>
    <row r="32" spans="1:12" s="203" customFormat="1" ht="11.25">
      <c r="A32" s="197"/>
      <c r="B32" s="198"/>
      <c r="C32" s="199"/>
      <c r="D32" s="199"/>
      <c r="E32" s="199"/>
      <c r="F32" s="200"/>
      <c r="G32" s="201"/>
      <c r="H32" s="198"/>
      <c r="I32" s="202"/>
      <c r="J32" s="202"/>
      <c r="K32" s="202"/>
      <c r="L32" s="200"/>
    </row>
    <row r="33" spans="1:12" s="203" customFormat="1" ht="11.25">
      <c r="A33" s="197"/>
      <c r="B33" s="198"/>
      <c r="C33" s="199"/>
      <c r="D33" s="199"/>
      <c r="E33" s="199"/>
      <c r="F33" s="200"/>
      <c r="G33" s="201"/>
      <c r="H33" s="198"/>
      <c r="I33" s="202"/>
      <c r="J33" s="202"/>
      <c r="K33" s="202"/>
      <c r="L33" s="200"/>
    </row>
    <row r="34" spans="1:12" ht="11.25">
      <c r="A34" s="465" t="s">
        <v>63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</row>
    <row r="35" spans="1:12" ht="11.25">
      <c r="A35" s="466" t="s">
        <v>623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465"/>
    </row>
    <row r="36" spans="1:12" ht="11.25">
      <c r="A36" s="180"/>
      <c r="B36" s="180" t="s">
        <v>47</v>
      </c>
      <c r="C36" s="180" t="s">
        <v>48</v>
      </c>
      <c r="D36" s="180" t="s">
        <v>49</v>
      </c>
      <c r="E36" s="180" t="s">
        <v>50</v>
      </c>
      <c r="F36" s="180" t="s">
        <v>119</v>
      </c>
      <c r="G36" s="181"/>
      <c r="H36" s="180" t="s">
        <v>52</v>
      </c>
      <c r="I36" s="180" t="s">
        <v>53</v>
      </c>
      <c r="J36" s="180" t="s">
        <v>54</v>
      </c>
      <c r="K36" s="180" t="s">
        <v>55</v>
      </c>
      <c r="L36" s="180" t="s">
        <v>56</v>
      </c>
    </row>
    <row r="37" spans="1:12" s="184" customFormat="1" ht="24.75" customHeight="1">
      <c r="A37" s="182" t="s">
        <v>19</v>
      </c>
      <c r="B37" s="467" t="s">
        <v>64</v>
      </c>
      <c r="C37" s="467"/>
      <c r="D37" s="467"/>
      <c r="E37" s="467"/>
      <c r="F37" s="467"/>
      <c r="G37" s="182" t="s">
        <v>19</v>
      </c>
      <c r="H37" s="467" t="s">
        <v>65</v>
      </c>
      <c r="I37" s="467"/>
      <c r="J37" s="467"/>
      <c r="K37" s="467"/>
      <c r="L37" s="467"/>
    </row>
    <row r="38" spans="1:12" s="184" customFormat="1" ht="21.75" customHeight="1">
      <c r="A38" s="182"/>
      <c r="B38" s="183"/>
      <c r="C38" s="185" t="s">
        <v>27</v>
      </c>
      <c r="D38" s="185" t="s">
        <v>28</v>
      </c>
      <c r="E38" s="185" t="s">
        <v>29</v>
      </c>
      <c r="F38" s="185" t="s">
        <v>30</v>
      </c>
      <c r="G38" s="186"/>
      <c r="H38" s="187"/>
      <c r="I38" s="185" t="s">
        <v>27</v>
      </c>
      <c r="J38" s="185" t="s">
        <v>28</v>
      </c>
      <c r="K38" s="185" t="s">
        <v>29</v>
      </c>
      <c r="L38" s="185" t="s">
        <v>30</v>
      </c>
    </row>
    <row r="39" spans="1:12" ht="11.25">
      <c r="A39" s="189">
        <v>22</v>
      </c>
      <c r="B39" s="193"/>
      <c r="C39" s="194"/>
      <c r="D39" s="194"/>
      <c r="E39" s="194"/>
      <c r="F39" s="191"/>
      <c r="G39" s="192">
        <v>22</v>
      </c>
      <c r="H39" s="193" t="s">
        <v>95</v>
      </c>
      <c r="I39" s="190">
        <f>SUM(I40:I41)</f>
        <v>5300</v>
      </c>
      <c r="J39" s="190">
        <f>SUM(J40:J41)</f>
        <v>5300</v>
      </c>
      <c r="K39" s="190">
        <f>SUM(K40:K41)</f>
        <v>0</v>
      </c>
      <c r="L39" s="191">
        <f>K39/J39</f>
        <v>0</v>
      </c>
    </row>
    <row r="40" spans="1:12" ht="11.25">
      <c r="A40" s="189">
        <v>23</v>
      </c>
      <c r="B40" s="196"/>
      <c r="C40" s="194"/>
      <c r="D40" s="194"/>
      <c r="E40" s="194"/>
      <c r="F40" s="191"/>
      <c r="G40" s="192">
        <v>23</v>
      </c>
      <c r="H40" s="22" t="s">
        <v>8</v>
      </c>
      <c r="I40" s="194">
        <v>5300</v>
      </c>
      <c r="J40" s="194">
        <v>5300</v>
      </c>
      <c r="K40" s="194">
        <v>0</v>
      </c>
      <c r="L40" s="191"/>
    </row>
    <row r="41" spans="1:12" ht="11.25">
      <c r="A41" s="189">
        <v>24</v>
      </c>
      <c r="B41" s="196"/>
      <c r="C41" s="194"/>
      <c r="D41" s="194"/>
      <c r="E41" s="194"/>
      <c r="F41" s="191"/>
      <c r="G41" s="192">
        <v>24</v>
      </c>
      <c r="H41" s="22" t="s">
        <v>96</v>
      </c>
      <c r="I41" s="194">
        <v>0</v>
      </c>
      <c r="J41" s="194">
        <v>0</v>
      </c>
      <c r="K41" s="194">
        <v>0</v>
      </c>
      <c r="L41" s="191"/>
    </row>
    <row r="42" spans="1:12" ht="11.25">
      <c r="A42" s="189">
        <v>25</v>
      </c>
      <c r="B42" s="193"/>
      <c r="C42" s="194"/>
      <c r="D42" s="194"/>
      <c r="E42" s="194"/>
      <c r="F42" s="191"/>
      <c r="G42" s="192">
        <v>25</v>
      </c>
      <c r="H42" s="193" t="s">
        <v>97</v>
      </c>
      <c r="I42" s="190">
        <f>SUM(I43)</f>
        <v>112350</v>
      </c>
      <c r="J42" s="190">
        <f>SUM(J43)</f>
        <v>169763</v>
      </c>
      <c r="K42" s="190">
        <f>SUM(K43)</f>
        <v>0</v>
      </c>
      <c r="L42" s="191"/>
    </row>
    <row r="43" spans="1:12" ht="11.25">
      <c r="A43" s="189">
        <v>26</v>
      </c>
      <c r="B43" s="196"/>
      <c r="C43" s="194"/>
      <c r="D43" s="194"/>
      <c r="E43" s="194"/>
      <c r="F43" s="191"/>
      <c r="G43" s="192">
        <v>26</v>
      </c>
      <c r="H43" s="22" t="s">
        <v>98</v>
      </c>
      <c r="I43" s="194">
        <v>112350</v>
      </c>
      <c r="J43" s="194">
        <v>169763</v>
      </c>
      <c r="K43" s="194">
        <v>0</v>
      </c>
      <c r="L43" s="191"/>
    </row>
    <row r="44" spans="1:12" ht="11.25">
      <c r="A44" s="189">
        <v>27</v>
      </c>
      <c r="B44" s="21"/>
      <c r="C44" s="194"/>
      <c r="D44" s="194"/>
      <c r="E44" s="194"/>
      <c r="F44" s="194"/>
      <c r="G44" s="20">
        <v>27</v>
      </c>
      <c r="H44" s="21" t="s">
        <v>237</v>
      </c>
      <c r="I44" s="190">
        <f>SUM(I45:I46)</f>
        <v>86841</v>
      </c>
      <c r="J44" s="190">
        <f>SUM(J45:J46)</f>
        <v>88230</v>
      </c>
      <c r="K44" s="190">
        <f>SUM(K45:K46)</f>
        <v>-127024</v>
      </c>
      <c r="L44" s="191"/>
    </row>
    <row r="45" spans="1:12" ht="11.25">
      <c r="A45" s="189">
        <v>28</v>
      </c>
      <c r="B45" s="196"/>
      <c r="C45" s="194"/>
      <c r="D45" s="194"/>
      <c r="E45" s="194"/>
      <c r="F45" s="194"/>
      <c r="G45" s="20">
        <v>28</v>
      </c>
      <c r="H45" s="22" t="s">
        <v>99</v>
      </c>
      <c r="I45" s="194">
        <f>I11+I39-C11</f>
        <v>-10930</v>
      </c>
      <c r="J45" s="194">
        <f>J11+J39-D11</f>
        <v>-60653</v>
      </c>
      <c r="K45" s="194">
        <f>K11+K39-E11</f>
        <v>-102044</v>
      </c>
      <c r="L45" s="191"/>
    </row>
    <row r="46" spans="1:12" ht="11.25">
      <c r="A46" s="189">
        <v>29</v>
      </c>
      <c r="B46" s="196"/>
      <c r="C46" s="194"/>
      <c r="D46" s="194"/>
      <c r="E46" s="194"/>
      <c r="F46" s="194"/>
      <c r="G46" s="20">
        <v>29</v>
      </c>
      <c r="H46" s="22" t="s">
        <v>105</v>
      </c>
      <c r="I46" s="194">
        <f>I22+I42-C22</f>
        <v>97771</v>
      </c>
      <c r="J46" s="194">
        <f>J22+J42-D22</f>
        <v>148883</v>
      </c>
      <c r="K46" s="194">
        <f>K22+K42-E22</f>
        <v>-24980</v>
      </c>
      <c r="L46" s="191"/>
    </row>
    <row r="47" spans="1:12" ht="11.25">
      <c r="A47" s="189">
        <v>30</v>
      </c>
      <c r="B47" s="21"/>
      <c r="C47" s="194"/>
      <c r="D47" s="194"/>
      <c r="E47" s="194"/>
      <c r="F47" s="194"/>
      <c r="G47" s="20">
        <v>30</v>
      </c>
      <c r="H47" s="21" t="s">
        <v>100</v>
      </c>
      <c r="I47" s="190">
        <f>SUM(I48:I49)</f>
        <v>0</v>
      </c>
      <c r="J47" s="190">
        <f>SUM(J48:J49)</f>
        <v>0</v>
      </c>
      <c r="K47" s="190">
        <f>SUM(K48:K49)</f>
        <v>0</v>
      </c>
      <c r="L47" s="191"/>
    </row>
    <row r="48" spans="1:12" ht="11.25">
      <c r="A48" s="189">
        <v>31</v>
      </c>
      <c r="B48" s="196"/>
      <c r="C48" s="194"/>
      <c r="D48" s="194"/>
      <c r="E48" s="194"/>
      <c r="F48" s="194"/>
      <c r="G48" s="20">
        <v>31</v>
      </c>
      <c r="H48" s="22" t="s">
        <v>101</v>
      </c>
      <c r="I48" s="194">
        <v>0</v>
      </c>
      <c r="J48" s="194">
        <v>0</v>
      </c>
      <c r="K48" s="194">
        <v>0</v>
      </c>
      <c r="L48" s="191"/>
    </row>
    <row r="49" spans="1:12" ht="11.25">
      <c r="A49" s="189">
        <v>32</v>
      </c>
      <c r="B49" s="196"/>
      <c r="C49" s="194"/>
      <c r="D49" s="194"/>
      <c r="E49" s="194"/>
      <c r="F49" s="194"/>
      <c r="G49" s="20">
        <v>32</v>
      </c>
      <c r="H49" s="22" t="s">
        <v>9</v>
      </c>
      <c r="I49" s="194"/>
      <c r="J49" s="194"/>
      <c r="K49" s="194"/>
      <c r="L49" s="191"/>
    </row>
    <row r="50" spans="1:12" ht="34.5" customHeight="1">
      <c r="A50" s="189">
        <v>33</v>
      </c>
      <c r="B50" s="21" t="s">
        <v>102</v>
      </c>
      <c r="C50" s="190">
        <f>SUM(C10)</f>
        <v>313187</v>
      </c>
      <c r="D50" s="190">
        <f>SUM(D10)</f>
        <v>427128</v>
      </c>
      <c r="E50" s="190">
        <f>SUM(E10)</f>
        <v>420875</v>
      </c>
      <c r="F50" s="191">
        <f>E50/D50</f>
        <v>0.9853603603603603</v>
      </c>
      <c r="G50" s="20">
        <v>33</v>
      </c>
      <c r="H50" s="21" t="s">
        <v>103</v>
      </c>
      <c r="I50" s="190">
        <f>SUM(I10)</f>
        <v>282378</v>
      </c>
      <c r="J50" s="190">
        <f>SUM(J10)</f>
        <v>340295</v>
      </c>
      <c r="K50" s="190">
        <f>SUM(K10)</f>
        <v>293851</v>
      </c>
      <c r="L50" s="191">
        <f>K50/J50</f>
        <v>0.8635184178433418</v>
      </c>
    </row>
    <row r="51" spans="1:12" ht="22.5">
      <c r="A51" s="189">
        <v>34</v>
      </c>
      <c r="B51" s="21"/>
      <c r="C51" s="194"/>
      <c r="D51" s="194"/>
      <c r="E51" s="194"/>
      <c r="F51" s="191"/>
      <c r="G51" s="20">
        <v>34</v>
      </c>
      <c r="H51" s="21" t="s">
        <v>104</v>
      </c>
      <c r="I51" s="190">
        <f>SUM(I52:I53)</f>
        <v>86841</v>
      </c>
      <c r="J51" s="190">
        <f>SUM(J52:J53)</f>
        <v>88230</v>
      </c>
      <c r="K51" s="190">
        <f>SUM(K52:K53)</f>
        <v>-127024</v>
      </c>
      <c r="L51" s="191"/>
    </row>
    <row r="52" spans="1:12" ht="11.25">
      <c r="A52" s="189">
        <v>35</v>
      </c>
      <c r="B52" s="196"/>
      <c r="C52" s="194"/>
      <c r="D52" s="194"/>
      <c r="E52" s="194"/>
      <c r="F52" s="191"/>
      <c r="G52" s="20">
        <v>35</v>
      </c>
      <c r="H52" s="22" t="s">
        <v>99</v>
      </c>
      <c r="I52" s="194">
        <f>I11+I39-C11</f>
        <v>-10930</v>
      </c>
      <c r="J52" s="194">
        <f>J11+J39-D11</f>
        <v>-60653</v>
      </c>
      <c r="K52" s="194">
        <f>K11+K39-E11</f>
        <v>-102044</v>
      </c>
      <c r="L52" s="191"/>
    </row>
    <row r="53" spans="1:12" ht="11.25">
      <c r="A53" s="189">
        <v>36</v>
      </c>
      <c r="B53" s="196"/>
      <c r="C53" s="194"/>
      <c r="D53" s="194"/>
      <c r="E53" s="194"/>
      <c r="F53" s="191"/>
      <c r="G53" s="20">
        <v>36</v>
      </c>
      <c r="H53" s="22" t="s">
        <v>105</v>
      </c>
      <c r="I53" s="194">
        <f>I22+I42-C22</f>
        <v>97771</v>
      </c>
      <c r="J53" s="194">
        <f>J22+J42-D22</f>
        <v>148883</v>
      </c>
      <c r="K53" s="194">
        <f>K22+K42-E22</f>
        <v>-24980</v>
      </c>
      <c r="L53" s="191"/>
    </row>
    <row r="54" spans="1:12" ht="13.5" customHeight="1">
      <c r="A54" s="189">
        <v>37</v>
      </c>
      <c r="B54" s="21" t="s">
        <v>106</v>
      </c>
      <c r="C54" s="190"/>
      <c r="D54" s="190"/>
      <c r="E54" s="190"/>
      <c r="F54" s="191"/>
      <c r="G54" s="20">
        <v>37</v>
      </c>
      <c r="H54" s="21"/>
      <c r="I54" s="194"/>
      <c r="J54" s="194"/>
      <c r="K54" s="194"/>
      <c r="L54" s="191"/>
    </row>
    <row r="55" spans="1:12" ht="11.25">
      <c r="A55" s="189">
        <v>38</v>
      </c>
      <c r="B55" s="193" t="s">
        <v>107</v>
      </c>
      <c r="C55" s="190">
        <f>SUM(C56:C57)</f>
        <v>86841</v>
      </c>
      <c r="D55" s="190">
        <f>SUM(D56:D57)</f>
        <v>88230</v>
      </c>
      <c r="E55" s="190">
        <f>SUM(E56:E57)</f>
        <v>88230</v>
      </c>
      <c r="F55" s="191">
        <f aca="true" t="shared" si="3" ref="F55:F66">E55/D55</f>
        <v>1</v>
      </c>
      <c r="G55" s="20">
        <v>38</v>
      </c>
      <c r="H55" s="196"/>
      <c r="I55" s="194"/>
      <c r="J55" s="194"/>
      <c r="K55" s="194"/>
      <c r="L55" s="191"/>
    </row>
    <row r="56" spans="1:12" ht="22.5">
      <c r="A56" s="189">
        <v>39</v>
      </c>
      <c r="B56" s="196" t="s">
        <v>108</v>
      </c>
      <c r="C56" s="194">
        <v>0</v>
      </c>
      <c r="D56" s="194">
        <v>0</v>
      </c>
      <c r="E56" s="194">
        <v>0</v>
      </c>
      <c r="F56" s="191"/>
      <c r="G56" s="20">
        <v>39</v>
      </c>
      <c r="H56" s="22"/>
      <c r="I56" s="194"/>
      <c r="J56" s="194"/>
      <c r="K56" s="194"/>
      <c r="L56" s="191"/>
    </row>
    <row r="57" spans="1:12" ht="22.5">
      <c r="A57" s="189">
        <v>40</v>
      </c>
      <c r="B57" s="196" t="s">
        <v>109</v>
      </c>
      <c r="C57" s="194">
        <v>86841</v>
      </c>
      <c r="D57" s="194">
        <v>88230</v>
      </c>
      <c r="E57" s="194">
        <v>88230</v>
      </c>
      <c r="F57" s="191">
        <f t="shared" si="3"/>
        <v>1</v>
      </c>
      <c r="G57" s="20">
        <v>40</v>
      </c>
      <c r="H57" s="22"/>
      <c r="I57" s="194"/>
      <c r="J57" s="194"/>
      <c r="K57" s="194"/>
      <c r="L57" s="191"/>
    </row>
    <row r="58" spans="1:12" ht="11.25">
      <c r="A58" s="189">
        <v>41</v>
      </c>
      <c r="B58" s="193" t="s">
        <v>110</v>
      </c>
      <c r="C58" s="190">
        <f>SUM(C59:C60)</f>
        <v>0</v>
      </c>
      <c r="D58" s="190">
        <f>SUM(D59:D60)</f>
        <v>0</v>
      </c>
      <c r="E58" s="190">
        <f>SUM(E59:E60)</f>
        <v>0</v>
      </c>
      <c r="F58" s="191"/>
      <c r="G58" s="20">
        <v>41</v>
      </c>
      <c r="H58" s="196"/>
      <c r="I58" s="194"/>
      <c r="J58" s="194"/>
      <c r="K58" s="194"/>
      <c r="L58" s="191"/>
    </row>
    <row r="59" spans="1:12" ht="11.25">
      <c r="A59" s="189">
        <v>42</v>
      </c>
      <c r="B59" s="196" t="s">
        <v>111</v>
      </c>
      <c r="C59" s="194"/>
      <c r="D59" s="194"/>
      <c r="E59" s="194">
        <v>0</v>
      </c>
      <c r="F59" s="191"/>
      <c r="G59" s="20">
        <v>42</v>
      </c>
      <c r="H59" s="22"/>
      <c r="I59" s="194"/>
      <c r="J59" s="194"/>
      <c r="K59" s="194"/>
      <c r="L59" s="191"/>
    </row>
    <row r="60" spans="1:12" ht="11.25">
      <c r="A60" s="189">
        <v>43</v>
      </c>
      <c r="B60" s="196" t="s">
        <v>112</v>
      </c>
      <c r="C60" s="194">
        <v>0</v>
      </c>
      <c r="D60" s="194">
        <v>0</v>
      </c>
      <c r="E60" s="194">
        <v>0</v>
      </c>
      <c r="F60" s="191"/>
      <c r="G60" s="20">
        <v>43</v>
      </c>
      <c r="H60" s="22"/>
      <c r="I60" s="194"/>
      <c r="J60" s="194"/>
      <c r="K60" s="194"/>
      <c r="L60" s="191"/>
    </row>
    <row r="61" spans="1:12" ht="11.25">
      <c r="A61" s="189">
        <v>44</v>
      </c>
      <c r="B61" s="21" t="s">
        <v>113</v>
      </c>
      <c r="C61" s="190">
        <f>SUM(C62:C63)</f>
        <v>400028</v>
      </c>
      <c r="D61" s="190">
        <f>SUM(D62:D63)</f>
        <v>515358</v>
      </c>
      <c r="E61" s="190">
        <f>SUM(E62:E63)</f>
        <v>509105</v>
      </c>
      <c r="F61" s="191">
        <f t="shared" si="3"/>
        <v>0.9878666868468133</v>
      </c>
      <c r="G61" s="20">
        <v>44</v>
      </c>
      <c r="H61" s="21" t="s">
        <v>114</v>
      </c>
      <c r="I61" s="190">
        <f>SUM(I62:I63)</f>
        <v>400028</v>
      </c>
      <c r="J61" s="190">
        <f>SUM(J62:J63)</f>
        <v>515358</v>
      </c>
      <c r="K61" s="190">
        <f>SUM(K62:K63)</f>
        <v>293851</v>
      </c>
      <c r="L61" s="191">
        <f>K61/J61</f>
        <v>0.5701881022512506</v>
      </c>
    </row>
    <row r="62" spans="1:12" ht="11.25">
      <c r="A62" s="189">
        <v>45</v>
      </c>
      <c r="B62" s="196" t="s">
        <v>115</v>
      </c>
      <c r="C62" s="194">
        <f>SUM(C11,C56,C59)</f>
        <v>267243</v>
      </c>
      <c r="D62" s="194">
        <f>SUM(D11,D56,D59)</f>
        <v>365208</v>
      </c>
      <c r="E62" s="194">
        <f>SUM(E11,E56,E59)</f>
        <v>358677</v>
      </c>
      <c r="F62" s="191">
        <f t="shared" si="3"/>
        <v>0.982117040152461</v>
      </c>
      <c r="G62" s="20">
        <v>45</v>
      </c>
      <c r="H62" s="22" t="s">
        <v>116</v>
      </c>
      <c r="I62" s="194">
        <f>SUM(I11,I39,I48)</f>
        <v>256313</v>
      </c>
      <c r="J62" s="194">
        <f>SUM(J11,J39,J48)</f>
        <v>304555</v>
      </c>
      <c r="K62" s="194">
        <f>SUM(K11,K39,K48)</f>
        <v>256633</v>
      </c>
      <c r="L62" s="191">
        <f>K62/J62</f>
        <v>0.8426491109980135</v>
      </c>
    </row>
    <row r="63" spans="1:12" ht="11.25">
      <c r="A63" s="189">
        <v>46</v>
      </c>
      <c r="B63" s="196" t="s">
        <v>117</v>
      </c>
      <c r="C63" s="194">
        <f>SUM(C22,C57,C60)</f>
        <v>132785</v>
      </c>
      <c r="D63" s="194">
        <f>SUM(D22,D57,D60)</f>
        <v>150150</v>
      </c>
      <c r="E63" s="194">
        <f>SUM(E22,E57,E60)</f>
        <v>150428</v>
      </c>
      <c r="F63" s="191">
        <f t="shared" si="3"/>
        <v>1.0018514818514819</v>
      </c>
      <c r="G63" s="20">
        <v>46</v>
      </c>
      <c r="H63" s="22" t="s">
        <v>118</v>
      </c>
      <c r="I63" s="194">
        <f>SUM(I22,I42,I49)</f>
        <v>143715</v>
      </c>
      <c r="J63" s="194">
        <f>SUM(J22,J42,J49)</f>
        <v>210803</v>
      </c>
      <c r="K63" s="194">
        <f>SUM(K22,K42,K49)</f>
        <v>37218</v>
      </c>
      <c r="L63" s="191">
        <f>K63/J63</f>
        <v>0.17655346460913743</v>
      </c>
    </row>
    <row r="64" spans="1:12" ht="11.25">
      <c r="A64" s="189">
        <v>47</v>
      </c>
      <c r="B64" s="188"/>
      <c r="C64" s="188"/>
      <c r="D64" s="188"/>
      <c r="E64" s="188"/>
      <c r="F64" s="191"/>
      <c r="G64" s="409">
        <v>47</v>
      </c>
      <c r="H64" s="188"/>
      <c r="I64" s="188"/>
      <c r="J64" s="188"/>
      <c r="K64" s="188"/>
      <c r="L64" s="191"/>
    </row>
    <row r="65" spans="1:12" ht="11.25">
      <c r="A65" s="189">
        <v>48</v>
      </c>
      <c r="B65" s="188" t="s">
        <v>579</v>
      </c>
      <c r="C65" s="188">
        <v>0</v>
      </c>
      <c r="D65" s="188">
        <v>0</v>
      </c>
      <c r="E65" s="188">
        <v>590000</v>
      </c>
      <c r="F65" s="191"/>
      <c r="G65" s="409">
        <v>48</v>
      </c>
      <c r="H65" s="188" t="s">
        <v>580</v>
      </c>
      <c r="I65" s="188">
        <v>0</v>
      </c>
      <c r="J65" s="188">
        <v>0</v>
      </c>
      <c r="K65" s="188">
        <v>590000</v>
      </c>
      <c r="L65" s="191"/>
    </row>
    <row r="66" spans="1:12" s="184" customFormat="1" ht="11.25">
      <c r="A66" s="410">
        <v>49</v>
      </c>
      <c r="B66" s="411" t="s">
        <v>581</v>
      </c>
      <c r="C66" s="413">
        <f>C61+C65</f>
        <v>400028</v>
      </c>
      <c r="D66" s="413">
        <f>D61+D65</f>
        <v>515358</v>
      </c>
      <c r="E66" s="413">
        <f>E61+E65</f>
        <v>1099105</v>
      </c>
      <c r="F66" s="191">
        <f t="shared" si="3"/>
        <v>2.1327019275920818</v>
      </c>
      <c r="G66" s="412">
        <v>49</v>
      </c>
      <c r="H66" s="411" t="s">
        <v>582</v>
      </c>
      <c r="I66" s="413">
        <f>I61+I65</f>
        <v>400028</v>
      </c>
      <c r="J66" s="413">
        <f>J61+J65</f>
        <v>515358</v>
      </c>
      <c r="K66" s="413">
        <f>K61+K65</f>
        <v>883851</v>
      </c>
      <c r="L66" s="191">
        <f>K66/J66</f>
        <v>1.715023342996519</v>
      </c>
    </row>
    <row r="67" spans="1:7" ht="11.25">
      <c r="A67" s="204"/>
      <c r="G67" s="205"/>
    </row>
    <row r="68" spans="1:7" ht="11.25">
      <c r="A68" s="204"/>
      <c r="G68" s="205"/>
    </row>
    <row r="69" spans="1:7" ht="11.25">
      <c r="A69" s="204"/>
      <c r="G69" s="205"/>
    </row>
    <row r="70" spans="1:7" ht="11.25">
      <c r="A70" s="204"/>
      <c r="G70" s="205"/>
    </row>
    <row r="71" spans="1:7" ht="11.25">
      <c r="A71" s="204"/>
      <c r="G71" s="205"/>
    </row>
    <row r="72" spans="1:7" ht="11.25">
      <c r="A72" s="204"/>
      <c r="G72" s="205"/>
    </row>
    <row r="73" spans="1:7" ht="11.25">
      <c r="A73" s="204"/>
      <c r="G73" s="205"/>
    </row>
    <row r="74" spans="1:7" ht="11.25">
      <c r="A74" s="204"/>
      <c r="G74" s="205"/>
    </row>
    <row r="75" spans="1:7" ht="11.25">
      <c r="A75" s="204"/>
      <c r="G75" s="205"/>
    </row>
    <row r="76" spans="1:7" ht="11.25">
      <c r="A76" s="204"/>
      <c r="G76" s="205"/>
    </row>
    <row r="77" spans="1:7" ht="11.25">
      <c r="A77" s="204"/>
      <c r="G77" s="205"/>
    </row>
    <row r="78" spans="1:7" ht="11.25">
      <c r="A78" s="204"/>
      <c r="G78" s="205"/>
    </row>
    <row r="79" spans="1:7" ht="11.25">
      <c r="A79" s="204"/>
      <c r="G79" s="205"/>
    </row>
    <row r="80" spans="1:7" ht="11.25">
      <c r="A80" s="204"/>
      <c r="G80" s="205"/>
    </row>
  </sheetData>
  <sheetProtection/>
  <mergeCells count="9">
    <mergeCell ref="A34:L34"/>
    <mergeCell ref="A35:L35"/>
    <mergeCell ref="B37:F37"/>
    <mergeCell ref="H37:L37"/>
    <mergeCell ref="A1:L1"/>
    <mergeCell ref="A3:L3"/>
    <mergeCell ref="A4:L4"/>
    <mergeCell ref="B6:F6"/>
    <mergeCell ref="H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68" customWidth="1"/>
    <col min="2" max="2" width="36.28125" style="30" customWidth="1"/>
    <col min="3" max="3" width="7.7109375" style="30" customWidth="1"/>
    <col min="4" max="5" width="6.140625" style="30" customWidth="1"/>
    <col min="6" max="6" width="7.57421875" style="30" customWidth="1"/>
    <col min="7" max="7" width="6.7109375" style="30" customWidth="1"/>
    <col min="8" max="16" width="5.7109375" style="30" customWidth="1"/>
    <col min="17" max="16384" width="9.140625" style="30" customWidth="1"/>
  </cols>
  <sheetData>
    <row r="1" spans="1:16" ht="11.25">
      <c r="A1" s="470" t="s">
        <v>830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3" spans="1:16" ht="30.75" customHeight="1">
      <c r="A3" s="471" t="s">
        <v>794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</row>
    <row r="4" spans="1:16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536" t="s">
        <v>795</v>
      </c>
      <c r="P4" s="536"/>
    </row>
    <row r="5" spans="1:16" s="26" customFormat="1" ht="11.25">
      <c r="A5" s="442"/>
      <c r="B5" s="442" t="s">
        <v>47</v>
      </c>
      <c r="C5" s="442" t="s">
        <v>48</v>
      </c>
      <c r="D5" s="442" t="s">
        <v>49</v>
      </c>
      <c r="E5" s="442" t="s">
        <v>50</v>
      </c>
      <c r="F5" s="442" t="s">
        <v>51</v>
      </c>
      <c r="G5" s="442" t="s">
        <v>53</v>
      </c>
      <c r="H5" s="442" t="s">
        <v>54</v>
      </c>
      <c r="I5" s="442" t="s">
        <v>55</v>
      </c>
      <c r="J5" s="442" t="s">
        <v>56</v>
      </c>
      <c r="K5" s="442" t="s">
        <v>57</v>
      </c>
      <c r="L5" s="442" t="s">
        <v>59</v>
      </c>
      <c r="M5" s="442" t="s">
        <v>60</v>
      </c>
      <c r="N5" s="442" t="s">
        <v>61</v>
      </c>
      <c r="O5" s="442" t="s">
        <v>796</v>
      </c>
      <c r="P5" s="442" t="s">
        <v>797</v>
      </c>
    </row>
    <row r="6" spans="1:16" ht="12.75" customHeight="1">
      <c r="A6" s="534" t="s">
        <v>4</v>
      </c>
      <c r="B6" s="534" t="s">
        <v>798</v>
      </c>
      <c r="C6" s="534" t="s">
        <v>799</v>
      </c>
      <c r="D6" s="537" t="s">
        <v>800</v>
      </c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</row>
    <row r="7" spans="1:16" ht="56.25" customHeight="1">
      <c r="A7" s="534"/>
      <c r="B7" s="534"/>
      <c r="C7" s="534"/>
      <c r="D7" s="534" t="s">
        <v>801</v>
      </c>
      <c r="E7" s="534" t="s">
        <v>802</v>
      </c>
      <c r="F7" s="534" t="s">
        <v>803</v>
      </c>
      <c r="G7" s="31">
        <v>2016</v>
      </c>
      <c r="H7" s="31">
        <v>2017</v>
      </c>
      <c r="I7" s="31">
        <v>2018</v>
      </c>
      <c r="J7" s="31">
        <v>2019</v>
      </c>
      <c r="K7" s="31">
        <v>2020</v>
      </c>
      <c r="L7" s="31">
        <v>2021</v>
      </c>
      <c r="M7" s="31">
        <v>2022</v>
      </c>
      <c r="N7" s="31">
        <v>2023</v>
      </c>
      <c r="O7" s="31">
        <v>2024</v>
      </c>
      <c r="P7" s="31">
        <v>2025</v>
      </c>
    </row>
    <row r="8" spans="1:16" ht="11.25">
      <c r="A8" s="534"/>
      <c r="B8" s="534"/>
      <c r="C8" s="534"/>
      <c r="D8" s="534"/>
      <c r="E8" s="534"/>
      <c r="F8" s="534"/>
      <c r="G8" s="535"/>
      <c r="H8" s="535"/>
      <c r="I8" s="535"/>
      <c r="J8" s="535"/>
      <c r="K8" s="535"/>
      <c r="L8" s="535"/>
      <c r="M8" s="535"/>
      <c r="N8" s="535"/>
      <c r="O8" s="535"/>
      <c r="P8" s="535"/>
    </row>
    <row r="9" spans="1:16" ht="11.25">
      <c r="A9" s="38">
        <v>1</v>
      </c>
      <c r="B9" s="152" t="s">
        <v>804</v>
      </c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</row>
    <row r="10" spans="1:16" ht="11.25">
      <c r="A10" s="38"/>
      <c r="B10" s="87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</row>
    <row r="11" spans="1:16" ht="22.5" customHeight="1">
      <c r="A11" s="51">
        <v>2</v>
      </c>
      <c r="B11" s="444"/>
      <c r="C11" s="445">
        <v>0</v>
      </c>
      <c r="D11" s="446">
        <v>0</v>
      </c>
      <c r="E11" s="446">
        <v>0</v>
      </c>
      <c r="F11" s="446">
        <v>0</v>
      </c>
      <c r="G11" s="446">
        <v>0</v>
      </c>
      <c r="H11" s="446">
        <v>0</v>
      </c>
      <c r="I11" s="446">
        <v>0</v>
      </c>
      <c r="J11" s="446">
        <v>0</v>
      </c>
      <c r="K11" s="446">
        <v>0</v>
      </c>
      <c r="L11" s="446">
        <v>0</v>
      </c>
      <c r="M11" s="446">
        <v>0</v>
      </c>
      <c r="N11" s="446">
        <v>0</v>
      </c>
      <c r="O11" s="446">
        <v>0</v>
      </c>
      <c r="P11" s="446">
        <v>0</v>
      </c>
    </row>
    <row r="12" spans="1:16" ht="11.25">
      <c r="A12" s="38"/>
      <c r="B12" s="87"/>
      <c r="C12" s="445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</row>
    <row r="13" spans="1:16" ht="11.25">
      <c r="A13" s="38">
        <v>3</v>
      </c>
      <c r="B13" s="152" t="s">
        <v>805</v>
      </c>
      <c r="C13" s="445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</row>
    <row r="14" spans="1:16" ht="11.25">
      <c r="A14" s="38"/>
      <c r="B14" s="87"/>
      <c r="C14" s="445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</row>
    <row r="15" spans="1:16" ht="11.25">
      <c r="A15" s="38"/>
      <c r="B15" s="87"/>
      <c r="C15" s="445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</row>
    <row r="16" spans="1:16" ht="11.25">
      <c r="A16" s="38"/>
      <c r="B16" s="87"/>
      <c r="C16" s="445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</row>
    <row r="17" spans="1:16" ht="11.25">
      <c r="A17" s="62">
        <v>4</v>
      </c>
      <c r="B17" s="44" t="s">
        <v>806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</row>
    <row r="18" spans="1:16" ht="11.25">
      <c r="A18" s="38"/>
      <c r="B18" s="87"/>
      <c r="C18" s="445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</row>
    <row r="19" spans="1:16" ht="12.75">
      <c r="A19" s="38">
        <v>5</v>
      </c>
      <c r="B19" s="448"/>
      <c r="C19" s="449">
        <v>0</v>
      </c>
      <c r="D19" s="446">
        <v>0</v>
      </c>
      <c r="E19" s="446">
        <v>0</v>
      </c>
      <c r="F19" s="446">
        <v>0</v>
      </c>
      <c r="G19" s="446">
        <v>0</v>
      </c>
      <c r="H19" s="446">
        <v>0</v>
      </c>
      <c r="I19" s="446">
        <v>0</v>
      </c>
      <c r="J19" s="446">
        <v>0</v>
      </c>
      <c r="K19" s="446">
        <v>0</v>
      </c>
      <c r="L19" s="446">
        <v>0</v>
      </c>
      <c r="M19" s="446">
        <v>0</v>
      </c>
      <c r="N19" s="446">
        <v>0</v>
      </c>
      <c r="O19" s="446">
        <v>0</v>
      </c>
      <c r="P19" s="446">
        <v>0</v>
      </c>
    </row>
    <row r="20" spans="1:16" ht="11.25">
      <c r="A20" s="62"/>
      <c r="B20" s="424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</row>
    <row r="21" spans="1:16" ht="11.25">
      <c r="A21" s="62"/>
      <c r="B21" s="424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</row>
    <row r="22" spans="1:16" ht="24.75" customHeight="1">
      <c r="A22" s="66">
        <v>6</v>
      </c>
      <c r="B22" s="155" t="s">
        <v>807</v>
      </c>
      <c r="C22" s="450">
        <f aca="true" t="shared" si="0" ref="C22:P22">SUM(C11:C20)</f>
        <v>0</v>
      </c>
      <c r="D22" s="450">
        <f t="shared" si="0"/>
        <v>0</v>
      </c>
      <c r="E22" s="450">
        <f t="shared" si="0"/>
        <v>0</v>
      </c>
      <c r="F22" s="450">
        <f t="shared" si="0"/>
        <v>0</v>
      </c>
      <c r="G22" s="450">
        <f t="shared" si="0"/>
        <v>0</v>
      </c>
      <c r="H22" s="450">
        <f t="shared" si="0"/>
        <v>0</v>
      </c>
      <c r="I22" s="450">
        <f t="shared" si="0"/>
        <v>0</v>
      </c>
      <c r="J22" s="450">
        <f t="shared" si="0"/>
        <v>0</v>
      </c>
      <c r="K22" s="450">
        <f t="shared" si="0"/>
        <v>0</v>
      </c>
      <c r="L22" s="450">
        <f t="shared" si="0"/>
        <v>0</v>
      </c>
      <c r="M22" s="450">
        <f t="shared" si="0"/>
        <v>0</v>
      </c>
      <c r="N22" s="450">
        <f t="shared" si="0"/>
        <v>0</v>
      </c>
      <c r="O22" s="450">
        <f t="shared" si="0"/>
        <v>0</v>
      </c>
      <c r="P22" s="450">
        <f t="shared" si="0"/>
        <v>0</v>
      </c>
    </row>
    <row r="23" spans="3:16" ht="11.25">
      <c r="C23" s="451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</row>
    <row r="24" ht="24.75" customHeight="1"/>
    <row r="25" spans="3:16" ht="11.25"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</row>
    <row r="26" spans="3:16" ht="11.25"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</row>
    <row r="27" spans="3:16" ht="11.25"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</row>
    <row r="28" spans="3:16" ht="11.25"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</row>
    <row r="29" spans="3:16" ht="11.25"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</row>
    <row r="30" spans="3:16" ht="11.25"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</row>
    <row r="31" spans="3:16" ht="11.25"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</row>
    <row r="32" spans="3:16" ht="11.25"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</row>
    <row r="33" spans="3:16" ht="11.25"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</row>
    <row r="34" spans="3:16" ht="11.25"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</row>
    <row r="35" spans="3:16" ht="11.25"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</row>
    <row r="36" spans="3:16" ht="11.25"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</row>
    <row r="37" spans="3:16" ht="11.25"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</row>
    <row r="38" spans="3:16" ht="11.25"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</row>
    <row r="39" spans="3:16" ht="11.25"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</row>
    <row r="40" spans="3:16" ht="11.25"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</row>
    <row r="41" spans="3:16" ht="11.25"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</row>
    <row r="42" spans="3:16" ht="11.25"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</row>
    <row r="43" spans="3:16" ht="11.25"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</row>
    <row r="44" spans="3:16" ht="11.25"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</row>
    <row r="45" spans="3:16" ht="11.25">
      <c r="C45" s="453"/>
      <c r="D45" s="453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3"/>
    </row>
    <row r="46" spans="3:16" ht="11.25"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</row>
    <row r="47" spans="3:16" ht="11.25"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</row>
    <row r="48" spans="3:16" ht="11.25"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</row>
    <row r="49" spans="3:16" ht="11.25"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</row>
    <row r="50" spans="3:16" ht="11.25"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</row>
    <row r="51" spans="3:16" ht="11.25"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</row>
    <row r="52" spans="3:16" ht="11.25"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</row>
    <row r="53" spans="3:16" ht="11.25"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</row>
    <row r="54" spans="3:16" ht="11.25"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</row>
    <row r="55" spans="3:16" ht="11.25"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</row>
    <row r="56" spans="3:16" ht="11.25"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</row>
    <row r="57" spans="3:16" ht="11.25"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</row>
    <row r="58" spans="3:16" ht="11.25"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</row>
  </sheetData>
  <sheetProtection/>
  <mergeCells count="11">
    <mergeCell ref="D7:D8"/>
    <mergeCell ref="E7:E8"/>
    <mergeCell ref="F7:F8"/>
    <mergeCell ref="G8:P8"/>
    <mergeCell ref="A1:P1"/>
    <mergeCell ref="A3:P3"/>
    <mergeCell ref="O4:P4"/>
    <mergeCell ref="A6:A8"/>
    <mergeCell ref="B6:B8"/>
    <mergeCell ref="C6:C8"/>
    <mergeCell ref="D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140625" style="206" customWidth="1"/>
    <col min="2" max="2" width="38.140625" style="75" customWidth="1"/>
    <col min="3" max="3" width="10.421875" style="26" customWidth="1"/>
    <col min="4" max="4" width="10.8515625" style="26" customWidth="1"/>
    <col min="5" max="5" width="11.421875" style="26" customWidth="1"/>
    <col min="6" max="6" width="9.421875" style="81" customWidth="1"/>
    <col min="7" max="16384" width="9.140625" style="24" customWidth="1"/>
  </cols>
  <sheetData>
    <row r="1" spans="1:6" ht="12.75">
      <c r="A1" s="470" t="s">
        <v>811</v>
      </c>
      <c r="B1" s="470"/>
      <c r="C1" s="470"/>
      <c r="D1" s="470"/>
      <c r="E1" s="470"/>
      <c r="F1" s="470"/>
    </row>
    <row r="3" spans="1:6" ht="25.5" customHeight="1">
      <c r="A3" s="471" t="s">
        <v>627</v>
      </c>
      <c r="B3" s="471"/>
      <c r="C3" s="471"/>
      <c r="D3" s="471"/>
      <c r="E3" s="471"/>
      <c r="F3" s="471"/>
    </row>
    <row r="4" spans="1:6" ht="12.75" customHeight="1">
      <c r="A4" s="101"/>
      <c r="B4" s="27"/>
      <c r="C4" s="28"/>
      <c r="D4" s="28"/>
      <c r="E4" s="28"/>
      <c r="F4" s="35" t="s">
        <v>3</v>
      </c>
    </row>
    <row r="5" spans="1:6" s="30" customFormat="1" ht="11.25">
      <c r="A5" s="66"/>
      <c r="B5" s="70" t="s">
        <v>47</v>
      </c>
      <c r="C5" s="29" t="s">
        <v>48</v>
      </c>
      <c r="D5" s="29" t="s">
        <v>49</v>
      </c>
      <c r="E5" s="29" t="s">
        <v>50</v>
      </c>
      <c r="F5" s="66" t="s">
        <v>58</v>
      </c>
    </row>
    <row r="6" spans="1:6" ht="21">
      <c r="A6" s="64" t="s">
        <v>4</v>
      </c>
      <c r="B6" s="207" t="s">
        <v>5</v>
      </c>
      <c r="C6" s="208" t="s">
        <v>27</v>
      </c>
      <c r="D6" s="208" t="s">
        <v>28</v>
      </c>
      <c r="E6" s="208" t="s">
        <v>29</v>
      </c>
      <c r="F6" s="209" t="s">
        <v>30</v>
      </c>
    </row>
    <row r="7" spans="1:6" ht="12.75">
      <c r="A7" s="210"/>
      <c r="B7" s="211"/>
      <c r="C7" s="212"/>
      <c r="D7" s="212"/>
      <c r="E7" s="212"/>
      <c r="F7" s="78"/>
    </row>
    <row r="8" spans="1:6" s="40" customFormat="1" ht="13.5">
      <c r="A8" s="51">
        <v>1</v>
      </c>
      <c r="B8" s="213" t="s">
        <v>120</v>
      </c>
      <c r="C8" s="214">
        <f>C10</f>
        <v>267243</v>
      </c>
      <c r="D8" s="214">
        <f>D10</f>
        <v>362896</v>
      </c>
      <c r="E8" s="214">
        <f>E10</f>
        <v>356365</v>
      </c>
      <c r="F8" s="215">
        <f>E8/D8</f>
        <v>0.982003108328557</v>
      </c>
    </row>
    <row r="9" spans="1:6" s="40" customFormat="1" ht="13.5">
      <c r="A9" s="51"/>
      <c r="B9" s="213"/>
      <c r="C9" s="214"/>
      <c r="D9" s="214"/>
      <c r="E9" s="214"/>
      <c r="F9" s="215"/>
    </row>
    <row r="10" spans="1:6" ht="21">
      <c r="A10" s="51">
        <v>2</v>
      </c>
      <c r="B10" s="219" t="s">
        <v>121</v>
      </c>
      <c r="C10" s="218">
        <f>SUM(C12,C29,C31,C41,C70,C83)</f>
        <v>267243</v>
      </c>
      <c r="D10" s="218">
        <f>SUM(D12,D29,D31,D41,D70,D83)</f>
        <v>362896</v>
      </c>
      <c r="E10" s="218">
        <f>SUM(E12,E29,E31,E41,E70,E83)</f>
        <v>356365</v>
      </c>
      <c r="F10" s="215">
        <f aca="true" t="shared" si="0" ref="F10:F47">E10/D10</f>
        <v>0.982003108328557</v>
      </c>
    </row>
    <row r="11" spans="1:6" ht="12.75">
      <c r="A11" s="51"/>
      <c r="B11" s="220"/>
      <c r="C11" s="218"/>
      <c r="D11" s="218"/>
      <c r="E11" s="218"/>
      <c r="F11" s="215"/>
    </row>
    <row r="12" spans="1:6" ht="12.75">
      <c r="A12" s="51">
        <v>3</v>
      </c>
      <c r="B12" s="220" t="s">
        <v>122</v>
      </c>
      <c r="C12" s="221">
        <f>C14+C20+C25</f>
        <v>144950</v>
      </c>
      <c r="D12" s="221">
        <f>D14+D20+D25</f>
        <v>179453</v>
      </c>
      <c r="E12" s="221">
        <f>E14+E20+E25</f>
        <v>176188</v>
      </c>
      <c r="F12" s="215">
        <f t="shared" si="0"/>
        <v>0.9818058210227748</v>
      </c>
    </row>
    <row r="13" spans="1:6" ht="12.75">
      <c r="A13" s="51"/>
      <c r="B13" s="222"/>
      <c r="C13" s="109"/>
      <c r="D13" s="109"/>
      <c r="E13" s="109"/>
      <c r="F13" s="215"/>
    </row>
    <row r="14" spans="1:6" s="47" customFormat="1" ht="12.75">
      <c r="A14" s="51">
        <v>4</v>
      </c>
      <c r="B14" s="217" t="s">
        <v>123</v>
      </c>
      <c r="C14" s="130">
        <f>SUM(C15:C19)</f>
        <v>142700</v>
      </c>
      <c r="D14" s="130">
        <f>SUM(D15:D19)</f>
        <v>176346</v>
      </c>
      <c r="E14" s="130">
        <f>SUM(E15:E19)</f>
        <v>173430</v>
      </c>
      <c r="F14" s="215">
        <f t="shared" si="0"/>
        <v>0.9834643258140247</v>
      </c>
    </row>
    <row r="15" spans="1:6" s="47" customFormat="1" ht="12.75">
      <c r="A15" s="51">
        <f aca="true" t="shared" si="1" ref="A15:A27">A14+1</f>
        <v>5</v>
      </c>
      <c r="B15" s="222" t="s">
        <v>124</v>
      </c>
      <c r="C15" s="109">
        <v>100000</v>
      </c>
      <c r="D15" s="109">
        <v>117513</v>
      </c>
      <c r="E15" s="109">
        <v>116037</v>
      </c>
      <c r="F15" s="215">
        <f t="shared" si="0"/>
        <v>0.9874396875239335</v>
      </c>
    </row>
    <row r="16" spans="1:6" s="47" customFormat="1" ht="12.75">
      <c r="A16" s="51">
        <f t="shared" si="1"/>
        <v>6</v>
      </c>
      <c r="B16" s="222" t="s">
        <v>125</v>
      </c>
      <c r="C16" s="109">
        <v>18000</v>
      </c>
      <c r="D16" s="109">
        <v>20596</v>
      </c>
      <c r="E16" s="109">
        <v>20044</v>
      </c>
      <c r="F16" s="215">
        <f t="shared" si="0"/>
        <v>0.9731986793552146</v>
      </c>
    </row>
    <row r="17" spans="1:6" s="47" customFormat="1" ht="12.75">
      <c r="A17" s="51">
        <f t="shared" si="1"/>
        <v>7</v>
      </c>
      <c r="B17" s="222" t="s">
        <v>126</v>
      </c>
      <c r="C17" s="109">
        <v>12000</v>
      </c>
      <c r="D17" s="109">
        <v>19185</v>
      </c>
      <c r="E17" s="109">
        <v>18738</v>
      </c>
      <c r="F17" s="215">
        <f t="shared" si="0"/>
        <v>0.9767005473025802</v>
      </c>
    </row>
    <row r="18" spans="1:6" s="47" customFormat="1" ht="12.75">
      <c r="A18" s="51">
        <f t="shared" si="1"/>
        <v>8</v>
      </c>
      <c r="B18" s="222" t="s">
        <v>127</v>
      </c>
      <c r="C18" s="109">
        <v>12000</v>
      </c>
      <c r="D18" s="109">
        <v>17775</v>
      </c>
      <c r="E18" s="109">
        <v>17775</v>
      </c>
      <c r="F18" s="215">
        <f t="shared" si="0"/>
        <v>1</v>
      </c>
    </row>
    <row r="19" spans="1:6" s="47" customFormat="1" ht="12.75">
      <c r="A19" s="51">
        <f t="shared" si="1"/>
        <v>9</v>
      </c>
      <c r="B19" s="222" t="s">
        <v>128</v>
      </c>
      <c r="C19" s="109">
        <v>700</v>
      </c>
      <c r="D19" s="109">
        <v>1277</v>
      </c>
      <c r="E19" s="109">
        <v>836</v>
      </c>
      <c r="F19" s="215">
        <f t="shared" si="0"/>
        <v>0.6546593578700078</v>
      </c>
    </row>
    <row r="20" spans="1:6" s="47" customFormat="1" ht="21.75">
      <c r="A20" s="51">
        <f t="shared" si="1"/>
        <v>10</v>
      </c>
      <c r="B20" s="217" t="s">
        <v>129</v>
      </c>
      <c r="C20" s="130">
        <f>SUM(C21:C24)</f>
        <v>250</v>
      </c>
      <c r="D20" s="130">
        <f>SUM(D21:D24)</f>
        <v>422</v>
      </c>
      <c r="E20" s="130">
        <f>SUM(E21:E24)</f>
        <v>266</v>
      </c>
      <c r="F20" s="215">
        <f t="shared" si="0"/>
        <v>0.6303317535545023</v>
      </c>
    </row>
    <row r="21" spans="1:6" s="47" customFormat="1" ht="12.75">
      <c r="A21" s="51">
        <f t="shared" si="1"/>
        <v>11</v>
      </c>
      <c r="B21" s="222" t="s">
        <v>130</v>
      </c>
      <c r="C21" s="109">
        <v>50</v>
      </c>
      <c r="D21" s="109">
        <v>50</v>
      </c>
      <c r="E21" s="109">
        <v>17</v>
      </c>
      <c r="F21" s="215">
        <f t="shared" si="0"/>
        <v>0.34</v>
      </c>
    </row>
    <row r="22" spans="1:6" s="47" customFormat="1" ht="12.75">
      <c r="A22" s="51">
        <f t="shared" si="1"/>
        <v>12</v>
      </c>
      <c r="B22" s="222" t="s">
        <v>238</v>
      </c>
      <c r="C22" s="109">
        <v>0</v>
      </c>
      <c r="D22" s="109">
        <v>0</v>
      </c>
      <c r="E22" s="109">
        <v>0</v>
      </c>
      <c r="F22" s="215"/>
    </row>
    <row r="23" spans="1:6" s="47" customFormat="1" ht="12.75">
      <c r="A23" s="51">
        <f t="shared" si="1"/>
        <v>13</v>
      </c>
      <c r="B23" s="222" t="s">
        <v>131</v>
      </c>
      <c r="C23" s="109">
        <v>200</v>
      </c>
      <c r="D23" s="109">
        <v>372</v>
      </c>
      <c r="E23" s="109">
        <v>244</v>
      </c>
      <c r="F23" s="215">
        <f t="shared" si="0"/>
        <v>0.6559139784946236</v>
      </c>
    </row>
    <row r="24" spans="1:6" s="47" customFormat="1" ht="12.75">
      <c r="A24" s="51">
        <f t="shared" si="1"/>
        <v>14</v>
      </c>
      <c r="B24" s="222" t="s">
        <v>132</v>
      </c>
      <c r="C24" s="109">
        <v>0</v>
      </c>
      <c r="D24" s="109">
        <v>0</v>
      </c>
      <c r="E24" s="109">
        <v>5</v>
      </c>
      <c r="F24" s="215"/>
    </row>
    <row r="25" spans="1:6" ht="12.75">
      <c r="A25" s="51">
        <f t="shared" si="1"/>
        <v>15</v>
      </c>
      <c r="B25" s="217" t="s">
        <v>133</v>
      </c>
      <c r="C25" s="130">
        <f>SUM(C26:C27)</f>
        <v>2000</v>
      </c>
      <c r="D25" s="130">
        <f>SUM(D26:D27)</f>
        <v>2685</v>
      </c>
      <c r="E25" s="130">
        <f>SUM(E26:E27)</f>
        <v>2492</v>
      </c>
      <c r="F25" s="215">
        <f t="shared" si="0"/>
        <v>0.9281191806331471</v>
      </c>
    </row>
    <row r="26" spans="1:6" ht="12.75">
      <c r="A26" s="51">
        <f t="shared" si="1"/>
        <v>16</v>
      </c>
      <c r="B26" s="222" t="s">
        <v>239</v>
      </c>
      <c r="C26" s="109">
        <v>0</v>
      </c>
      <c r="D26" s="109">
        <v>0</v>
      </c>
      <c r="E26" s="109">
        <v>0</v>
      </c>
      <c r="F26" s="215"/>
    </row>
    <row r="27" spans="1:6" ht="12.75">
      <c r="A27" s="51">
        <f t="shared" si="1"/>
        <v>17</v>
      </c>
      <c r="B27" s="222" t="s">
        <v>134</v>
      </c>
      <c r="C27" s="109">
        <v>2000</v>
      </c>
      <c r="D27" s="109">
        <v>2685</v>
      </c>
      <c r="E27" s="109">
        <v>2492</v>
      </c>
      <c r="F27" s="215">
        <f t="shared" si="0"/>
        <v>0.9281191806331471</v>
      </c>
    </row>
    <row r="28" spans="1:6" ht="12.75">
      <c r="A28" s="51"/>
      <c r="B28" s="222"/>
      <c r="C28" s="109"/>
      <c r="D28" s="109"/>
      <c r="E28" s="109"/>
      <c r="F28" s="215"/>
    </row>
    <row r="29" spans="1:6" ht="12.75">
      <c r="A29" s="51">
        <v>18</v>
      </c>
      <c r="B29" s="217" t="s">
        <v>146</v>
      </c>
      <c r="C29" s="109">
        <v>1365</v>
      </c>
      <c r="D29" s="109">
        <v>1365</v>
      </c>
      <c r="E29" s="109">
        <v>0</v>
      </c>
      <c r="F29" s="215">
        <f t="shared" si="0"/>
        <v>0</v>
      </c>
    </row>
    <row r="30" spans="1:6" ht="12.75">
      <c r="A30" s="51"/>
      <c r="B30" s="222"/>
      <c r="C30" s="109"/>
      <c r="D30" s="109"/>
      <c r="E30" s="109"/>
      <c r="F30" s="215"/>
    </row>
    <row r="31" spans="1:6" ht="12.75">
      <c r="A31" s="51">
        <v>19</v>
      </c>
      <c r="B31" s="223" t="s">
        <v>135</v>
      </c>
      <c r="C31" s="130">
        <f>SUM(C33)</f>
        <v>29263</v>
      </c>
      <c r="D31" s="130">
        <f>SUM(D33)</f>
        <v>36831</v>
      </c>
      <c r="E31" s="130">
        <f>SUM(E33)</f>
        <v>35699</v>
      </c>
      <c r="F31" s="215">
        <f t="shared" si="0"/>
        <v>0.9692650213135674</v>
      </c>
    </row>
    <row r="32" spans="1:6" ht="12.75">
      <c r="A32" s="51"/>
      <c r="B32" s="223"/>
      <c r="C32" s="130"/>
      <c r="D32" s="109"/>
      <c r="E32" s="109"/>
      <c r="F32" s="215"/>
    </row>
    <row r="33" spans="1:6" ht="21.75">
      <c r="A33" s="51">
        <v>20</v>
      </c>
      <c r="B33" s="217" t="s">
        <v>136</v>
      </c>
      <c r="C33" s="130">
        <f>SUM(C34:C37)</f>
        <v>29263</v>
      </c>
      <c r="D33" s="130">
        <f>SUM(D34:D37)</f>
        <v>36831</v>
      </c>
      <c r="E33" s="130">
        <f>SUM(E34:E37)</f>
        <v>35699</v>
      </c>
      <c r="F33" s="215">
        <f t="shared" si="0"/>
        <v>0.9692650213135674</v>
      </c>
    </row>
    <row r="34" spans="1:6" ht="22.5">
      <c r="A34" s="51">
        <f>A33+1</f>
        <v>21</v>
      </c>
      <c r="B34" s="222" t="s">
        <v>137</v>
      </c>
      <c r="C34" s="109">
        <v>23813</v>
      </c>
      <c r="D34" s="109">
        <v>31381</v>
      </c>
      <c r="E34" s="109">
        <v>31540</v>
      </c>
      <c r="F34" s="215">
        <f t="shared" si="0"/>
        <v>1.0050667601414869</v>
      </c>
    </row>
    <row r="35" spans="1:6" ht="12.75">
      <c r="A35" s="423">
        <f>A34+1</f>
        <v>22</v>
      </c>
      <c r="B35" s="52" t="s">
        <v>628</v>
      </c>
      <c r="C35" s="46">
        <v>200</v>
      </c>
      <c r="D35" s="46">
        <v>200</v>
      </c>
      <c r="E35" s="46">
        <v>152</v>
      </c>
      <c r="F35" s="163">
        <f>E35/D35</f>
        <v>0.76</v>
      </c>
    </row>
    <row r="36" spans="1:6" ht="12.75">
      <c r="A36" s="160">
        <f>A34+1</f>
        <v>22</v>
      </c>
      <c r="B36" s="55" t="s">
        <v>138</v>
      </c>
      <c r="C36" s="109">
        <v>3500</v>
      </c>
      <c r="D36" s="109">
        <v>3500</v>
      </c>
      <c r="E36" s="109">
        <v>2579</v>
      </c>
      <c r="F36" s="215">
        <f t="shared" si="0"/>
        <v>0.7368571428571429</v>
      </c>
    </row>
    <row r="37" spans="1:6" ht="12.75">
      <c r="A37" s="160">
        <f>A36+1</f>
        <v>23</v>
      </c>
      <c r="B37" s="52" t="s">
        <v>139</v>
      </c>
      <c r="C37" s="46">
        <v>1750</v>
      </c>
      <c r="D37" s="46">
        <v>1750</v>
      </c>
      <c r="E37" s="46">
        <v>1428</v>
      </c>
      <c r="F37" s="215">
        <f t="shared" si="0"/>
        <v>0.816</v>
      </c>
    </row>
    <row r="38" spans="1:6" ht="12.75">
      <c r="A38" s="51"/>
      <c r="B38" s="222"/>
      <c r="C38" s="109"/>
      <c r="D38" s="109"/>
      <c r="E38" s="109"/>
      <c r="F38" s="215"/>
    </row>
    <row r="39" spans="1:6" ht="12.75">
      <c r="A39" s="51">
        <v>24</v>
      </c>
      <c r="B39" s="213" t="s">
        <v>140</v>
      </c>
      <c r="C39" s="214"/>
      <c r="D39" s="214"/>
      <c r="E39" s="214"/>
      <c r="F39" s="215"/>
    </row>
    <row r="40" spans="1:6" ht="12.75">
      <c r="A40" s="51"/>
      <c r="B40" s="213"/>
      <c r="C40" s="214"/>
      <c r="D40" s="109"/>
      <c r="E40" s="109"/>
      <c r="F40" s="215"/>
    </row>
    <row r="41" spans="1:6" ht="12.75">
      <c r="A41" s="51">
        <v>25</v>
      </c>
      <c r="B41" s="216" t="s">
        <v>141</v>
      </c>
      <c r="C41" s="130">
        <f>C43</f>
        <v>65612</v>
      </c>
      <c r="D41" s="130">
        <f>D43</f>
        <v>77664</v>
      </c>
      <c r="E41" s="130">
        <f>E43</f>
        <v>77664</v>
      </c>
      <c r="F41" s="215">
        <f t="shared" si="0"/>
        <v>1</v>
      </c>
    </row>
    <row r="42" spans="1:6" ht="12.75">
      <c r="A42" s="51"/>
      <c r="B42" s="227"/>
      <c r="C42" s="214"/>
      <c r="D42" s="214"/>
      <c r="E42" s="214"/>
      <c r="F42" s="215"/>
    </row>
    <row r="43" spans="1:6" ht="21.75">
      <c r="A43" s="51">
        <v>26</v>
      </c>
      <c r="B43" s="217" t="s">
        <v>629</v>
      </c>
      <c r="C43" s="130">
        <f>SUM(C44:C47)</f>
        <v>65612</v>
      </c>
      <c r="D43" s="130">
        <f>SUM(D44:D47)</f>
        <v>77664</v>
      </c>
      <c r="E43" s="130">
        <f>SUM(E44:E47)</f>
        <v>77664</v>
      </c>
      <c r="F43" s="215">
        <f t="shared" si="0"/>
        <v>1</v>
      </c>
    </row>
    <row r="44" spans="1:6" ht="12.75">
      <c r="A44" s="160">
        <f>A43+1</f>
        <v>27</v>
      </c>
      <c r="B44" s="52" t="s">
        <v>585</v>
      </c>
      <c r="C44" s="46">
        <v>58570</v>
      </c>
      <c r="D44" s="46">
        <v>58570</v>
      </c>
      <c r="E44" s="46">
        <v>58570</v>
      </c>
      <c r="F44" s="215">
        <f t="shared" si="0"/>
        <v>1</v>
      </c>
    </row>
    <row r="45" spans="1:6" ht="22.5">
      <c r="A45" s="160">
        <f>A44+1</f>
        <v>28</v>
      </c>
      <c r="B45" s="52" t="s">
        <v>586</v>
      </c>
      <c r="C45" s="46">
        <v>5678</v>
      </c>
      <c r="D45" s="46">
        <v>5678</v>
      </c>
      <c r="E45" s="46">
        <v>5678</v>
      </c>
      <c r="F45" s="215">
        <f t="shared" si="0"/>
        <v>1</v>
      </c>
    </row>
    <row r="46" spans="1:6" ht="24" customHeight="1">
      <c r="A46" s="160">
        <f>A45+1</f>
        <v>29</v>
      </c>
      <c r="B46" s="52" t="s">
        <v>587</v>
      </c>
      <c r="C46" s="46">
        <v>1200</v>
      </c>
      <c r="D46" s="46">
        <v>1200</v>
      </c>
      <c r="E46" s="46">
        <v>1200</v>
      </c>
      <c r="F46" s="215">
        <f t="shared" si="0"/>
        <v>1</v>
      </c>
    </row>
    <row r="47" spans="1:6" ht="23.25" customHeight="1">
      <c r="A47" s="53">
        <f>A46+1</f>
        <v>30</v>
      </c>
      <c r="B47" s="54" t="s">
        <v>588</v>
      </c>
      <c r="C47" s="49">
        <v>164</v>
      </c>
      <c r="D47" s="49">
        <v>12216</v>
      </c>
      <c r="E47" s="49">
        <v>12216</v>
      </c>
      <c r="F47" s="225">
        <f t="shared" si="0"/>
        <v>1</v>
      </c>
    </row>
    <row r="48" spans="1:6" s="56" customFormat="1" ht="12.75">
      <c r="A48" s="91"/>
      <c r="B48" s="55"/>
      <c r="C48" s="50"/>
      <c r="D48" s="50"/>
      <c r="E48" s="50"/>
      <c r="F48" s="226"/>
    </row>
    <row r="49" spans="1:6" s="30" customFormat="1" ht="11.25">
      <c r="A49" s="66"/>
      <c r="B49" s="70" t="s">
        <v>47</v>
      </c>
      <c r="C49" s="29" t="s">
        <v>48</v>
      </c>
      <c r="D49" s="29" t="s">
        <v>49</v>
      </c>
      <c r="E49" s="29" t="s">
        <v>50</v>
      </c>
      <c r="F49" s="66" t="s">
        <v>58</v>
      </c>
    </row>
    <row r="50" spans="1:6" ht="21">
      <c r="A50" s="31" t="s">
        <v>4</v>
      </c>
      <c r="B50" s="32" t="s">
        <v>5</v>
      </c>
      <c r="C50" s="234" t="s">
        <v>27</v>
      </c>
      <c r="D50" s="234" t="s">
        <v>28</v>
      </c>
      <c r="E50" s="234" t="s">
        <v>29</v>
      </c>
      <c r="F50" s="235" t="s">
        <v>30</v>
      </c>
    </row>
    <row r="51" spans="1:6" ht="12.75">
      <c r="A51" s="160"/>
      <c r="B51" s="52"/>
      <c r="C51" s="46"/>
      <c r="D51" s="46"/>
      <c r="E51" s="46"/>
      <c r="F51" s="162"/>
    </row>
    <row r="52" spans="1:6" s="40" customFormat="1" ht="13.5">
      <c r="A52" s="160">
        <v>31</v>
      </c>
      <c r="B52" s="72" t="s">
        <v>142</v>
      </c>
      <c r="C52" s="39">
        <f>C54</f>
        <v>40000</v>
      </c>
      <c r="D52" s="39">
        <f>D54</f>
        <v>55976</v>
      </c>
      <c r="E52" s="39">
        <f>E54</f>
        <v>55976</v>
      </c>
      <c r="F52" s="215">
        <f>E52/D52</f>
        <v>1</v>
      </c>
    </row>
    <row r="53" spans="1:6" s="40" customFormat="1" ht="13.5">
      <c r="A53" s="160"/>
      <c r="B53" s="72"/>
      <c r="C53" s="39"/>
      <c r="D53" s="39"/>
      <c r="E53" s="39"/>
      <c r="F53" s="215"/>
    </row>
    <row r="54" spans="1:6" s="40" customFormat="1" ht="24" customHeight="1">
      <c r="A54" s="160">
        <v>32</v>
      </c>
      <c r="B54" s="59" t="s">
        <v>143</v>
      </c>
      <c r="C54" s="43">
        <f>C56+C61+C62+C63+C64</f>
        <v>40000</v>
      </c>
      <c r="D54" s="43">
        <f>D56+D61+D62+D63+D64</f>
        <v>55976</v>
      </c>
      <c r="E54" s="43">
        <f>E56+E61+E62+E63+E64</f>
        <v>55976</v>
      </c>
      <c r="F54" s="215">
        <f>E54/D54</f>
        <v>1</v>
      </c>
    </row>
    <row r="55" spans="1:6" s="40" customFormat="1" ht="13.5">
      <c r="A55" s="160"/>
      <c r="B55" s="74"/>
      <c r="C55" s="39"/>
      <c r="D55" s="39"/>
      <c r="E55" s="39"/>
      <c r="F55" s="215"/>
    </row>
    <row r="56" spans="1:6" s="47" customFormat="1" ht="21.75">
      <c r="A56" s="160">
        <v>33</v>
      </c>
      <c r="B56" s="73" t="s">
        <v>144</v>
      </c>
      <c r="C56" s="43">
        <f>SUM(C57:C60)</f>
        <v>0</v>
      </c>
      <c r="D56" s="43">
        <f>SUM(D57:D60)</f>
        <v>2500</v>
      </c>
      <c r="E56" s="43">
        <f>SUM(E57:E60)</f>
        <v>2500</v>
      </c>
      <c r="F56" s="215">
        <f>E56/D56</f>
        <v>1</v>
      </c>
    </row>
    <row r="57" spans="1:6" ht="12.75">
      <c r="A57" s="160">
        <f aca="true" t="shared" si="2" ref="A57:A64">A56+1</f>
        <v>34</v>
      </c>
      <c r="B57" s="52" t="s">
        <v>145</v>
      </c>
      <c r="C57" s="46">
        <v>0</v>
      </c>
      <c r="D57" s="46">
        <v>2500</v>
      </c>
      <c r="E57" s="46">
        <v>2500</v>
      </c>
      <c r="F57" s="215">
        <f>E57/D57</f>
        <v>1</v>
      </c>
    </row>
    <row r="58" spans="1:6" ht="12.75">
      <c r="A58" s="160">
        <f t="shared" si="2"/>
        <v>35</v>
      </c>
      <c r="B58" s="52" t="s">
        <v>240</v>
      </c>
      <c r="C58" s="46">
        <v>0</v>
      </c>
      <c r="D58" s="46">
        <v>0</v>
      </c>
      <c r="E58" s="46">
        <v>0</v>
      </c>
      <c r="F58" s="215"/>
    </row>
    <row r="59" spans="1:6" ht="12.75">
      <c r="A59" s="160">
        <f t="shared" si="2"/>
        <v>36</v>
      </c>
      <c r="B59" s="52" t="s">
        <v>241</v>
      </c>
      <c r="C59" s="46">
        <v>0</v>
      </c>
      <c r="D59" s="46">
        <v>0</v>
      </c>
      <c r="E59" s="46">
        <v>0</v>
      </c>
      <c r="F59" s="215"/>
    </row>
    <row r="60" spans="1:6" ht="12.75">
      <c r="A60" s="160">
        <f t="shared" si="2"/>
        <v>37</v>
      </c>
      <c r="B60" s="52" t="s">
        <v>589</v>
      </c>
      <c r="C60" s="46">
        <v>0</v>
      </c>
      <c r="D60" s="46">
        <v>0</v>
      </c>
      <c r="E60" s="46">
        <v>0</v>
      </c>
      <c r="F60" s="215"/>
    </row>
    <row r="61" spans="1:6" s="47" customFormat="1" ht="12.75">
      <c r="A61" s="160">
        <f t="shared" si="2"/>
        <v>38</v>
      </c>
      <c r="B61" s="73" t="s">
        <v>242</v>
      </c>
      <c r="C61" s="41">
        <v>0</v>
      </c>
      <c r="D61" s="41">
        <v>0</v>
      </c>
      <c r="E61" s="41">
        <v>0</v>
      </c>
      <c r="F61" s="215"/>
    </row>
    <row r="62" spans="1:6" s="47" customFormat="1" ht="12.75">
      <c r="A62" s="160">
        <f t="shared" si="2"/>
        <v>39</v>
      </c>
      <c r="B62" s="217" t="s">
        <v>626</v>
      </c>
      <c r="C62" s="41">
        <v>40000</v>
      </c>
      <c r="D62" s="41">
        <v>40000</v>
      </c>
      <c r="E62" s="41">
        <v>40000</v>
      </c>
      <c r="F62" s="215">
        <f>E62/D62</f>
        <v>1</v>
      </c>
    </row>
    <row r="63" spans="1:6" s="47" customFormat="1" ht="21.75">
      <c r="A63" s="160">
        <f t="shared" si="2"/>
        <v>40</v>
      </c>
      <c r="B63" s="217" t="s">
        <v>630</v>
      </c>
      <c r="C63" s="43">
        <v>0</v>
      </c>
      <c r="D63" s="43">
        <v>13476</v>
      </c>
      <c r="E63" s="43">
        <v>13476</v>
      </c>
      <c r="F63" s="215">
        <f>E63/D63</f>
        <v>1</v>
      </c>
    </row>
    <row r="64" spans="1:6" s="47" customFormat="1" ht="12.75">
      <c r="A64" s="160">
        <f t="shared" si="2"/>
        <v>41</v>
      </c>
      <c r="B64" s="73" t="s">
        <v>146</v>
      </c>
      <c r="C64" s="41">
        <v>0</v>
      </c>
      <c r="D64" s="41">
        <v>0</v>
      </c>
      <c r="E64" s="41">
        <v>0</v>
      </c>
      <c r="F64" s="215"/>
    </row>
    <row r="65" spans="1:6" ht="12.75">
      <c r="A65" s="160"/>
      <c r="B65" s="52"/>
      <c r="C65" s="46"/>
      <c r="D65" s="46"/>
      <c r="E65" s="46"/>
      <c r="F65" s="215"/>
    </row>
    <row r="66" spans="1:6" ht="12.75">
      <c r="A66" s="160">
        <v>42</v>
      </c>
      <c r="B66" s="72" t="s">
        <v>147</v>
      </c>
      <c r="C66" s="39">
        <f>SUM(C68)</f>
        <v>31997</v>
      </c>
      <c r="D66" s="39">
        <f>SUM(D68)</f>
        <v>73527</v>
      </c>
      <c r="E66" s="39">
        <f>SUM(E68)</f>
        <v>72653</v>
      </c>
      <c r="F66" s="215">
        <f>E66/D66</f>
        <v>0.9881132101132917</v>
      </c>
    </row>
    <row r="67" spans="1:6" ht="12.75">
      <c r="A67" s="160"/>
      <c r="B67" s="72"/>
      <c r="C67" s="39"/>
      <c r="D67" s="39"/>
      <c r="E67" s="39"/>
      <c r="F67" s="215"/>
    </row>
    <row r="68" spans="1:6" ht="12.75">
      <c r="A68" s="160">
        <v>43</v>
      </c>
      <c r="B68" s="59" t="s">
        <v>153</v>
      </c>
      <c r="C68" s="41">
        <f>SUM(C70,C78)</f>
        <v>31997</v>
      </c>
      <c r="D68" s="41">
        <f>SUM(D70,D78)</f>
        <v>73527</v>
      </c>
      <c r="E68" s="41">
        <f>SUM(E70,E78)</f>
        <v>72653</v>
      </c>
      <c r="F68" s="215">
        <f>E68/D68</f>
        <v>0.9881132101132917</v>
      </c>
    </row>
    <row r="69" spans="1:6" ht="12.75">
      <c r="A69" s="160"/>
      <c r="B69" s="52"/>
      <c r="C69" s="46"/>
      <c r="D69" s="46"/>
      <c r="E69" s="46"/>
      <c r="F69" s="215"/>
    </row>
    <row r="70" spans="1:6" ht="12.75">
      <c r="A70" s="160">
        <v>44</v>
      </c>
      <c r="B70" s="73" t="s">
        <v>148</v>
      </c>
      <c r="C70" s="41">
        <f>SUM(C71:C76)</f>
        <v>26053</v>
      </c>
      <c r="D70" s="41">
        <f>SUM(D71:D76)</f>
        <v>67583</v>
      </c>
      <c r="E70" s="41">
        <f>SUM(E71:E76)</f>
        <v>66709</v>
      </c>
      <c r="F70" s="215">
        <f>E70/D70</f>
        <v>0.9870677537250492</v>
      </c>
    </row>
    <row r="71" spans="1:6" ht="12.75">
      <c r="A71" s="160">
        <f aca="true" t="shared" si="3" ref="A71:A76">A70+1</f>
        <v>45</v>
      </c>
      <c r="B71" s="52" t="s">
        <v>154</v>
      </c>
      <c r="C71" s="46">
        <v>0</v>
      </c>
      <c r="D71" s="46">
        <v>824</v>
      </c>
      <c r="E71" s="46">
        <v>824</v>
      </c>
      <c r="F71" s="215">
        <f>E71/D71</f>
        <v>1</v>
      </c>
    </row>
    <row r="72" spans="1:6" ht="12.75">
      <c r="A72" s="160">
        <f t="shared" si="3"/>
        <v>46</v>
      </c>
      <c r="B72" s="52" t="s">
        <v>151</v>
      </c>
      <c r="C72" s="46">
        <v>7213</v>
      </c>
      <c r="D72" s="46">
        <v>37574</v>
      </c>
      <c r="E72" s="46">
        <v>37766</v>
      </c>
      <c r="F72" s="215">
        <f>E72/D72</f>
        <v>1.005109916431575</v>
      </c>
    </row>
    <row r="73" spans="1:6" ht="12.75">
      <c r="A73" s="160">
        <f t="shared" si="3"/>
        <v>47</v>
      </c>
      <c r="B73" s="52" t="s">
        <v>243</v>
      </c>
      <c r="C73" s="46">
        <v>15217</v>
      </c>
      <c r="D73" s="46">
        <v>18030</v>
      </c>
      <c r="E73" s="46">
        <v>17896</v>
      </c>
      <c r="F73" s="215">
        <f>E73/D73</f>
        <v>0.9925679423183583</v>
      </c>
    </row>
    <row r="74" spans="1:6" ht="12.75">
      <c r="A74" s="160">
        <f t="shared" si="3"/>
        <v>48</v>
      </c>
      <c r="B74" s="52" t="s">
        <v>150</v>
      </c>
      <c r="C74" s="46">
        <v>1000</v>
      </c>
      <c r="D74" s="46">
        <v>2023</v>
      </c>
      <c r="E74" s="46">
        <v>2024</v>
      </c>
      <c r="F74" s="215">
        <f>E74/D74</f>
        <v>1.0004943153732082</v>
      </c>
    </row>
    <row r="75" spans="1:6" ht="12.75">
      <c r="A75" s="160">
        <f t="shared" si="3"/>
        <v>49</v>
      </c>
      <c r="B75" s="52" t="s">
        <v>244</v>
      </c>
      <c r="C75" s="46">
        <v>0</v>
      </c>
      <c r="D75" s="46">
        <v>0</v>
      </c>
      <c r="E75" s="46">
        <v>0</v>
      </c>
      <c r="F75" s="215"/>
    </row>
    <row r="76" spans="1:6" ht="12.75">
      <c r="A76" s="160">
        <f t="shared" si="3"/>
        <v>50</v>
      </c>
      <c r="B76" s="52" t="s">
        <v>149</v>
      </c>
      <c r="C76" s="46">
        <v>2623</v>
      </c>
      <c r="D76" s="46">
        <v>9132</v>
      </c>
      <c r="E76" s="46">
        <v>8199</v>
      </c>
      <c r="F76" s="215">
        <f>E76/D76</f>
        <v>0.8978318002628121</v>
      </c>
    </row>
    <row r="77" spans="1:6" ht="12.75">
      <c r="A77" s="160"/>
      <c r="B77" s="52"/>
      <c r="C77" s="46"/>
      <c r="D77" s="46"/>
      <c r="E77" s="46"/>
      <c r="F77" s="215"/>
    </row>
    <row r="78" spans="1:6" s="47" customFormat="1" ht="12.75">
      <c r="A78" s="160">
        <v>51</v>
      </c>
      <c r="B78" s="73" t="s">
        <v>152</v>
      </c>
      <c r="C78" s="41">
        <f>SUM(C79:C79)</f>
        <v>5944</v>
      </c>
      <c r="D78" s="41">
        <f>SUM(D79:D79)</f>
        <v>5944</v>
      </c>
      <c r="E78" s="41">
        <f>SUM(E79:E79)</f>
        <v>5944</v>
      </c>
      <c r="F78" s="215">
        <f>E78/D78</f>
        <v>1</v>
      </c>
    </row>
    <row r="79" spans="1:6" ht="22.5">
      <c r="A79" s="160">
        <f>A78+1</f>
        <v>52</v>
      </c>
      <c r="B79" s="52" t="s">
        <v>245</v>
      </c>
      <c r="C79" s="162">
        <v>5944</v>
      </c>
      <c r="D79" s="162">
        <v>5944</v>
      </c>
      <c r="E79" s="162">
        <v>5944</v>
      </c>
      <c r="F79" s="215">
        <f>E79/D79</f>
        <v>1</v>
      </c>
    </row>
    <row r="80" spans="1:6" s="56" customFormat="1" ht="12.75">
      <c r="A80" s="51"/>
      <c r="B80" s="222"/>
      <c r="C80" s="109"/>
      <c r="D80" s="109"/>
      <c r="E80" s="109"/>
      <c r="F80" s="215"/>
    </row>
    <row r="81" spans="1:6" ht="12.75">
      <c r="A81" s="51">
        <v>53</v>
      </c>
      <c r="B81" s="213" t="s">
        <v>155</v>
      </c>
      <c r="C81" s="214">
        <f>SUM(C83,C89)</f>
        <v>0</v>
      </c>
      <c r="D81" s="214">
        <f>SUM(D83,D89)</f>
        <v>0</v>
      </c>
      <c r="E81" s="214">
        <f>SUM(E83,E89)</f>
        <v>383</v>
      </c>
      <c r="F81" s="215"/>
    </row>
    <row r="82" spans="1:6" ht="12.75">
      <c r="A82" s="51"/>
      <c r="B82" s="213"/>
      <c r="C82" s="214"/>
      <c r="D82" s="214"/>
      <c r="E82" s="214"/>
      <c r="F82" s="215"/>
    </row>
    <row r="83" spans="1:6" ht="21.75">
      <c r="A83" s="51">
        <v>54</v>
      </c>
      <c r="B83" s="216" t="s">
        <v>156</v>
      </c>
      <c r="C83" s="130">
        <f>C85</f>
        <v>0</v>
      </c>
      <c r="D83" s="130">
        <f>D85</f>
        <v>0</v>
      </c>
      <c r="E83" s="130">
        <f>E85</f>
        <v>105</v>
      </c>
      <c r="F83" s="215"/>
    </row>
    <row r="84" spans="1:6" ht="12.75">
      <c r="A84" s="51"/>
      <c r="B84" s="227"/>
      <c r="C84" s="214"/>
      <c r="D84" s="214"/>
      <c r="E84" s="214"/>
      <c r="F84" s="215"/>
    </row>
    <row r="85" spans="1:6" s="47" customFormat="1" ht="21.75">
      <c r="A85" s="51">
        <v>55</v>
      </c>
      <c r="B85" s="217" t="s">
        <v>157</v>
      </c>
      <c r="C85" s="130">
        <f>SUM(C86:C87)</f>
        <v>0</v>
      </c>
      <c r="D85" s="130">
        <f>SUM(D86:D87)</f>
        <v>0</v>
      </c>
      <c r="E85" s="130">
        <f>SUM(E86:E87)</f>
        <v>105</v>
      </c>
      <c r="F85" s="215"/>
    </row>
    <row r="86" spans="1:6" ht="12.75">
      <c r="A86" s="51">
        <f>A85+1</f>
        <v>56</v>
      </c>
      <c r="B86" s="222" t="s">
        <v>247</v>
      </c>
      <c r="C86" s="109">
        <v>0</v>
      </c>
      <c r="D86" s="109">
        <v>0</v>
      </c>
      <c r="E86" s="109">
        <v>23</v>
      </c>
      <c r="F86" s="215"/>
    </row>
    <row r="87" spans="1:6" ht="12.75">
      <c r="A87" s="51">
        <f>A86+1</f>
        <v>57</v>
      </c>
      <c r="B87" s="228" t="s">
        <v>248</v>
      </c>
      <c r="C87" s="109">
        <v>0</v>
      </c>
      <c r="D87" s="109">
        <v>0</v>
      </c>
      <c r="E87" s="109">
        <v>82</v>
      </c>
      <c r="F87" s="215"/>
    </row>
    <row r="88" spans="1:6" ht="12.75">
      <c r="A88" s="51"/>
      <c r="B88" s="228"/>
      <c r="C88" s="109"/>
      <c r="D88" s="109"/>
      <c r="E88" s="109"/>
      <c r="F88" s="215"/>
    </row>
    <row r="89" spans="1:6" ht="21.75">
      <c r="A89" s="51">
        <v>58</v>
      </c>
      <c r="B89" s="216" t="s">
        <v>158</v>
      </c>
      <c r="C89" s="130">
        <f>C91</f>
        <v>0</v>
      </c>
      <c r="D89" s="130">
        <f>D91</f>
        <v>0</v>
      </c>
      <c r="E89" s="130">
        <f>E91</f>
        <v>278</v>
      </c>
      <c r="F89" s="215"/>
    </row>
    <row r="90" spans="1:6" ht="12.75">
      <c r="A90" s="51"/>
      <c r="B90" s="222"/>
      <c r="C90" s="109"/>
      <c r="D90" s="109"/>
      <c r="E90" s="109"/>
      <c r="F90" s="215"/>
    </row>
    <row r="91" spans="1:6" ht="21.75">
      <c r="A91" s="51">
        <v>59</v>
      </c>
      <c r="B91" s="217" t="s">
        <v>159</v>
      </c>
      <c r="C91" s="130">
        <f>SUM(C92:C93)</f>
        <v>0</v>
      </c>
      <c r="D91" s="130">
        <f>SUM(D92:D93)</f>
        <v>0</v>
      </c>
      <c r="E91" s="130">
        <f>SUM(E92:E93)</f>
        <v>278</v>
      </c>
      <c r="F91" s="215"/>
    </row>
    <row r="92" spans="1:6" ht="12.75">
      <c r="A92" s="240">
        <f>A91+1</f>
        <v>60</v>
      </c>
      <c r="B92" s="222" t="s">
        <v>247</v>
      </c>
      <c r="C92" s="109">
        <v>0</v>
      </c>
      <c r="D92" s="109">
        <v>0</v>
      </c>
      <c r="E92" s="109">
        <v>278</v>
      </c>
      <c r="F92" s="241"/>
    </row>
    <row r="93" spans="1:6" ht="12.75">
      <c r="A93" s="240">
        <f>A92+1</f>
        <v>61</v>
      </c>
      <c r="B93" s="222" t="s">
        <v>246</v>
      </c>
      <c r="C93" s="109">
        <v>0</v>
      </c>
      <c r="D93" s="109">
        <v>0</v>
      </c>
      <c r="E93" s="109">
        <v>0</v>
      </c>
      <c r="F93" s="215"/>
    </row>
    <row r="94" spans="1:6" s="60" customFormat="1" ht="12.75">
      <c r="A94" s="224"/>
      <c r="B94" s="229"/>
      <c r="C94" s="230"/>
      <c r="D94" s="230"/>
      <c r="E94" s="230"/>
      <c r="F94" s="225"/>
    </row>
    <row r="95" spans="1:6" s="60" customFormat="1" ht="12.75">
      <c r="A95" s="66">
        <v>62</v>
      </c>
      <c r="B95" s="32" t="s">
        <v>160</v>
      </c>
      <c r="C95" s="33">
        <f>SUM(C10,C54,C78,C91)</f>
        <v>313187</v>
      </c>
      <c r="D95" s="33">
        <f>SUM(D10,D54,D78,D91)</f>
        <v>424816</v>
      </c>
      <c r="E95" s="33">
        <f>SUM(E10,E54,E78,E91)</f>
        <v>418563</v>
      </c>
      <c r="F95" s="231">
        <f>E95/D95</f>
        <v>0.9852806862265074</v>
      </c>
    </row>
    <row r="96" spans="1:6" s="60" customFormat="1" ht="12.75">
      <c r="A96" s="62"/>
      <c r="B96" s="42"/>
      <c r="C96" s="58"/>
      <c r="D96" s="58"/>
      <c r="E96" s="58"/>
      <c r="F96" s="231"/>
    </row>
    <row r="97" spans="1:6" s="61" customFormat="1" ht="18.75" customHeight="1">
      <c r="A97" s="31">
        <v>63</v>
      </c>
      <c r="B97" s="63" t="s">
        <v>161</v>
      </c>
      <c r="C97" s="33">
        <f>C95</f>
        <v>313187</v>
      </c>
      <c r="D97" s="33">
        <f>D95</f>
        <v>424816</v>
      </c>
      <c r="E97" s="33">
        <f>E95</f>
        <v>418563</v>
      </c>
      <c r="F97" s="231">
        <f>E97/D97</f>
        <v>0.9852806862265074</v>
      </c>
    </row>
    <row r="98" spans="1:6" s="233" customFormat="1" ht="12.75" customHeight="1">
      <c r="A98" s="125"/>
      <c r="B98" s="97"/>
      <c r="C98" s="105"/>
      <c r="D98" s="105"/>
      <c r="E98" s="105"/>
      <c r="F98" s="226"/>
    </row>
    <row r="99" spans="1:6" s="233" customFormat="1" ht="12.75" customHeight="1">
      <c r="A99" s="125"/>
      <c r="B99" s="97"/>
      <c r="C99" s="105"/>
      <c r="D99" s="105"/>
      <c r="E99" s="105"/>
      <c r="F99" s="226"/>
    </row>
    <row r="100" spans="1:6" s="233" customFormat="1" ht="12.75" customHeight="1">
      <c r="A100" s="125"/>
      <c r="B100" s="97"/>
      <c r="C100" s="105"/>
      <c r="D100" s="105"/>
      <c r="E100" s="105"/>
      <c r="F100" s="226"/>
    </row>
    <row r="101" spans="1:6" s="233" customFormat="1" ht="12.75" customHeight="1">
      <c r="A101" s="125"/>
      <c r="B101" s="97"/>
      <c r="C101" s="105"/>
      <c r="D101" s="105"/>
      <c r="E101" s="105"/>
      <c r="F101" s="226"/>
    </row>
    <row r="102" spans="1:6" s="30" customFormat="1" ht="11.25">
      <c r="A102" s="66"/>
      <c r="B102" s="70" t="s">
        <v>47</v>
      </c>
      <c r="C102" s="29" t="s">
        <v>48</v>
      </c>
      <c r="D102" s="29" t="s">
        <v>49</v>
      </c>
      <c r="E102" s="29" t="s">
        <v>50</v>
      </c>
      <c r="F102" s="66" t="s">
        <v>58</v>
      </c>
    </row>
    <row r="103" spans="1:6" ht="21">
      <c r="A103" s="31" t="s">
        <v>4</v>
      </c>
      <c r="B103" s="32" t="s">
        <v>5</v>
      </c>
      <c r="C103" s="234" t="s">
        <v>27</v>
      </c>
      <c r="D103" s="234" t="s">
        <v>28</v>
      </c>
      <c r="E103" s="234" t="s">
        <v>29</v>
      </c>
      <c r="F103" s="235" t="s">
        <v>30</v>
      </c>
    </row>
    <row r="104" spans="1:6" ht="12.75">
      <c r="A104" s="51">
        <v>64</v>
      </c>
      <c r="B104" s="72" t="s">
        <v>590</v>
      </c>
      <c r="C104" s="39">
        <f>C106</f>
        <v>86841</v>
      </c>
      <c r="D104" s="39">
        <f>D106</f>
        <v>88230</v>
      </c>
      <c r="E104" s="39">
        <f>E106</f>
        <v>88230</v>
      </c>
      <c r="F104" s="215">
        <f>E104/D104</f>
        <v>1</v>
      </c>
    </row>
    <row r="105" spans="1:6" ht="12.75">
      <c r="A105" s="51"/>
      <c r="B105" s="73"/>
      <c r="C105" s="41"/>
      <c r="D105" s="41"/>
      <c r="E105" s="41"/>
      <c r="F105" s="215"/>
    </row>
    <row r="106" spans="1:6" ht="12.75">
      <c r="A106" s="51">
        <v>65</v>
      </c>
      <c r="B106" s="44" t="s">
        <v>591</v>
      </c>
      <c r="C106" s="41">
        <f>SUM(C108:C109)</f>
        <v>86841</v>
      </c>
      <c r="D106" s="41">
        <f>SUM(D108:D109)</f>
        <v>88230</v>
      </c>
      <c r="E106" s="41">
        <f>SUM(E108:E109)</f>
        <v>88230</v>
      </c>
      <c r="F106" s="215">
        <f>E106/D106</f>
        <v>1</v>
      </c>
    </row>
    <row r="107" spans="1:6" ht="12.75">
      <c r="A107" s="51"/>
      <c r="B107" s="73"/>
      <c r="C107" s="41"/>
      <c r="D107" s="41"/>
      <c r="E107" s="41"/>
      <c r="F107" s="215"/>
    </row>
    <row r="108" spans="1:6" ht="12.75">
      <c r="A108" s="51">
        <f>A106+1</f>
        <v>66</v>
      </c>
      <c r="B108" s="73" t="s">
        <v>592</v>
      </c>
      <c r="C108" s="41">
        <v>0</v>
      </c>
      <c r="D108" s="41">
        <v>0</v>
      </c>
      <c r="E108" s="41">
        <v>0</v>
      </c>
      <c r="F108" s="215"/>
    </row>
    <row r="109" spans="1:6" ht="12.75">
      <c r="A109" s="51">
        <f>A108+1</f>
        <v>67</v>
      </c>
      <c r="B109" s="73" t="s">
        <v>593</v>
      </c>
      <c r="C109" s="41">
        <v>86841</v>
      </c>
      <c r="D109" s="41">
        <v>88230</v>
      </c>
      <c r="E109" s="41">
        <v>88230</v>
      </c>
      <c r="F109" s="215">
        <f>E109/D109</f>
        <v>1</v>
      </c>
    </row>
    <row r="110" spans="1:6" ht="12.75">
      <c r="A110" s="51"/>
      <c r="B110" s="73"/>
      <c r="C110" s="41"/>
      <c r="D110" s="41"/>
      <c r="E110" s="41"/>
      <c r="F110" s="215"/>
    </row>
    <row r="111" spans="1:6" ht="12.75">
      <c r="A111" s="51">
        <v>68</v>
      </c>
      <c r="B111" s="72" t="s">
        <v>162</v>
      </c>
      <c r="C111" s="39">
        <f>SUM(C113:C116)</f>
        <v>0</v>
      </c>
      <c r="D111" s="39">
        <f>SUM(D113:D116)</f>
        <v>2312</v>
      </c>
      <c r="E111" s="39">
        <f>SUM(E113:E116)</f>
        <v>592312</v>
      </c>
      <c r="F111" s="215">
        <f>E111/D111</f>
        <v>256.1903114186851</v>
      </c>
    </row>
    <row r="112" spans="1:6" ht="12.75">
      <c r="A112" s="51"/>
      <c r="B112" s="74"/>
      <c r="C112" s="46"/>
      <c r="D112" s="46"/>
      <c r="E112" s="46"/>
      <c r="F112" s="215"/>
    </row>
    <row r="113" spans="1:6" s="47" customFormat="1" ht="12.75">
      <c r="A113" s="51">
        <f>A111+1</f>
        <v>69</v>
      </c>
      <c r="B113" s="73" t="s">
        <v>578</v>
      </c>
      <c r="C113" s="41">
        <v>0</v>
      </c>
      <c r="D113" s="41">
        <v>2312</v>
      </c>
      <c r="E113" s="41">
        <v>2312</v>
      </c>
      <c r="F113" s="215">
        <f>E113/D113</f>
        <v>1</v>
      </c>
    </row>
    <row r="114" spans="1:6" s="47" customFormat="1" ht="12.75">
      <c r="A114" s="51">
        <f>A113+1</f>
        <v>70</v>
      </c>
      <c r="B114" s="73" t="s">
        <v>579</v>
      </c>
      <c r="C114" s="41">
        <v>0</v>
      </c>
      <c r="D114" s="41">
        <v>0</v>
      </c>
      <c r="E114" s="41">
        <v>590000</v>
      </c>
      <c r="F114" s="215"/>
    </row>
    <row r="115" spans="1:6" s="47" customFormat="1" ht="12.75">
      <c r="A115" s="51">
        <f>A114+1</f>
        <v>71</v>
      </c>
      <c r="B115" s="73" t="s">
        <v>163</v>
      </c>
      <c r="C115" s="41">
        <v>0</v>
      </c>
      <c r="D115" s="41">
        <v>0</v>
      </c>
      <c r="E115" s="41">
        <v>0</v>
      </c>
      <c r="F115" s="215"/>
    </row>
    <row r="116" spans="1:6" s="47" customFormat="1" ht="12.75">
      <c r="A116" s="51">
        <f>A115+1</f>
        <v>72</v>
      </c>
      <c r="B116" s="73" t="s">
        <v>164</v>
      </c>
      <c r="C116" s="41">
        <v>0</v>
      </c>
      <c r="D116" s="41">
        <v>0</v>
      </c>
      <c r="E116" s="41">
        <v>0</v>
      </c>
      <c r="F116" s="215"/>
    </row>
    <row r="117" spans="1:6" s="47" customFormat="1" ht="12.75">
      <c r="A117" s="51"/>
      <c r="B117" s="73"/>
      <c r="C117" s="41"/>
      <c r="D117" s="41"/>
      <c r="E117" s="41"/>
      <c r="F117" s="215"/>
    </row>
    <row r="118" spans="1:6" ht="12.75">
      <c r="A118" s="51"/>
      <c r="B118" s="52"/>
      <c r="C118" s="46"/>
      <c r="D118" s="46"/>
      <c r="E118" s="46"/>
      <c r="F118" s="225"/>
    </row>
    <row r="119" spans="1:6" ht="19.5" customHeight="1">
      <c r="A119" s="66">
        <v>73</v>
      </c>
      <c r="B119" s="63" t="s">
        <v>165</v>
      </c>
      <c r="C119" s="67">
        <f>C97+C111+C104</f>
        <v>400028</v>
      </c>
      <c r="D119" s="67">
        <f>D97+D111+D104</f>
        <v>515358</v>
      </c>
      <c r="E119" s="67">
        <f>E97+E111+E104</f>
        <v>1099105</v>
      </c>
      <c r="F119" s="231">
        <f>E119/D119</f>
        <v>2.1327019275920818</v>
      </c>
    </row>
    <row r="120" spans="1:6" ht="12.75">
      <c r="A120" s="232"/>
      <c r="B120" s="76"/>
      <c r="C120" s="69"/>
      <c r="D120" s="69"/>
      <c r="E120" s="69"/>
      <c r="F120" s="80"/>
    </row>
    <row r="121" spans="1:6" ht="12.75">
      <c r="A121" s="232"/>
      <c r="B121" s="76"/>
      <c r="C121" s="69"/>
      <c r="D121" s="69"/>
      <c r="E121" s="69"/>
      <c r="F121" s="80"/>
    </row>
    <row r="122" spans="1:6" ht="12.75">
      <c r="A122" s="232"/>
      <c r="B122" s="76"/>
      <c r="C122" s="69"/>
      <c r="D122" s="69"/>
      <c r="E122" s="69"/>
      <c r="F122" s="80"/>
    </row>
    <row r="123" spans="1:6" ht="12.75">
      <c r="A123" s="232"/>
      <c r="B123" s="76"/>
      <c r="C123" s="69"/>
      <c r="D123" s="69"/>
      <c r="E123" s="69"/>
      <c r="F123" s="80"/>
    </row>
    <row r="124" spans="1:6" ht="12.75">
      <c r="A124" s="232"/>
      <c r="B124" s="76"/>
      <c r="C124" s="69"/>
      <c r="D124" s="69"/>
      <c r="E124" s="69"/>
      <c r="F124" s="80"/>
    </row>
    <row r="125" spans="1:6" ht="12.75">
      <c r="A125" s="232"/>
      <c r="B125" s="76"/>
      <c r="C125" s="69"/>
      <c r="D125" s="69"/>
      <c r="E125" s="69"/>
      <c r="F125" s="80"/>
    </row>
    <row r="126" spans="1:6" ht="12.75">
      <c r="A126" s="232"/>
      <c r="B126" s="76"/>
      <c r="C126" s="69"/>
      <c r="D126" s="69"/>
      <c r="E126" s="69"/>
      <c r="F126" s="80"/>
    </row>
    <row r="127" spans="1:6" ht="12.75">
      <c r="A127" s="232"/>
      <c r="B127" s="76"/>
      <c r="C127" s="69"/>
      <c r="D127" s="69"/>
      <c r="E127" s="69"/>
      <c r="F127" s="80"/>
    </row>
    <row r="128" spans="1:6" ht="12.75">
      <c r="A128" s="232"/>
      <c r="B128" s="76"/>
      <c r="C128" s="69"/>
      <c r="D128" s="69"/>
      <c r="E128" s="69"/>
      <c r="F128" s="80"/>
    </row>
    <row r="129" spans="1:6" ht="12.75">
      <c r="A129" s="232"/>
      <c r="B129" s="76"/>
      <c r="C129" s="69"/>
      <c r="D129" s="69"/>
      <c r="E129" s="69"/>
      <c r="F129" s="80"/>
    </row>
    <row r="130" spans="1:6" ht="12.75">
      <c r="A130" s="232"/>
      <c r="B130" s="76"/>
      <c r="C130" s="69"/>
      <c r="D130" s="69"/>
      <c r="E130" s="69"/>
      <c r="F130" s="80"/>
    </row>
    <row r="131" spans="1:6" ht="12.75">
      <c r="A131" s="232"/>
      <c r="B131" s="76"/>
      <c r="C131" s="69"/>
      <c r="D131" s="69"/>
      <c r="E131" s="69"/>
      <c r="F131" s="80"/>
    </row>
    <row r="132" spans="1:6" ht="12.75">
      <c r="A132" s="232"/>
      <c r="B132" s="76"/>
      <c r="C132" s="69"/>
      <c r="D132" s="69"/>
      <c r="E132" s="69"/>
      <c r="F132" s="80"/>
    </row>
    <row r="133" spans="1:6" ht="12.75">
      <c r="A133" s="232"/>
      <c r="B133" s="76"/>
      <c r="C133" s="69"/>
      <c r="D133" s="69"/>
      <c r="E133" s="69"/>
      <c r="F133" s="80"/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6.140625" style="25" customWidth="1"/>
    <col min="2" max="2" width="41.57421875" style="75" customWidth="1"/>
    <col min="3" max="3" width="10.28125" style="26" customWidth="1"/>
    <col min="4" max="4" width="10.140625" style="26" customWidth="1"/>
    <col min="5" max="5" width="9.28125" style="26" customWidth="1"/>
    <col min="6" max="6" width="9.28125" style="81" customWidth="1"/>
    <col min="7" max="16384" width="9.140625" style="24" customWidth="1"/>
  </cols>
  <sheetData>
    <row r="1" spans="1:6" ht="12.75">
      <c r="A1" s="470" t="s">
        <v>812</v>
      </c>
      <c r="B1" s="470"/>
      <c r="C1" s="470"/>
      <c r="D1" s="470"/>
      <c r="E1" s="470"/>
      <c r="F1" s="470"/>
    </row>
    <row r="2" spans="1:5" ht="12.75">
      <c r="A2" s="77"/>
      <c r="B2" s="96"/>
      <c r="C2" s="77"/>
      <c r="D2" s="77"/>
      <c r="E2" s="77"/>
    </row>
    <row r="3" spans="1:5" ht="12.75">
      <c r="A3" s="77"/>
      <c r="B3" s="96"/>
      <c r="C3" s="77"/>
      <c r="D3" s="77"/>
      <c r="E3" s="77"/>
    </row>
    <row r="4" spans="1:6" ht="30" customHeight="1">
      <c r="A4" s="472" t="s">
        <v>631</v>
      </c>
      <c r="B4" s="472"/>
      <c r="C4" s="472"/>
      <c r="D4" s="472"/>
      <c r="E4" s="472"/>
      <c r="F4" s="472"/>
    </row>
    <row r="5" spans="1:6" ht="12.75" customHeight="1">
      <c r="A5" s="27"/>
      <c r="B5" s="27"/>
      <c r="C5" s="27"/>
      <c r="D5" s="27"/>
      <c r="E5" s="27"/>
      <c r="F5" s="35" t="s">
        <v>3</v>
      </c>
    </row>
    <row r="6" spans="1:6" s="30" customFormat="1" ht="11.25">
      <c r="A6" s="29"/>
      <c r="B6" s="70" t="s">
        <v>47</v>
      </c>
      <c r="C6" s="29" t="s">
        <v>48</v>
      </c>
      <c r="D6" s="29" t="s">
        <v>49</v>
      </c>
      <c r="E6" s="29" t="s">
        <v>50</v>
      </c>
      <c r="F6" s="66" t="s">
        <v>58</v>
      </c>
    </row>
    <row r="7" spans="1:6" ht="21">
      <c r="A7" s="31" t="s">
        <v>4</v>
      </c>
      <c r="B7" s="32" t="s">
        <v>5</v>
      </c>
      <c r="C7" s="31" t="s">
        <v>27</v>
      </c>
      <c r="D7" s="31" t="s">
        <v>28</v>
      </c>
      <c r="E7" s="31" t="s">
        <v>29</v>
      </c>
      <c r="F7" s="31" t="s">
        <v>30</v>
      </c>
    </row>
    <row r="8" spans="1:6" ht="12.75">
      <c r="A8" s="34"/>
      <c r="B8" s="71"/>
      <c r="C8" s="36"/>
      <c r="D8" s="36"/>
      <c r="E8" s="36"/>
      <c r="F8" s="102"/>
    </row>
    <row r="9" spans="1:6" s="47" customFormat="1" ht="12.75">
      <c r="A9" s="38">
        <v>1</v>
      </c>
      <c r="B9" s="72" t="s">
        <v>120</v>
      </c>
      <c r="C9" s="41">
        <f>C11</f>
        <v>253801</v>
      </c>
      <c r="D9" s="41">
        <f>D11</f>
        <v>302043</v>
      </c>
      <c r="E9" s="41">
        <f>E11</f>
        <v>254121</v>
      </c>
      <c r="F9" s="79">
        <f>E9/D9</f>
        <v>0.8413404713898353</v>
      </c>
    </row>
    <row r="10" spans="1:6" ht="12.75">
      <c r="A10" s="38"/>
      <c r="B10" s="52"/>
      <c r="C10" s="46"/>
      <c r="D10" s="46"/>
      <c r="E10" s="46"/>
      <c r="F10" s="79"/>
    </row>
    <row r="11" spans="1:6" ht="12.75">
      <c r="A11" s="38">
        <v>8</v>
      </c>
      <c r="B11" s="73" t="s">
        <v>7</v>
      </c>
      <c r="C11" s="41">
        <f>SUM(C12:C17)</f>
        <v>253801</v>
      </c>
      <c r="D11" s="41">
        <f>SUM(D12:D17)</f>
        <v>302043</v>
      </c>
      <c r="E11" s="41">
        <f>SUM(E12:E17)</f>
        <v>254121</v>
      </c>
      <c r="F11" s="79">
        <f aca="true" t="shared" si="0" ref="F11:F17">E11/D11</f>
        <v>0.8413404713898353</v>
      </c>
    </row>
    <row r="12" spans="1:6" ht="12.75">
      <c r="A12" s="38">
        <f aca="true" t="shared" si="1" ref="A12:A17">A11+1</f>
        <v>9</v>
      </c>
      <c r="B12" s="52" t="s">
        <v>166</v>
      </c>
      <c r="C12" s="46">
        <v>55375</v>
      </c>
      <c r="D12" s="46">
        <v>61025</v>
      </c>
      <c r="E12" s="46">
        <v>56610</v>
      </c>
      <c r="F12" s="79">
        <f t="shared" si="0"/>
        <v>0.9276526013928718</v>
      </c>
    </row>
    <row r="13" spans="1:6" ht="15" customHeight="1">
      <c r="A13" s="38">
        <f t="shared" si="1"/>
        <v>10</v>
      </c>
      <c r="B13" s="52" t="s">
        <v>167</v>
      </c>
      <c r="C13" s="46">
        <v>14718</v>
      </c>
      <c r="D13" s="46">
        <v>15684</v>
      </c>
      <c r="E13" s="46">
        <v>14606</v>
      </c>
      <c r="F13" s="79">
        <f t="shared" si="0"/>
        <v>0.9312675337923999</v>
      </c>
    </row>
    <row r="14" spans="1:6" ht="12.75">
      <c r="A14" s="38">
        <f t="shared" si="1"/>
        <v>11</v>
      </c>
      <c r="B14" s="52" t="s">
        <v>168</v>
      </c>
      <c r="C14" s="46">
        <v>141886</v>
      </c>
      <c r="D14" s="46">
        <v>161043</v>
      </c>
      <c r="E14" s="46">
        <v>129848</v>
      </c>
      <c r="F14" s="79">
        <f t="shared" si="0"/>
        <v>0.8062939711754004</v>
      </c>
    </row>
    <row r="15" spans="1:6" ht="12.75">
      <c r="A15" s="38">
        <f t="shared" si="1"/>
        <v>12</v>
      </c>
      <c r="B15" s="52" t="s">
        <v>169</v>
      </c>
      <c r="C15" s="46">
        <v>2928</v>
      </c>
      <c r="D15" s="46">
        <v>4090</v>
      </c>
      <c r="E15" s="46">
        <v>3626</v>
      </c>
      <c r="F15" s="79">
        <f t="shared" si="0"/>
        <v>0.8865525672371638</v>
      </c>
    </row>
    <row r="16" spans="1:6" ht="12.75">
      <c r="A16" s="38">
        <f t="shared" si="1"/>
        <v>13</v>
      </c>
      <c r="B16" s="52" t="s">
        <v>170</v>
      </c>
      <c r="C16" s="46">
        <v>33594</v>
      </c>
      <c r="D16" s="46">
        <v>54901</v>
      </c>
      <c r="E16" s="46">
        <v>49431</v>
      </c>
      <c r="F16" s="79">
        <f t="shared" si="0"/>
        <v>0.9003661135498443</v>
      </c>
    </row>
    <row r="17" spans="1:6" ht="12.75">
      <c r="A17" s="38">
        <f t="shared" si="1"/>
        <v>14</v>
      </c>
      <c r="B17" s="52" t="s">
        <v>378</v>
      </c>
      <c r="C17" s="46">
        <v>5300</v>
      </c>
      <c r="D17" s="46">
        <v>5300</v>
      </c>
      <c r="E17" s="46">
        <v>0</v>
      </c>
      <c r="F17" s="79">
        <f t="shared" si="0"/>
        <v>0</v>
      </c>
    </row>
    <row r="18" spans="1:6" ht="12.75">
      <c r="A18" s="38"/>
      <c r="B18" s="73"/>
      <c r="C18" s="41"/>
      <c r="D18" s="41"/>
      <c r="E18" s="41"/>
      <c r="F18" s="79"/>
    </row>
    <row r="19" spans="1:6" s="47" customFormat="1" ht="12.75">
      <c r="A19" s="38">
        <v>15</v>
      </c>
      <c r="B19" s="72" t="s">
        <v>171</v>
      </c>
      <c r="C19" s="39">
        <f>SUM(C29)</f>
        <v>143715</v>
      </c>
      <c r="D19" s="39">
        <f>SUM(D29)</f>
        <v>210803</v>
      </c>
      <c r="E19" s="39">
        <f>SUM(E29)</f>
        <v>37218</v>
      </c>
      <c r="F19" s="79">
        <f>E19/D19</f>
        <v>0.17655346460913743</v>
      </c>
    </row>
    <row r="20" spans="1:6" ht="12.75">
      <c r="A20" s="38"/>
      <c r="B20" s="52"/>
      <c r="C20" s="46"/>
      <c r="D20" s="46"/>
      <c r="E20" s="46"/>
      <c r="F20" s="79"/>
    </row>
    <row r="21" spans="1:6" s="47" customFormat="1" ht="12.75">
      <c r="A21" s="38">
        <v>16</v>
      </c>
      <c r="B21" s="52" t="s">
        <v>172</v>
      </c>
      <c r="C21" s="46">
        <v>11858</v>
      </c>
      <c r="D21" s="46">
        <v>14966</v>
      </c>
      <c r="E21" s="46">
        <v>14521</v>
      </c>
      <c r="F21" s="79">
        <f>E21/D21</f>
        <v>0.9702659361218763</v>
      </c>
    </row>
    <row r="22" spans="1:6" ht="12.75">
      <c r="A22" s="38">
        <f aca="true" t="shared" si="2" ref="A22:A27">A21+1</f>
        <v>17</v>
      </c>
      <c r="B22" s="52" t="s">
        <v>173</v>
      </c>
      <c r="C22" s="46">
        <v>19507</v>
      </c>
      <c r="D22" s="46">
        <v>25891</v>
      </c>
      <c r="E22" s="46">
        <v>22514</v>
      </c>
      <c r="F22" s="79">
        <f>E22/D22</f>
        <v>0.8695685759530338</v>
      </c>
    </row>
    <row r="23" spans="1:6" ht="12.75">
      <c r="A23" s="38">
        <f t="shared" si="2"/>
        <v>18</v>
      </c>
      <c r="B23" s="52" t="s">
        <v>174</v>
      </c>
      <c r="C23" s="46">
        <v>0</v>
      </c>
      <c r="D23" s="46">
        <v>183</v>
      </c>
      <c r="E23" s="46">
        <v>183</v>
      </c>
      <c r="F23" s="79">
        <f>E23/D23</f>
        <v>1</v>
      </c>
    </row>
    <row r="24" spans="1:6" ht="12.75">
      <c r="A24" s="38">
        <f t="shared" si="2"/>
        <v>19</v>
      </c>
      <c r="B24" s="52" t="s">
        <v>175</v>
      </c>
      <c r="C24" s="46">
        <v>0</v>
      </c>
      <c r="D24" s="46">
        <v>0</v>
      </c>
      <c r="E24" s="46">
        <v>0</v>
      </c>
      <c r="F24" s="79"/>
    </row>
    <row r="25" spans="1:6" ht="12.75">
      <c r="A25" s="38">
        <f t="shared" si="2"/>
        <v>20</v>
      </c>
      <c r="B25" s="52" t="s">
        <v>176</v>
      </c>
      <c r="C25" s="46">
        <v>0</v>
      </c>
      <c r="D25" s="46">
        <v>0</v>
      </c>
      <c r="E25" s="46">
        <v>0</v>
      </c>
      <c r="F25" s="79"/>
    </row>
    <row r="26" spans="1:6" ht="11.25" customHeight="1">
      <c r="A26" s="38">
        <f t="shared" si="2"/>
        <v>21</v>
      </c>
      <c r="B26" s="52" t="s">
        <v>377</v>
      </c>
      <c r="C26" s="46">
        <v>112350</v>
      </c>
      <c r="D26" s="46">
        <v>169763</v>
      </c>
      <c r="E26" s="46">
        <v>0</v>
      </c>
      <c r="F26" s="79">
        <f>E26/D26</f>
        <v>0</v>
      </c>
    </row>
    <row r="27" spans="1:6" ht="12.75">
      <c r="A27" s="38">
        <f t="shared" si="2"/>
        <v>22</v>
      </c>
      <c r="B27" s="52" t="s">
        <v>177</v>
      </c>
      <c r="C27" s="46">
        <v>0</v>
      </c>
      <c r="D27" s="46">
        <v>0</v>
      </c>
      <c r="E27" s="46">
        <v>0</v>
      </c>
      <c r="F27" s="79"/>
    </row>
    <row r="28" spans="1:6" ht="12.75">
      <c r="A28" s="38"/>
      <c r="B28" s="73"/>
      <c r="C28" s="41"/>
      <c r="D28" s="41"/>
      <c r="E28" s="41"/>
      <c r="F28" s="79"/>
    </row>
    <row r="29" spans="1:6" ht="21.75">
      <c r="A29" s="38">
        <v>23</v>
      </c>
      <c r="B29" s="73" t="s">
        <v>178</v>
      </c>
      <c r="C29" s="43">
        <f>SUM(C21:C28)</f>
        <v>143715</v>
      </c>
      <c r="D29" s="43">
        <f>SUM(D21:D28)</f>
        <v>210803</v>
      </c>
      <c r="E29" s="43">
        <f>SUM(E21:E28)</f>
        <v>37218</v>
      </c>
      <c r="F29" s="79">
        <f>E29/D29</f>
        <v>0.17655346460913743</v>
      </c>
    </row>
    <row r="30" spans="1:6" ht="12.75">
      <c r="A30" s="38"/>
      <c r="B30" s="73"/>
      <c r="C30" s="41"/>
      <c r="D30" s="41"/>
      <c r="E30" s="41"/>
      <c r="F30" s="79"/>
    </row>
    <row r="31" spans="1:6" ht="12.75">
      <c r="A31" s="38"/>
      <c r="B31" s="73"/>
      <c r="C31" s="41"/>
      <c r="D31" s="41"/>
      <c r="E31" s="41"/>
      <c r="F31" s="83"/>
    </row>
    <row r="32" spans="1:6" ht="24.75" customHeight="1">
      <c r="A32" s="66">
        <v>24</v>
      </c>
      <c r="B32" s="63" t="s">
        <v>179</v>
      </c>
      <c r="C32" s="67">
        <f>C9+C19</f>
        <v>397516</v>
      </c>
      <c r="D32" s="67">
        <f>D9+D19</f>
        <v>512846</v>
      </c>
      <c r="E32" s="67">
        <f>E9+E19</f>
        <v>291339</v>
      </c>
      <c r="F32" s="85">
        <f>E32/D32</f>
        <v>0.5680828162840307</v>
      </c>
    </row>
    <row r="33" spans="1:6" s="56" customFormat="1" ht="12.75">
      <c r="A33" s="92"/>
      <c r="B33" s="98"/>
      <c r="C33" s="93"/>
      <c r="D33" s="93"/>
      <c r="E33" s="93"/>
      <c r="F33" s="84"/>
    </row>
    <row r="34" spans="1:6" ht="12.75">
      <c r="A34" s="57">
        <v>25</v>
      </c>
      <c r="B34" s="72" t="s">
        <v>180</v>
      </c>
      <c r="C34" s="39">
        <f>SUM(C36:C40)</f>
        <v>2512</v>
      </c>
      <c r="D34" s="39">
        <f>SUM(D36:D40)</f>
        <v>2512</v>
      </c>
      <c r="E34" s="39">
        <f>SUM(E36:E40)</f>
        <v>592512</v>
      </c>
      <c r="F34" s="79">
        <f>E34/D34</f>
        <v>235.87261146496814</v>
      </c>
    </row>
    <row r="35" spans="1:6" ht="12.75">
      <c r="A35" s="57"/>
      <c r="B35" s="73"/>
      <c r="C35" s="41"/>
      <c r="D35" s="41"/>
      <c r="E35" s="41"/>
      <c r="F35" s="79"/>
    </row>
    <row r="36" spans="1:6" ht="12.75">
      <c r="A36" s="57">
        <v>26</v>
      </c>
      <c r="B36" s="73" t="s">
        <v>594</v>
      </c>
      <c r="C36" s="41">
        <v>0</v>
      </c>
      <c r="D36" s="41">
        <v>0</v>
      </c>
      <c r="E36" s="41">
        <v>0</v>
      </c>
      <c r="F36" s="79"/>
    </row>
    <row r="37" spans="1:6" ht="12.75">
      <c r="A37" s="57">
        <f>A36+1</f>
        <v>27</v>
      </c>
      <c r="B37" s="73" t="s">
        <v>583</v>
      </c>
      <c r="C37" s="41">
        <v>2512</v>
      </c>
      <c r="D37" s="41">
        <v>2512</v>
      </c>
      <c r="E37" s="41">
        <v>2512</v>
      </c>
      <c r="F37" s="79">
        <f>E37/D37</f>
        <v>1</v>
      </c>
    </row>
    <row r="38" spans="1:6" ht="12.75">
      <c r="A38" s="57">
        <f>A37+1</f>
        <v>28</v>
      </c>
      <c r="B38" s="73" t="s">
        <v>595</v>
      </c>
      <c r="C38" s="41">
        <v>0</v>
      </c>
      <c r="D38" s="41">
        <v>0</v>
      </c>
      <c r="E38" s="41">
        <v>590000</v>
      </c>
      <c r="F38" s="79"/>
    </row>
    <row r="39" spans="1:6" ht="12.75">
      <c r="A39" s="57">
        <f>A38+1</f>
        <v>29</v>
      </c>
      <c r="B39" s="73" t="s">
        <v>181</v>
      </c>
      <c r="C39" s="41">
        <v>0</v>
      </c>
      <c r="D39" s="41">
        <v>0</v>
      </c>
      <c r="E39" s="41">
        <v>0</v>
      </c>
      <c r="F39" s="79"/>
    </row>
    <row r="40" spans="1:6" ht="12.75">
      <c r="A40" s="57">
        <f>A39+1</f>
        <v>30</v>
      </c>
      <c r="B40" s="73" t="s">
        <v>182</v>
      </c>
      <c r="C40" s="41">
        <v>0</v>
      </c>
      <c r="D40" s="41">
        <v>0</v>
      </c>
      <c r="E40" s="41">
        <v>0</v>
      </c>
      <c r="F40" s="79"/>
    </row>
    <row r="41" spans="1:6" ht="12.75">
      <c r="A41" s="57"/>
      <c r="B41" s="73"/>
      <c r="C41" s="41"/>
      <c r="D41" s="41"/>
      <c r="E41" s="41"/>
      <c r="F41" s="79"/>
    </row>
    <row r="42" spans="1:6" ht="12.75">
      <c r="A42" s="94"/>
      <c r="B42" s="99"/>
      <c r="C42" s="95"/>
      <c r="D42" s="95"/>
      <c r="E42" s="95"/>
      <c r="F42" s="79"/>
    </row>
    <row r="43" spans="1:6" ht="12.75">
      <c r="A43" s="48"/>
      <c r="B43" s="100"/>
      <c r="C43" s="49"/>
      <c r="D43" s="49"/>
      <c r="E43" s="49"/>
      <c r="F43" s="83"/>
    </row>
    <row r="44" spans="1:6" ht="24.75" customHeight="1">
      <c r="A44" s="66">
        <v>31</v>
      </c>
      <c r="B44" s="63" t="s">
        <v>183</v>
      </c>
      <c r="C44" s="67">
        <f>C32+C34</f>
        <v>400028</v>
      </c>
      <c r="D44" s="67">
        <f>D32+D34</f>
        <v>515358</v>
      </c>
      <c r="E44" s="67">
        <f>E32+E34</f>
        <v>883851</v>
      </c>
      <c r="F44" s="85">
        <f>E44/D44</f>
        <v>1.715023342996519</v>
      </c>
    </row>
  </sheetData>
  <sheetProtection/>
  <mergeCells count="2">
    <mergeCell ref="A1:F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140625" style="68" customWidth="1"/>
    <col min="2" max="2" width="25.00390625" style="30" customWidth="1"/>
    <col min="3" max="3" width="7.421875" style="69" customWidth="1"/>
    <col min="4" max="4" width="7.28125" style="69" customWidth="1"/>
    <col min="5" max="5" width="7.00390625" style="69" customWidth="1"/>
    <col min="6" max="6" width="7.421875" style="69" customWidth="1"/>
    <col min="7" max="7" width="9.421875" style="69" customWidth="1"/>
    <col min="8" max="8" width="8.28125" style="103" customWidth="1"/>
    <col min="9" max="9" width="6.8515625" style="103" customWidth="1"/>
    <col min="10" max="10" width="7.8515625" style="69" customWidth="1"/>
    <col min="11" max="11" width="7.28125" style="69" customWidth="1"/>
    <col min="12" max="12" width="7.140625" style="69" customWidth="1"/>
    <col min="13" max="13" width="7.421875" style="69" customWidth="1"/>
    <col min="14" max="15" width="8.57421875" style="103" customWidth="1"/>
    <col min="16" max="16384" width="9.140625" style="30" customWidth="1"/>
  </cols>
  <sheetData>
    <row r="1" spans="1:15" ht="11.25">
      <c r="A1" s="470" t="s">
        <v>813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5" ht="11.25">
      <c r="A2" s="77"/>
      <c r="B2" s="77"/>
      <c r="H2" s="69"/>
      <c r="I2" s="69"/>
      <c r="N2" s="69"/>
      <c r="O2" s="69"/>
    </row>
    <row r="4" spans="1:15" ht="12.75">
      <c r="A4" s="473" t="s">
        <v>632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</row>
    <row r="6" ht="11.25">
      <c r="O6" s="69" t="s">
        <v>3</v>
      </c>
    </row>
    <row r="7" spans="1:15" ht="12.75" customHeight="1">
      <c r="A7" s="474" t="s">
        <v>4</v>
      </c>
      <c r="B7" s="29" t="s">
        <v>47</v>
      </c>
      <c r="C7" s="86" t="s">
        <v>48</v>
      </c>
      <c r="D7" s="86" t="s">
        <v>49</v>
      </c>
      <c r="E7" s="86" t="s">
        <v>50</v>
      </c>
      <c r="F7" s="86" t="s">
        <v>51</v>
      </c>
      <c r="G7" s="86" t="s">
        <v>52</v>
      </c>
      <c r="H7" s="86" t="s">
        <v>53</v>
      </c>
      <c r="I7" s="86" t="s">
        <v>54</v>
      </c>
      <c r="J7" s="86" t="s">
        <v>55</v>
      </c>
      <c r="K7" s="86" t="s">
        <v>56</v>
      </c>
      <c r="L7" s="86" t="s">
        <v>57</v>
      </c>
      <c r="M7" s="86" t="s">
        <v>59</v>
      </c>
      <c r="N7" s="86" t="s">
        <v>60</v>
      </c>
      <c r="O7" s="86" t="s">
        <v>61</v>
      </c>
    </row>
    <row r="8" spans="1:15" ht="12.75" customHeight="1">
      <c r="A8" s="475"/>
      <c r="B8" s="474" t="s">
        <v>5</v>
      </c>
      <c r="C8" s="477" t="s">
        <v>184</v>
      </c>
      <c r="D8" s="478"/>
      <c r="E8" s="478"/>
      <c r="F8" s="478"/>
      <c r="G8" s="478"/>
      <c r="H8" s="479"/>
      <c r="I8" s="480" t="s">
        <v>185</v>
      </c>
      <c r="J8" s="481"/>
      <c r="K8" s="481"/>
      <c r="L8" s="481"/>
      <c r="M8" s="481"/>
      <c r="N8" s="482"/>
      <c r="O8" s="104"/>
    </row>
    <row r="9" spans="1:15" s="237" customFormat="1" ht="52.5">
      <c r="A9" s="476"/>
      <c r="B9" s="476"/>
      <c r="C9" s="236" t="s">
        <v>2</v>
      </c>
      <c r="D9" s="236" t="s">
        <v>186</v>
      </c>
      <c r="E9" s="236" t="s">
        <v>236</v>
      </c>
      <c r="F9" s="236" t="s">
        <v>187</v>
      </c>
      <c r="G9" s="236" t="s">
        <v>188</v>
      </c>
      <c r="H9" s="236" t="s">
        <v>189</v>
      </c>
      <c r="I9" s="236" t="s">
        <v>190</v>
      </c>
      <c r="J9" s="236" t="s">
        <v>633</v>
      </c>
      <c r="K9" s="236" t="s">
        <v>187</v>
      </c>
      <c r="L9" s="236" t="s">
        <v>188</v>
      </c>
      <c r="M9" s="236" t="s">
        <v>249</v>
      </c>
      <c r="N9" s="236" t="s">
        <v>191</v>
      </c>
      <c r="O9" s="236" t="s">
        <v>165</v>
      </c>
    </row>
    <row r="10" spans="1:15" ht="11.25">
      <c r="A10" s="64"/>
      <c r="B10" s="125"/>
      <c r="C10" s="65"/>
      <c r="D10" s="65"/>
      <c r="E10" s="105"/>
      <c r="F10" s="105"/>
      <c r="G10" s="89"/>
      <c r="H10" s="89"/>
      <c r="I10" s="106"/>
      <c r="J10" s="107"/>
      <c r="K10" s="107"/>
      <c r="L10" s="111"/>
      <c r="M10" s="107"/>
      <c r="N10" s="89"/>
      <c r="O10" s="65"/>
    </row>
    <row r="11" spans="1:15" s="114" customFormat="1" ht="11.25">
      <c r="A11" s="128"/>
      <c r="B11" s="121"/>
      <c r="C11" s="93"/>
      <c r="D11" s="93"/>
      <c r="E11" s="120"/>
      <c r="F11" s="93"/>
      <c r="G11" s="120"/>
      <c r="H11" s="93"/>
      <c r="I11" s="120"/>
      <c r="J11" s="93"/>
      <c r="K11" s="93"/>
      <c r="L11" s="93"/>
      <c r="M11" s="93"/>
      <c r="N11" s="93"/>
      <c r="O11" s="93"/>
    </row>
    <row r="12" spans="1:15" s="114" customFormat="1" ht="11.25">
      <c r="A12" s="57"/>
      <c r="B12" s="115"/>
      <c r="C12" s="112"/>
      <c r="D12" s="112"/>
      <c r="E12" s="113"/>
      <c r="F12" s="112"/>
      <c r="G12" s="113"/>
      <c r="H12" s="39"/>
      <c r="I12" s="129"/>
      <c r="J12" s="112"/>
      <c r="K12" s="112"/>
      <c r="L12" s="112"/>
      <c r="M12" s="112"/>
      <c r="N12" s="39"/>
      <c r="O12" s="39"/>
    </row>
    <row r="13" spans="1:15" s="114" customFormat="1" ht="11.25">
      <c r="A13" s="57">
        <v>1</v>
      </c>
      <c r="B13" s="115" t="s">
        <v>21</v>
      </c>
      <c r="C13" s="112"/>
      <c r="D13" s="112"/>
      <c r="E13" s="113"/>
      <c r="F13" s="112"/>
      <c r="G13" s="113"/>
      <c r="H13" s="39"/>
      <c r="I13" s="129"/>
      <c r="J13" s="112"/>
      <c r="K13" s="112"/>
      <c r="L13" s="112"/>
      <c r="M13" s="112"/>
      <c r="N13" s="39"/>
      <c r="O13" s="39"/>
    </row>
    <row r="14" spans="1:15" s="114" customFormat="1" ht="11.25">
      <c r="A14" s="57">
        <f>A13+1</f>
        <v>2</v>
      </c>
      <c r="B14" s="123" t="s">
        <v>379</v>
      </c>
      <c r="C14" s="46">
        <v>29263</v>
      </c>
      <c r="D14" s="46">
        <v>65612</v>
      </c>
      <c r="E14" s="50">
        <v>144950</v>
      </c>
      <c r="F14" s="46">
        <v>26053</v>
      </c>
      <c r="G14" s="50">
        <v>1365</v>
      </c>
      <c r="H14" s="41">
        <f>SUM(C14:G14)</f>
        <v>267243</v>
      </c>
      <c r="I14" s="50">
        <v>0</v>
      </c>
      <c r="J14" s="46">
        <v>0</v>
      </c>
      <c r="K14" s="46">
        <v>5944</v>
      </c>
      <c r="L14" s="46">
        <v>40000</v>
      </c>
      <c r="M14" s="46">
        <v>86841</v>
      </c>
      <c r="N14" s="41">
        <f>SUM(I14:M14)</f>
        <v>132785</v>
      </c>
      <c r="O14" s="41">
        <f>H14+N14</f>
        <v>400028</v>
      </c>
    </row>
    <row r="15" spans="1:15" s="114" customFormat="1" ht="11.25">
      <c r="A15" s="57">
        <f>A14+1</f>
        <v>3</v>
      </c>
      <c r="B15" s="123" t="s">
        <v>380</v>
      </c>
      <c r="C15" s="46">
        <v>36831</v>
      </c>
      <c r="D15" s="46">
        <v>77664</v>
      </c>
      <c r="E15" s="50">
        <v>179453</v>
      </c>
      <c r="F15" s="46">
        <v>69895</v>
      </c>
      <c r="G15" s="50">
        <v>1365</v>
      </c>
      <c r="H15" s="41">
        <f>SUM(C15:G15)</f>
        <v>365208</v>
      </c>
      <c r="I15" s="50">
        <v>2500</v>
      </c>
      <c r="J15" s="46">
        <v>13476</v>
      </c>
      <c r="K15" s="46">
        <v>5944</v>
      </c>
      <c r="L15" s="46">
        <v>40000</v>
      </c>
      <c r="M15" s="46">
        <v>88230</v>
      </c>
      <c r="N15" s="41">
        <f>SUM(I15:M15)</f>
        <v>150150</v>
      </c>
      <c r="O15" s="41">
        <f>H15+N15</f>
        <v>515358</v>
      </c>
    </row>
    <row r="16" spans="1:15" s="114" customFormat="1" ht="11.25">
      <c r="A16" s="57">
        <f>A15+1</f>
        <v>4</v>
      </c>
      <c r="B16" s="123" t="s">
        <v>381</v>
      </c>
      <c r="C16" s="46">
        <v>35699</v>
      </c>
      <c r="D16" s="46">
        <v>77664</v>
      </c>
      <c r="E16" s="50">
        <v>176188</v>
      </c>
      <c r="F16" s="46">
        <v>69021</v>
      </c>
      <c r="G16" s="50">
        <v>105</v>
      </c>
      <c r="H16" s="41">
        <f>SUM(C16:G16)</f>
        <v>358677</v>
      </c>
      <c r="I16" s="50">
        <v>2500</v>
      </c>
      <c r="J16" s="46">
        <v>13476</v>
      </c>
      <c r="K16" s="46">
        <v>5944</v>
      </c>
      <c r="L16" s="46">
        <v>40278</v>
      </c>
      <c r="M16" s="46">
        <v>88230</v>
      </c>
      <c r="N16" s="41">
        <f>SUM(I16:M16)</f>
        <v>150428</v>
      </c>
      <c r="O16" s="41">
        <f>H16+N16</f>
        <v>509105</v>
      </c>
    </row>
    <row r="17" spans="1:15" s="114" customFormat="1" ht="11.25">
      <c r="A17" s="57">
        <f>A16+1</f>
        <v>5</v>
      </c>
      <c r="B17" s="123" t="s">
        <v>33</v>
      </c>
      <c r="C17" s="127">
        <f>C16/C15</f>
        <v>0.9692650213135674</v>
      </c>
      <c r="D17" s="127">
        <f aca="true" t="shared" si="0" ref="D17:O17">D16/D15</f>
        <v>1</v>
      </c>
      <c r="E17" s="124">
        <f t="shared" si="0"/>
        <v>0.9818058210227748</v>
      </c>
      <c r="F17" s="127">
        <f t="shared" si="0"/>
        <v>0.9874955290077974</v>
      </c>
      <c r="G17" s="124"/>
      <c r="H17" s="127">
        <f t="shared" si="0"/>
        <v>0.982117040152461</v>
      </c>
      <c r="I17" s="127">
        <f t="shared" si="0"/>
        <v>1</v>
      </c>
      <c r="J17" s="127">
        <f t="shared" si="0"/>
        <v>1</v>
      </c>
      <c r="K17" s="127">
        <f t="shared" si="0"/>
        <v>1</v>
      </c>
      <c r="L17" s="127">
        <f t="shared" si="0"/>
        <v>1.00695</v>
      </c>
      <c r="M17" s="127">
        <f t="shared" si="0"/>
        <v>1</v>
      </c>
      <c r="N17" s="127">
        <f t="shared" si="0"/>
        <v>1.0018514818514819</v>
      </c>
      <c r="O17" s="127">
        <f t="shared" si="0"/>
        <v>0.9878666868468133</v>
      </c>
    </row>
    <row r="18" spans="1:15" s="114" customFormat="1" ht="11.25">
      <c r="A18" s="57"/>
      <c r="B18" s="123"/>
      <c r="C18" s="46"/>
      <c r="D18" s="46"/>
      <c r="E18" s="50"/>
      <c r="F18" s="46"/>
      <c r="G18" s="50"/>
      <c r="H18" s="41"/>
      <c r="I18" s="118"/>
      <c r="J18" s="46"/>
      <c r="K18" s="46"/>
      <c r="L18" s="46"/>
      <c r="M18" s="46"/>
      <c r="N18" s="41"/>
      <c r="O18" s="41"/>
    </row>
    <row r="19" spans="1:15" ht="11.25">
      <c r="A19" s="57"/>
      <c r="B19" s="123"/>
      <c r="C19" s="46"/>
      <c r="D19" s="49"/>
      <c r="E19" s="50"/>
      <c r="F19" s="46"/>
      <c r="G19" s="50"/>
      <c r="H19" s="41"/>
      <c r="I19" s="118"/>
      <c r="J19" s="46"/>
      <c r="K19" s="46"/>
      <c r="L19" s="49"/>
      <c r="M19" s="49"/>
      <c r="N19" s="41"/>
      <c r="O19" s="104"/>
    </row>
    <row r="20" spans="1:15" ht="11.25">
      <c r="A20" s="92">
        <v>6</v>
      </c>
      <c r="B20" s="295" t="s">
        <v>192</v>
      </c>
      <c r="C20" s="122"/>
      <c r="D20" s="132"/>
      <c r="E20" s="122"/>
      <c r="F20" s="122"/>
      <c r="G20" s="132"/>
      <c r="H20" s="122"/>
      <c r="I20" s="122"/>
      <c r="J20" s="132"/>
      <c r="K20" s="122"/>
      <c r="L20" s="242"/>
      <c r="M20" s="132"/>
      <c r="N20" s="122"/>
      <c r="O20" s="122"/>
    </row>
    <row r="21" spans="1:15" ht="11.25">
      <c r="A21" s="57">
        <f>A20+1</f>
        <v>7</v>
      </c>
      <c r="B21" s="88" t="s">
        <v>379</v>
      </c>
      <c r="C21" s="43">
        <f>SUM(C14)</f>
        <v>29263</v>
      </c>
      <c r="D21" s="218">
        <f aca="true" t="shared" si="1" ref="D21:O21">SUM(D14)</f>
        <v>65612</v>
      </c>
      <c r="E21" s="218">
        <f>SUM(E14)</f>
        <v>144950</v>
      </c>
      <c r="F21" s="43">
        <f t="shared" si="1"/>
        <v>26053</v>
      </c>
      <c r="G21" s="43">
        <f t="shared" si="1"/>
        <v>1365</v>
      </c>
      <c r="H21" s="43">
        <f t="shared" si="1"/>
        <v>267243</v>
      </c>
      <c r="I21" s="43">
        <f t="shared" si="1"/>
        <v>0</v>
      </c>
      <c r="J21" s="243">
        <f t="shared" si="1"/>
        <v>0</v>
      </c>
      <c r="K21" s="43">
        <f aca="true" t="shared" si="2" ref="K21:L23">SUM(K14)</f>
        <v>5944</v>
      </c>
      <c r="L21" s="238">
        <f t="shared" si="2"/>
        <v>40000</v>
      </c>
      <c r="M21" s="238">
        <f t="shared" si="1"/>
        <v>86841</v>
      </c>
      <c r="N21" s="43">
        <f t="shared" si="1"/>
        <v>132785</v>
      </c>
      <c r="O21" s="43">
        <f t="shared" si="1"/>
        <v>400028</v>
      </c>
    </row>
    <row r="22" spans="1:15" ht="11.25">
      <c r="A22" s="57">
        <f>A21+1</f>
        <v>8</v>
      </c>
      <c r="B22" s="88" t="s">
        <v>380</v>
      </c>
      <c r="C22" s="43">
        <f>SUM(C15)</f>
        <v>36831</v>
      </c>
      <c r="D22" s="218">
        <f>SUM(D15)</f>
        <v>77664</v>
      </c>
      <c r="E22" s="218">
        <f>SUM(E15)</f>
        <v>179453</v>
      </c>
      <c r="F22" s="43">
        <f>SUM(F15)</f>
        <v>69895</v>
      </c>
      <c r="G22" s="43">
        <f>SUM(G15)</f>
        <v>1365</v>
      </c>
      <c r="H22" s="43">
        <f>SUM(H15)</f>
        <v>365208</v>
      </c>
      <c r="I22" s="43">
        <f>SUM(I15)</f>
        <v>2500</v>
      </c>
      <c r="J22" s="243">
        <f>SUM(J15)</f>
        <v>13476</v>
      </c>
      <c r="K22" s="43">
        <f t="shared" si="2"/>
        <v>5944</v>
      </c>
      <c r="L22" s="238">
        <f t="shared" si="2"/>
        <v>40000</v>
      </c>
      <c r="M22" s="238">
        <f>SUM(M15)</f>
        <v>88230</v>
      </c>
      <c r="N22" s="43">
        <f>SUM(N15)</f>
        <v>150150</v>
      </c>
      <c r="O22" s="43">
        <f>SUM(O15)</f>
        <v>515358</v>
      </c>
    </row>
    <row r="23" spans="1:15" ht="11.25">
      <c r="A23" s="57">
        <f>A22+1</f>
        <v>9</v>
      </c>
      <c r="B23" s="88" t="s">
        <v>381</v>
      </c>
      <c r="C23" s="43">
        <f aca="true" t="shared" si="3" ref="C23:O23">SUM(C16)</f>
        <v>35699</v>
      </c>
      <c r="D23" s="218">
        <f t="shared" si="3"/>
        <v>77664</v>
      </c>
      <c r="E23" s="218">
        <f>SUM(E16)</f>
        <v>176188</v>
      </c>
      <c r="F23" s="43">
        <f t="shared" si="3"/>
        <v>69021</v>
      </c>
      <c r="G23" s="43">
        <f t="shared" si="3"/>
        <v>105</v>
      </c>
      <c r="H23" s="43">
        <f t="shared" si="3"/>
        <v>358677</v>
      </c>
      <c r="I23" s="43">
        <f t="shared" si="3"/>
        <v>2500</v>
      </c>
      <c r="J23" s="243">
        <f t="shared" si="3"/>
        <v>13476</v>
      </c>
      <c r="K23" s="43">
        <f t="shared" si="2"/>
        <v>5944</v>
      </c>
      <c r="L23" s="238">
        <f t="shared" si="2"/>
        <v>40278</v>
      </c>
      <c r="M23" s="238">
        <f t="shared" si="3"/>
        <v>88230</v>
      </c>
      <c r="N23" s="43">
        <f t="shared" si="3"/>
        <v>150428</v>
      </c>
      <c r="O23" s="43">
        <f t="shared" si="3"/>
        <v>509105</v>
      </c>
    </row>
    <row r="24" spans="1:15" ht="11.25">
      <c r="A24" s="48">
        <f>A23+1</f>
        <v>10</v>
      </c>
      <c r="B24" s="296" t="s">
        <v>33</v>
      </c>
      <c r="C24" s="126">
        <f>C23/C22</f>
        <v>0.9692650213135674</v>
      </c>
      <c r="D24" s="133">
        <f aca="true" t="shared" si="4" ref="D24:O24">D23/D22</f>
        <v>1</v>
      </c>
      <c r="E24" s="133">
        <f t="shared" si="4"/>
        <v>0.9818058210227748</v>
      </c>
      <c r="F24" s="126">
        <f t="shared" si="4"/>
        <v>0.9874955290077974</v>
      </c>
      <c r="G24" s="133">
        <f t="shared" si="4"/>
        <v>0.07692307692307693</v>
      </c>
      <c r="H24" s="126">
        <f t="shared" si="4"/>
        <v>0.982117040152461</v>
      </c>
      <c r="I24" s="126">
        <f t="shared" si="4"/>
        <v>1</v>
      </c>
      <c r="J24" s="133">
        <v>0</v>
      </c>
      <c r="K24" s="126">
        <f>K23/K22</f>
        <v>1</v>
      </c>
      <c r="L24" s="133"/>
      <c r="M24" s="126">
        <f t="shared" si="4"/>
        <v>1</v>
      </c>
      <c r="N24" s="126">
        <f t="shared" si="4"/>
        <v>1.0018514818514819</v>
      </c>
      <c r="O24" s="126">
        <f t="shared" si="4"/>
        <v>0.9878666868468133</v>
      </c>
    </row>
  </sheetData>
  <sheetProtection/>
  <mergeCells count="6">
    <mergeCell ref="A1:O1"/>
    <mergeCell ref="A4:O4"/>
    <mergeCell ref="A7:A9"/>
    <mergeCell ref="B8:B9"/>
    <mergeCell ref="C8:H8"/>
    <mergeCell ref="I8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5.57421875" style="68" customWidth="1"/>
    <col min="2" max="2" width="25.140625" style="30" customWidth="1"/>
    <col min="3" max="4" width="8.140625" style="30" customWidth="1"/>
    <col min="5" max="5" width="6.8515625" style="30" customWidth="1"/>
    <col min="6" max="7" width="8.140625" style="30" customWidth="1"/>
    <col min="8" max="8" width="8.421875" style="30" customWidth="1"/>
    <col min="9" max="9" width="9.00390625" style="135" customWidth="1"/>
    <col min="10" max="10" width="7.28125" style="30" customWidth="1"/>
    <col min="11" max="11" width="7.00390625" style="30" customWidth="1"/>
    <col min="12" max="12" width="7.28125" style="30" customWidth="1"/>
    <col min="13" max="13" width="7.57421875" style="30" customWidth="1"/>
    <col min="14" max="14" width="7.421875" style="135" customWidth="1"/>
    <col min="15" max="15" width="9.00390625" style="30" customWidth="1"/>
    <col min="16" max="16384" width="9.140625" style="30" customWidth="1"/>
  </cols>
  <sheetData>
    <row r="1" spans="1:15" ht="11.25">
      <c r="A1" s="470" t="s">
        <v>814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5" ht="11.25">
      <c r="A2" s="77"/>
      <c r="B2" s="77"/>
      <c r="C2" s="77"/>
      <c r="D2" s="77"/>
      <c r="E2" s="77"/>
      <c r="F2" s="77"/>
      <c r="G2" s="77"/>
      <c r="H2" s="77"/>
      <c r="I2" s="134"/>
      <c r="J2" s="77"/>
      <c r="K2" s="77"/>
      <c r="L2" s="77"/>
      <c r="M2" s="77"/>
      <c r="N2" s="134"/>
      <c r="O2" s="77"/>
    </row>
    <row r="4" spans="1:15" ht="12.75">
      <c r="A4" s="473" t="s">
        <v>634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</row>
    <row r="5" spans="1:15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77" t="s">
        <v>3</v>
      </c>
    </row>
    <row r="7" spans="1:15" ht="12.75" customHeight="1">
      <c r="A7" s="474" t="s">
        <v>4</v>
      </c>
      <c r="B7" s="29" t="s">
        <v>47</v>
      </c>
      <c r="C7" s="29" t="s">
        <v>48</v>
      </c>
      <c r="D7" s="29" t="s">
        <v>49</v>
      </c>
      <c r="E7" s="29" t="s">
        <v>50</v>
      </c>
      <c r="F7" s="29" t="s">
        <v>51</v>
      </c>
      <c r="G7" s="29" t="s">
        <v>52</v>
      </c>
      <c r="H7" s="29" t="s">
        <v>53</v>
      </c>
      <c r="I7" s="29" t="s">
        <v>54</v>
      </c>
      <c r="J7" s="29" t="s">
        <v>55</v>
      </c>
      <c r="K7" s="29" t="s">
        <v>56</v>
      </c>
      <c r="L7" s="29" t="s">
        <v>57</v>
      </c>
      <c r="M7" s="29" t="s">
        <v>59</v>
      </c>
      <c r="N7" s="29" t="s">
        <v>60</v>
      </c>
      <c r="O7" s="29" t="s">
        <v>61</v>
      </c>
    </row>
    <row r="8" spans="1:15" ht="12.75" customHeight="1">
      <c r="A8" s="475"/>
      <c r="B8" s="474" t="s">
        <v>5</v>
      </c>
      <c r="C8" s="483" t="s">
        <v>193</v>
      </c>
      <c r="D8" s="484"/>
      <c r="E8" s="484"/>
      <c r="F8" s="484"/>
      <c r="G8" s="484"/>
      <c r="H8" s="484"/>
      <c r="I8" s="485"/>
      <c r="J8" s="483" t="s">
        <v>194</v>
      </c>
      <c r="K8" s="484"/>
      <c r="L8" s="484"/>
      <c r="M8" s="484"/>
      <c r="N8" s="485"/>
      <c r="O8" s="474" t="s">
        <v>183</v>
      </c>
    </row>
    <row r="9" spans="1:15" ht="84">
      <c r="A9" s="476"/>
      <c r="B9" s="476"/>
      <c r="C9" s="31" t="s">
        <v>73</v>
      </c>
      <c r="D9" s="31" t="s">
        <v>195</v>
      </c>
      <c r="E9" s="31" t="s">
        <v>10</v>
      </c>
      <c r="F9" s="31" t="s">
        <v>17</v>
      </c>
      <c r="G9" s="31" t="s">
        <v>196</v>
      </c>
      <c r="H9" s="31" t="s">
        <v>197</v>
      </c>
      <c r="I9" s="31" t="s">
        <v>198</v>
      </c>
      <c r="J9" s="31" t="s">
        <v>15</v>
      </c>
      <c r="K9" s="31" t="s">
        <v>16</v>
      </c>
      <c r="L9" s="31" t="s">
        <v>382</v>
      </c>
      <c r="M9" s="31" t="s">
        <v>199</v>
      </c>
      <c r="N9" s="31" t="s">
        <v>200</v>
      </c>
      <c r="O9" s="476"/>
    </row>
    <row r="10" spans="1:15" ht="11.25">
      <c r="A10" s="57"/>
      <c r="B10" s="131"/>
      <c r="C10" s="65"/>
      <c r="D10" s="136"/>
      <c r="E10" s="65"/>
      <c r="F10" s="136"/>
      <c r="G10" s="65"/>
      <c r="H10" s="65"/>
      <c r="I10" s="65"/>
      <c r="J10" s="65"/>
      <c r="K10" s="65"/>
      <c r="L10" s="136"/>
      <c r="M10" s="65"/>
      <c r="N10" s="65"/>
      <c r="O10" s="65"/>
    </row>
    <row r="11" spans="1:15" ht="11.25">
      <c r="A11" s="57"/>
      <c r="B11" s="117"/>
      <c r="C11" s="89"/>
      <c r="D11" s="105"/>
      <c r="E11" s="89"/>
      <c r="F11" s="105"/>
      <c r="G11" s="89"/>
      <c r="H11" s="89"/>
      <c r="I11" s="89"/>
      <c r="J11" s="89"/>
      <c r="K11" s="89"/>
      <c r="L11" s="105"/>
      <c r="M11" s="89"/>
      <c r="N11" s="89"/>
      <c r="O11" s="89"/>
    </row>
    <row r="12" spans="1:15" ht="11.25">
      <c r="A12" s="57">
        <v>1</v>
      </c>
      <c r="B12" s="117" t="s">
        <v>21</v>
      </c>
      <c r="C12" s="87"/>
      <c r="D12" s="119"/>
      <c r="E12" s="87"/>
      <c r="F12" s="119"/>
      <c r="G12" s="87"/>
      <c r="H12" s="87"/>
      <c r="I12" s="88"/>
      <c r="J12" s="87"/>
      <c r="K12" s="87"/>
      <c r="L12" s="119"/>
      <c r="M12" s="87"/>
      <c r="N12" s="88"/>
      <c r="O12" s="87"/>
    </row>
    <row r="13" spans="1:15" ht="11.25">
      <c r="A13" s="57">
        <f>A12+1</f>
        <v>2</v>
      </c>
      <c r="B13" s="123" t="s">
        <v>379</v>
      </c>
      <c r="C13" s="46">
        <v>55375</v>
      </c>
      <c r="D13" s="50">
        <v>14718</v>
      </c>
      <c r="E13" s="46">
        <v>141886</v>
      </c>
      <c r="F13" s="50">
        <v>5300</v>
      </c>
      <c r="G13" s="46">
        <v>2928</v>
      </c>
      <c r="H13" s="46">
        <v>36106</v>
      </c>
      <c r="I13" s="41">
        <f>SUM(C13:H13)</f>
        <v>256313</v>
      </c>
      <c r="J13" s="46">
        <v>19507</v>
      </c>
      <c r="K13" s="46">
        <v>11858</v>
      </c>
      <c r="L13" s="50">
        <v>112350</v>
      </c>
      <c r="M13" s="46">
        <v>0</v>
      </c>
      <c r="N13" s="57">
        <f>SUM(J13:M13)</f>
        <v>143715</v>
      </c>
      <c r="O13" s="41">
        <f>I13+N13</f>
        <v>400028</v>
      </c>
    </row>
    <row r="14" spans="1:15" ht="11.25">
      <c r="A14" s="57">
        <f>A13+1</f>
        <v>3</v>
      </c>
      <c r="B14" s="123" t="s">
        <v>380</v>
      </c>
      <c r="C14" s="46">
        <v>61025</v>
      </c>
      <c r="D14" s="50">
        <v>15684</v>
      </c>
      <c r="E14" s="46">
        <v>161043</v>
      </c>
      <c r="F14" s="50">
        <v>5300</v>
      </c>
      <c r="G14" s="46">
        <v>4090</v>
      </c>
      <c r="H14" s="46">
        <v>57413</v>
      </c>
      <c r="I14" s="41">
        <f>SUM(C14:H14)</f>
        <v>304555</v>
      </c>
      <c r="J14" s="46">
        <v>25891</v>
      </c>
      <c r="K14" s="46">
        <v>14966</v>
      </c>
      <c r="L14" s="50">
        <v>169763</v>
      </c>
      <c r="M14" s="46">
        <v>183</v>
      </c>
      <c r="N14" s="57">
        <f>SUM(J14:M14)</f>
        <v>210803</v>
      </c>
      <c r="O14" s="41">
        <f>I14+N14</f>
        <v>515358</v>
      </c>
    </row>
    <row r="15" spans="1:15" ht="11.25">
      <c r="A15" s="57">
        <f>A14+1</f>
        <v>4</v>
      </c>
      <c r="B15" s="123" t="s">
        <v>381</v>
      </c>
      <c r="C15" s="46">
        <v>56610</v>
      </c>
      <c r="D15" s="50">
        <v>14606</v>
      </c>
      <c r="E15" s="46">
        <v>129848</v>
      </c>
      <c r="F15" s="50">
        <v>0</v>
      </c>
      <c r="G15" s="46">
        <v>3626</v>
      </c>
      <c r="H15" s="46">
        <v>51943</v>
      </c>
      <c r="I15" s="41">
        <f>SUM(C15:H15)</f>
        <v>256633</v>
      </c>
      <c r="J15" s="46">
        <v>22514</v>
      </c>
      <c r="K15" s="46">
        <v>14521</v>
      </c>
      <c r="L15" s="50">
        <v>0</v>
      </c>
      <c r="M15" s="46">
        <v>183</v>
      </c>
      <c r="N15" s="57">
        <f>SUM(J15:M15)</f>
        <v>37218</v>
      </c>
      <c r="O15" s="41">
        <f>I15+N15</f>
        <v>293851</v>
      </c>
    </row>
    <row r="16" spans="1:15" ht="11.25">
      <c r="A16" s="57">
        <f>A15+1</f>
        <v>5</v>
      </c>
      <c r="B16" s="123" t="s">
        <v>33</v>
      </c>
      <c r="C16" s="127">
        <f>C15/C14</f>
        <v>0.9276526013928718</v>
      </c>
      <c r="D16" s="127">
        <f aca="true" t="shared" si="0" ref="D16:O16">D15/D14</f>
        <v>0.9312675337923999</v>
      </c>
      <c r="E16" s="127">
        <f t="shared" si="0"/>
        <v>0.8062939711754004</v>
      </c>
      <c r="F16" s="127">
        <f t="shared" si="0"/>
        <v>0</v>
      </c>
      <c r="G16" s="127">
        <f t="shared" si="0"/>
        <v>0.8865525672371638</v>
      </c>
      <c r="H16" s="127">
        <f t="shared" si="0"/>
        <v>0.9047254106212879</v>
      </c>
      <c r="I16" s="127">
        <f t="shared" si="0"/>
        <v>0.8426491109980135</v>
      </c>
      <c r="J16" s="127">
        <f t="shared" si="0"/>
        <v>0.8695685759530338</v>
      </c>
      <c r="K16" s="127">
        <f t="shared" si="0"/>
        <v>0.9702659361218763</v>
      </c>
      <c r="L16" s="127">
        <f t="shared" si="0"/>
        <v>0</v>
      </c>
      <c r="M16" s="127">
        <f t="shared" si="0"/>
        <v>1</v>
      </c>
      <c r="N16" s="127">
        <f t="shared" si="0"/>
        <v>0.17655346460913743</v>
      </c>
      <c r="O16" s="127">
        <f t="shared" si="0"/>
        <v>0.5701881022512506</v>
      </c>
    </row>
    <row r="17" spans="1:15" ht="11.25">
      <c r="A17" s="57"/>
      <c r="B17" s="119"/>
      <c r="C17" s="46"/>
      <c r="D17" s="50"/>
      <c r="E17" s="46"/>
      <c r="F17" s="50"/>
      <c r="G17" s="46"/>
      <c r="H17" s="46"/>
      <c r="I17" s="41"/>
      <c r="J17" s="46"/>
      <c r="K17" s="46"/>
      <c r="L17" s="50"/>
      <c r="M17" s="46"/>
      <c r="N17" s="41"/>
      <c r="O17" s="41"/>
    </row>
    <row r="18" spans="1:15" ht="11.25">
      <c r="A18" s="57"/>
      <c r="B18" s="119"/>
      <c r="C18" s="137"/>
      <c r="D18" s="138"/>
      <c r="E18" s="137"/>
      <c r="F18" s="138"/>
      <c r="G18" s="137"/>
      <c r="H18" s="137"/>
      <c r="I18" s="139"/>
      <c r="J18" s="137"/>
      <c r="K18" s="137"/>
      <c r="L18" s="138"/>
      <c r="M18" s="137"/>
      <c r="N18" s="139"/>
      <c r="O18" s="137"/>
    </row>
    <row r="19" spans="1:15" s="135" customFormat="1" ht="10.5">
      <c r="A19" s="92">
        <v>6</v>
      </c>
      <c r="B19" s="121" t="s">
        <v>201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  <row r="20" spans="1:15" s="135" customFormat="1" ht="10.5">
      <c r="A20" s="57">
        <f>A19+1</f>
        <v>7</v>
      </c>
      <c r="B20" s="88" t="s">
        <v>379</v>
      </c>
      <c r="C20" s="41">
        <f>SUM(C13)</f>
        <v>55375</v>
      </c>
      <c r="D20" s="41">
        <f aca="true" t="shared" si="1" ref="D20:O20">SUM(D13)</f>
        <v>14718</v>
      </c>
      <c r="E20" s="41">
        <f t="shared" si="1"/>
        <v>141886</v>
      </c>
      <c r="F20" s="41">
        <f t="shared" si="1"/>
        <v>5300</v>
      </c>
      <c r="G20" s="41">
        <f t="shared" si="1"/>
        <v>2928</v>
      </c>
      <c r="H20" s="41">
        <f t="shared" si="1"/>
        <v>36106</v>
      </c>
      <c r="I20" s="41">
        <f t="shared" si="1"/>
        <v>256313</v>
      </c>
      <c r="J20" s="41">
        <f t="shared" si="1"/>
        <v>19507</v>
      </c>
      <c r="K20" s="41">
        <f t="shared" si="1"/>
        <v>11858</v>
      </c>
      <c r="L20" s="41">
        <f t="shared" si="1"/>
        <v>112350</v>
      </c>
      <c r="M20" s="41">
        <f t="shared" si="1"/>
        <v>0</v>
      </c>
      <c r="N20" s="41">
        <f t="shared" si="1"/>
        <v>143715</v>
      </c>
      <c r="O20" s="41">
        <f t="shared" si="1"/>
        <v>400028</v>
      </c>
    </row>
    <row r="21" spans="1:15" s="135" customFormat="1" ht="10.5">
      <c r="A21" s="57">
        <f>A20+1</f>
        <v>8</v>
      </c>
      <c r="B21" s="88" t="s">
        <v>380</v>
      </c>
      <c r="C21" s="41">
        <f aca="true" t="shared" si="2" ref="C21:O21">SUM(C14)</f>
        <v>61025</v>
      </c>
      <c r="D21" s="41">
        <f t="shared" si="2"/>
        <v>15684</v>
      </c>
      <c r="E21" s="41">
        <f t="shared" si="2"/>
        <v>161043</v>
      </c>
      <c r="F21" s="41">
        <f t="shared" si="2"/>
        <v>5300</v>
      </c>
      <c r="G21" s="41">
        <f t="shared" si="2"/>
        <v>4090</v>
      </c>
      <c r="H21" s="41">
        <f t="shared" si="2"/>
        <v>57413</v>
      </c>
      <c r="I21" s="41">
        <f t="shared" si="2"/>
        <v>304555</v>
      </c>
      <c r="J21" s="41">
        <f t="shared" si="2"/>
        <v>25891</v>
      </c>
      <c r="K21" s="41">
        <f t="shared" si="2"/>
        <v>14966</v>
      </c>
      <c r="L21" s="41">
        <f t="shared" si="2"/>
        <v>169763</v>
      </c>
      <c r="M21" s="41">
        <f t="shared" si="2"/>
        <v>183</v>
      </c>
      <c r="N21" s="41">
        <f t="shared" si="2"/>
        <v>210803</v>
      </c>
      <c r="O21" s="41">
        <f t="shared" si="2"/>
        <v>515358</v>
      </c>
    </row>
    <row r="22" spans="1:15" ht="11.25">
      <c r="A22" s="57">
        <f>A21+1</f>
        <v>9</v>
      </c>
      <c r="B22" s="88" t="s">
        <v>381</v>
      </c>
      <c r="C22" s="41">
        <f aca="true" t="shared" si="3" ref="C22:O22">SUM(C15)</f>
        <v>56610</v>
      </c>
      <c r="D22" s="41">
        <f t="shared" si="3"/>
        <v>14606</v>
      </c>
      <c r="E22" s="41">
        <f t="shared" si="3"/>
        <v>129848</v>
      </c>
      <c r="F22" s="41">
        <f t="shared" si="3"/>
        <v>0</v>
      </c>
      <c r="G22" s="41">
        <f t="shared" si="3"/>
        <v>3626</v>
      </c>
      <c r="H22" s="41">
        <f t="shared" si="3"/>
        <v>51943</v>
      </c>
      <c r="I22" s="41">
        <f t="shared" si="3"/>
        <v>256633</v>
      </c>
      <c r="J22" s="41">
        <f t="shared" si="3"/>
        <v>22514</v>
      </c>
      <c r="K22" s="41">
        <f t="shared" si="3"/>
        <v>14521</v>
      </c>
      <c r="L22" s="41">
        <f t="shared" si="3"/>
        <v>0</v>
      </c>
      <c r="M22" s="41">
        <f t="shared" si="3"/>
        <v>183</v>
      </c>
      <c r="N22" s="41">
        <f t="shared" si="3"/>
        <v>37218</v>
      </c>
      <c r="O22" s="41">
        <f t="shared" si="3"/>
        <v>293851</v>
      </c>
    </row>
    <row r="23" spans="1:15" ht="11.25">
      <c r="A23" s="48">
        <f>A22+1</f>
        <v>10</v>
      </c>
      <c r="B23" s="296" t="s">
        <v>33</v>
      </c>
      <c r="C23" s="126">
        <f>C22/C21</f>
        <v>0.9276526013928718</v>
      </c>
      <c r="D23" s="126">
        <f aca="true" t="shared" si="4" ref="D23:O23">D22/D21</f>
        <v>0.9312675337923999</v>
      </c>
      <c r="E23" s="126">
        <f t="shared" si="4"/>
        <v>0.8062939711754004</v>
      </c>
      <c r="F23" s="126">
        <f t="shared" si="4"/>
        <v>0</v>
      </c>
      <c r="G23" s="126">
        <f t="shared" si="4"/>
        <v>0.8865525672371638</v>
      </c>
      <c r="H23" s="126">
        <f t="shared" si="4"/>
        <v>0.9047254106212879</v>
      </c>
      <c r="I23" s="126">
        <f t="shared" si="4"/>
        <v>0.8426491109980135</v>
      </c>
      <c r="J23" s="126">
        <f t="shared" si="4"/>
        <v>0.8695685759530338</v>
      </c>
      <c r="K23" s="126">
        <f t="shared" si="4"/>
        <v>0.9702659361218763</v>
      </c>
      <c r="L23" s="126">
        <f t="shared" si="4"/>
        <v>0</v>
      </c>
      <c r="M23" s="126">
        <f t="shared" si="4"/>
        <v>1</v>
      </c>
      <c r="N23" s="126">
        <f t="shared" si="4"/>
        <v>0.17655346460913743</v>
      </c>
      <c r="O23" s="126">
        <f t="shared" si="4"/>
        <v>0.5701881022512506</v>
      </c>
    </row>
  </sheetData>
  <sheetProtection/>
  <mergeCells count="7">
    <mergeCell ref="A1:O1"/>
    <mergeCell ref="A4:O4"/>
    <mergeCell ref="A7:A9"/>
    <mergeCell ref="B8:B9"/>
    <mergeCell ref="C8:I8"/>
    <mergeCell ref="J8:N8"/>
    <mergeCell ref="O8:O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68" customWidth="1"/>
    <col min="2" max="2" width="42.7109375" style="76" customWidth="1"/>
    <col min="3" max="3" width="9.8515625" style="69" customWidth="1"/>
    <col min="4" max="4" width="10.140625" style="26" customWidth="1"/>
    <col min="5" max="5" width="9.28125" style="26" customWidth="1"/>
    <col min="6" max="6" width="9.28125" style="81" customWidth="1"/>
    <col min="7" max="16384" width="9.140625" style="30" customWidth="1"/>
  </cols>
  <sheetData>
    <row r="1" spans="1:6" ht="11.25">
      <c r="A1" s="470" t="s">
        <v>815</v>
      </c>
      <c r="B1" s="470"/>
      <c r="C1" s="470"/>
      <c r="D1" s="470"/>
      <c r="E1" s="470"/>
      <c r="F1" s="470"/>
    </row>
    <row r="2" spans="1:6" ht="25.5" customHeight="1">
      <c r="A2" s="471" t="s">
        <v>635</v>
      </c>
      <c r="B2" s="471"/>
      <c r="C2" s="471"/>
      <c r="D2" s="471"/>
      <c r="E2" s="471"/>
      <c r="F2" s="471"/>
    </row>
    <row r="3" spans="1:6" ht="12.75">
      <c r="A3" s="25"/>
      <c r="B3" s="27"/>
      <c r="C3" s="142"/>
      <c r="D3" s="77"/>
      <c r="E3" s="77"/>
      <c r="F3" s="145" t="s">
        <v>3</v>
      </c>
    </row>
    <row r="4" spans="1:6" s="135" customFormat="1" ht="10.5">
      <c r="A4" s="29"/>
      <c r="B4" s="70" t="s">
        <v>47</v>
      </c>
      <c r="C4" s="29" t="s">
        <v>48</v>
      </c>
      <c r="D4" s="29" t="s">
        <v>49</v>
      </c>
      <c r="E4" s="29" t="s">
        <v>50</v>
      </c>
      <c r="F4" s="66" t="s">
        <v>58</v>
      </c>
    </row>
    <row r="5" spans="1:6" ht="21">
      <c r="A5" s="31" t="s">
        <v>4</v>
      </c>
      <c r="B5" s="32" t="s">
        <v>5</v>
      </c>
      <c r="C5" s="31" t="s">
        <v>27</v>
      </c>
      <c r="D5" s="31" t="s">
        <v>28</v>
      </c>
      <c r="E5" s="31" t="s">
        <v>29</v>
      </c>
      <c r="F5" s="31" t="s">
        <v>30</v>
      </c>
    </row>
    <row r="6" spans="1:6" ht="11.25">
      <c r="A6" s="92"/>
      <c r="B6" s="71"/>
      <c r="C6" s="37"/>
      <c r="D6" s="37"/>
      <c r="E6" s="37"/>
      <c r="F6" s="78"/>
    </row>
    <row r="7" spans="1:6" ht="22.5">
      <c r="A7" s="57">
        <v>1</v>
      </c>
      <c r="B7" s="74" t="s">
        <v>202</v>
      </c>
      <c r="C7" s="43">
        <f>C56</f>
        <v>33594</v>
      </c>
      <c r="D7" s="43">
        <f>D56</f>
        <v>54603</v>
      </c>
      <c r="E7" s="43">
        <f>E56</f>
        <v>49133</v>
      </c>
      <c r="F7" s="79">
        <f>E7/D7</f>
        <v>0.899822354083109</v>
      </c>
    </row>
    <row r="8" spans="1:6" ht="11.25">
      <c r="A8" s="57"/>
      <c r="B8" s="52"/>
      <c r="C8" s="95"/>
      <c r="D8" s="95"/>
      <c r="E8" s="95"/>
      <c r="F8" s="79"/>
    </row>
    <row r="9" spans="1:6" ht="11.25">
      <c r="A9" s="29">
        <v>2</v>
      </c>
      <c r="B9" s="239" t="s">
        <v>262</v>
      </c>
      <c r="C9" s="86">
        <f>SUM(C10:C19)</f>
        <v>21142</v>
      </c>
      <c r="D9" s="86">
        <f>SUM(D10:D19)</f>
        <v>22467</v>
      </c>
      <c r="E9" s="86">
        <f>SUM(E10:E19)</f>
        <v>22278</v>
      </c>
      <c r="F9" s="85">
        <f aca="true" t="shared" si="0" ref="F9:F19">E9/D9</f>
        <v>0.9915876619041261</v>
      </c>
    </row>
    <row r="10" spans="1:6" ht="12" customHeight="1">
      <c r="A10" s="57">
        <f>A9+1</f>
        <v>3</v>
      </c>
      <c r="B10" s="52" t="s">
        <v>250</v>
      </c>
      <c r="C10" s="46">
        <v>16125</v>
      </c>
      <c r="D10" s="46">
        <v>16125</v>
      </c>
      <c r="E10" s="46">
        <v>16125</v>
      </c>
      <c r="F10" s="79">
        <f t="shared" si="0"/>
        <v>1</v>
      </c>
    </row>
    <row r="11" spans="1:6" ht="22.5">
      <c r="A11" s="57">
        <f aca="true" t="shared" si="1" ref="A11:A19">A10+1</f>
        <v>4</v>
      </c>
      <c r="B11" s="52" t="s">
        <v>251</v>
      </c>
      <c r="C11" s="162">
        <v>3421</v>
      </c>
      <c r="D11" s="162">
        <v>3421</v>
      </c>
      <c r="E11" s="162">
        <v>3235</v>
      </c>
      <c r="F11" s="79">
        <f t="shared" si="0"/>
        <v>0.9456299327681964</v>
      </c>
    </row>
    <row r="12" spans="1:6" ht="11.25">
      <c r="A12" s="57">
        <f t="shared" si="1"/>
        <v>5</v>
      </c>
      <c r="B12" s="52" t="s">
        <v>252</v>
      </c>
      <c r="C12" s="46">
        <v>170</v>
      </c>
      <c r="D12" s="46">
        <v>170</v>
      </c>
      <c r="E12" s="46">
        <v>238</v>
      </c>
      <c r="F12" s="79">
        <f t="shared" si="0"/>
        <v>1.4</v>
      </c>
    </row>
    <row r="13" spans="1:6" ht="11.25">
      <c r="A13" s="57">
        <f t="shared" si="1"/>
        <v>6</v>
      </c>
      <c r="B13" s="52" t="s">
        <v>636</v>
      </c>
      <c r="C13" s="46">
        <v>0</v>
      </c>
      <c r="D13" s="46">
        <v>99</v>
      </c>
      <c r="E13" s="46">
        <v>99</v>
      </c>
      <c r="F13" s="79">
        <f t="shared" si="0"/>
        <v>1</v>
      </c>
    </row>
    <row r="14" spans="1:6" ht="11.25">
      <c r="A14" s="57">
        <f t="shared" si="1"/>
        <v>7</v>
      </c>
      <c r="B14" s="52" t="s">
        <v>253</v>
      </c>
      <c r="C14" s="46">
        <v>198</v>
      </c>
      <c r="D14" s="46">
        <v>198</v>
      </c>
      <c r="E14" s="46">
        <v>198</v>
      </c>
      <c r="F14" s="79">
        <f t="shared" si="0"/>
        <v>1</v>
      </c>
    </row>
    <row r="15" spans="1:6" ht="11.25">
      <c r="A15" s="57">
        <f t="shared" si="1"/>
        <v>8</v>
      </c>
      <c r="B15" s="52" t="s">
        <v>254</v>
      </c>
      <c r="C15" s="46">
        <v>79</v>
      </c>
      <c r="D15" s="46">
        <v>79</v>
      </c>
      <c r="E15" s="46">
        <v>79</v>
      </c>
      <c r="F15" s="79">
        <f t="shared" si="0"/>
        <v>1</v>
      </c>
    </row>
    <row r="16" spans="1:6" ht="11.25">
      <c r="A16" s="57">
        <f t="shared" si="1"/>
        <v>9</v>
      </c>
      <c r="B16" s="52" t="s">
        <v>268</v>
      </c>
      <c r="C16" s="46">
        <v>119</v>
      </c>
      <c r="D16" s="46">
        <v>119</v>
      </c>
      <c r="E16" s="46">
        <v>118</v>
      </c>
      <c r="F16" s="79">
        <f t="shared" si="0"/>
        <v>0.9915966386554622</v>
      </c>
    </row>
    <row r="17" spans="1:6" ht="11.25">
      <c r="A17" s="57">
        <f t="shared" si="1"/>
        <v>10</v>
      </c>
      <c r="B17" s="52" t="s">
        <v>270</v>
      </c>
      <c r="C17" s="46">
        <v>287</v>
      </c>
      <c r="D17" s="46">
        <v>1513</v>
      </c>
      <c r="E17" s="46">
        <v>1443</v>
      </c>
      <c r="F17" s="79">
        <f t="shared" si="0"/>
        <v>0.9537343027098479</v>
      </c>
    </row>
    <row r="18" spans="1:6" ht="11.25">
      <c r="A18" s="57">
        <f t="shared" si="1"/>
        <v>11</v>
      </c>
      <c r="B18" s="52" t="s">
        <v>203</v>
      </c>
      <c r="C18" s="46">
        <v>78</v>
      </c>
      <c r="D18" s="46">
        <v>78</v>
      </c>
      <c r="E18" s="46">
        <v>78</v>
      </c>
      <c r="F18" s="79">
        <f t="shared" si="0"/>
        <v>1</v>
      </c>
    </row>
    <row r="19" spans="1:6" ht="22.5">
      <c r="A19" s="57">
        <f t="shared" si="1"/>
        <v>12</v>
      </c>
      <c r="B19" s="52" t="s">
        <v>204</v>
      </c>
      <c r="C19" s="162">
        <v>665</v>
      </c>
      <c r="D19" s="162">
        <v>665</v>
      </c>
      <c r="E19" s="162">
        <v>665</v>
      </c>
      <c r="F19" s="79">
        <f t="shared" si="0"/>
        <v>1</v>
      </c>
    </row>
    <row r="20" spans="1:6" ht="11.25">
      <c r="A20" s="57"/>
      <c r="B20" s="52"/>
      <c r="C20" s="46"/>
      <c r="D20" s="46"/>
      <c r="E20" s="46"/>
      <c r="F20" s="79"/>
    </row>
    <row r="21" spans="1:6" ht="21.75">
      <c r="A21" s="29">
        <v>13</v>
      </c>
      <c r="B21" s="239" t="s">
        <v>261</v>
      </c>
      <c r="C21" s="67">
        <f>SUM(C22:C55)</f>
        <v>12452</v>
      </c>
      <c r="D21" s="67">
        <f>SUM(D22:D55)</f>
        <v>32136</v>
      </c>
      <c r="E21" s="67">
        <f>SUM(E22:E55)</f>
        <v>26855</v>
      </c>
      <c r="F21" s="85">
        <f>E21/D21</f>
        <v>0.8356671645506597</v>
      </c>
    </row>
    <row r="22" spans="1:6" ht="11.25">
      <c r="A22" s="57">
        <f>A21+1</f>
        <v>14</v>
      </c>
      <c r="B22" s="52" t="s">
        <v>383</v>
      </c>
      <c r="C22" s="46">
        <v>118</v>
      </c>
      <c r="D22" s="46">
        <v>118</v>
      </c>
      <c r="E22" s="46">
        <v>114</v>
      </c>
      <c r="F22" s="79">
        <f>E22/D22</f>
        <v>0.9661016949152542</v>
      </c>
    </row>
    <row r="23" spans="1:6" ht="11.25">
      <c r="A23" s="57">
        <f>A22+1</f>
        <v>15</v>
      </c>
      <c r="B23" s="52" t="s">
        <v>205</v>
      </c>
      <c r="C23" s="46">
        <v>350</v>
      </c>
      <c r="D23" s="46">
        <v>350</v>
      </c>
      <c r="E23" s="46">
        <v>337</v>
      </c>
      <c r="F23" s="79">
        <f>E23/D23</f>
        <v>0.9628571428571429</v>
      </c>
    </row>
    <row r="24" spans="1:6" ht="11.25">
      <c r="A24" s="57">
        <f aca="true" t="shared" si="2" ref="A24:A54">A23+1</f>
        <v>16</v>
      </c>
      <c r="B24" s="52" t="s">
        <v>638</v>
      </c>
      <c r="C24" s="46">
        <v>0</v>
      </c>
      <c r="D24" s="46">
        <v>2090</v>
      </c>
      <c r="E24" s="46">
        <v>2089</v>
      </c>
      <c r="F24" s="79">
        <f aca="true" t="shared" si="3" ref="F24:F54">E24/D24</f>
        <v>0.9995215311004785</v>
      </c>
    </row>
    <row r="25" spans="1:6" ht="11.25">
      <c r="A25" s="57">
        <f t="shared" si="2"/>
        <v>17</v>
      </c>
      <c r="B25" s="52" t="s">
        <v>271</v>
      </c>
      <c r="C25" s="46">
        <v>300</v>
      </c>
      <c r="D25" s="46">
        <v>300</v>
      </c>
      <c r="E25" s="46">
        <v>624</v>
      </c>
      <c r="F25" s="79">
        <f t="shared" si="3"/>
        <v>2.08</v>
      </c>
    </row>
    <row r="26" spans="1:6" ht="11.25">
      <c r="A26" s="57">
        <f t="shared" si="2"/>
        <v>18</v>
      </c>
      <c r="B26" s="52" t="s">
        <v>255</v>
      </c>
      <c r="C26" s="46">
        <v>600</v>
      </c>
      <c r="D26" s="46">
        <v>600</v>
      </c>
      <c r="E26" s="46">
        <v>546</v>
      </c>
      <c r="F26" s="79">
        <f t="shared" si="3"/>
        <v>0.91</v>
      </c>
    </row>
    <row r="27" spans="1:6" ht="11.25">
      <c r="A27" s="57">
        <f t="shared" si="2"/>
        <v>19</v>
      </c>
      <c r="B27" s="52" t="s">
        <v>269</v>
      </c>
      <c r="C27" s="46">
        <v>0</v>
      </c>
      <c r="D27" s="46">
        <v>11077</v>
      </c>
      <c r="E27" s="46">
        <v>11078</v>
      </c>
      <c r="F27" s="79">
        <f t="shared" si="3"/>
        <v>1.000090277150853</v>
      </c>
    </row>
    <row r="28" spans="1:6" ht="11.25">
      <c r="A28" s="57">
        <f t="shared" si="2"/>
        <v>20</v>
      </c>
      <c r="B28" s="52" t="s">
        <v>206</v>
      </c>
      <c r="C28" s="46">
        <v>45</v>
      </c>
      <c r="D28" s="46">
        <v>45</v>
      </c>
      <c r="E28" s="46">
        <v>0</v>
      </c>
      <c r="F28" s="79">
        <f t="shared" si="3"/>
        <v>0</v>
      </c>
    </row>
    <row r="29" spans="1:6" ht="11.25">
      <c r="A29" s="57">
        <f t="shared" si="2"/>
        <v>21</v>
      </c>
      <c r="B29" s="52" t="s">
        <v>207</v>
      </c>
      <c r="C29" s="46">
        <v>270</v>
      </c>
      <c r="D29" s="46">
        <v>270</v>
      </c>
      <c r="E29" s="46">
        <v>270</v>
      </c>
      <c r="F29" s="79">
        <f t="shared" si="3"/>
        <v>1</v>
      </c>
    </row>
    <row r="30" spans="1:6" ht="11.25">
      <c r="A30" s="57">
        <f t="shared" si="2"/>
        <v>22</v>
      </c>
      <c r="B30" s="52" t="s">
        <v>208</v>
      </c>
      <c r="C30" s="46">
        <v>370</v>
      </c>
      <c r="D30" s="46">
        <v>370</v>
      </c>
      <c r="E30" s="46">
        <v>370</v>
      </c>
      <c r="F30" s="79">
        <f t="shared" si="3"/>
        <v>1</v>
      </c>
    </row>
    <row r="31" spans="1:6" ht="11.25">
      <c r="A31" s="57">
        <f t="shared" si="2"/>
        <v>23</v>
      </c>
      <c r="B31" s="52" t="s">
        <v>209</v>
      </c>
      <c r="C31" s="46">
        <v>250</v>
      </c>
      <c r="D31" s="46">
        <v>250</v>
      </c>
      <c r="E31" s="46">
        <v>250</v>
      </c>
      <c r="F31" s="79">
        <f t="shared" si="3"/>
        <v>1</v>
      </c>
    </row>
    <row r="32" spans="1:6" ht="11.25">
      <c r="A32" s="57">
        <f t="shared" si="2"/>
        <v>24</v>
      </c>
      <c r="B32" s="52" t="s">
        <v>62</v>
      </c>
      <c r="C32" s="46">
        <v>150</v>
      </c>
      <c r="D32" s="46">
        <v>150</v>
      </c>
      <c r="E32" s="46">
        <v>150</v>
      </c>
      <c r="F32" s="79">
        <f t="shared" si="3"/>
        <v>1</v>
      </c>
    </row>
    <row r="33" spans="1:6" ht="11.25">
      <c r="A33" s="57">
        <f t="shared" si="2"/>
        <v>25</v>
      </c>
      <c r="B33" s="52" t="s">
        <v>13</v>
      </c>
      <c r="C33" s="46">
        <v>150</v>
      </c>
      <c r="D33" s="46">
        <v>150</v>
      </c>
      <c r="E33" s="46">
        <v>150</v>
      </c>
      <c r="F33" s="79">
        <f t="shared" si="3"/>
        <v>1</v>
      </c>
    </row>
    <row r="34" spans="1:6" ht="11.25">
      <c r="A34" s="57">
        <f t="shared" si="2"/>
        <v>26</v>
      </c>
      <c r="B34" s="52" t="s">
        <v>22</v>
      </c>
      <c r="C34" s="46">
        <v>266</v>
      </c>
      <c r="D34" s="46">
        <v>266</v>
      </c>
      <c r="E34" s="46">
        <v>266</v>
      </c>
      <c r="F34" s="79">
        <f t="shared" si="3"/>
        <v>1</v>
      </c>
    </row>
    <row r="35" spans="1:6" ht="11.25">
      <c r="A35" s="57">
        <f t="shared" si="2"/>
        <v>27</v>
      </c>
      <c r="B35" s="52" t="s">
        <v>12</v>
      </c>
      <c r="C35" s="46">
        <v>45</v>
      </c>
      <c r="D35" s="46">
        <v>45</v>
      </c>
      <c r="E35" s="46">
        <v>45</v>
      </c>
      <c r="F35" s="79">
        <f t="shared" si="3"/>
        <v>1</v>
      </c>
    </row>
    <row r="36" spans="1:6" ht="11.25">
      <c r="A36" s="57">
        <f t="shared" si="2"/>
        <v>28</v>
      </c>
      <c r="B36" s="52" t="s">
        <v>639</v>
      </c>
      <c r="C36" s="46">
        <v>2360</v>
      </c>
      <c r="D36" s="46">
        <v>2360</v>
      </c>
      <c r="E36" s="46">
        <v>0</v>
      </c>
      <c r="F36" s="79">
        <f t="shared" si="3"/>
        <v>0</v>
      </c>
    </row>
    <row r="37" spans="1:6" ht="11.25">
      <c r="A37" s="57">
        <f t="shared" si="2"/>
        <v>29</v>
      </c>
      <c r="B37" s="52" t="s">
        <v>384</v>
      </c>
      <c r="C37" s="46">
        <v>6000</v>
      </c>
      <c r="D37" s="46">
        <v>6000</v>
      </c>
      <c r="E37" s="46">
        <v>6000</v>
      </c>
      <c r="F37" s="79">
        <f t="shared" si="3"/>
        <v>1</v>
      </c>
    </row>
    <row r="38" spans="1:6" ht="11.25">
      <c r="A38" s="57">
        <f t="shared" si="2"/>
        <v>30</v>
      </c>
      <c r="B38" s="52" t="s">
        <v>640</v>
      </c>
      <c r="C38" s="46">
        <v>0</v>
      </c>
      <c r="D38" s="46">
        <v>3000</v>
      </c>
      <c r="E38" s="46">
        <v>3000</v>
      </c>
      <c r="F38" s="79">
        <f t="shared" si="3"/>
        <v>1</v>
      </c>
    </row>
    <row r="39" spans="1:6" ht="11.25">
      <c r="A39" s="57">
        <f t="shared" si="2"/>
        <v>31</v>
      </c>
      <c r="B39" s="52" t="s">
        <v>210</v>
      </c>
      <c r="C39" s="46">
        <v>306</v>
      </c>
      <c r="D39" s="46">
        <v>306</v>
      </c>
      <c r="E39" s="46">
        <v>306</v>
      </c>
      <c r="F39" s="79">
        <f t="shared" si="3"/>
        <v>1</v>
      </c>
    </row>
    <row r="40" spans="1:6" ht="11.25">
      <c r="A40" s="57">
        <f t="shared" si="2"/>
        <v>32</v>
      </c>
      <c r="B40" s="52" t="s">
        <v>211</v>
      </c>
      <c r="C40" s="46">
        <v>180</v>
      </c>
      <c r="D40" s="46">
        <v>180</v>
      </c>
      <c r="E40" s="46">
        <v>180</v>
      </c>
      <c r="F40" s="79">
        <f t="shared" si="3"/>
        <v>1</v>
      </c>
    </row>
    <row r="41" spans="1:6" ht="11.25">
      <c r="A41" s="57">
        <f t="shared" si="2"/>
        <v>33</v>
      </c>
      <c r="B41" s="52" t="s">
        <v>596</v>
      </c>
      <c r="C41" s="46">
        <v>100</v>
      </c>
      <c r="D41" s="46">
        <v>100</v>
      </c>
      <c r="E41" s="46">
        <v>100</v>
      </c>
      <c r="F41" s="79">
        <f t="shared" si="3"/>
        <v>1</v>
      </c>
    </row>
    <row r="42" spans="1:6" ht="11.25">
      <c r="A42" s="57">
        <f t="shared" si="2"/>
        <v>34</v>
      </c>
      <c r="B42" s="52" t="s">
        <v>212</v>
      </c>
      <c r="C42" s="46">
        <v>100</v>
      </c>
      <c r="D42" s="46">
        <v>100</v>
      </c>
      <c r="E42" s="46"/>
      <c r="F42" s="79">
        <f t="shared" si="3"/>
        <v>0</v>
      </c>
    </row>
    <row r="43" spans="1:6" ht="11.25">
      <c r="A43" s="57">
        <f t="shared" si="2"/>
        <v>35</v>
      </c>
      <c r="B43" s="52" t="s">
        <v>641</v>
      </c>
      <c r="C43" s="46">
        <v>0</v>
      </c>
      <c r="D43" s="46">
        <v>100</v>
      </c>
      <c r="E43" s="46">
        <v>100</v>
      </c>
      <c r="F43" s="79">
        <f t="shared" si="3"/>
        <v>1</v>
      </c>
    </row>
    <row r="44" spans="1:6" ht="11.25">
      <c r="A44" s="57">
        <f t="shared" si="2"/>
        <v>36</v>
      </c>
      <c r="B44" s="52" t="s">
        <v>231</v>
      </c>
      <c r="C44" s="46">
        <v>40</v>
      </c>
      <c r="D44" s="46">
        <v>40</v>
      </c>
      <c r="E44" s="46">
        <v>31</v>
      </c>
      <c r="F44" s="79">
        <f t="shared" si="3"/>
        <v>0.775</v>
      </c>
    </row>
    <row r="45" spans="1:6" ht="11.25">
      <c r="A45" s="57">
        <f t="shared" si="2"/>
        <v>37</v>
      </c>
      <c r="B45" s="52" t="s">
        <v>213</v>
      </c>
      <c r="C45" s="46">
        <v>49</v>
      </c>
      <c r="D45" s="46">
        <v>49</v>
      </c>
      <c r="E45" s="46">
        <v>47</v>
      </c>
      <c r="F45" s="79">
        <f t="shared" si="3"/>
        <v>0.9591836734693877</v>
      </c>
    </row>
    <row r="46" spans="1:6" ht="11.25">
      <c r="A46" s="57">
        <f t="shared" si="2"/>
        <v>38</v>
      </c>
      <c r="B46" s="52" t="s">
        <v>23</v>
      </c>
      <c r="C46" s="46">
        <v>48</v>
      </c>
      <c r="D46" s="46">
        <v>48</v>
      </c>
      <c r="E46" s="46">
        <v>47</v>
      </c>
      <c r="F46" s="79">
        <f t="shared" si="3"/>
        <v>0.9791666666666666</v>
      </c>
    </row>
    <row r="47" spans="1:6" ht="11.25">
      <c r="A47" s="57">
        <f t="shared" si="2"/>
        <v>39</v>
      </c>
      <c r="B47" s="52" t="s">
        <v>597</v>
      </c>
      <c r="C47" s="46">
        <v>150</v>
      </c>
      <c r="D47" s="46">
        <v>150</v>
      </c>
      <c r="E47" s="46">
        <v>150</v>
      </c>
      <c r="F47" s="79">
        <f t="shared" si="3"/>
        <v>1</v>
      </c>
    </row>
    <row r="48" spans="1:6" ht="11.25">
      <c r="A48" s="57">
        <f t="shared" si="2"/>
        <v>40</v>
      </c>
      <c r="B48" s="52" t="s">
        <v>642</v>
      </c>
      <c r="C48" s="46">
        <v>0</v>
      </c>
      <c r="D48" s="46">
        <v>210</v>
      </c>
      <c r="E48" s="46">
        <v>210</v>
      </c>
      <c r="F48" s="79">
        <f t="shared" si="3"/>
        <v>1</v>
      </c>
    </row>
    <row r="49" spans="1:6" ht="11.25">
      <c r="A49" s="57">
        <f t="shared" si="2"/>
        <v>41</v>
      </c>
      <c r="B49" s="52" t="s">
        <v>643</v>
      </c>
      <c r="C49" s="46">
        <v>0</v>
      </c>
      <c r="D49" s="46">
        <v>3207</v>
      </c>
      <c r="E49" s="46">
        <v>191</v>
      </c>
      <c r="F49" s="79">
        <f t="shared" si="3"/>
        <v>0.05955721858434674</v>
      </c>
    </row>
    <row r="50" spans="1:6" ht="11.25">
      <c r="A50" s="57">
        <f t="shared" si="2"/>
        <v>42</v>
      </c>
      <c r="B50" s="52" t="s">
        <v>598</v>
      </c>
      <c r="C50" s="46">
        <v>100</v>
      </c>
      <c r="D50" s="46">
        <v>100</v>
      </c>
      <c r="E50" s="46">
        <v>100</v>
      </c>
      <c r="F50" s="79">
        <f t="shared" si="3"/>
        <v>1</v>
      </c>
    </row>
    <row r="51" spans="1:6" ht="11.25">
      <c r="A51" s="57">
        <f t="shared" si="2"/>
        <v>43</v>
      </c>
      <c r="B51" s="52" t="s">
        <v>24</v>
      </c>
      <c r="C51" s="46">
        <v>80</v>
      </c>
      <c r="D51" s="46">
        <v>80</v>
      </c>
      <c r="E51" s="46">
        <v>80</v>
      </c>
      <c r="F51" s="79">
        <f t="shared" si="3"/>
        <v>1</v>
      </c>
    </row>
    <row r="52" spans="1:6" ht="11.25">
      <c r="A52" s="57">
        <f t="shared" si="2"/>
        <v>44</v>
      </c>
      <c r="B52" s="52" t="s">
        <v>214</v>
      </c>
      <c r="C52" s="46">
        <v>1</v>
      </c>
      <c r="D52" s="46">
        <v>1</v>
      </c>
      <c r="E52" s="46">
        <v>0</v>
      </c>
      <c r="F52" s="79">
        <f t="shared" si="3"/>
        <v>0</v>
      </c>
    </row>
    <row r="53" spans="1:6" ht="11.25">
      <c r="A53" s="57">
        <f t="shared" si="2"/>
        <v>45</v>
      </c>
      <c r="B53" s="52" t="s">
        <v>215</v>
      </c>
      <c r="C53" s="46">
        <v>16</v>
      </c>
      <c r="D53" s="46">
        <v>16</v>
      </c>
      <c r="E53" s="46">
        <v>16</v>
      </c>
      <c r="F53" s="79">
        <f t="shared" si="3"/>
        <v>1</v>
      </c>
    </row>
    <row r="54" spans="1:6" s="119" customFormat="1" ht="11.25">
      <c r="A54" s="57">
        <f t="shared" si="2"/>
        <v>46</v>
      </c>
      <c r="B54" s="52" t="s">
        <v>18</v>
      </c>
      <c r="C54" s="46">
        <v>8</v>
      </c>
      <c r="D54" s="46">
        <v>8</v>
      </c>
      <c r="E54" s="46">
        <v>8</v>
      </c>
      <c r="F54" s="79">
        <f t="shared" si="3"/>
        <v>1</v>
      </c>
    </row>
    <row r="55" spans="1:6" ht="11.25">
      <c r="A55" s="57"/>
      <c r="B55" s="54"/>
      <c r="C55" s="49"/>
      <c r="D55" s="49"/>
      <c r="E55" s="49"/>
      <c r="F55" s="83"/>
    </row>
    <row r="56" spans="1:6" ht="21">
      <c r="A56" s="31">
        <v>47</v>
      </c>
      <c r="B56" s="32" t="s">
        <v>260</v>
      </c>
      <c r="C56" s="33">
        <f>C9+C21</f>
        <v>33594</v>
      </c>
      <c r="D56" s="33">
        <f>D9+D21</f>
        <v>54603</v>
      </c>
      <c r="E56" s="33">
        <f>E9+E21</f>
        <v>49133</v>
      </c>
      <c r="F56" s="85">
        <f>E56/D56</f>
        <v>0.899822354083109</v>
      </c>
    </row>
    <row r="57" spans="1:6" s="119" customFormat="1" ht="11.25">
      <c r="A57" s="125"/>
      <c r="B57" s="97"/>
      <c r="C57" s="105"/>
      <c r="D57" s="105"/>
      <c r="E57" s="105"/>
      <c r="F57" s="82"/>
    </row>
    <row r="58" spans="1:6" s="119" customFormat="1" ht="11.25">
      <c r="A58" s="125"/>
      <c r="B58" s="97"/>
      <c r="C58" s="105"/>
      <c r="D58" s="105"/>
      <c r="E58" s="105"/>
      <c r="F58" s="82"/>
    </row>
    <row r="59" spans="1:6" s="119" customFormat="1" ht="11.25">
      <c r="A59" s="125"/>
      <c r="B59" s="97"/>
      <c r="C59" s="105"/>
      <c r="D59" s="105"/>
      <c r="E59" s="105"/>
      <c r="F59" s="82"/>
    </row>
    <row r="60" spans="1:6" s="119" customFormat="1" ht="11.25">
      <c r="A60" s="125"/>
      <c r="B60" s="97"/>
      <c r="C60" s="105"/>
      <c r="D60" s="105"/>
      <c r="E60" s="105"/>
      <c r="F60" s="82"/>
    </row>
    <row r="61" spans="1:6" s="119" customFormat="1" ht="11.25">
      <c r="A61" s="125"/>
      <c r="B61" s="97"/>
      <c r="C61" s="105"/>
      <c r="D61" s="105"/>
      <c r="E61" s="105"/>
      <c r="F61" s="82"/>
    </row>
    <row r="62" spans="1:6" s="135" customFormat="1" ht="10.5">
      <c r="A62" s="29"/>
      <c r="B62" s="70" t="s">
        <v>47</v>
      </c>
      <c r="C62" s="29" t="s">
        <v>48</v>
      </c>
      <c r="D62" s="29" t="s">
        <v>49</v>
      </c>
      <c r="E62" s="29" t="s">
        <v>50</v>
      </c>
      <c r="F62" s="66" t="s">
        <v>58</v>
      </c>
    </row>
    <row r="63" spans="1:6" ht="21">
      <c r="A63" s="31" t="s">
        <v>4</v>
      </c>
      <c r="B63" s="32" t="s">
        <v>5</v>
      </c>
      <c r="C63" s="31" t="s">
        <v>27</v>
      </c>
      <c r="D63" s="31" t="s">
        <v>28</v>
      </c>
      <c r="E63" s="31" t="s">
        <v>29</v>
      </c>
      <c r="F63" s="31" t="s">
        <v>30</v>
      </c>
    </row>
    <row r="64" spans="1:6" ht="11.25">
      <c r="A64" s="62"/>
      <c r="B64" s="42"/>
      <c r="C64" s="110"/>
      <c r="D64" s="110"/>
      <c r="E64" s="110"/>
      <c r="F64" s="90"/>
    </row>
    <row r="65" spans="1:6" ht="22.5">
      <c r="A65" s="62">
        <v>48</v>
      </c>
      <c r="B65" s="74" t="s">
        <v>216</v>
      </c>
      <c r="C65" s="107">
        <f>C67+C71</f>
        <v>0</v>
      </c>
      <c r="D65" s="107">
        <f>D67+D71</f>
        <v>183</v>
      </c>
      <c r="E65" s="107">
        <f>E67+E71</f>
        <v>183</v>
      </c>
      <c r="F65" s="141">
        <f>E65/D65</f>
        <v>1</v>
      </c>
    </row>
    <row r="66" spans="1:6" ht="11.25">
      <c r="A66" s="62"/>
      <c r="B66" s="45"/>
      <c r="C66" s="107"/>
      <c r="D66" s="107"/>
      <c r="E66" s="107"/>
      <c r="F66" s="141"/>
    </row>
    <row r="67" spans="1:6" ht="11.25">
      <c r="A67" s="38">
        <v>49</v>
      </c>
      <c r="B67" s="59" t="s">
        <v>259</v>
      </c>
      <c r="C67" s="116">
        <f>SUM(C68:C68)</f>
        <v>0</v>
      </c>
      <c r="D67" s="116">
        <f>SUM(D68:D68)</f>
        <v>183</v>
      </c>
      <c r="E67" s="116">
        <f>SUM(E68:E68)</f>
        <v>183</v>
      </c>
      <c r="F67" s="141">
        <f>E67/D67</f>
        <v>1</v>
      </c>
    </row>
    <row r="68" spans="1:6" ht="11.25">
      <c r="A68" s="38">
        <f>A67+1</f>
        <v>50</v>
      </c>
      <c r="B68" s="52" t="s">
        <v>637</v>
      </c>
      <c r="C68" s="108">
        <v>0</v>
      </c>
      <c r="D68" s="108">
        <v>183</v>
      </c>
      <c r="E68" s="108">
        <v>183</v>
      </c>
      <c r="F68" s="141">
        <f>E68/D68</f>
        <v>1</v>
      </c>
    </row>
    <row r="69" spans="1:6" ht="11.25">
      <c r="A69" s="62"/>
      <c r="B69" s="45"/>
      <c r="C69" s="107"/>
      <c r="D69" s="107"/>
      <c r="E69" s="107"/>
      <c r="F69" s="141"/>
    </row>
    <row r="70" spans="1:6" ht="11.25">
      <c r="A70" s="62"/>
      <c r="B70" s="42"/>
      <c r="C70" s="107"/>
      <c r="D70" s="107"/>
      <c r="E70" s="107"/>
      <c r="F70" s="141"/>
    </row>
    <row r="71" spans="1:6" ht="21.75">
      <c r="A71" s="38">
        <v>51</v>
      </c>
      <c r="B71" s="59" t="s">
        <v>258</v>
      </c>
      <c r="C71" s="116">
        <f>SUM(C72:C72)</f>
        <v>0</v>
      </c>
      <c r="D71" s="116">
        <f>SUM(D72:D72)</f>
        <v>0</v>
      </c>
      <c r="E71" s="116">
        <f>SUM(E72:E72)</f>
        <v>0</v>
      </c>
      <c r="F71" s="141"/>
    </row>
    <row r="72" spans="1:6" ht="11.25">
      <c r="A72" s="38">
        <f>A71+1</f>
        <v>52</v>
      </c>
      <c r="B72" s="52"/>
      <c r="C72" s="108">
        <v>0</v>
      </c>
      <c r="D72" s="108">
        <v>0</v>
      </c>
      <c r="E72" s="108">
        <v>0</v>
      </c>
      <c r="F72" s="141"/>
    </row>
    <row r="73" spans="1:6" ht="11.25">
      <c r="A73" s="48"/>
      <c r="B73" s="144"/>
      <c r="C73" s="49"/>
      <c r="D73" s="49"/>
      <c r="E73" s="49"/>
      <c r="F73" s="146"/>
    </row>
    <row r="74" spans="1:6" ht="21">
      <c r="A74" s="31">
        <v>53</v>
      </c>
      <c r="B74" s="63" t="s">
        <v>256</v>
      </c>
      <c r="C74" s="143">
        <f>C56+C65</f>
        <v>33594</v>
      </c>
      <c r="D74" s="143">
        <f>D56+D65</f>
        <v>54786</v>
      </c>
      <c r="E74" s="143">
        <f>E56+E65</f>
        <v>49316</v>
      </c>
      <c r="F74" s="147">
        <f>E74/D74</f>
        <v>0.9001569744095207</v>
      </c>
    </row>
    <row r="75" spans="1:6" ht="11.25">
      <c r="A75" s="92"/>
      <c r="B75" s="71"/>
      <c r="C75" s="36"/>
      <c r="D75" s="36"/>
      <c r="E75" s="36"/>
      <c r="F75" s="148"/>
    </row>
    <row r="76" spans="1:6" ht="11.25">
      <c r="A76" s="57"/>
      <c r="B76" s="52"/>
      <c r="C76" s="46"/>
      <c r="D76" s="46"/>
      <c r="E76" s="46"/>
      <c r="F76" s="141"/>
    </row>
    <row r="77" spans="1:6" ht="11.25">
      <c r="A77" s="57"/>
      <c r="B77" s="52"/>
      <c r="C77" s="46"/>
      <c r="D77" s="46"/>
      <c r="E77" s="46"/>
      <c r="F77" s="146"/>
    </row>
    <row r="78" spans="1:6" s="135" customFormat="1" ht="21.75" customHeight="1">
      <c r="A78" s="66">
        <v>54</v>
      </c>
      <c r="B78" s="63" t="s">
        <v>257</v>
      </c>
      <c r="C78" s="67">
        <f>C74</f>
        <v>33594</v>
      </c>
      <c r="D78" s="67">
        <f>D74</f>
        <v>54786</v>
      </c>
      <c r="E78" s="67">
        <f>E74</f>
        <v>49316</v>
      </c>
      <c r="F78" s="147">
        <f>E78/D78</f>
        <v>0.9001569744095207</v>
      </c>
    </row>
    <row r="79" spans="4:6" ht="11.25">
      <c r="D79" s="69"/>
      <c r="E79" s="69"/>
      <c r="F79" s="80"/>
    </row>
    <row r="80" spans="4:6" ht="11.25">
      <c r="D80" s="69"/>
      <c r="E80" s="69"/>
      <c r="F80" s="80"/>
    </row>
    <row r="81" spans="4:6" ht="11.25">
      <c r="D81" s="69"/>
      <c r="E81" s="69"/>
      <c r="F81" s="80"/>
    </row>
    <row r="82" spans="4:6" ht="11.25">
      <c r="D82" s="69"/>
      <c r="E82" s="69"/>
      <c r="F82" s="80"/>
    </row>
    <row r="83" spans="4:6" ht="11.25">
      <c r="D83" s="69"/>
      <c r="E83" s="69"/>
      <c r="F83" s="80"/>
    </row>
    <row r="84" spans="4:6" ht="11.25">
      <c r="D84" s="69"/>
      <c r="E84" s="69"/>
      <c r="F84" s="80"/>
    </row>
    <row r="85" spans="4:6" ht="11.25">
      <c r="D85" s="69"/>
      <c r="E85" s="69"/>
      <c r="F85" s="8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28125" style="68" customWidth="1"/>
    <col min="2" max="2" width="35.7109375" style="76" customWidth="1"/>
    <col min="3" max="3" width="12.140625" style="30" customWidth="1"/>
    <col min="4" max="5" width="11.7109375" style="30" customWidth="1"/>
    <col min="6" max="6" width="8.00390625" style="154" customWidth="1"/>
    <col min="7" max="16384" width="9.140625" style="30" customWidth="1"/>
  </cols>
  <sheetData>
    <row r="1" spans="1:6" ht="11.25">
      <c r="A1" s="470" t="s">
        <v>816</v>
      </c>
      <c r="B1" s="470"/>
      <c r="C1" s="470"/>
      <c r="D1" s="470"/>
      <c r="E1" s="470"/>
      <c r="F1" s="470"/>
    </row>
    <row r="2" spans="2:6" ht="11.25">
      <c r="B2" s="96"/>
      <c r="C2" s="77"/>
      <c r="D2" s="77"/>
      <c r="E2" s="77"/>
      <c r="F2" s="145"/>
    </row>
    <row r="3" spans="1:6" ht="30.75" customHeight="1">
      <c r="A3" s="486" t="s">
        <v>644</v>
      </c>
      <c r="B3" s="486"/>
      <c r="C3" s="486"/>
      <c r="D3" s="486"/>
      <c r="E3" s="486"/>
      <c r="F3" s="486"/>
    </row>
    <row r="4" spans="1:6" ht="11.25">
      <c r="A4" s="149"/>
      <c r="B4" s="149"/>
      <c r="C4" s="149"/>
      <c r="D4" s="149"/>
      <c r="E4" s="149"/>
      <c r="F4" s="149"/>
    </row>
    <row r="5" spans="1:6" ht="11.25">
      <c r="A5" s="149"/>
      <c r="B5" s="149"/>
      <c r="C5" s="149"/>
      <c r="D5" s="149"/>
      <c r="E5" s="149"/>
      <c r="F5" s="149"/>
    </row>
    <row r="6" spans="1:6" ht="11.25">
      <c r="A6" s="149"/>
      <c r="B6" s="149"/>
      <c r="C6" s="77"/>
      <c r="D6" s="77"/>
      <c r="E6" s="77"/>
      <c r="F6" s="145" t="s">
        <v>3</v>
      </c>
    </row>
    <row r="7" spans="1:6" ht="11.25">
      <c r="A7" s="29"/>
      <c r="B7" s="70" t="s">
        <v>47</v>
      </c>
      <c r="C7" s="29" t="s">
        <v>48</v>
      </c>
      <c r="D7" s="29" t="s">
        <v>49</v>
      </c>
      <c r="E7" s="29" t="s">
        <v>50</v>
      </c>
      <c r="F7" s="66" t="s">
        <v>58</v>
      </c>
    </row>
    <row r="8" spans="1:6" ht="21">
      <c r="A8" s="31" t="s">
        <v>4</v>
      </c>
      <c r="B8" s="31" t="s">
        <v>5</v>
      </c>
      <c r="C8" s="31" t="s">
        <v>27</v>
      </c>
      <c r="D8" s="31" t="s">
        <v>28</v>
      </c>
      <c r="E8" s="31" t="s">
        <v>29</v>
      </c>
      <c r="F8" s="31" t="s">
        <v>30</v>
      </c>
    </row>
    <row r="9" spans="1:6" ht="11.25">
      <c r="A9" s="34"/>
      <c r="B9" s="71"/>
      <c r="C9" s="151"/>
      <c r="D9" s="151"/>
      <c r="E9" s="151"/>
      <c r="F9" s="159"/>
    </row>
    <row r="10" spans="1:6" ht="11.25">
      <c r="A10" s="51">
        <v>1</v>
      </c>
      <c r="B10" s="244" t="s">
        <v>217</v>
      </c>
      <c r="C10" s="238">
        <f>SUM(C12:C21)</f>
        <v>19507</v>
      </c>
      <c r="D10" s="238">
        <f>SUM(D12:D21)</f>
        <v>25891</v>
      </c>
      <c r="E10" s="238">
        <f>SUM(E12:E21)</f>
        <v>22514</v>
      </c>
      <c r="F10" s="79">
        <f>E10/D10</f>
        <v>0.8695685759530338</v>
      </c>
    </row>
    <row r="11" spans="1:6" ht="11.25">
      <c r="A11" s="51"/>
      <c r="B11" s="245"/>
      <c r="C11" s="153"/>
      <c r="D11" s="153"/>
      <c r="E11" s="153"/>
      <c r="F11" s="79"/>
    </row>
    <row r="12" spans="1:6" s="154" customFormat="1" ht="11.25" customHeight="1">
      <c r="A12" s="51">
        <v>2</v>
      </c>
      <c r="B12" s="424" t="s">
        <v>385</v>
      </c>
      <c r="C12" s="153">
        <v>12700</v>
      </c>
      <c r="D12" s="153">
        <v>12700</v>
      </c>
      <c r="E12" s="153">
        <v>12674</v>
      </c>
      <c r="F12" s="79">
        <f aca="true" t="shared" si="0" ref="F12:F49">E12/D12</f>
        <v>0.9979527559055118</v>
      </c>
    </row>
    <row r="13" spans="1:6" s="154" customFormat="1" ht="11.25" customHeight="1">
      <c r="A13" s="51">
        <f>A12+1</f>
        <v>3</v>
      </c>
      <c r="B13" s="424" t="s">
        <v>646</v>
      </c>
      <c r="C13" s="153">
        <v>1524</v>
      </c>
      <c r="D13" s="153">
        <v>1524</v>
      </c>
      <c r="E13" s="153"/>
      <c r="F13" s="79">
        <f t="shared" si="0"/>
        <v>0</v>
      </c>
    </row>
    <row r="14" spans="1:6" s="154" customFormat="1" ht="11.25" customHeight="1">
      <c r="A14" s="51">
        <f aca="true" t="shared" si="1" ref="A14:A19">A13+1</f>
        <v>4</v>
      </c>
      <c r="B14" s="424" t="s">
        <v>647</v>
      </c>
      <c r="C14" s="153">
        <v>381</v>
      </c>
      <c r="D14" s="153">
        <v>381</v>
      </c>
      <c r="E14" s="153">
        <v>0</v>
      </c>
      <c r="F14" s="79">
        <f t="shared" si="0"/>
        <v>0</v>
      </c>
    </row>
    <row r="15" spans="1:6" s="154" customFormat="1" ht="11.25" customHeight="1">
      <c r="A15" s="51">
        <f t="shared" si="1"/>
        <v>5</v>
      </c>
      <c r="B15" s="424" t="s">
        <v>648</v>
      </c>
      <c r="C15" s="153">
        <v>3175</v>
      </c>
      <c r="D15" s="153">
        <v>3175</v>
      </c>
      <c r="E15" s="153">
        <v>2263</v>
      </c>
      <c r="F15" s="79">
        <f t="shared" si="0"/>
        <v>0.712755905511811</v>
      </c>
    </row>
    <row r="16" spans="1:6" s="154" customFormat="1" ht="11.25" customHeight="1">
      <c r="A16" s="51">
        <f t="shared" si="1"/>
        <v>6</v>
      </c>
      <c r="B16" s="424" t="s">
        <v>649</v>
      </c>
      <c r="C16" s="153">
        <v>1727</v>
      </c>
      <c r="D16" s="153">
        <v>1727</v>
      </c>
      <c r="E16" s="153">
        <v>1712</v>
      </c>
      <c r="F16" s="79">
        <f t="shared" si="0"/>
        <v>0.9913144180660104</v>
      </c>
    </row>
    <row r="17" spans="1:6" s="154" customFormat="1" ht="11.25" customHeight="1">
      <c r="A17" s="51">
        <f t="shared" si="1"/>
        <v>7</v>
      </c>
      <c r="B17" s="247" t="s">
        <v>665</v>
      </c>
      <c r="C17" s="153">
        <v>0</v>
      </c>
      <c r="D17" s="153">
        <v>5169</v>
      </c>
      <c r="E17" s="153">
        <v>4521</v>
      </c>
      <c r="F17" s="79">
        <f t="shared" si="0"/>
        <v>0.8746372605919908</v>
      </c>
    </row>
    <row r="18" spans="1:6" s="154" customFormat="1" ht="11.25" customHeight="1">
      <c r="A18" s="51">
        <f t="shared" si="1"/>
        <v>8</v>
      </c>
      <c r="B18" s="247" t="s">
        <v>666</v>
      </c>
      <c r="C18" s="153">
        <v>0</v>
      </c>
      <c r="D18" s="153">
        <v>1215</v>
      </c>
      <c r="E18" s="153">
        <v>1153</v>
      </c>
      <c r="F18" s="79">
        <f t="shared" si="0"/>
        <v>0.9489711934156378</v>
      </c>
    </row>
    <row r="19" spans="1:6" s="154" customFormat="1" ht="11.25" customHeight="1">
      <c r="A19" s="51">
        <f t="shared" si="1"/>
        <v>9</v>
      </c>
      <c r="B19" s="247" t="s">
        <v>645</v>
      </c>
      <c r="C19" s="153">
        <v>0</v>
      </c>
      <c r="D19" s="153">
        <v>0</v>
      </c>
      <c r="E19" s="153">
        <v>191</v>
      </c>
      <c r="F19" s="79"/>
    </row>
    <row r="20" spans="1:6" s="154" customFormat="1" ht="11.25" customHeight="1">
      <c r="A20" s="51"/>
      <c r="B20" s="247"/>
      <c r="C20" s="153"/>
      <c r="D20" s="153"/>
      <c r="E20" s="153"/>
      <c r="F20" s="79"/>
    </row>
    <row r="21" spans="1:6" s="154" customFormat="1" ht="11.25" customHeight="1">
      <c r="A21" s="51"/>
      <c r="B21" s="247"/>
      <c r="C21" s="153"/>
      <c r="D21" s="153"/>
      <c r="E21" s="153"/>
      <c r="F21" s="79"/>
    </row>
    <row r="22" spans="1:6" s="154" customFormat="1" ht="11.25" customHeight="1">
      <c r="A22" s="51"/>
      <c r="B22" s="245"/>
      <c r="C22" s="153"/>
      <c r="D22" s="153"/>
      <c r="E22" s="153"/>
      <c r="F22" s="79"/>
    </row>
    <row r="23" spans="1:6" ht="11.25">
      <c r="A23" s="51">
        <v>10</v>
      </c>
      <c r="B23" s="244" t="s">
        <v>218</v>
      </c>
      <c r="C23" s="238">
        <f>SUM(C25:C47)</f>
        <v>11858</v>
      </c>
      <c r="D23" s="238">
        <f>SUM(D25:D47)</f>
        <v>14966</v>
      </c>
      <c r="E23" s="238">
        <f>SUM(E25:E47)</f>
        <v>14521</v>
      </c>
      <c r="F23" s="79">
        <f t="shared" si="0"/>
        <v>0.9702659361218763</v>
      </c>
    </row>
    <row r="24" spans="1:6" ht="11.25">
      <c r="A24" s="51"/>
      <c r="B24" s="245"/>
      <c r="C24" s="153"/>
      <c r="D24" s="153"/>
      <c r="E24" s="153"/>
      <c r="F24" s="79"/>
    </row>
    <row r="25" spans="1:6" ht="11.25">
      <c r="A25" s="51">
        <v>11</v>
      </c>
      <c r="B25" s="52" t="s">
        <v>650</v>
      </c>
      <c r="C25" s="108">
        <v>64</v>
      </c>
      <c r="D25" s="108">
        <v>64</v>
      </c>
      <c r="E25" s="108">
        <v>94</v>
      </c>
      <c r="F25" s="79">
        <f t="shared" si="0"/>
        <v>1.46875</v>
      </c>
    </row>
    <row r="26" spans="1:6" s="154" customFormat="1" ht="11.25" customHeight="1">
      <c r="A26" s="51">
        <f>A25+1</f>
        <v>12</v>
      </c>
      <c r="B26" s="52" t="s">
        <v>651</v>
      </c>
      <c r="C26" s="108">
        <v>381</v>
      </c>
      <c r="D26" s="108">
        <v>381</v>
      </c>
      <c r="E26" s="108">
        <v>0</v>
      </c>
      <c r="F26" s="79">
        <f t="shared" si="0"/>
        <v>0</v>
      </c>
    </row>
    <row r="27" spans="1:6" s="154" customFormat="1" ht="11.25" customHeight="1">
      <c r="A27" s="51">
        <f aca="true" t="shared" si="2" ref="A27:A46">A26+1</f>
        <v>13</v>
      </c>
      <c r="B27" s="52" t="s">
        <v>652</v>
      </c>
      <c r="C27" s="108">
        <v>1143</v>
      </c>
      <c r="D27" s="108">
        <v>1143</v>
      </c>
      <c r="E27" s="108">
        <v>901</v>
      </c>
      <c r="F27" s="79">
        <f t="shared" si="0"/>
        <v>0.7882764654418197</v>
      </c>
    </row>
    <row r="28" spans="1:6" s="154" customFormat="1" ht="11.25" customHeight="1">
      <c r="A28" s="51">
        <f t="shared" si="2"/>
        <v>14</v>
      </c>
      <c r="B28" s="52" t="s">
        <v>653</v>
      </c>
      <c r="C28" s="108">
        <v>191</v>
      </c>
      <c r="D28" s="108">
        <v>191</v>
      </c>
      <c r="E28" s="108">
        <v>234</v>
      </c>
      <c r="F28" s="79">
        <f t="shared" si="0"/>
        <v>1.225130890052356</v>
      </c>
    </row>
    <row r="29" spans="1:6" s="154" customFormat="1" ht="11.25" customHeight="1">
      <c r="A29" s="51">
        <f t="shared" si="2"/>
        <v>15</v>
      </c>
      <c r="B29" s="52" t="s">
        <v>654</v>
      </c>
      <c r="C29" s="108">
        <v>191</v>
      </c>
      <c r="D29" s="108">
        <v>191</v>
      </c>
      <c r="E29" s="108">
        <v>0</v>
      </c>
      <c r="F29" s="79">
        <f t="shared" si="0"/>
        <v>0</v>
      </c>
    </row>
    <row r="30" spans="1:6" ht="11.25">
      <c r="A30" s="51">
        <f t="shared" si="2"/>
        <v>16</v>
      </c>
      <c r="B30" s="52" t="s">
        <v>655</v>
      </c>
      <c r="C30" s="108">
        <v>899</v>
      </c>
      <c r="D30" s="108">
        <v>899</v>
      </c>
      <c r="E30" s="108">
        <v>899</v>
      </c>
      <c r="F30" s="79">
        <f t="shared" si="0"/>
        <v>1</v>
      </c>
    </row>
    <row r="31" spans="1:6" s="154" customFormat="1" ht="11.25" customHeight="1">
      <c r="A31" s="51">
        <f t="shared" si="2"/>
        <v>17</v>
      </c>
      <c r="B31" s="52" t="s">
        <v>656</v>
      </c>
      <c r="C31" s="108">
        <v>191</v>
      </c>
      <c r="D31" s="108">
        <v>191</v>
      </c>
      <c r="E31" s="108">
        <v>74</v>
      </c>
      <c r="F31" s="79">
        <f t="shared" si="0"/>
        <v>0.387434554973822</v>
      </c>
    </row>
    <row r="32" spans="1:6" ht="11.25">
      <c r="A32" s="51">
        <f t="shared" si="2"/>
        <v>18</v>
      </c>
      <c r="B32" s="52" t="s">
        <v>657</v>
      </c>
      <c r="C32" s="108">
        <v>63</v>
      </c>
      <c r="D32" s="108">
        <v>63</v>
      </c>
      <c r="E32" s="108">
        <v>0</v>
      </c>
      <c r="F32" s="79">
        <f t="shared" si="0"/>
        <v>0</v>
      </c>
    </row>
    <row r="33" spans="1:6" ht="11.25">
      <c r="A33" s="51">
        <f t="shared" si="2"/>
        <v>19</v>
      </c>
      <c r="B33" s="52" t="s">
        <v>671</v>
      </c>
      <c r="C33" s="108">
        <v>55</v>
      </c>
      <c r="D33" s="108">
        <v>55</v>
      </c>
      <c r="E33" s="108">
        <v>55</v>
      </c>
      <c r="F33" s="79">
        <f t="shared" si="0"/>
        <v>1</v>
      </c>
    </row>
    <row r="34" spans="1:6" ht="11.25">
      <c r="A34" s="51">
        <f t="shared" si="2"/>
        <v>20</v>
      </c>
      <c r="B34" s="52" t="s">
        <v>658</v>
      </c>
      <c r="C34" s="108">
        <v>95</v>
      </c>
      <c r="D34" s="108">
        <v>95</v>
      </c>
      <c r="E34" s="108">
        <v>95</v>
      </c>
      <c r="F34" s="79">
        <f t="shared" si="0"/>
        <v>1</v>
      </c>
    </row>
    <row r="35" spans="1:6" ht="11.25">
      <c r="A35" s="51">
        <f t="shared" si="2"/>
        <v>21</v>
      </c>
      <c r="B35" s="52" t="s">
        <v>659</v>
      </c>
      <c r="C35" s="108">
        <v>393</v>
      </c>
      <c r="D35" s="108">
        <v>393</v>
      </c>
      <c r="E35" s="108">
        <v>393</v>
      </c>
      <c r="F35" s="79">
        <f t="shared" si="0"/>
        <v>1</v>
      </c>
    </row>
    <row r="36" spans="1:6" ht="11.25">
      <c r="A36" s="51">
        <f t="shared" si="2"/>
        <v>22</v>
      </c>
      <c r="B36" s="52" t="s">
        <v>660</v>
      </c>
      <c r="C36" s="108">
        <v>191</v>
      </c>
      <c r="D36" s="108">
        <v>191</v>
      </c>
      <c r="E36" s="108">
        <v>257</v>
      </c>
      <c r="F36" s="79">
        <f t="shared" si="0"/>
        <v>1.3455497382198953</v>
      </c>
    </row>
    <row r="37" spans="1:6" ht="11.25">
      <c r="A37" s="51">
        <f t="shared" si="2"/>
        <v>23</v>
      </c>
      <c r="B37" s="52" t="s">
        <v>672</v>
      </c>
      <c r="C37" s="108">
        <v>381</v>
      </c>
      <c r="D37" s="108">
        <v>381</v>
      </c>
      <c r="E37" s="108">
        <v>487</v>
      </c>
      <c r="F37" s="79">
        <f t="shared" si="0"/>
        <v>1.2782152230971129</v>
      </c>
    </row>
    <row r="38" spans="1:6" ht="11.25">
      <c r="A38" s="51">
        <f t="shared" si="2"/>
        <v>24</v>
      </c>
      <c r="B38" s="52" t="s">
        <v>661</v>
      </c>
      <c r="C38" s="108">
        <v>3810</v>
      </c>
      <c r="D38" s="108">
        <v>2608</v>
      </c>
      <c r="E38" s="108">
        <v>2609</v>
      </c>
      <c r="F38" s="79">
        <f t="shared" si="0"/>
        <v>1.000383435582822</v>
      </c>
    </row>
    <row r="39" spans="1:6" ht="16.5" customHeight="1">
      <c r="A39" s="51">
        <f t="shared" si="2"/>
        <v>25</v>
      </c>
      <c r="B39" s="52" t="s">
        <v>662</v>
      </c>
      <c r="C39" s="108">
        <v>3810</v>
      </c>
      <c r="D39" s="108">
        <v>7485</v>
      </c>
      <c r="E39" s="108">
        <v>7485</v>
      </c>
      <c r="F39" s="79">
        <f t="shared" si="0"/>
        <v>1</v>
      </c>
    </row>
    <row r="40" spans="1:6" ht="11.25">
      <c r="A40" s="51">
        <f t="shared" si="2"/>
        <v>26</v>
      </c>
      <c r="B40" s="247" t="s">
        <v>663</v>
      </c>
      <c r="C40" s="153">
        <v>0</v>
      </c>
      <c r="D40" s="153">
        <v>29</v>
      </c>
      <c r="E40" s="153">
        <v>29</v>
      </c>
      <c r="F40" s="79">
        <f t="shared" si="0"/>
        <v>1</v>
      </c>
    </row>
    <row r="41" spans="1:6" ht="11.25">
      <c r="A41" s="51">
        <f t="shared" si="2"/>
        <v>27</v>
      </c>
      <c r="B41" s="247" t="s">
        <v>664</v>
      </c>
      <c r="C41" s="153">
        <v>0</v>
      </c>
      <c r="D41" s="153">
        <v>71</v>
      </c>
      <c r="E41" s="153">
        <v>71</v>
      </c>
      <c r="F41" s="79">
        <f t="shared" si="0"/>
        <v>1</v>
      </c>
    </row>
    <row r="42" spans="1:6" ht="11.25">
      <c r="A42" s="51">
        <f t="shared" si="2"/>
        <v>28</v>
      </c>
      <c r="B42" s="247" t="s">
        <v>599</v>
      </c>
      <c r="C42" s="153">
        <v>0</v>
      </c>
      <c r="D42" s="153">
        <v>535</v>
      </c>
      <c r="E42" s="153">
        <v>535</v>
      </c>
      <c r="F42" s="79">
        <f t="shared" si="0"/>
        <v>1</v>
      </c>
    </row>
    <row r="43" spans="1:6" ht="11.25">
      <c r="A43" s="51">
        <f t="shared" si="2"/>
        <v>29</v>
      </c>
      <c r="B43" s="247" t="s">
        <v>667</v>
      </c>
      <c r="C43" s="153">
        <v>0</v>
      </c>
      <c r="D43" s="153">
        <v>0</v>
      </c>
      <c r="E43" s="153">
        <v>242</v>
      </c>
      <c r="F43" s="79"/>
    </row>
    <row r="44" spans="1:6" ht="11.25">
      <c r="A44" s="51">
        <f t="shared" si="2"/>
        <v>30</v>
      </c>
      <c r="B44" s="247" t="s">
        <v>668</v>
      </c>
      <c r="C44" s="153">
        <v>0</v>
      </c>
      <c r="D44" s="153">
        <v>0</v>
      </c>
      <c r="E44" s="153">
        <v>37</v>
      </c>
      <c r="F44" s="79"/>
    </row>
    <row r="45" spans="1:6" ht="11.25">
      <c r="A45" s="51">
        <f t="shared" si="2"/>
        <v>31</v>
      </c>
      <c r="B45" s="247" t="s">
        <v>669</v>
      </c>
      <c r="C45" s="153">
        <v>0</v>
      </c>
      <c r="D45" s="153">
        <v>0</v>
      </c>
      <c r="E45" s="153">
        <v>16</v>
      </c>
      <c r="F45" s="79"/>
    </row>
    <row r="46" spans="1:6" ht="11.25">
      <c r="A46" s="51">
        <f t="shared" si="2"/>
        <v>32</v>
      </c>
      <c r="B46" s="247" t="s">
        <v>670</v>
      </c>
      <c r="C46" s="153">
        <v>0</v>
      </c>
      <c r="D46" s="153">
        <v>0</v>
      </c>
      <c r="E46" s="153">
        <v>8</v>
      </c>
      <c r="F46" s="79"/>
    </row>
    <row r="47" spans="1:6" ht="11.25">
      <c r="A47" s="51"/>
      <c r="B47" s="247"/>
      <c r="C47" s="153"/>
      <c r="D47" s="153"/>
      <c r="E47" s="153"/>
      <c r="F47" s="79"/>
    </row>
    <row r="48" spans="1:6" ht="11.25">
      <c r="A48" s="51"/>
      <c r="B48" s="245"/>
      <c r="C48" s="153"/>
      <c r="D48" s="153"/>
      <c r="E48" s="153"/>
      <c r="F48" s="83"/>
    </row>
    <row r="49" spans="1:6" s="135" customFormat="1" ht="40.5" customHeight="1">
      <c r="A49" s="66">
        <v>33</v>
      </c>
      <c r="B49" s="246" t="s">
        <v>263</v>
      </c>
      <c r="C49" s="156">
        <f>C10+C23</f>
        <v>31365</v>
      </c>
      <c r="D49" s="156">
        <f>D10+D23</f>
        <v>40857</v>
      </c>
      <c r="E49" s="156">
        <f>E10+E23</f>
        <v>37035</v>
      </c>
      <c r="F49" s="85">
        <f t="shared" si="0"/>
        <v>0.906454218371393</v>
      </c>
    </row>
    <row r="50" spans="3:6" ht="11.25">
      <c r="C50" s="69"/>
      <c r="D50" s="69"/>
      <c r="E50" s="69"/>
      <c r="F50" s="80"/>
    </row>
    <row r="51" spans="3:6" ht="11.25">
      <c r="C51" s="69"/>
      <c r="D51" s="69"/>
      <c r="E51" s="69"/>
      <c r="F51" s="80"/>
    </row>
    <row r="52" spans="3:6" ht="11.25">
      <c r="C52" s="69"/>
      <c r="D52" s="69"/>
      <c r="E52" s="69"/>
      <c r="F52" s="80"/>
    </row>
    <row r="53" spans="3:6" ht="11.25">
      <c r="C53" s="69"/>
      <c r="D53" s="69"/>
      <c r="E53" s="69"/>
      <c r="F53" s="80"/>
    </row>
    <row r="54" spans="3:6" ht="11.25">
      <c r="C54" s="157"/>
      <c r="D54" s="157"/>
      <c r="E54" s="157"/>
      <c r="F54" s="158"/>
    </row>
    <row r="55" spans="3:6" ht="11.25">
      <c r="C55" s="157"/>
      <c r="D55" s="157"/>
      <c r="E55" s="157"/>
      <c r="F55" s="158"/>
    </row>
    <row r="56" spans="3:6" ht="11.25">
      <c r="C56" s="157"/>
      <c r="D56" s="157"/>
      <c r="E56" s="157"/>
      <c r="F56" s="158"/>
    </row>
    <row r="57" spans="3:6" ht="11.25">
      <c r="C57" s="157"/>
      <c r="D57" s="157"/>
      <c r="E57" s="157"/>
      <c r="F57" s="158"/>
    </row>
    <row r="58" spans="3:6" ht="11.25">
      <c r="C58" s="157"/>
      <c r="D58" s="157"/>
      <c r="E58" s="157"/>
      <c r="F58" s="158"/>
    </row>
    <row r="59" spans="3:6" ht="11.25">
      <c r="C59" s="157"/>
      <c r="D59" s="157"/>
      <c r="E59" s="157"/>
      <c r="F59" s="158"/>
    </row>
    <row r="60" spans="3:6" ht="11.25">
      <c r="C60" s="157"/>
      <c r="D60" s="157"/>
      <c r="E60" s="157"/>
      <c r="F60" s="158"/>
    </row>
    <row r="61" spans="3:6" ht="11.25">
      <c r="C61" s="157"/>
      <c r="D61" s="157"/>
      <c r="E61" s="157"/>
      <c r="F61" s="158"/>
    </row>
    <row r="62" spans="3:6" ht="11.25">
      <c r="C62" s="157"/>
      <c r="D62" s="157"/>
      <c r="E62" s="157"/>
      <c r="F62" s="158"/>
    </row>
  </sheetData>
  <sheetProtection/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7.28125" style="68" customWidth="1"/>
    <col min="2" max="2" width="41.8515625" style="30" customWidth="1"/>
    <col min="3" max="3" width="9.8515625" style="30" customWidth="1"/>
    <col min="4" max="4" width="9.7109375" style="30" customWidth="1"/>
    <col min="5" max="5" width="9.140625" style="30" customWidth="1"/>
    <col min="6" max="6" width="9.140625" style="154" customWidth="1"/>
    <col min="7" max="16384" width="9.140625" style="30" customWidth="1"/>
  </cols>
  <sheetData>
    <row r="1" spans="1:6" ht="11.25">
      <c r="A1" s="470" t="s">
        <v>817</v>
      </c>
      <c r="B1" s="470"/>
      <c r="C1" s="470"/>
      <c r="D1" s="470"/>
      <c r="E1" s="470"/>
      <c r="F1" s="470"/>
    </row>
    <row r="2" spans="1:3" ht="11.25">
      <c r="A2" s="77"/>
      <c r="B2" s="77"/>
      <c r="C2" s="77"/>
    </row>
    <row r="4" spans="1:6" ht="24.75" customHeight="1">
      <c r="A4" s="486" t="s">
        <v>673</v>
      </c>
      <c r="B4" s="486"/>
      <c r="C4" s="486"/>
      <c r="D4" s="486"/>
      <c r="E4" s="486"/>
      <c r="F4" s="486"/>
    </row>
    <row r="5" spans="1:3" ht="12.75" customHeight="1">
      <c r="A5" s="101"/>
      <c r="B5" s="101"/>
      <c r="C5" s="101"/>
    </row>
    <row r="6" spans="1:6" ht="12.75" customHeight="1">
      <c r="A6" s="101"/>
      <c r="B6" s="101"/>
      <c r="C6" s="101"/>
      <c r="F6" s="145" t="s">
        <v>3</v>
      </c>
    </row>
    <row r="7" spans="1:6" s="68" customFormat="1" ht="10.5">
      <c r="A7" s="29"/>
      <c r="B7" s="29" t="s">
        <v>47</v>
      </c>
      <c r="C7" s="29" t="s">
        <v>48</v>
      </c>
      <c r="D7" s="29" t="s">
        <v>49</v>
      </c>
      <c r="E7" s="29" t="s">
        <v>50</v>
      </c>
      <c r="F7" s="66" t="s">
        <v>58</v>
      </c>
    </row>
    <row r="8" spans="1:6" ht="21">
      <c r="A8" s="31" t="s">
        <v>4</v>
      </c>
      <c r="B8" s="31" t="s">
        <v>5</v>
      </c>
      <c r="C8" s="31" t="s">
        <v>27</v>
      </c>
      <c r="D8" s="31" t="s">
        <v>28</v>
      </c>
      <c r="E8" s="31" t="s">
        <v>29</v>
      </c>
      <c r="F8" s="31" t="s">
        <v>30</v>
      </c>
    </row>
    <row r="9" spans="1:6" ht="11.25">
      <c r="A9" s="92"/>
      <c r="B9" s="150"/>
      <c r="C9" s="150"/>
      <c r="D9" s="150"/>
      <c r="E9" s="150"/>
      <c r="F9" s="161"/>
    </row>
    <row r="10" spans="1:6" ht="11.25">
      <c r="A10" s="160">
        <v>1</v>
      </c>
      <c r="B10" s="152" t="s">
        <v>72</v>
      </c>
      <c r="C10" s="46"/>
      <c r="D10" s="46"/>
      <c r="E10" s="46"/>
      <c r="F10" s="162"/>
    </row>
    <row r="11" spans="1:6" ht="11.25">
      <c r="A11" s="160"/>
      <c r="B11" s="87"/>
      <c r="C11" s="46"/>
      <c r="D11" s="46"/>
      <c r="E11" s="46"/>
      <c r="F11" s="162"/>
    </row>
    <row r="12" spans="1:6" ht="11.25">
      <c r="A12" s="160">
        <v>2</v>
      </c>
      <c r="B12" s="87" t="s">
        <v>122</v>
      </c>
      <c r="C12" s="46">
        <v>144950</v>
      </c>
      <c r="D12" s="46">
        <v>179453</v>
      </c>
      <c r="E12" s="46">
        <v>176188</v>
      </c>
      <c r="F12" s="163">
        <f aca="true" t="shared" si="0" ref="F12:F18">E12/D12</f>
        <v>0.9818058210227748</v>
      </c>
    </row>
    <row r="13" spans="1:6" ht="11.25">
      <c r="A13" s="160">
        <f aca="true" t="shared" si="1" ref="A13:A19">A12+1</f>
        <v>3</v>
      </c>
      <c r="B13" s="87" t="s">
        <v>136</v>
      </c>
      <c r="C13" s="46">
        <v>29263</v>
      </c>
      <c r="D13" s="46">
        <v>36831</v>
      </c>
      <c r="E13" s="46">
        <v>35699</v>
      </c>
      <c r="F13" s="163">
        <f t="shared" si="0"/>
        <v>0.9692650213135674</v>
      </c>
    </row>
    <row r="14" spans="1:6" ht="11.25">
      <c r="A14" s="160">
        <f t="shared" si="1"/>
        <v>4</v>
      </c>
      <c r="B14" s="87" t="s">
        <v>624</v>
      </c>
      <c r="C14" s="46">
        <v>65612</v>
      </c>
      <c r="D14" s="46">
        <v>77664</v>
      </c>
      <c r="E14" s="46">
        <v>77664</v>
      </c>
      <c r="F14" s="163">
        <f t="shared" si="0"/>
        <v>1</v>
      </c>
    </row>
    <row r="15" spans="1:6" ht="11.25">
      <c r="A15" s="160">
        <f t="shared" si="1"/>
        <v>5</v>
      </c>
      <c r="B15" s="87" t="s">
        <v>219</v>
      </c>
      <c r="C15" s="46">
        <v>26053</v>
      </c>
      <c r="D15" s="46">
        <v>67583</v>
      </c>
      <c r="E15" s="46">
        <v>66709</v>
      </c>
      <c r="F15" s="163">
        <f t="shared" si="0"/>
        <v>0.9870677537250492</v>
      </c>
    </row>
    <row r="16" spans="1:6" ht="11.25">
      <c r="A16" s="160">
        <f t="shared" si="1"/>
        <v>6</v>
      </c>
      <c r="B16" s="119" t="s">
        <v>272</v>
      </c>
      <c r="C16" s="46">
        <v>1365</v>
      </c>
      <c r="D16" s="46">
        <v>1365</v>
      </c>
      <c r="E16" s="46">
        <v>0</v>
      </c>
      <c r="F16" s="163">
        <f t="shared" si="0"/>
        <v>0</v>
      </c>
    </row>
    <row r="17" spans="1:6" ht="11.25">
      <c r="A17" s="160">
        <f t="shared" si="1"/>
        <v>7</v>
      </c>
      <c r="B17" s="87" t="s">
        <v>220</v>
      </c>
      <c r="C17" s="46">
        <v>0</v>
      </c>
      <c r="D17" s="46">
        <v>0</v>
      </c>
      <c r="E17" s="46">
        <v>105</v>
      </c>
      <c r="F17" s="163"/>
    </row>
    <row r="18" spans="1:6" ht="11.25">
      <c r="A18" s="160">
        <f t="shared" si="1"/>
        <v>8</v>
      </c>
      <c r="B18" s="87" t="s">
        <v>578</v>
      </c>
      <c r="C18" s="46">
        <v>0</v>
      </c>
      <c r="D18" s="46">
        <v>2312</v>
      </c>
      <c r="E18" s="46">
        <v>2312</v>
      </c>
      <c r="F18" s="163">
        <f t="shared" si="0"/>
        <v>1</v>
      </c>
    </row>
    <row r="19" spans="1:6" ht="11.25">
      <c r="A19" s="160">
        <f t="shared" si="1"/>
        <v>9</v>
      </c>
      <c r="B19" s="87" t="s">
        <v>221</v>
      </c>
      <c r="C19" s="46">
        <v>0</v>
      </c>
      <c r="D19" s="46">
        <v>0</v>
      </c>
      <c r="E19" s="46">
        <v>0</v>
      </c>
      <c r="F19" s="163"/>
    </row>
    <row r="20" spans="1:6" ht="11.25">
      <c r="A20" s="160"/>
      <c r="B20" s="87"/>
      <c r="C20" s="46"/>
      <c r="D20" s="46"/>
      <c r="E20" s="46"/>
      <c r="F20" s="164"/>
    </row>
    <row r="21" spans="1:6" ht="22.5" customHeight="1">
      <c r="A21" s="66">
        <v>10</v>
      </c>
      <c r="B21" s="155" t="s">
        <v>264</v>
      </c>
      <c r="C21" s="67">
        <f>SUM(C12:C20)</f>
        <v>267243</v>
      </c>
      <c r="D21" s="67">
        <f>SUM(D12:D20)</f>
        <v>365208</v>
      </c>
      <c r="E21" s="67">
        <f>SUM(E12:E20)</f>
        <v>358677</v>
      </c>
      <c r="F21" s="165">
        <f>E21/D21</f>
        <v>0.982117040152461</v>
      </c>
    </row>
    <row r="22" spans="1:6" ht="11.25">
      <c r="A22" s="160"/>
      <c r="B22" s="87"/>
      <c r="C22" s="46"/>
      <c r="D22" s="46"/>
      <c r="E22" s="46"/>
      <c r="F22" s="166"/>
    </row>
    <row r="23" spans="1:6" ht="11.25">
      <c r="A23" s="160">
        <v>11</v>
      </c>
      <c r="B23" s="152" t="s">
        <v>222</v>
      </c>
      <c r="C23" s="46"/>
      <c r="D23" s="46"/>
      <c r="E23" s="46"/>
      <c r="F23" s="163"/>
    </row>
    <row r="24" spans="1:6" ht="11.25">
      <c r="A24" s="160"/>
      <c r="B24" s="87"/>
      <c r="C24" s="46"/>
      <c r="D24" s="46"/>
      <c r="E24" s="46"/>
      <c r="F24" s="163"/>
    </row>
    <row r="25" spans="1:6" ht="11.25">
      <c r="A25" s="160">
        <v>12</v>
      </c>
      <c r="B25" s="87" t="s">
        <v>7</v>
      </c>
      <c r="C25" s="46">
        <v>251013</v>
      </c>
      <c r="D25" s="46">
        <v>299255</v>
      </c>
      <c r="E25" s="46">
        <v>256633</v>
      </c>
      <c r="F25" s="163">
        <f>E25/D25</f>
        <v>0.8575729728826587</v>
      </c>
    </row>
    <row r="26" spans="1:6" ht="11.25">
      <c r="A26" s="160">
        <f>A25+1</f>
        <v>13</v>
      </c>
      <c r="B26" s="87" t="s">
        <v>17</v>
      </c>
      <c r="C26" s="46">
        <v>5300</v>
      </c>
      <c r="D26" s="46">
        <v>5300</v>
      </c>
      <c r="E26" s="46">
        <v>0</v>
      </c>
      <c r="F26" s="163">
        <f>E26/D26</f>
        <v>0</v>
      </c>
    </row>
    <row r="27" spans="1:6" ht="11.25">
      <c r="A27" s="160">
        <f>A26+1</f>
        <v>14</v>
      </c>
      <c r="B27" s="87" t="s">
        <v>223</v>
      </c>
      <c r="C27" s="46">
        <v>0</v>
      </c>
      <c r="D27" s="46">
        <v>0</v>
      </c>
      <c r="E27" s="46">
        <v>0</v>
      </c>
      <c r="F27" s="163"/>
    </row>
    <row r="28" spans="1:6" ht="11.25">
      <c r="A28" s="160"/>
      <c r="B28" s="87"/>
      <c r="C28" s="46"/>
      <c r="D28" s="46"/>
      <c r="E28" s="46"/>
      <c r="F28" s="164"/>
    </row>
    <row r="29" spans="1:6" ht="22.5" customHeight="1">
      <c r="A29" s="66">
        <v>15</v>
      </c>
      <c r="B29" s="155" t="s">
        <v>265</v>
      </c>
      <c r="C29" s="67">
        <f>SUM(C25:C28)</f>
        <v>256313</v>
      </c>
      <c r="D29" s="67">
        <f>SUM(D25:D28)</f>
        <v>304555</v>
      </c>
      <c r="E29" s="67">
        <f>SUM(E25:E28)</f>
        <v>256633</v>
      </c>
      <c r="F29" s="165">
        <f>E29/D29</f>
        <v>0.8426491109980135</v>
      </c>
    </row>
    <row r="30" spans="1:6" ht="11.25">
      <c r="A30" s="160"/>
      <c r="B30" s="87"/>
      <c r="C30" s="46"/>
      <c r="D30" s="46"/>
      <c r="E30" s="46"/>
      <c r="F30" s="166"/>
    </row>
    <row r="31" spans="1:6" ht="11.25">
      <c r="A31" s="160">
        <v>16</v>
      </c>
      <c r="B31" s="152" t="s">
        <v>224</v>
      </c>
      <c r="C31" s="46"/>
      <c r="D31" s="46"/>
      <c r="E31" s="46"/>
      <c r="F31" s="163"/>
    </row>
    <row r="32" spans="1:6" ht="11.25">
      <c r="A32" s="160"/>
      <c r="B32" s="87"/>
      <c r="C32" s="46"/>
      <c r="D32" s="46"/>
      <c r="E32" s="46"/>
      <c r="F32" s="163"/>
    </row>
    <row r="33" spans="1:6" ht="11.25">
      <c r="A33" s="160">
        <v>17</v>
      </c>
      <c r="B33" s="87" t="s">
        <v>6</v>
      </c>
      <c r="C33" s="46">
        <v>0</v>
      </c>
      <c r="D33" s="46">
        <v>2500</v>
      </c>
      <c r="E33" s="46">
        <v>2500</v>
      </c>
      <c r="F33" s="163">
        <f>E33/D33</f>
        <v>1</v>
      </c>
    </row>
    <row r="34" spans="1:6" ht="11.25">
      <c r="A34" s="160">
        <f>A33+1</f>
        <v>18</v>
      </c>
      <c r="B34" s="87" t="s">
        <v>625</v>
      </c>
      <c r="C34" s="46">
        <v>0</v>
      </c>
      <c r="D34" s="46">
        <v>13476</v>
      </c>
      <c r="E34" s="46">
        <v>13476</v>
      </c>
      <c r="F34" s="163">
        <f aca="true" t="shared" si="2" ref="F34:F40">E34/D34</f>
        <v>1</v>
      </c>
    </row>
    <row r="35" spans="1:6" ht="11.25">
      <c r="A35" s="160">
        <f aca="true" t="shared" si="3" ref="A35:A40">A34+1</f>
        <v>19</v>
      </c>
      <c r="B35" s="87" t="s">
        <v>152</v>
      </c>
      <c r="C35" s="46">
        <v>5944</v>
      </c>
      <c r="D35" s="46">
        <v>5944</v>
      </c>
      <c r="E35" s="46">
        <v>5944</v>
      </c>
      <c r="F35" s="163">
        <f t="shared" si="2"/>
        <v>1</v>
      </c>
    </row>
    <row r="36" spans="1:6" ht="11.25">
      <c r="A36" s="160">
        <f t="shared" si="3"/>
        <v>20</v>
      </c>
      <c r="B36" s="87" t="s">
        <v>90</v>
      </c>
      <c r="C36" s="46">
        <v>0</v>
      </c>
      <c r="D36" s="46">
        <v>0</v>
      </c>
      <c r="E36" s="46">
        <v>278</v>
      </c>
      <c r="F36" s="163"/>
    </row>
    <row r="37" spans="1:6" ht="11.25">
      <c r="A37" s="160">
        <f t="shared" si="3"/>
        <v>21</v>
      </c>
      <c r="B37" s="119" t="s">
        <v>225</v>
      </c>
      <c r="C37" s="46">
        <v>0</v>
      </c>
      <c r="D37" s="46">
        <v>0</v>
      </c>
      <c r="E37" s="46">
        <v>0</v>
      </c>
      <c r="F37" s="163"/>
    </row>
    <row r="38" spans="1:6" ht="11.25">
      <c r="A38" s="160">
        <f t="shared" si="3"/>
        <v>22</v>
      </c>
      <c r="B38" s="30" t="s">
        <v>226</v>
      </c>
      <c r="C38" s="46">
        <v>0</v>
      </c>
      <c r="D38" s="46">
        <v>0</v>
      </c>
      <c r="E38" s="46">
        <v>0</v>
      </c>
      <c r="F38" s="163"/>
    </row>
    <row r="39" spans="1:6" ht="11.25">
      <c r="A39" s="160">
        <f t="shared" si="3"/>
        <v>23</v>
      </c>
      <c r="B39" s="30" t="s">
        <v>626</v>
      </c>
      <c r="C39" s="46">
        <v>40000</v>
      </c>
      <c r="D39" s="46">
        <v>40000</v>
      </c>
      <c r="E39" s="46">
        <v>40000</v>
      </c>
      <c r="F39" s="163">
        <f t="shared" si="2"/>
        <v>1</v>
      </c>
    </row>
    <row r="40" spans="1:6" ht="11.25">
      <c r="A40" s="160">
        <f t="shared" si="3"/>
        <v>24</v>
      </c>
      <c r="B40" s="30" t="s">
        <v>221</v>
      </c>
      <c r="C40" s="46">
        <v>86841</v>
      </c>
      <c r="D40" s="46">
        <v>88230</v>
      </c>
      <c r="E40" s="46">
        <v>88230</v>
      </c>
      <c r="F40" s="163">
        <f t="shared" si="2"/>
        <v>1</v>
      </c>
    </row>
    <row r="41" spans="1:6" ht="11.25">
      <c r="A41" s="160"/>
      <c r="B41" s="87"/>
      <c r="C41" s="46"/>
      <c r="D41" s="46"/>
      <c r="E41" s="46"/>
      <c r="F41" s="164"/>
    </row>
    <row r="42" spans="1:6" ht="22.5" customHeight="1">
      <c r="A42" s="66">
        <v>25</v>
      </c>
      <c r="B42" s="155" t="s">
        <v>266</v>
      </c>
      <c r="C42" s="67">
        <f>SUM(C33:C41)</f>
        <v>132785</v>
      </c>
      <c r="D42" s="67">
        <f>SUM(D33:D41)</f>
        <v>150150</v>
      </c>
      <c r="E42" s="67">
        <f>SUM(E33:E41)</f>
        <v>150428</v>
      </c>
      <c r="F42" s="165">
        <f>E42/D42</f>
        <v>1.0018514818514819</v>
      </c>
    </row>
    <row r="43" spans="1:6" ht="11.25">
      <c r="A43" s="160"/>
      <c r="B43" s="87"/>
      <c r="C43" s="46"/>
      <c r="D43" s="46"/>
      <c r="E43" s="46"/>
      <c r="F43" s="166"/>
    </row>
    <row r="44" spans="1:6" ht="11.25">
      <c r="A44" s="160">
        <v>26</v>
      </c>
      <c r="B44" s="152" t="s">
        <v>227</v>
      </c>
      <c r="C44" s="46"/>
      <c r="D44" s="46"/>
      <c r="E44" s="46"/>
      <c r="F44" s="163"/>
    </row>
    <row r="45" spans="1:6" ht="11.25">
      <c r="A45" s="160"/>
      <c r="B45" s="87"/>
      <c r="C45" s="46"/>
      <c r="D45" s="46"/>
      <c r="E45" s="46"/>
      <c r="F45" s="163"/>
    </row>
    <row r="46" spans="1:6" ht="11.25">
      <c r="A46" s="160">
        <v>27</v>
      </c>
      <c r="B46" s="87" t="s">
        <v>228</v>
      </c>
      <c r="C46" s="46">
        <v>11858</v>
      </c>
      <c r="D46" s="46">
        <v>14966</v>
      </c>
      <c r="E46" s="46">
        <v>14521</v>
      </c>
      <c r="F46" s="163">
        <f>E46/D46</f>
        <v>0.9702659361218763</v>
      </c>
    </row>
    <row r="47" spans="1:6" ht="11.25">
      <c r="A47" s="160">
        <f aca="true" t="shared" si="4" ref="A47:A52">A46+1</f>
        <v>28</v>
      </c>
      <c r="B47" s="87" t="s">
        <v>229</v>
      </c>
      <c r="C47" s="46">
        <v>19507</v>
      </c>
      <c r="D47" s="46">
        <v>25891</v>
      </c>
      <c r="E47" s="46">
        <v>22514</v>
      </c>
      <c r="F47" s="163">
        <f aca="true" t="shared" si="5" ref="F47:F52">E47/D47</f>
        <v>0.8695685759530338</v>
      </c>
    </row>
    <row r="48" spans="1:6" ht="11.25">
      <c r="A48" s="160">
        <f t="shared" si="4"/>
        <v>29</v>
      </c>
      <c r="B48" s="87" t="s">
        <v>174</v>
      </c>
      <c r="C48" s="46">
        <v>0</v>
      </c>
      <c r="D48" s="46">
        <v>183</v>
      </c>
      <c r="E48" s="46">
        <v>183</v>
      </c>
      <c r="F48" s="163">
        <f t="shared" si="5"/>
        <v>1</v>
      </c>
    </row>
    <row r="49" spans="1:6" ht="11.25">
      <c r="A49" s="160">
        <f t="shared" si="4"/>
        <v>30</v>
      </c>
      <c r="B49" s="119" t="s">
        <v>584</v>
      </c>
      <c r="C49" s="46">
        <v>0</v>
      </c>
      <c r="D49" s="46">
        <v>0</v>
      </c>
      <c r="E49" s="46">
        <v>0</v>
      </c>
      <c r="F49" s="163"/>
    </row>
    <row r="50" spans="1:6" ht="11.25">
      <c r="A50" s="160">
        <f t="shared" si="4"/>
        <v>31</v>
      </c>
      <c r="B50" s="87" t="s">
        <v>176</v>
      </c>
      <c r="C50" s="46">
        <v>0</v>
      </c>
      <c r="D50" s="46">
        <v>0</v>
      </c>
      <c r="E50" s="46">
        <v>0</v>
      </c>
      <c r="F50" s="163"/>
    </row>
    <row r="51" spans="1:6" ht="11.25">
      <c r="A51" s="160">
        <f t="shared" si="4"/>
        <v>32</v>
      </c>
      <c r="B51" s="87" t="s">
        <v>230</v>
      </c>
      <c r="C51" s="46">
        <v>0</v>
      </c>
      <c r="D51" s="46">
        <v>0</v>
      </c>
      <c r="E51" s="46">
        <v>0</v>
      </c>
      <c r="F51" s="163"/>
    </row>
    <row r="52" spans="1:6" ht="11.25">
      <c r="A52" s="160">
        <f t="shared" si="4"/>
        <v>33</v>
      </c>
      <c r="B52" s="87" t="s">
        <v>382</v>
      </c>
      <c r="C52" s="46">
        <v>112350</v>
      </c>
      <c r="D52" s="46">
        <v>169783</v>
      </c>
      <c r="E52" s="46">
        <v>0</v>
      </c>
      <c r="F52" s="163">
        <f t="shared" si="5"/>
        <v>0</v>
      </c>
    </row>
    <row r="53" spans="1:6" ht="11.25">
      <c r="A53" s="160"/>
      <c r="B53" s="87"/>
      <c r="C53" s="46"/>
      <c r="D53" s="46"/>
      <c r="E53" s="46"/>
      <c r="F53" s="164"/>
    </row>
    <row r="54" spans="1:6" ht="22.5" customHeight="1">
      <c r="A54" s="66">
        <v>34</v>
      </c>
      <c r="B54" s="155" t="s">
        <v>267</v>
      </c>
      <c r="C54" s="67">
        <f>SUM(C46:C52)</f>
        <v>143715</v>
      </c>
      <c r="D54" s="67">
        <f>SUM(D46:D52)</f>
        <v>210823</v>
      </c>
      <c r="E54" s="67">
        <f>SUM(E46:E52)</f>
        <v>37218</v>
      </c>
      <c r="F54" s="165">
        <f>E54/D54</f>
        <v>0.1765367156334935</v>
      </c>
    </row>
    <row r="55" ht="11.25">
      <c r="C55" s="69"/>
    </row>
    <row r="56" ht="11.25">
      <c r="C56" s="69"/>
    </row>
  </sheetData>
  <sheetProtection/>
  <mergeCells count="2">
    <mergeCell ref="A4:F4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Titkar</cp:lastModifiedBy>
  <cp:lastPrinted>2017-05-22T07:46:10Z</cp:lastPrinted>
  <dcterms:created xsi:type="dcterms:W3CDTF">2010-01-27T15:10:55Z</dcterms:created>
  <dcterms:modified xsi:type="dcterms:W3CDTF">2017-05-22T07:46:12Z</dcterms:modified>
  <cp:category/>
  <cp:version/>
  <cp:contentType/>
  <cp:contentStatus/>
</cp:coreProperties>
</file>