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35" activeTab="0"/>
  </bookViews>
  <sheets>
    <sheet name=" 1. címrend" sheetId="1" r:id="rId1"/>
    <sheet name="2. maradvány" sheetId="2" r:id="rId2"/>
    <sheet name="3.finanszírozási c. műveletek" sheetId="3" r:id="rId3"/>
    <sheet name="4.Mérleg" sheetId="4" r:id="rId4"/>
    <sheet name="5.bev. forrásonként" sheetId="5" r:id="rId5"/>
    <sheet name="6. Kiadások" sheetId="6" r:id="rId6"/>
    <sheet name="7. lak. szolg. tám." sheetId="7" r:id="rId7"/>
    <sheet name="8. Hivatal bevétele, kiadása" sheetId="8" r:id="rId8"/>
    <sheet name="9. Felújítás" sheetId="9" r:id="rId9"/>
    <sheet name="10. Beruházások" sheetId="10" r:id="rId10"/>
    <sheet name="11. EU projekt" sheetId="11" r:id="rId11"/>
    <sheet name="12. létszám-előir." sheetId="12" r:id="rId12"/>
    <sheet name="13.közfogl." sheetId="13" r:id="rId13"/>
    <sheet name="14. adósság" sheetId="14" r:id="rId14"/>
    <sheet name="15. céltartalék" sheetId="15" r:id="rId15"/>
    <sheet name="16. többéves" sheetId="16" r:id="rId16"/>
    <sheet name="17. előir.- falhaszn. ütemterv" sheetId="17" r:id="rId17"/>
    <sheet name="18.  közvetett támogatások" sheetId="18" r:id="rId18"/>
    <sheet name="19. egyéb működési tám" sheetId="19" r:id="rId19"/>
  </sheets>
  <definedNames>
    <definedName name="_xlnm.Print_Area" localSheetId="0">' 1. címrend'!$A$1:$B$40</definedName>
    <definedName name="_xlnm.Print_Area" localSheetId="4">'5.bev. forrásonként'!$A$1:$H$128</definedName>
  </definedNames>
  <calcPr fullCalcOnLoad="1"/>
</workbook>
</file>

<file path=xl/sharedStrings.xml><?xml version="1.0" encoding="utf-8"?>
<sst xmlns="http://schemas.openxmlformats.org/spreadsheetml/2006/main" count="1141" uniqueCount="697">
  <si>
    <t>cél megnevezése</t>
  </si>
  <si>
    <t>összeg</t>
  </si>
  <si>
    <t>Megnevezés</t>
  </si>
  <si>
    <t>Bevételek</t>
  </si>
  <si>
    <t>Kiadások</t>
  </si>
  <si>
    <t>hosszú lejáratra kapott kölcsönök</t>
  </si>
  <si>
    <t>beruházási és fejlesztési hitelek</t>
  </si>
  <si>
    <t>működési célú hosszú lejáratú hitelek</t>
  </si>
  <si>
    <t>egyéb hosszú lejáratú kötelezettségek</t>
  </si>
  <si>
    <t>tartozások fejlesztési célú 
kötvénykibocsátásból</t>
  </si>
  <si>
    <t>tartozások működési célú 
kötvénykibocsátásból</t>
  </si>
  <si>
    <t xml:space="preserve">   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</si>
  <si>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</si>
  <si>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</si>
  <si>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helyiségek, eszközök hasznosításából származó bevételből nyújtott kedvezmény, mentesség összege</t>
  </si>
  <si>
    <t>ellátottak térítési díjának, illetve kártérítésének méltányossági alapon történő elengedésének összege</t>
  </si>
  <si>
    <t>Általános tartalék</t>
  </si>
  <si>
    <t>Működési célú</t>
  </si>
  <si>
    <t>Felhalmozási célú</t>
  </si>
  <si>
    <t>BEVÉTELEK MINDÖSSZESEN</t>
  </si>
  <si>
    <t>Személyi jellegű kiadások</t>
  </si>
  <si>
    <t>Beruházások</t>
  </si>
  <si>
    <t>Felújítás</t>
  </si>
  <si>
    <t>Lakástámogatás</t>
  </si>
  <si>
    <t>Lakásépítés</t>
  </si>
  <si>
    <t>Működési cél</t>
  </si>
  <si>
    <t>Felhalmozási cél</t>
  </si>
  <si>
    <t>BEVÉTELEK</t>
  </si>
  <si>
    <t>KIADÁSOK</t>
  </si>
  <si>
    <t>KÖLTSÉGVETÉSI KIADÁSOK</t>
  </si>
  <si>
    <t>Pénzforgalmi bevételek</t>
  </si>
  <si>
    <t>Pénzforgalmi kiadások</t>
  </si>
  <si>
    <t>Ellátottak pénzbeli juttatásai</t>
  </si>
  <si>
    <t>Felújítások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</si>
  <si>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</si>
  <si>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</si>
  <si>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</si>
  <si>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</si>
  <si>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</si>
  <si>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</si>
  <si>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</si>
  <si>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</si>
  <si>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</si>
  <si>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KIADÁSOK ÖSSZESEN</t>
  </si>
  <si>
    <t xml:space="preserve">A KÖLTSÉGVETÉS ÖSSZESÍTETT HIÁNYA </t>
  </si>
  <si>
    <t>A HIÁNY FINANSZÍROZÁSÁNAK MÓDJA</t>
  </si>
  <si>
    <t>Belső forrásból</t>
  </si>
  <si>
    <t>Külső forrásból</t>
  </si>
  <si>
    <t>Felhalmozási célú hitelfelvétel</t>
  </si>
  <si>
    <t>KIADÁSOK MINDÖSSZESEN</t>
  </si>
  <si>
    <t>Működési célú bevételek összesen</t>
  </si>
  <si>
    <t>Működési célú kiadások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</si>
  <si>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</si>
  <si>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</si>
  <si>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</si>
  <si>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</si>
  <si>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Felhalmozási célú kiadások összesen</t>
  </si>
  <si>
    <r>
      <t>A költségvetési hiány külső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</si>
  <si>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</si>
  <si>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</si>
  <si>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</si>
  <si>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</si>
  <si>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</si>
  <si>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</si>
  <si>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</si>
  <si>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</si>
  <si>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</si>
  <si>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</si>
  <si>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</si>
  <si>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</si>
  <si>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Összesen: bevételek</t>
  </si>
  <si>
    <t xml:space="preserve">Összesen: </t>
  </si>
  <si>
    <t>Címrend</t>
  </si>
  <si>
    <t>előirányzat</t>
  </si>
  <si>
    <t xml:space="preserve"> - értékpapírból</t>
  </si>
  <si>
    <t xml:space="preserve">    - értékpapÍrból</t>
  </si>
  <si>
    <t>Hitelek</t>
  </si>
  <si>
    <t xml:space="preserve">A. </t>
  </si>
  <si>
    <t>Közhatalmi bevételek</t>
  </si>
  <si>
    <t xml:space="preserve">I. </t>
  </si>
  <si>
    <t>Felhalmozási bevételek</t>
  </si>
  <si>
    <t>Létszám-előirányzat</t>
  </si>
  <si>
    <t>fő</t>
  </si>
  <si>
    <t>Közfoglalkoztatottak éves létszám-előirányzata</t>
  </si>
  <si>
    <t>EU támogatással megvalósuló programok, projektek, bevételei, kiadásai</t>
  </si>
  <si>
    <t>Céltartalék felosztása</t>
  </si>
  <si>
    <t xml:space="preserve">A többéves kihatással járó feladatok előirányzatai </t>
  </si>
  <si>
    <t>Évek</t>
  </si>
  <si>
    <t>Összesen:</t>
  </si>
  <si>
    <t>Előirányzat-felhasználási ütemterv</t>
  </si>
  <si>
    <t>Dologi kiadások</t>
  </si>
  <si>
    <t>Tartalék</t>
  </si>
  <si>
    <t xml:space="preserve">           Szakfeladatok</t>
  </si>
  <si>
    <t>Személyi</t>
  </si>
  <si>
    <t>Munkadói</t>
  </si>
  <si>
    <t>Dologi</t>
  </si>
  <si>
    <t>Ellátott</t>
  </si>
  <si>
    <t>Átadott</t>
  </si>
  <si>
    <t>Összesen</t>
  </si>
  <si>
    <t>ÖSSZESEN</t>
  </si>
  <si>
    <t xml:space="preserve">Kiadások mindösszesen: </t>
  </si>
  <si>
    <t xml:space="preserve">Önkormányzat </t>
  </si>
  <si>
    <t>Igazgatási tevékenység</t>
  </si>
  <si>
    <t>Mindösszesen:</t>
  </si>
  <si>
    <t>Feladatok</t>
  </si>
  <si>
    <t>Pénzforgalom nélküli kiadások</t>
  </si>
  <si>
    <t>Város- és Községgazdálkodás,Dologi kiadások</t>
  </si>
  <si>
    <t>KÖLCSÖNÖK, HITELEK</t>
  </si>
  <si>
    <t xml:space="preserve"> - kommunális adóból: bejelentett lakcímmel rendelkező magánszemély </t>
  </si>
  <si>
    <t xml:space="preserve">Beruházások összesen: </t>
  </si>
  <si>
    <t xml:space="preserve">Mindösszesen: </t>
  </si>
  <si>
    <t>A.</t>
  </si>
  <si>
    <t>B.</t>
  </si>
  <si>
    <t>Cím</t>
  </si>
  <si>
    <t>Sszám</t>
  </si>
  <si>
    <t xml:space="preserve"> - ebből folyószámlahitel</t>
  </si>
  <si>
    <t>A</t>
  </si>
  <si>
    <t>B</t>
  </si>
  <si>
    <t>C</t>
  </si>
  <si>
    <t>D</t>
  </si>
  <si>
    <t xml:space="preserve">C. </t>
  </si>
  <si>
    <t xml:space="preserve">D. </t>
  </si>
  <si>
    <t>Működési célú támogatásértékű bevétel</t>
  </si>
  <si>
    <t>Munkaadót terhelő járulékok és szociális hozzájárulási adó</t>
  </si>
  <si>
    <t>Egyéb működési célú kiadások</t>
  </si>
  <si>
    <t>Felhalmozási célú támogatásértékű bevételek</t>
  </si>
  <si>
    <t>Felhalmozási célú átvett pénzeszköz</t>
  </si>
  <si>
    <t>Kormányzati beruházások</t>
  </si>
  <si>
    <t>Egyéb felhalmozási kiadások</t>
  </si>
  <si>
    <t>Intézményi működési bevételek</t>
  </si>
  <si>
    <t>Előző évi pénzmaradvány</t>
  </si>
  <si>
    <t xml:space="preserve">össz: </t>
  </si>
  <si>
    <t>Áltatlános tartalék</t>
  </si>
  <si>
    <t>Céltartalék</t>
  </si>
  <si>
    <t xml:space="preserve">   - működési célú</t>
  </si>
  <si>
    <t xml:space="preserve">    - felhalmozási célú</t>
  </si>
  <si>
    <t xml:space="preserve">5. Finanszírozási célú pénzügyi műveletek kiadásai: </t>
  </si>
  <si>
    <t>Beruházás</t>
  </si>
  <si>
    <t xml:space="preserve"> I. önkormányzat</t>
  </si>
  <si>
    <t>Önkormányzat költségvetési kiadásai önkormányzati szakfeladatok szerinti bontásban, kiemelt előirányzatonként</t>
  </si>
  <si>
    <r>
      <t>Az önkormányzat és költségvetési szervei beruházásai</t>
    </r>
    <r>
      <rPr>
        <i/>
        <sz val="10"/>
        <rFont val="Arial"/>
        <family val="2"/>
      </rPr>
      <t xml:space="preserve"> </t>
    </r>
  </si>
  <si>
    <t>működésre</t>
  </si>
  <si>
    <t>felújításra</t>
  </si>
  <si>
    <t>beruházásra</t>
  </si>
  <si>
    <t>Támogatásértékű működési bevételek</t>
  </si>
  <si>
    <t>Hitel bevételek</t>
  </si>
  <si>
    <t>Egyéb működési kiadások megoszlása</t>
  </si>
  <si>
    <t>hónap</t>
  </si>
  <si>
    <t xml:space="preserve">értékpapír </t>
  </si>
  <si>
    <t xml:space="preserve">váltó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</si>
  <si>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</si>
  <si>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</si>
  <si>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</si>
  <si>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Díjak, pótloékok, bírságok</t>
  </si>
  <si>
    <t>Tárgyi eszközök, immateriális javask, vagyoni értékű jog értékestése és hasznosítása, vagyonhasznosításból származó bevétel</t>
  </si>
  <si>
    <t>Osztalék, koncsessziós díjak</t>
  </si>
  <si>
    <t>Helyi adók</t>
  </si>
  <si>
    <t>Vállalat értékesítéséből, privazitációból származó bev.</t>
  </si>
  <si>
    <t>Saját bevételek összesen:</t>
  </si>
  <si>
    <t>Saját bevételek 50%-a</t>
  </si>
  <si>
    <t xml:space="preserve">Fizetési kötelezettség összesen: </t>
  </si>
  <si>
    <t>hitel előző években felvett</t>
  </si>
  <si>
    <t>Fejlesztési célok megnevezése</t>
  </si>
  <si>
    <t>Adósságot keletkeztető ügylet összege</t>
  </si>
  <si>
    <t xml:space="preserve">ei. </t>
  </si>
  <si>
    <t xml:space="preserve">B. </t>
  </si>
  <si>
    <t>C.</t>
  </si>
  <si>
    <t>E.</t>
  </si>
  <si>
    <t>F</t>
  </si>
  <si>
    <t>G</t>
  </si>
  <si>
    <t>H</t>
  </si>
  <si>
    <t>I</t>
  </si>
  <si>
    <t>J</t>
  </si>
  <si>
    <t>K</t>
  </si>
  <si>
    <t xml:space="preserve">E. </t>
  </si>
  <si>
    <t xml:space="preserve">F. </t>
  </si>
  <si>
    <t xml:space="preserve">G. </t>
  </si>
  <si>
    <t xml:space="preserve">s.sz. </t>
  </si>
  <si>
    <t xml:space="preserve">H. </t>
  </si>
  <si>
    <t xml:space="preserve">E </t>
  </si>
  <si>
    <t>F.</t>
  </si>
  <si>
    <t xml:space="preserve">J. </t>
  </si>
  <si>
    <t xml:space="preserve">K. </t>
  </si>
  <si>
    <t>L.</t>
  </si>
  <si>
    <t xml:space="preserve">M. </t>
  </si>
  <si>
    <t xml:space="preserve">N. </t>
  </si>
  <si>
    <t>Működési hitel felvétele, csak likvid hitel  van tervezte</t>
  </si>
  <si>
    <t xml:space="preserve"> I. Saját bevételek</t>
  </si>
  <si>
    <t>Központi támogatásra igény</t>
  </si>
  <si>
    <t>kötelező</t>
  </si>
  <si>
    <t>állami</t>
  </si>
  <si>
    <t>önként</t>
  </si>
  <si>
    <t xml:space="preserve">1. Összesen: </t>
  </si>
  <si>
    <t>I.MŰKÖDÉSI KIADÁSOK- előirányzat csoport</t>
  </si>
  <si>
    <t>E</t>
  </si>
  <si>
    <t>Össz:</t>
  </si>
  <si>
    <t xml:space="preserve">            feladatok vállalása </t>
  </si>
  <si>
    <t>1. Kiemelt előirányzatok</t>
  </si>
  <si>
    <t>a) Személyi juttatások</t>
  </si>
  <si>
    <t>b) Munkaadót terhelő járulékok</t>
  </si>
  <si>
    <t>c) Dologi jellegű kiadások</t>
  </si>
  <si>
    <t>d) Ellátottak pénzbeli jutattásai</t>
  </si>
  <si>
    <t>e) Egyéb működéi célú kiadások</t>
  </si>
  <si>
    <t>II. FELHALMOZÁSI KIADÁSOK- előirányzat csoport</t>
  </si>
  <si>
    <t>b) Felújítás</t>
  </si>
  <si>
    <t>c) Lakástámogatás</t>
  </si>
  <si>
    <t>d) Lakásépítés</t>
  </si>
  <si>
    <t>e) Egyéb felhalmozási</t>
  </si>
  <si>
    <t>III. Tartalékok</t>
  </si>
  <si>
    <t>Önkormányzat és költségvetési szervek költségvetési kiadásai, létszáma</t>
  </si>
  <si>
    <t>Önkormányzatnál</t>
  </si>
  <si>
    <t>Kifizetés várható ez évben</t>
  </si>
  <si>
    <t>Működési célra átvett Áh. Kívülről</t>
  </si>
  <si>
    <t>Felhalmozási támogatásértékű</t>
  </si>
  <si>
    <t>Felhalmozásra átvett</t>
  </si>
  <si>
    <t>Működési támogatás</t>
  </si>
  <si>
    <t>Foglalkoztatás módja- programonként</t>
  </si>
  <si>
    <t>átlag fő/év</t>
  </si>
  <si>
    <t>Nincs tervezve fejlesztési hitel felvétele, csak tám.megel</t>
  </si>
  <si>
    <t>Ft/fő</t>
  </si>
  <si>
    <t>egyéb nyújtott kedvezmény vagy kölcsön elengedésének összege- hulladékszállítás átvállalása</t>
  </si>
  <si>
    <t>Támogatások</t>
  </si>
  <si>
    <t>Egyéb működési kiadások</t>
  </si>
  <si>
    <t xml:space="preserve">Állami támogatásból működési hiányra 3. ból. </t>
  </si>
  <si>
    <t>Önként vállalt</t>
  </si>
  <si>
    <t>Kötelező feladat</t>
  </si>
  <si>
    <t>Lakosságnak juttatott támogatások , szociális ellátások</t>
  </si>
  <si>
    <t xml:space="preserve">Ssz. </t>
  </si>
  <si>
    <t xml:space="preserve">Sz. </t>
  </si>
  <si>
    <r>
      <t>Az önkormányzat  felújítási előirányzatai célonként</t>
    </r>
    <r>
      <rPr>
        <sz val="10"/>
        <rFont val="Arial"/>
        <family val="0"/>
      </rPr>
      <t xml:space="preserve"> </t>
    </r>
  </si>
  <si>
    <t>áfa</t>
  </si>
  <si>
    <t xml:space="preserve">C: </t>
  </si>
  <si>
    <t xml:space="preserve">D: </t>
  </si>
  <si>
    <t xml:space="preserve"> Sor-
szám</t>
  </si>
  <si>
    <t>alszám</t>
  </si>
  <si>
    <t>Bevételi jogcímek</t>
  </si>
  <si>
    <t>Rovat
száma</t>
  </si>
  <si>
    <t>Kötelező</t>
  </si>
  <si>
    <t>Önként</t>
  </si>
  <si>
    <t>Államigazgatási</t>
  </si>
  <si>
    <t>Összes
előirányzat</t>
  </si>
  <si>
    <t>Helyi önkormányzatok működésének általános támogatása</t>
  </si>
  <si>
    <t>B111</t>
  </si>
  <si>
    <t>a</t>
  </si>
  <si>
    <t>1. ből: Zöldteürlet gazdálkodás</t>
  </si>
  <si>
    <t>b</t>
  </si>
  <si>
    <t>1- ből: közvilágításra</t>
  </si>
  <si>
    <t>c</t>
  </si>
  <si>
    <t>1- ből köztemetőre</t>
  </si>
  <si>
    <t>d</t>
  </si>
  <si>
    <t>1. ből: Közutakra</t>
  </si>
  <si>
    <t>e</t>
  </si>
  <si>
    <t>1- ből Egyéb kötelező feladatokra</t>
  </si>
  <si>
    <t>Települési önkormányzatok egyes köznevelési feladatainak támogatása</t>
  </si>
  <si>
    <t>B112</t>
  </si>
  <si>
    <t>B113</t>
  </si>
  <si>
    <t>Települési önkormányzatok kulturális feladatainak támogatása</t>
  </si>
  <si>
    <t>B114</t>
  </si>
  <si>
    <t>B115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</si>
  <si>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</si>
  <si>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</si>
  <si>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</si>
  <si>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</si>
  <si>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</si>
  <si>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</si>
  <si>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</si>
  <si>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</si>
  <si>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</si>
  <si>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</si>
  <si>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</si>
  <si>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</si>
  <si>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</si>
  <si>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II.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</si>
  <si>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</si>
  <si>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</si>
  <si>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</si>
  <si>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</si>
  <si>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</si>
  <si>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</si>
  <si>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</si>
  <si>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</si>
  <si>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</si>
  <si>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</si>
  <si>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</si>
  <si>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(1+…+5)</t>
  </si>
  <si>
    <t>B2</t>
  </si>
  <si>
    <t>Magánszemélyek jövedelemadói</t>
  </si>
  <si>
    <t>B311</t>
  </si>
  <si>
    <t xml:space="preserve">Társaságok jövedelemadói </t>
  </si>
  <si>
    <t>B312</t>
  </si>
  <si>
    <t>IV.</t>
  </si>
  <si>
    <t>B31</t>
  </si>
  <si>
    <t>Szociális hozzájárulási adó és járulékok</t>
  </si>
  <si>
    <t>B32</t>
  </si>
  <si>
    <t>Bérhez és foglalkoztatáshoz kapcsolódó adók</t>
  </si>
  <si>
    <t>B33</t>
  </si>
  <si>
    <t>Vagyoni tipusú adók  - kommunális adó</t>
  </si>
  <si>
    <t>B34</t>
  </si>
  <si>
    <t>Értékesítési és forgalmi adók- iparűzési adó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</si>
  <si>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</si>
  <si>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</si>
  <si>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</si>
  <si>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</si>
  <si>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</si>
  <si>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</si>
  <si>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</si>
  <si>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</si>
  <si>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</si>
  <si>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>B35</t>
  </si>
  <si>
    <t>B36</t>
  </si>
  <si>
    <t>VI.</t>
  </si>
  <si>
    <t>Közhatalmi bevételek összesen: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</si>
  <si>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</si>
  <si>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</si>
  <si>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</si>
  <si>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</si>
  <si>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</si>
  <si>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</si>
  <si>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</si>
  <si>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bevételek: kocessziós díj, osztalék, vagyonbérbeadás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</si>
  <si>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</si>
  <si>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</si>
  <si>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</si>
  <si>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</si>
  <si>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</si>
  <si>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</si>
  <si>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</si>
  <si>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</si>
  <si>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Egyéb pénzügyi műveletek bevételei</t>
  </si>
  <si>
    <t>B409</t>
  </si>
  <si>
    <t>Egyéb működési bevételek: közterület haszonbérlet,teleház bevételei, sírhelymegváltás</t>
  </si>
  <si>
    <t>B410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</si>
  <si>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</si>
  <si>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</si>
  <si>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</si>
  <si>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</si>
  <si>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</si>
  <si>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</si>
  <si>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</si>
  <si>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</si>
  <si>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</si>
  <si>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</si>
  <si>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</si>
  <si>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VIII.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</si>
  <si>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</si>
  <si>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</si>
  <si>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</si>
  <si>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</si>
  <si>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</si>
  <si>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B63</t>
  </si>
  <si>
    <t>IX.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</si>
  <si>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</si>
  <si>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</si>
  <si>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</si>
  <si>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</si>
  <si>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</si>
  <si>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</si>
  <si>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</si>
  <si>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X.</t>
  </si>
  <si>
    <t>B7</t>
  </si>
  <si>
    <t>XI.</t>
  </si>
  <si>
    <t xml:space="preserve">Költségvetési bevételek összesen: 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</si>
  <si>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</si>
  <si>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</si>
  <si>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</si>
  <si>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</si>
  <si>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</si>
  <si>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</si>
  <si>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Forgatási célú belföldi értékpapírok beváltása, értékesítése</t>
  </si>
  <si>
    <t>B8121</t>
  </si>
  <si>
    <t>B8122</t>
  </si>
  <si>
    <t>B8123</t>
  </si>
  <si>
    <t>B8124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</si>
  <si>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</si>
  <si>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</si>
  <si>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</si>
  <si>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</si>
  <si>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</si>
  <si>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XIV.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</si>
  <si>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</si>
  <si>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</si>
  <si>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</si>
  <si>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</si>
  <si>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</si>
  <si>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</si>
  <si>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</si>
  <si>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B817</t>
  </si>
  <si>
    <t>Központi költségvetés sajátos finanszírozási bevételei</t>
  </si>
  <si>
    <t>B818</t>
  </si>
  <si>
    <t>B81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</si>
  <si>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</si>
  <si>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</si>
  <si>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</si>
  <si>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</si>
  <si>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</si>
  <si>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</si>
  <si>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</si>
  <si>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</si>
  <si>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</si>
  <si>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Finanszírozási bevételek összesen:</t>
  </si>
  <si>
    <t>B8</t>
  </si>
  <si>
    <t>XVIII</t>
  </si>
  <si>
    <t xml:space="preserve">Költségvetési bevételelek mindösszesen: </t>
  </si>
  <si>
    <t>1 ből - bírságok, pótlékok</t>
  </si>
  <si>
    <t>1-ből: - igazgatási szolgáltati díjak</t>
  </si>
  <si>
    <t>Sorszám</t>
  </si>
  <si>
    <t>Személyi és munkaadói juttatások</t>
  </si>
  <si>
    <t>Közhatalmi bevétel</t>
  </si>
  <si>
    <t xml:space="preserve"> Helyi önk.kieg.támogatása</t>
  </si>
  <si>
    <t>1- ből Kiegészítés</t>
  </si>
  <si>
    <t>Egyéb működési célú átvett pénzeszközök (Egyesület)</t>
  </si>
  <si>
    <t>Vagyoni tipusú adók  - telek adó</t>
  </si>
  <si>
    <t>041237 - Közfoglalkoztatási mintaprogram</t>
  </si>
  <si>
    <t>3-ból települési önk.szoc.feladatai</t>
  </si>
  <si>
    <t>3-ból rászoruló gyermekek szünidei étkezéae</t>
  </si>
  <si>
    <t>5 - ből Munkaügyi Központtól közfoglalkoztatásra</t>
  </si>
  <si>
    <t>5 - ből egyes jövedelempótló támogatások</t>
  </si>
  <si>
    <t>XV.</t>
  </si>
  <si>
    <t>előir.    Ft</t>
  </si>
  <si>
    <t>Ft</t>
  </si>
  <si>
    <t>Ft-ban</t>
  </si>
  <si>
    <t>Bevételek kötelező, önként vállalt és államigazgatási feladatok megosztásában forintban</t>
  </si>
  <si>
    <t>1- ből Lakott külterülettel kapcsolatos feladatok</t>
  </si>
  <si>
    <t xml:space="preserve">Összeg </t>
  </si>
  <si>
    <t>Ssz.</t>
  </si>
  <si>
    <t>Felújítási cél megnevezése</t>
  </si>
  <si>
    <t>Állami</t>
  </si>
  <si>
    <t>Tervezett</t>
  </si>
  <si>
    <t>Hozzájárulás önkormányzaton kívüli projekthez</t>
  </si>
  <si>
    <t>BxC/12</t>
  </si>
  <si>
    <t>I. A saját bevételek és az adósságot keletkeztető ügyletekből és kezességvállalásokból fennálló kötelezettségek aránya</t>
  </si>
  <si>
    <t>Kezességvállalással kapcsolatos megtérülés</t>
  </si>
  <si>
    <t>Részvények, részesedeések értékesítés</t>
  </si>
  <si>
    <t>II. Adósságot keletkeztető ügyletek</t>
  </si>
  <si>
    <t xml:space="preserve">pénzügyi lízing </t>
  </si>
  <si>
    <t>Fizetési kötelezettséggel csökkentett saját bevétel</t>
  </si>
  <si>
    <t xml:space="preserve">III. Az adósságot keletk. ügylet megkötését igénylő fejlesztési célok, valamint az adósságot keletk. ügyletek várható eü. összege </t>
  </si>
  <si>
    <t>Összesen: kiadások</t>
  </si>
  <si>
    <t>Ssz:</t>
  </si>
  <si>
    <t>Közvetett és közvetlen támogatások Ft-ban</t>
  </si>
  <si>
    <t>Ft -ban</t>
  </si>
  <si>
    <t>ÁH-n belüli pénzeszközátadások</t>
  </si>
  <si>
    <t xml:space="preserve">II. Egyéb működési kiadásokon belül Áh.-n kívülre átadott támogatások:   </t>
  </si>
  <si>
    <t>041232 - Téli közfoglalkoztatás</t>
  </si>
  <si>
    <t>082092 - 910502 Közművelődés</t>
  </si>
  <si>
    <t>013320 - 960302 Köztemető fenntartás</t>
  </si>
  <si>
    <t>Ellátotak pénzbeli juttatásai</t>
  </si>
  <si>
    <t xml:space="preserve"> Ft-ban</t>
  </si>
  <si>
    <t>064010 - Közvilágítás</t>
  </si>
  <si>
    <t>082044 - Könyvtári szolgáltatás</t>
  </si>
  <si>
    <t>f</t>
  </si>
  <si>
    <t>g</t>
  </si>
  <si>
    <t>Települési önkormányzatok szociális, gyermekjóléti és gyermekétkeztetési feladatainak támogatása</t>
  </si>
  <si>
    <t>Működési célú költségvetési támogatások és kiegészítő támogatások</t>
  </si>
  <si>
    <t>Elszámolásból származó bevételek</t>
  </si>
  <si>
    <t>Működési célú támogatások államháztartáson belülről (1+…+5)</t>
  </si>
  <si>
    <t>III.</t>
  </si>
  <si>
    <t>5 - ből Munkaügyi Központtól közfoglalkoztatásra (felhalmozási)</t>
  </si>
  <si>
    <t>Jövedelemadók (1+2)</t>
  </si>
  <si>
    <t>V.</t>
  </si>
  <si>
    <t>Termékek és szolgáltatások adói (1+…+9)</t>
  </si>
  <si>
    <t>Egyéb közhatalmi bevételek (a+b)</t>
  </si>
  <si>
    <t>Kamatbevételek és más nyereségjellegű bevételek</t>
  </si>
  <si>
    <t>Biztosító által fizetett kártérítés</t>
  </si>
  <si>
    <t>B411</t>
  </si>
  <si>
    <t>VII.</t>
  </si>
  <si>
    <t>Működési bevételek összesen (1+…+11)</t>
  </si>
  <si>
    <t>Működési bevétel</t>
  </si>
  <si>
    <t>Működési célú visszatérítendő támogatások, kölcsönök visszatérülése az Európai Uniótól</t>
  </si>
  <si>
    <t>Működési célú visszatérítendő támogatások, kölcsönök visszatérülése kormányoktól és más nemzetközi szervezetektől</t>
  </si>
  <si>
    <t>B64</t>
  </si>
  <si>
    <t>Működési célú átvett pénzeszközök (1+…+5)</t>
  </si>
  <si>
    <t>B65</t>
  </si>
  <si>
    <t>Felhalmozási célú visszatérítendő támogatások, kölcsönök visszatérülése az Európai Uniótól</t>
  </si>
  <si>
    <t>B74</t>
  </si>
  <si>
    <t>B75</t>
  </si>
  <si>
    <t>Felhalmozási bevételek összesen (1+…+5)</t>
  </si>
  <si>
    <t>Felhalmozási célú visszatérítendő támogatások, kölcsönök visszatérülése kormányoktól és más nemzetközi szervezetektől</t>
  </si>
  <si>
    <t>Felhalmozási célú átvett pénzeszközök (1+…+5)</t>
  </si>
  <si>
    <t>Működési célú átvett pénzeszköz</t>
  </si>
  <si>
    <t>Hosszú lejáratú hitelek, kölcsönök felvétele pénzügyi vállalkozástól</t>
  </si>
  <si>
    <t>Rövid lejáratú hitelek, kölcsönök felvétele pénzügyi vállalkozástól</t>
  </si>
  <si>
    <t>Hitel-, kölcsönfelvétel pénzügyi vállalkozástól (1+…+3)</t>
  </si>
  <si>
    <t>Éven belüli lejáratú belföldi értékpapírok kibocsátása</t>
  </si>
  <si>
    <t>Befektetési célú belföldi értékpapírok beváltása, értékesítése</t>
  </si>
  <si>
    <t>Éven túli lejáratú belföldi értékpapírok kibocsátása</t>
  </si>
  <si>
    <t>Belföldi értékpapírok bevételei (1+…+3)</t>
  </si>
  <si>
    <t>XII.</t>
  </si>
  <si>
    <t>XIII.</t>
  </si>
  <si>
    <t>Maradvány igénybevétele összesen (1+2)</t>
  </si>
  <si>
    <t>Lekötött bankbetétek megszüntetése</t>
  </si>
  <si>
    <t>Tulajdonosi kölcsönök bevételei</t>
  </si>
  <si>
    <t>B819</t>
  </si>
  <si>
    <t>Belföldi finanszírozás bevételei összesen (1+…+6)</t>
  </si>
  <si>
    <t>Forgatási célú külföldi értékpapírok beváltása, értékesítése</t>
  </si>
  <si>
    <t>Hitelek, kölcsönök felvétele külföldi kormányoktól és nemzetközi szervezetektől</t>
  </si>
  <si>
    <t>Hitelek, kölcsönök felvétele külföldi pénzintézetektől</t>
  </si>
  <si>
    <t>XVI.</t>
  </si>
  <si>
    <t>Külföldi finanszírozás bevételei összesen  (1+…+5)</t>
  </si>
  <si>
    <t>B825</t>
  </si>
  <si>
    <t>Váltóbevételek</t>
  </si>
  <si>
    <t>B84</t>
  </si>
  <si>
    <t>XVII.</t>
  </si>
  <si>
    <t>107060 Egyéb szociális pénzbeni és természetbeni ellátások, támogatások</t>
  </si>
  <si>
    <t>I. Támogatások, támogatásértékű kiadások működési</t>
  </si>
  <si>
    <t>084031 - Civil szervezetek támogatás</t>
  </si>
  <si>
    <t>104042 - Gyermekjóléti szolg.</t>
  </si>
  <si>
    <t>107060 - Egyéb szociális pénzbeni és természetbeni ellátások, támogatások</t>
  </si>
  <si>
    <t>072111 - Háziorvosi alapellátás</t>
  </si>
  <si>
    <t>066020 - Községgazdálkodás</t>
  </si>
  <si>
    <t xml:space="preserve">011130 - Igazgatási tev. </t>
  </si>
  <si>
    <t>045160 - Utak, hidak üzemeltetése</t>
  </si>
  <si>
    <t>041233 - Hosszabb időtartamú közfoglalkoztatás</t>
  </si>
  <si>
    <t>041231 - Rövid időtartamú közfoglalkoztatás</t>
  </si>
  <si>
    <t>063020 - Vízműkezelés</t>
  </si>
  <si>
    <t>081030 - Sportlétesítmény működtetése</t>
  </si>
  <si>
    <t>013350 - Az önkormányzati vagyonnal való gazdálkodással kapcsolatos feladatok</t>
  </si>
  <si>
    <t>082092 - 910502 Közművelődés - hagyományos közösségi kulturális értékek gondozása</t>
  </si>
  <si>
    <t>107054 - Családsegítés</t>
  </si>
  <si>
    <t>084070 - A fitalok táradalmi integrációját segítő struktúra, szakmai szolg. fejl.működt.</t>
  </si>
  <si>
    <t>045120 - Út, autópálya építése</t>
  </si>
  <si>
    <t>061020 - Lakóépület építése</t>
  </si>
  <si>
    <t>042130 - Növénytermesztés, állattenyésztés és kapcsolódó szolgáltatások</t>
  </si>
  <si>
    <t>063020 - Víztermelés, -kezelés, -ellátás</t>
  </si>
  <si>
    <t>081045 - Szabadidősport- (rekreációs sport-) tevékenység és támogatása</t>
  </si>
  <si>
    <t>082091 - Közművelődés - közösségi és társadalmi részvétel fejlesztése</t>
  </si>
  <si>
    <t>104037 - Intézményen kívüli gyermekétkeztetés</t>
  </si>
  <si>
    <t>084031 - Civil szervezetek támogatása</t>
  </si>
  <si>
    <t>Megelőleg. vissza</t>
  </si>
  <si>
    <t>Áht-on belüli megelőlegezések visszafizetése</t>
  </si>
  <si>
    <t>091140 - Óvodai nevelés, ellátás működtetési feladatai</t>
  </si>
  <si>
    <t>a) Intézményi beruházások</t>
  </si>
  <si>
    <t>Áht.belüli megelőlegezés</t>
  </si>
  <si>
    <t>AHT-n belüli megelőlegezés visszavizetése</t>
  </si>
  <si>
    <t>Felhalmozási célú hiteltörlesztés</t>
  </si>
  <si>
    <t>Batéi Közös Önkormányzati Hivatal 011130</t>
  </si>
  <si>
    <t>Baté Községi Önkormányzat</t>
  </si>
  <si>
    <t xml:space="preserve"> Kormányzati funkciók és szakfeladatok szerint</t>
  </si>
  <si>
    <t>045160 - Közutak, hidak, alagutak üzemeltetése, fenntartása</t>
  </si>
  <si>
    <t>074031 - Család és nővédelmi egészségügyi gondozás</t>
  </si>
  <si>
    <t>081041- Versenysport és utánpótlás nevelési tevékenység támogatása</t>
  </si>
  <si>
    <t>Az önkormányzat önállóan  működő és gazdálkodó költségvetési szerve külön alkot egy címet</t>
  </si>
  <si>
    <t xml:space="preserve">Batéi Közös Önkormányzati Hivatal </t>
  </si>
  <si>
    <t>011130 - Igazgatási tevékenység</t>
  </si>
  <si>
    <t>Az önkormányzat költségvetésében szereplő nem intézményi kiadások külön alkotnak címet</t>
  </si>
  <si>
    <t>Kiadások mindösszesen:</t>
  </si>
  <si>
    <t>II. Intézmények:</t>
  </si>
  <si>
    <t xml:space="preserve">Önkormányzat kiadásai összesen: </t>
  </si>
  <si>
    <t>Hivatal</t>
  </si>
  <si>
    <t>kis értékű tárgyi eszközök beszerzése</t>
  </si>
  <si>
    <t xml:space="preserve">Baté </t>
  </si>
  <si>
    <t>Intézmény:</t>
  </si>
  <si>
    <t>Intézmény összesen:</t>
  </si>
  <si>
    <t>Művelődési házak tev.</t>
  </si>
  <si>
    <t>Védőnői szolgálat</t>
  </si>
  <si>
    <t>Város- és községgazdálkodási sz.</t>
  </si>
  <si>
    <t>Baté</t>
  </si>
  <si>
    <t xml:space="preserve"> - ebből a Hivatal maradványa</t>
  </si>
  <si>
    <t>Batéi Közös Önkormányzati Hivatal bevételei és kiadásai Ft-ban</t>
  </si>
  <si>
    <t>Sszám:</t>
  </si>
  <si>
    <t>Szám</t>
  </si>
  <si>
    <t>Bevételi jogcím</t>
  </si>
  <si>
    <t>Települési önkormányzatok szociális gyermekjóléti és gyermekétkeztetési feladatainak támogatása</t>
  </si>
  <si>
    <t>Települési önkormányzatok szociális gyermekjóléti és gyermekétkeztetési feladatainak támogatása- kistelepülések szoc. Feladataihoz</t>
  </si>
  <si>
    <t>Működési célú központosított előirányzatok - lakott külterület</t>
  </si>
  <si>
    <t>Helyi önkormányzatok kiegészítő támogatásai - hiányra</t>
  </si>
  <si>
    <t>Működési célú támogatások államháztartáson belülről (4+…+5)</t>
  </si>
  <si>
    <t>12- ből egyes jövedelempótló támogatások</t>
  </si>
  <si>
    <t>18- ből Leader pályázatból Teleházra</t>
  </si>
  <si>
    <t>Jövedelemadók (1-2)</t>
  </si>
  <si>
    <t xml:space="preserve">Termékek és szolgáltatások adói (=1- 8) </t>
  </si>
  <si>
    <t xml:space="preserve">Egyéb közhatalmi bevételek </t>
  </si>
  <si>
    <t>Hivatal bevételei</t>
  </si>
  <si>
    <t>32-ből: egyéb közhatalmi</t>
  </si>
  <si>
    <t>32-ből Hivatal bevételei</t>
  </si>
  <si>
    <t>Kamatbevételek</t>
  </si>
  <si>
    <t>Egyéb működési bevételek</t>
  </si>
  <si>
    <t>Működési bevételek összesen:</t>
  </si>
  <si>
    <t>Felhalmozási bevételek összesen:</t>
  </si>
  <si>
    <t>Egyéb működési célú átvett pénzeszközök</t>
  </si>
  <si>
    <t xml:space="preserve">Működési célú átvett pénzeszközök Áh: kívül mind: </t>
  </si>
  <si>
    <t xml:space="preserve">Felhalmozási célú átvett pénzeszközök Áh kívül mind: </t>
  </si>
  <si>
    <t xml:space="preserve">Hosszú lejáratú hitelek, kölcsönök felvétele </t>
  </si>
  <si>
    <t xml:space="preserve">Rövid lejáratú hitelek, kölcsönök felvétele  </t>
  </si>
  <si>
    <t xml:space="preserve">Hitel-, kölcsönfelvétel államháztartáson kívülről összesen: 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</si>
  <si>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</si>
  <si>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</si>
  <si>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</si>
  <si>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>Belföldi értékpapírok bevételei összesen:</t>
  </si>
  <si>
    <t xml:space="preserve"> - 69-ből Hivatal működési célú pénzmadványa</t>
  </si>
  <si>
    <t xml:space="preserve"> - 69- ből Önkormányzat felhatalmozási célú pénzmaradványa értékpapírból</t>
  </si>
  <si>
    <t>Maradvány igénybevétele összesen:</t>
  </si>
  <si>
    <t>Betétek megszüntetése</t>
  </si>
  <si>
    <t>Belföldi finanszírozás bevételei összesen:</t>
  </si>
  <si>
    <t>Forgatási célú külföldi értékpapírok beváltása,  értékesítése</t>
  </si>
  <si>
    <t xml:space="preserve">Külföldi hitelek, kölcsönök felvétele </t>
  </si>
  <si>
    <t>Külföldi finanszírozás bevételei összesen:</t>
  </si>
  <si>
    <t xml:space="preserve">Költségvetési  és finanszírozási bevételelek mindösszesen: </t>
  </si>
  <si>
    <t>MŰKÖDÉSI KIADÁSOK</t>
  </si>
  <si>
    <t>Személyi kiadások</t>
  </si>
  <si>
    <t>Munkaadót terhelő járulékok</t>
  </si>
  <si>
    <t>Dologi jellegű kiadások</t>
  </si>
  <si>
    <t>Ellátottak pénzbeli jutattásai</t>
  </si>
  <si>
    <t>összesen</t>
  </si>
  <si>
    <t>létszám</t>
  </si>
  <si>
    <t xml:space="preserve">         011130 - Igazgatási tevékenység</t>
  </si>
  <si>
    <t>FELHALMOZÁSI KIADÁSOK</t>
  </si>
  <si>
    <t>Intézményi ber.</t>
  </si>
  <si>
    <t>felújítások</t>
  </si>
  <si>
    <t>Egyéb felhalmozási kiadás</t>
  </si>
  <si>
    <t>Mindösszesen</t>
  </si>
  <si>
    <t>Tartalékok</t>
  </si>
  <si>
    <t xml:space="preserve">Az önkormányzat összevont költségvetési mérlege </t>
  </si>
  <si>
    <t>Termékek és szolgáltatások adói (1+…+8)</t>
  </si>
  <si>
    <t>Működési bevételek összesen  (1+…+10)</t>
  </si>
  <si>
    <t>Felhalmozási bevételek összesen  (1+…+5)</t>
  </si>
  <si>
    <t>XVIII.</t>
  </si>
  <si>
    <t xml:space="preserve">Működési célú átvett pénzeszközök Áh-on kívül mind: </t>
  </si>
  <si>
    <t xml:space="preserve">Felhalmozási célú átvett pénzeszközök Áh-on kívül mind: </t>
  </si>
  <si>
    <t xml:space="preserve"> - 70-ből Hivatal működési célú pénzmadványa</t>
  </si>
  <si>
    <t>1. ből: Önkormányzati Hivatal támogatására</t>
  </si>
  <si>
    <t>h</t>
  </si>
  <si>
    <t>i</t>
  </si>
  <si>
    <t>5 - ből Védőnői szolgálatra MEP-től</t>
  </si>
  <si>
    <t>11- ből Hivatal bevételei</t>
  </si>
  <si>
    <t>11- ből Baté bevételei</t>
  </si>
  <si>
    <t>Térfigyelő kamera rendszer</t>
  </si>
  <si>
    <t>Képzéses téli I.</t>
  </si>
  <si>
    <t>Képzéses téli II.</t>
  </si>
  <si>
    <t>START - Mezőgazdaság 2017</t>
  </si>
  <si>
    <t xml:space="preserve"> - Igal és Környéke Alapszolgáltatási Központ Baté</t>
  </si>
  <si>
    <t xml:space="preserve"> - Mosdós óvoda- batéi tagóvodája </t>
  </si>
  <si>
    <t xml:space="preserve"> - belső ellenőrzésre </t>
  </si>
  <si>
    <t xml:space="preserve"> - Hulladékgazdálkodási társulásnak</t>
  </si>
  <si>
    <t xml:space="preserve"> - Katasztrófavédelmi Ig. - polgárvédelem</t>
  </si>
  <si>
    <t xml:space="preserve"> - Munka és Tűzvédelmi társulás Megye</t>
  </si>
  <si>
    <t xml:space="preserve"> - étkezési térítési díj átadása önkormányzatoknak (Nagyberki)</t>
  </si>
  <si>
    <t xml:space="preserve"> - Kaposvári Hunánszolg. (fogászati ügyelet)</t>
  </si>
  <si>
    <t>Zselici lámpások</t>
  </si>
  <si>
    <t xml:space="preserve"> - NEFELA (jégeső elhárítás)</t>
  </si>
  <si>
    <t xml:space="preserve"> - Kaposvölgyi Vízitársulat</t>
  </si>
  <si>
    <t>Beruházások Önkormányzat</t>
  </si>
  <si>
    <t xml:space="preserve">Önkormányzat összesen: </t>
  </si>
  <si>
    <t xml:space="preserve">Hivatal összesen: </t>
  </si>
  <si>
    <t>104037 Intézmények kívül gyermekétkeztetés</t>
  </si>
  <si>
    <t xml:space="preserve">106020- Lakásfenntartással, lakhatással kapcsolatos feladatok </t>
  </si>
  <si>
    <t>106020 lakásfenntartási támogatás</t>
  </si>
  <si>
    <t>1- ből Polgármesteri illetmény támogatása</t>
  </si>
  <si>
    <t>j</t>
  </si>
  <si>
    <t>1- ből ASP rendszer működtetése</t>
  </si>
  <si>
    <t>5 - ből Önkormányzatoktól Hivatalra átvett</t>
  </si>
  <si>
    <t>5 - ből BM támogatás utak felújítására</t>
  </si>
  <si>
    <t>Kavíz GFT</t>
  </si>
  <si>
    <t>START - Mezőgazdaság 2018</t>
  </si>
  <si>
    <t>Batéi  Közművelődési és Hagyományőrző Egyesület</t>
  </si>
  <si>
    <t>Batéi Romák Egyesülete</t>
  </si>
  <si>
    <t>Batéi Sportegyesület</t>
  </si>
  <si>
    <t>Batéi Polgárőr Egyesület</t>
  </si>
  <si>
    <t>Őszi Rózsák Nyugdíjas Klub</t>
  </si>
  <si>
    <t xml:space="preserve"> - Ösztöndíj és bérlettámogatás</t>
  </si>
  <si>
    <t>A költségvetési hiány belső finanszírozására szolgáló előző évek maradványa</t>
  </si>
  <si>
    <t>1. Működési célú maradvány igénybevétele</t>
  </si>
  <si>
    <t xml:space="preserve"> - ebből előző évi maradványból önkormányzati</t>
  </si>
  <si>
    <t>2. Felhalmozási célú maradvány igénybevétele</t>
  </si>
  <si>
    <t xml:space="preserve">   - ebből előző évi maradványból</t>
  </si>
  <si>
    <t>I. Működési célú maradvány igénybevétele</t>
  </si>
  <si>
    <t>II. Felhalmozási célú maradvány igénybevétele</t>
  </si>
  <si>
    <t xml:space="preserve"> - 1- ből Önkormányzat működési célú maradványa</t>
  </si>
  <si>
    <t xml:space="preserve"> - 1- ből Önkormányzat felhatalmozási célú maradványa </t>
  </si>
  <si>
    <t xml:space="preserve"> - 1- ből Hivatal működési célú maradványa</t>
  </si>
  <si>
    <t>19. melléklet a    2/2018.(II.20 .) önkormányzati rendelethez</t>
  </si>
  <si>
    <t>18. melléklet a(z)     2/2018.(II. 20.) önkormányzati rendelethez</t>
  </si>
  <si>
    <t>17. melléklet a(z)     2/2018(II.20 .) önkormányzati rendelethez</t>
  </si>
  <si>
    <t>16. melléklet a(z)    2/2018.(II.20 .) önkormányzati rendelethez</t>
  </si>
  <si>
    <t>15. melléklet a(z)      2/2018.(II.20 .) önkormányzati rendelethez</t>
  </si>
  <si>
    <t>14. melléklet a(z)     2/2018.(II.20 .) önkormányzati rendelethez</t>
  </si>
  <si>
    <t>13. melléklet a(z)     2/2018.(II.20 .) önkormányzati rendelethez</t>
  </si>
  <si>
    <t>11. melléklet a(z)    2/2018.(II.20 .) önkormányzati rendelethez</t>
  </si>
  <si>
    <t>12. melléklet a(z) 2/2018 (II. 20.) önkormányzati rendelethez</t>
  </si>
  <si>
    <t>10. melléklet a(z)    2/2018.(II.20 önkormányzati rendelethez</t>
  </si>
  <si>
    <t>9. melléklet a(z)   2/2018.(II. 20.) önkormányzati rendelethez</t>
  </si>
  <si>
    <t>8. melléklet a(z) 2/2018. (II.20 .) önkormányzati rendelethez</t>
  </si>
  <si>
    <t>7.  melléklet a(z)   2/2018.(II.20 .) önkormányzati rendelethez</t>
  </si>
  <si>
    <t>6.  melléklet a(z)  2/2018.(II.20 .) önkormányzati rendelethez</t>
  </si>
  <si>
    <t xml:space="preserve">5. melléklet a  2/2018.(II.20 .) önkormányzati rendeletethez: Az önkormányzat és a Hivatal bevételei összesítve  </t>
  </si>
  <si>
    <t>4. melléklet a(z)   2/2018.(II.20 .) önkormányzati rendelethez</t>
  </si>
  <si>
    <t>3. melléklet a(z)    2/2018.(II.20 .) önkormányzati rendelethez</t>
  </si>
  <si>
    <t>2. melléklet a(z)   2/2018.(II.20 .)önkormányzati rendelethez</t>
  </si>
  <si>
    <t>1. melléklet a(z) 2/2018.(II.20 .) önkormányzati rendelethez</t>
  </si>
  <si>
    <t xml:space="preserve">TOP óvodaTOP-1.4.1-15-SO1-2016-00041 </t>
  </si>
  <si>
    <t>Megállapított támogatás 2018. évben</t>
  </si>
  <si>
    <t xml:space="preserve">Óvoda felújítás TOP TOP-1.4.1-15-SO1-2016-00041 </t>
  </si>
  <si>
    <t>Tájház tető felújítása- Kistelepülések támogatásból</t>
  </si>
  <si>
    <t>Utak felújítása (Hársfa, Dózsa, Petőfi utca)BM pályázatból</t>
  </si>
  <si>
    <t>Fő utca járda kialakítása önerő</t>
  </si>
  <si>
    <t>Sportöltöző, konditerem önerő</t>
  </si>
  <si>
    <t>Közfoglalkoztatáshoz eszközök- pályázatból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</si>
</sst>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.0\ _F_t_-;\-* #,##0.0\ _F_t_-;_-* &quot;-&quot;??\ _F_t_-;_-@_-"/>
    <numFmt numFmtId="166" formatCode="_-* #,##0\ _F_t_-;\-* #,##0\ _F_t_-;_-* &quot;-&quot;??\ _F_t_-;_-@_-"/>
    <numFmt numFmtId="167" formatCode="0.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  <numFmt numFmtId="172" formatCode="_-* #,##0.00\ _F_t_-;\-* #,##0.00\ _F_t_-;_-* \-??\ _F_t_-;_-@_-"/>
    <numFmt numFmtId="173" formatCode="_-* #,##0\ _F_t_-;\-* #,##0\ _F_t_-;_-* \-??\ _F_t_-;_-@_-"/>
    <numFmt numFmtId="174" formatCode="#,##0.0"/>
  </numFmts>
  <fonts count="5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1"/>
      <name val="Arial"/>
      <family val="2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1" borderId="7" applyNumberFormat="0" applyFon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8" applyNumberFormat="0" applyAlignment="0" applyProtection="0"/>
    <xf numFmtId="0" fontId="49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9" borderId="1" applyNumberFormat="0" applyAlignment="0" applyProtection="0"/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56" applyNumberFormat="1" applyFont="1" applyFill="1" applyBorder="1" applyAlignment="1" applyProtection="1">
      <alignment horizontal="left"/>
      <protection/>
    </xf>
    <xf numFmtId="0" fontId="0" fillId="0" borderId="10" xfId="0" applyBorder="1" applyAlignment="1">
      <alignment wrapText="1"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2" fillId="0" borderId="10" xfId="54" applyFont="1" applyFill="1" applyBorder="1">
      <alignment/>
      <protection/>
    </xf>
    <xf numFmtId="3" fontId="2" fillId="0" borderId="10" xfId="54" applyNumberFormat="1" applyFont="1" applyFill="1" applyBorder="1">
      <alignment/>
      <protection/>
    </xf>
    <xf numFmtId="0" fontId="10" fillId="0" borderId="10" xfId="54" applyFont="1" applyBorder="1">
      <alignment/>
      <protection/>
    </xf>
    <xf numFmtId="3" fontId="17" fillId="0" borderId="10" xfId="54" applyNumberFormat="1" applyFont="1" applyFill="1" applyBorder="1">
      <alignment/>
      <protection/>
    </xf>
    <xf numFmtId="0" fontId="11" fillId="0" borderId="10" xfId="54" applyFont="1" applyBorder="1">
      <alignment/>
      <protection/>
    </xf>
    <xf numFmtId="3" fontId="4" fillId="0" borderId="10" xfId="54" applyNumberFormat="1" applyFont="1" applyFill="1" applyBorder="1">
      <alignment/>
      <protection/>
    </xf>
    <xf numFmtId="0" fontId="0" fillId="0" borderId="10" xfId="55" applyFont="1" applyFill="1" applyBorder="1" applyAlignment="1">
      <alignment/>
      <protection/>
    </xf>
    <xf numFmtId="3" fontId="0" fillId="0" borderId="10" xfId="54" applyNumberFormat="1" applyFont="1" applyFill="1" applyBorder="1">
      <alignment/>
      <protection/>
    </xf>
    <xf numFmtId="3" fontId="14" fillId="0" borderId="10" xfId="54" applyNumberFormat="1" applyFont="1" applyFill="1" applyBorder="1">
      <alignment/>
      <protection/>
    </xf>
    <xf numFmtId="0" fontId="15" fillId="0" borderId="10" xfId="54" applyFont="1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0" xfId="54" applyFont="1" applyBorder="1">
      <alignment/>
      <protection/>
    </xf>
    <xf numFmtId="0" fontId="0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56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Border="1" applyAlignment="1">
      <alignment horizontal="justify"/>
    </xf>
    <xf numFmtId="0" fontId="0" fillId="0" borderId="12" xfId="0" applyBorder="1" applyAlignment="1">
      <alignment/>
    </xf>
    <xf numFmtId="0" fontId="0" fillId="0" borderId="12" xfId="56" applyNumberFormat="1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left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1" fillId="0" borderId="12" xfId="56" applyNumberFormat="1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/>
      <protection/>
    </xf>
    <xf numFmtId="0" fontId="1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56" applyNumberFormat="1" applyFont="1" applyFill="1" applyBorder="1" applyAlignment="1" applyProtection="1">
      <alignment/>
      <protection/>
    </xf>
    <xf numFmtId="0" fontId="3" fillId="0" borderId="0" xfId="56" applyNumberFormat="1" applyFont="1" applyFill="1" applyBorder="1" applyAlignment="1" applyProtection="1">
      <alignment/>
      <protection/>
    </xf>
    <xf numFmtId="0" fontId="8" fillId="0" borderId="13" xfId="54" applyFont="1" applyFill="1" applyBorder="1" applyAlignment="1">
      <alignment horizontal="center" vertical="center"/>
      <protection/>
    </xf>
    <xf numFmtId="0" fontId="2" fillId="0" borderId="13" xfId="54" applyFont="1" applyFill="1" applyBorder="1">
      <alignment/>
      <protection/>
    </xf>
    <xf numFmtId="0" fontId="10" fillId="0" borderId="13" xfId="54" applyFont="1" applyBorder="1">
      <alignment/>
      <protection/>
    </xf>
    <xf numFmtId="0" fontId="11" fillId="0" borderId="13" xfId="54" applyFont="1" applyBorder="1">
      <alignment/>
      <protection/>
    </xf>
    <xf numFmtId="0" fontId="0" fillId="0" borderId="13" xfId="55" applyFont="1" applyFill="1" applyBorder="1" applyAlignment="1">
      <alignment/>
      <protection/>
    </xf>
    <xf numFmtId="0" fontId="0" fillId="0" borderId="13" xfId="55" applyFont="1" applyFill="1" applyBorder="1" applyAlignment="1">
      <alignment horizontal="left"/>
      <protection/>
    </xf>
    <xf numFmtId="0" fontId="12" fillId="0" borderId="13" xfId="54" applyFont="1" applyBorder="1">
      <alignment/>
      <protection/>
    </xf>
    <xf numFmtId="0" fontId="18" fillId="0" borderId="13" xfId="54" applyFont="1" applyBorder="1">
      <alignment/>
      <protection/>
    </xf>
    <xf numFmtId="0" fontId="4" fillId="0" borderId="13" xfId="54" applyFont="1" applyFill="1" applyBorder="1" applyAlignment="1">
      <alignment wrapText="1"/>
      <protection/>
    </xf>
    <xf numFmtId="0" fontId="4" fillId="0" borderId="13" xfId="54" applyFont="1" applyFill="1" applyBorder="1">
      <alignment/>
      <protection/>
    </xf>
    <xf numFmtId="0" fontId="0" fillId="0" borderId="15" xfId="0" applyFont="1" applyBorder="1" applyAlignment="1">
      <alignment horizontal="justify" wrapText="1"/>
    </xf>
    <xf numFmtId="0" fontId="0" fillId="0" borderId="16" xfId="0" applyFont="1" applyBorder="1" applyAlignment="1">
      <alignment horizontal="justify"/>
    </xf>
    <xf numFmtId="0" fontId="0" fillId="0" borderId="23" xfId="0" applyFont="1" applyFill="1" applyBorder="1" applyAlignment="1">
      <alignment horizontal="justify"/>
    </xf>
    <xf numFmtId="0" fontId="0" fillId="0" borderId="17" xfId="0" applyFont="1" applyBorder="1" applyAlignment="1">
      <alignment horizontal="justify"/>
    </xf>
    <xf numFmtId="0" fontId="1" fillId="0" borderId="14" xfId="0" applyFont="1" applyFill="1" applyBorder="1" applyAlignment="1">
      <alignment horizontal="justify"/>
    </xf>
    <xf numFmtId="0" fontId="0" fillId="0" borderId="16" xfId="0" applyFont="1" applyFill="1" applyBorder="1" applyAlignment="1">
      <alignment horizontal="justify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13" xfId="56" applyNumberFormat="1" applyFont="1" applyFill="1" applyBorder="1" applyAlignment="1" applyProtection="1">
      <alignment/>
      <protection/>
    </xf>
    <xf numFmtId="0" fontId="3" fillId="0" borderId="13" xfId="56" applyNumberFormat="1" applyFont="1" applyFill="1" applyBorder="1" applyAlignment="1" applyProtection="1">
      <alignment/>
      <protection/>
    </xf>
    <xf numFmtId="0" fontId="0" fillId="0" borderId="24" xfId="56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Border="1" applyAlignment="1">
      <alignment/>
    </xf>
    <xf numFmtId="0" fontId="1" fillId="0" borderId="25" xfId="0" applyFont="1" applyBorder="1" applyAlignment="1">
      <alignment/>
    </xf>
    <xf numFmtId="0" fontId="0" fillId="0" borderId="25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0" fontId="19" fillId="0" borderId="10" xfId="55" applyFont="1" applyFill="1" applyBorder="1" applyAlignment="1">
      <alignment/>
      <protection/>
    </xf>
    <xf numFmtId="0" fontId="0" fillId="0" borderId="0" xfId="0" applyAlignment="1">
      <alignment horizontal="right"/>
    </xf>
    <xf numFmtId="0" fontId="19" fillId="0" borderId="13" xfId="55" applyFont="1" applyFill="1" applyBorder="1" applyAlignment="1">
      <alignment/>
      <protection/>
    </xf>
    <xf numFmtId="0" fontId="0" fillId="0" borderId="0" xfId="0" applyFont="1" applyAlignment="1">
      <alignment horizontal="right"/>
    </xf>
    <xf numFmtId="166" fontId="0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/>
    </xf>
    <xf numFmtId="166" fontId="1" fillId="0" borderId="10" xfId="4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2" xfId="0" applyFill="1" applyBorder="1" applyAlignment="1">
      <alignment/>
    </xf>
    <xf numFmtId="0" fontId="1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0" fillId="0" borderId="2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Fill="1" applyBorder="1" applyAlignment="1">
      <alignment horizontal="justify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Border="1" applyAlignment="1">
      <alignment/>
    </xf>
    <xf numFmtId="0" fontId="1" fillId="0" borderId="48" xfId="0" applyFont="1" applyFill="1" applyBorder="1" applyAlignment="1">
      <alignment horizontal="justify"/>
    </xf>
    <xf numFmtId="0" fontId="1" fillId="0" borderId="49" xfId="0" applyFont="1" applyBorder="1" applyAlignment="1">
      <alignment/>
    </xf>
    <xf numFmtId="0" fontId="1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1" fillId="0" borderId="28" xfId="0" applyFont="1" applyBorder="1" applyAlignment="1">
      <alignment/>
    </xf>
    <xf numFmtId="0" fontId="1" fillId="0" borderId="30" xfId="0" applyFont="1" applyFill="1" applyBorder="1" applyAlignment="1">
      <alignment horizontal="justify"/>
    </xf>
    <xf numFmtId="0" fontId="0" fillId="0" borderId="10" xfId="0" applyFont="1" applyFill="1" applyBorder="1" applyAlignment="1">
      <alignment horizontal="left" vertical="center" wrapText="1"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3" xfId="40" applyNumberFormat="1" applyFont="1" applyBorder="1" applyAlignment="1">
      <alignment/>
    </xf>
    <xf numFmtId="166" fontId="0" fillId="0" borderId="10" xfId="40" applyNumberFormat="1" applyFont="1" applyFill="1" applyBorder="1" applyAlignment="1" applyProtection="1">
      <alignment/>
      <protection/>
    </xf>
    <xf numFmtId="166" fontId="0" fillId="0" borderId="10" xfId="40" applyNumberFormat="1" applyFont="1" applyBorder="1" applyAlignment="1">
      <alignment/>
    </xf>
    <xf numFmtId="166" fontId="0" fillId="0" borderId="13" xfId="40" applyNumberFormat="1" applyFont="1" applyBorder="1" applyAlignment="1">
      <alignment/>
    </xf>
    <xf numFmtId="166" fontId="1" fillId="0" borderId="10" xfId="40" applyNumberFormat="1" applyFont="1" applyFill="1" applyBorder="1" applyAlignment="1" applyProtection="1">
      <alignment/>
      <protection/>
    </xf>
    <xf numFmtId="166" fontId="1" fillId="0" borderId="13" xfId="4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0" xfId="56" applyNumberFormat="1" applyFont="1" applyFill="1" applyBorder="1" applyAlignment="1" applyProtection="1">
      <alignment horizontal="left"/>
      <protection/>
    </xf>
    <xf numFmtId="3" fontId="0" fillId="0" borderId="12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1" fillId="0" borderId="54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22" xfId="56" applyNumberFormat="1" applyFont="1" applyFill="1" applyBorder="1" applyAlignment="1" applyProtection="1">
      <alignment horizontal="left"/>
      <protection/>
    </xf>
    <xf numFmtId="0" fontId="0" fillId="0" borderId="55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Font="1" applyBorder="1" applyAlignment="1">
      <alignment wrapText="1"/>
    </xf>
    <xf numFmtId="173" fontId="0" fillId="0" borderId="10" xfId="40" applyNumberFormat="1" applyFont="1" applyBorder="1" applyAlignment="1">
      <alignment/>
    </xf>
    <xf numFmtId="16" fontId="0" fillId="0" borderId="0" xfId="0" applyNumberFormat="1" applyFont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21" xfId="0" applyFont="1" applyBorder="1" applyAlignment="1">
      <alignment/>
    </xf>
    <xf numFmtId="3" fontId="0" fillId="0" borderId="12" xfId="0" applyNumberFormat="1" applyFont="1" applyFill="1" applyBorder="1" applyAlignment="1">
      <alignment/>
    </xf>
    <xf numFmtId="166" fontId="1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 horizontal="right" vertical="center"/>
    </xf>
    <xf numFmtId="0" fontId="20" fillId="0" borderId="10" xfId="0" applyFont="1" applyBorder="1" applyAlignment="1">
      <alignment/>
    </xf>
    <xf numFmtId="3" fontId="20" fillId="0" borderId="10" xfId="0" applyNumberFormat="1" applyFont="1" applyBorder="1" applyAlignment="1">
      <alignment horizontal="right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9" fillId="0" borderId="13" xfId="0" applyFont="1" applyFill="1" applyBorder="1" applyAlignment="1" quotePrefix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2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 quotePrefix="1">
      <alignment horizontal="right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>
      <alignment horizontal="right" vertical="center"/>
    </xf>
    <xf numFmtId="3" fontId="8" fillId="0" borderId="12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9" fillId="32" borderId="13" xfId="0" applyFont="1" applyFill="1" applyBorder="1" applyAlignment="1" quotePrefix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ont="1" applyFill="1" applyBorder="1" applyAlignment="1">
      <alignment horizontal="left" vertical="center" wrapText="1"/>
    </xf>
    <xf numFmtId="0" fontId="9" fillId="32" borderId="10" xfId="0" applyFont="1" applyFill="1" applyBorder="1" applyAlignment="1">
      <alignment horizontal="left" vertical="center" wrapText="1"/>
    </xf>
    <xf numFmtId="3" fontId="9" fillId="32" borderId="10" xfId="0" applyNumberFormat="1" applyFont="1" applyFill="1" applyBorder="1" applyAlignment="1">
      <alignment horizontal="right" vertical="center" wrapText="1"/>
    </xf>
    <xf numFmtId="3" fontId="9" fillId="32" borderId="12" xfId="0" applyNumberFormat="1" applyFont="1" applyFill="1" applyBorder="1" applyAlignment="1">
      <alignment horizontal="right" vertical="center" wrapText="1"/>
    </xf>
    <xf numFmtId="3" fontId="9" fillId="32" borderId="10" xfId="0" applyNumberFormat="1" applyFont="1" applyFill="1" applyBorder="1" applyAlignment="1">
      <alignment horizontal="right" vertical="center"/>
    </xf>
    <xf numFmtId="0" fontId="8" fillId="32" borderId="13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0" fontId="8" fillId="32" borderId="10" xfId="0" applyFont="1" applyFill="1" applyBorder="1" applyAlignment="1">
      <alignment horizontal="left" vertical="center" wrapText="1"/>
    </xf>
    <xf numFmtId="3" fontId="8" fillId="32" borderId="10" xfId="0" applyNumberFormat="1" applyFont="1" applyFill="1" applyBorder="1" applyAlignment="1">
      <alignment horizontal="right" vertical="center" wrapText="1"/>
    </xf>
    <xf numFmtId="3" fontId="8" fillId="32" borderId="12" xfId="0" applyNumberFormat="1" applyFont="1" applyFill="1" applyBorder="1" applyAlignment="1">
      <alignment horizontal="right" vertical="center" wrapText="1"/>
    </xf>
    <xf numFmtId="0" fontId="1" fillId="32" borderId="10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center" vertical="center"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3" fontId="0" fillId="0" borderId="12" xfId="0" applyNumberForma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166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3" fontId="0" fillId="32" borderId="12" xfId="0" applyNumberFormat="1" applyFont="1" applyFill="1" applyBorder="1" applyAlignment="1">
      <alignment horizontal="right" vertical="center" wrapText="1"/>
    </xf>
    <xf numFmtId="3" fontId="0" fillId="32" borderId="10" xfId="0" applyNumberFormat="1" applyFont="1" applyFill="1" applyBorder="1" applyAlignment="1">
      <alignment horizontal="right" vertical="center"/>
    </xf>
    <xf numFmtId="3" fontId="1" fillId="32" borderId="1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6" fillId="0" borderId="22" xfId="54" applyFont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2" xfId="54" applyFont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top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58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PageLayoutView="0" workbookViewId="0" topLeftCell="A13">
      <selection activeCell="B22" sqref="B22"/>
    </sheetView>
  </sheetViews>
  <sheetFormatPr defaultColWidth="9.140625" defaultRowHeight="12.75"/>
  <cols>
    <col min="1" max="1" width="7.8515625" style="0" customWidth="1"/>
    <col min="2" max="2" width="77.7109375" style="0" customWidth="1"/>
  </cols>
  <sheetData>
    <row r="1" ht="12.75">
      <c r="B1" t="s">
        <v>688</v>
      </c>
    </row>
    <row r="2" ht="12.75">
      <c r="B2" s="1" t="s">
        <v>556</v>
      </c>
    </row>
    <row r="4" ht="12.75">
      <c r="B4" s="6" t="s">
        <v>72</v>
      </c>
    </row>
    <row r="5" spans="1:2" ht="12.75">
      <c r="A5" s="11" t="s">
        <v>111</v>
      </c>
      <c r="B5" s="11" t="s">
        <v>112</v>
      </c>
    </row>
    <row r="6" spans="1:2" ht="12.75">
      <c r="A6" s="11" t="s">
        <v>114</v>
      </c>
      <c r="B6" s="11" t="s">
        <v>113</v>
      </c>
    </row>
    <row r="7" spans="1:2" ht="25.5">
      <c r="A7" s="21">
        <v>1</v>
      </c>
      <c r="B7" s="93" t="s">
        <v>541</v>
      </c>
    </row>
    <row r="8" spans="1:2" ht="12.75">
      <c r="A8" s="11">
        <v>2</v>
      </c>
      <c r="B8" s="12" t="s">
        <v>535</v>
      </c>
    </row>
    <row r="9" spans="1:2" ht="12.75">
      <c r="A9" s="21">
        <v>3</v>
      </c>
      <c r="B9" s="14" t="s">
        <v>543</v>
      </c>
    </row>
    <row r="10" spans="1:2" ht="25.5">
      <c r="A10" s="11">
        <v>4</v>
      </c>
      <c r="B10" s="93" t="s">
        <v>544</v>
      </c>
    </row>
    <row r="11" spans="1:2" ht="12.75">
      <c r="A11" s="21">
        <v>5</v>
      </c>
      <c r="B11" s="12" t="s">
        <v>536</v>
      </c>
    </row>
    <row r="12" spans="1:2" ht="12.75">
      <c r="A12" s="11">
        <v>6</v>
      </c>
      <c r="B12" s="12" t="s">
        <v>537</v>
      </c>
    </row>
    <row r="13" spans="1:2" ht="12.75">
      <c r="A13" s="21">
        <v>7</v>
      </c>
      <c r="B13" s="14" t="s">
        <v>510</v>
      </c>
    </row>
    <row r="14" spans="1:2" ht="12.75">
      <c r="A14" s="11">
        <v>8</v>
      </c>
      <c r="B14" s="14" t="s">
        <v>445</v>
      </c>
    </row>
    <row r="15" spans="1:2" ht="12.75">
      <c r="A15" s="21">
        <v>9</v>
      </c>
      <c r="B15" s="14" t="s">
        <v>516</v>
      </c>
    </row>
    <row r="16" spans="1:2" ht="12.75">
      <c r="A16" s="11">
        <v>10</v>
      </c>
      <c r="B16" s="14" t="s">
        <v>513</v>
      </c>
    </row>
    <row r="17" spans="1:2" ht="12.75">
      <c r="A17" s="21">
        <v>11</v>
      </c>
      <c r="B17" s="14" t="s">
        <v>443</v>
      </c>
    </row>
    <row r="18" spans="1:2" ht="12.75">
      <c r="A18" s="11">
        <v>12</v>
      </c>
      <c r="B18" s="14" t="s">
        <v>512</v>
      </c>
    </row>
    <row r="19" spans="1:2" ht="12.75">
      <c r="A19" s="21">
        <v>13</v>
      </c>
      <c r="B19" s="14" t="s">
        <v>412</v>
      </c>
    </row>
    <row r="20" spans="1:2" ht="12.75">
      <c r="A20" s="11">
        <v>14</v>
      </c>
      <c r="B20" s="14" t="s">
        <v>522</v>
      </c>
    </row>
    <row r="21" spans="1:2" ht="12.75">
      <c r="A21" s="21">
        <v>15</v>
      </c>
      <c r="B21" s="14" t="s">
        <v>520</v>
      </c>
    </row>
    <row r="22" spans="1:2" ht="12.75">
      <c r="A22" s="11">
        <v>16</v>
      </c>
      <c r="B22" s="14" t="s">
        <v>538</v>
      </c>
    </row>
    <row r="23" spans="1:2" ht="12.75">
      <c r="A23" s="21">
        <v>17</v>
      </c>
      <c r="B23" s="176" t="s">
        <v>521</v>
      </c>
    </row>
    <row r="24" spans="1:2" ht="12.75">
      <c r="A24" s="11">
        <v>18</v>
      </c>
      <c r="B24" s="14" t="s">
        <v>523</v>
      </c>
    </row>
    <row r="25" spans="1:2" ht="12.75">
      <c r="A25" s="21">
        <v>19</v>
      </c>
      <c r="B25" s="14" t="s">
        <v>448</v>
      </c>
    </row>
    <row r="26" spans="1:2" ht="12.75">
      <c r="A26" s="11">
        <v>20</v>
      </c>
      <c r="B26" s="14" t="s">
        <v>509</v>
      </c>
    </row>
    <row r="27" spans="1:2" ht="12.75">
      <c r="A27" s="21">
        <v>21</v>
      </c>
      <c r="B27" s="14" t="s">
        <v>508</v>
      </c>
    </row>
    <row r="28" spans="1:2" ht="12.75">
      <c r="A28" s="11">
        <v>22</v>
      </c>
      <c r="B28" s="68" t="s">
        <v>539</v>
      </c>
    </row>
    <row r="29" spans="1:2" ht="12.75">
      <c r="A29" s="21">
        <v>23</v>
      </c>
      <c r="B29" s="176" t="s">
        <v>515</v>
      </c>
    </row>
    <row r="30" spans="1:2" ht="12.75">
      <c r="A30" s="11">
        <v>24</v>
      </c>
      <c r="B30" s="186" t="s">
        <v>540</v>
      </c>
    </row>
    <row r="31" spans="1:2" ht="12.75">
      <c r="A31" s="21">
        <v>25</v>
      </c>
      <c r="B31" s="176" t="s">
        <v>524</v>
      </c>
    </row>
    <row r="32" spans="1:2" ht="12.75">
      <c r="A32" s="11">
        <v>26</v>
      </c>
      <c r="B32" s="14" t="s">
        <v>449</v>
      </c>
    </row>
    <row r="33" spans="1:2" ht="12.75">
      <c r="A33" s="21">
        <v>27</v>
      </c>
      <c r="B33" s="14" t="s">
        <v>525</v>
      </c>
    </row>
    <row r="34" spans="1:2" ht="12.75">
      <c r="A34" s="11">
        <v>28</v>
      </c>
      <c r="B34" s="14" t="s">
        <v>517</v>
      </c>
    </row>
    <row r="35" spans="1:2" ht="12.75">
      <c r="A35" s="21">
        <v>29</v>
      </c>
      <c r="B35" s="14" t="s">
        <v>505</v>
      </c>
    </row>
    <row r="36" spans="1:2" ht="12.75">
      <c r="A36" s="11">
        <v>30</v>
      </c>
      <c r="B36" s="176" t="s">
        <v>519</v>
      </c>
    </row>
    <row r="37" spans="1:2" ht="12.75">
      <c r="A37" s="21">
        <v>31</v>
      </c>
      <c r="B37" s="176" t="s">
        <v>530</v>
      </c>
    </row>
    <row r="38" spans="1:2" ht="12.75">
      <c r="A38" s="11">
        <v>32</v>
      </c>
      <c r="B38" s="14" t="s">
        <v>526</v>
      </c>
    </row>
    <row r="39" spans="1:2" ht="12.75">
      <c r="A39" s="21">
        <v>33</v>
      </c>
      <c r="B39" s="14" t="s">
        <v>645</v>
      </c>
    </row>
    <row r="40" spans="1:2" ht="12.75">
      <c r="A40" s="11">
        <v>34</v>
      </c>
      <c r="B40" s="14" t="s">
        <v>507</v>
      </c>
    </row>
  </sheetData>
  <sheetProtection/>
  <printOptions/>
  <pageMargins left="0.75" right="0.75" top="1" bottom="1" header="0.5" footer="0.5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5.8515625" style="0" customWidth="1"/>
    <col min="2" max="2" width="50.7109375" style="0" customWidth="1"/>
    <col min="3" max="3" width="13.7109375" style="0" customWidth="1"/>
    <col min="4" max="4" width="15.00390625" style="0" customWidth="1"/>
    <col min="5" max="5" width="12.57421875" style="0" bestFit="1" customWidth="1"/>
    <col min="6" max="6" width="15.28125" style="0" bestFit="1" customWidth="1"/>
  </cols>
  <sheetData>
    <row r="1" ht="12.75">
      <c r="B1" s="1" t="s">
        <v>679</v>
      </c>
    </row>
    <row r="2" ht="12.75">
      <c r="C2" s="1" t="s">
        <v>556</v>
      </c>
    </row>
    <row r="3" spans="1:2" ht="12.75">
      <c r="A3" s="6" t="s">
        <v>140</v>
      </c>
      <c r="B3" s="2"/>
    </row>
    <row r="4" spans="2:6" ht="12.75">
      <c r="B4" t="s">
        <v>77</v>
      </c>
      <c r="C4" t="s">
        <v>112</v>
      </c>
      <c r="D4" t="s">
        <v>120</v>
      </c>
      <c r="E4" t="s">
        <v>119</v>
      </c>
      <c r="F4" t="s">
        <v>194</v>
      </c>
    </row>
    <row r="5" spans="1:6" ht="12.75">
      <c r="A5" s="12" t="s">
        <v>177</v>
      </c>
      <c r="B5" s="12" t="s">
        <v>641</v>
      </c>
      <c r="C5" s="12" t="s">
        <v>224</v>
      </c>
      <c r="D5" s="12" t="s">
        <v>225</v>
      </c>
      <c r="E5" s="22" t="s">
        <v>426</v>
      </c>
      <c r="F5" s="22" t="s">
        <v>98</v>
      </c>
    </row>
    <row r="6" spans="1:6" ht="12.75">
      <c r="A6" s="11">
        <v>1</v>
      </c>
      <c r="B6" s="14" t="s">
        <v>696</v>
      </c>
      <c r="C6" s="114"/>
      <c r="D6" s="114">
        <v>479509</v>
      </c>
      <c r="E6" s="114"/>
      <c r="F6" s="114">
        <f aca="true" t="shared" si="0" ref="F6:F13">SUM(C6:E6)</f>
        <v>479509</v>
      </c>
    </row>
    <row r="7" spans="1:6" ht="12.75">
      <c r="A7" s="11">
        <v>2</v>
      </c>
      <c r="B7" s="11" t="s">
        <v>230</v>
      </c>
      <c r="C7" s="114"/>
      <c r="D7" s="114">
        <v>129467</v>
      </c>
      <c r="E7" s="114"/>
      <c r="F7" s="114">
        <f t="shared" si="0"/>
        <v>129467</v>
      </c>
    </row>
    <row r="8" spans="1:6" ht="12.75">
      <c r="A8" s="11">
        <v>3</v>
      </c>
      <c r="B8" s="14" t="s">
        <v>626</v>
      </c>
      <c r="C8" s="114">
        <v>1732283</v>
      </c>
      <c r="D8" s="114"/>
      <c r="E8" s="114"/>
      <c r="F8" s="114">
        <f t="shared" si="0"/>
        <v>1732283</v>
      </c>
    </row>
    <row r="9" spans="1:6" ht="12.75">
      <c r="A9" s="11">
        <v>4</v>
      </c>
      <c r="B9" s="14" t="s">
        <v>230</v>
      </c>
      <c r="C9" s="114">
        <v>467717</v>
      </c>
      <c r="D9" s="114"/>
      <c r="E9" s="114"/>
      <c r="F9" s="114">
        <f t="shared" si="0"/>
        <v>467717</v>
      </c>
    </row>
    <row r="10" spans="1:6" ht="12.75">
      <c r="A10" s="11">
        <v>5</v>
      </c>
      <c r="B10" s="14" t="s">
        <v>695</v>
      </c>
      <c r="C10" s="114">
        <v>1181102</v>
      </c>
      <c r="D10" s="114"/>
      <c r="E10" s="114"/>
      <c r="F10" s="114">
        <f t="shared" si="0"/>
        <v>1181102</v>
      </c>
    </row>
    <row r="11" spans="1:6" ht="12.75">
      <c r="A11" s="11">
        <v>6</v>
      </c>
      <c r="B11" s="14" t="s">
        <v>230</v>
      </c>
      <c r="C11" s="114">
        <v>318898</v>
      </c>
      <c r="D11" s="114"/>
      <c r="E11" s="114"/>
      <c r="F11" s="114">
        <f t="shared" si="0"/>
        <v>318898</v>
      </c>
    </row>
    <row r="12" spans="1:6" ht="12.75">
      <c r="A12" s="11">
        <v>7</v>
      </c>
      <c r="B12" s="14" t="s">
        <v>694</v>
      </c>
      <c r="C12" s="114">
        <v>787402</v>
      </c>
      <c r="D12" s="114"/>
      <c r="E12" s="114"/>
      <c r="F12" s="114">
        <f t="shared" si="0"/>
        <v>787402</v>
      </c>
    </row>
    <row r="13" spans="1:6" ht="12.75">
      <c r="A13" s="11">
        <v>8</v>
      </c>
      <c r="B13" s="14" t="s">
        <v>230</v>
      </c>
      <c r="C13" s="114">
        <v>212598</v>
      </c>
      <c r="D13" s="114"/>
      <c r="E13" s="114"/>
      <c r="F13" s="114">
        <f t="shared" si="0"/>
        <v>212598</v>
      </c>
    </row>
    <row r="14" spans="1:6" ht="12.75">
      <c r="A14" s="11">
        <v>9</v>
      </c>
      <c r="B14" s="12" t="s">
        <v>642</v>
      </c>
      <c r="C14" s="115">
        <f>SUM(C6:C13)</f>
        <v>4700000</v>
      </c>
      <c r="D14" s="115">
        <f>SUM(D6:D11)</f>
        <v>608976</v>
      </c>
      <c r="E14" s="115">
        <f>SUM(E6:E11)</f>
        <v>0</v>
      </c>
      <c r="F14" s="115">
        <f>SUM(F6:F13)</f>
        <v>5308976</v>
      </c>
    </row>
    <row r="15" ht="12.75">
      <c r="A15" s="15"/>
    </row>
    <row r="16" ht="12.75">
      <c r="A16" s="15"/>
    </row>
    <row r="17" spans="1:6" ht="12.75">
      <c r="A17" s="11">
        <v>10</v>
      </c>
      <c r="B17" s="12" t="s">
        <v>548</v>
      </c>
      <c r="C17" s="114"/>
      <c r="D17" s="114"/>
      <c r="E17" s="114"/>
      <c r="F17" s="114"/>
    </row>
    <row r="18" spans="1:6" ht="12.75">
      <c r="A18" s="38">
        <v>11</v>
      </c>
      <c r="B18" s="11" t="s">
        <v>549</v>
      </c>
      <c r="C18" s="114"/>
      <c r="D18" s="114"/>
      <c r="E18" s="114">
        <v>314961</v>
      </c>
      <c r="F18" s="114"/>
    </row>
    <row r="19" spans="1:6" ht="12.75">
      <c r="A19" s="11">
        <v>12</v>
      </c>
      <c r="B19" s="11" t="s">
        <v>230</v>
      </c>
      <c r="C19" s="114"/>
      <c r="D19" s="114"/>
      <c r="E19" s="114">
        <v>85039</v>
      </c>
      <c r="F19" s="114"/>
    </row>
    <row r="20" spans="1:6" ht="12.75">
      <c r="A20" s="38">
        <v>13</v>
      </c>
      <c r="B20" s="11" t="s">
        <v>643</v>
      </c>
      <c r="C20" s="114">
        <v>0</v>
      </c>
      <c r="D20" s="114">
        <v>0</v>
      </c>
      <c r="E20" s="114">
        <f>SUM(E18:E19)</f>
        <v>400000</v>
      </c>
      <c r="F20" s="114">
        <f>SUM(C20:E20)</f>
        <v>400000</v>
      </c>
    </row>
    <row r="21" spans="1:6" ht="12.75">
      <c r="A21" s="11">
        <v>14</v>
      </c>
      <c r="B21" s="12" t="s">
        <v>109</v>
      </c>
      <c r="C21" s="116">
        <f>C14+C20</f>
        <v>4700000</v>
      </c>
      <c r="D21" s="116">
        <f>D14+D20</f>
        <v>608976</v>
      </c>
      <c r="E21" s="116">
        <f>E14+E20</f>
        <v>400000</v>
      </c>
      <c r="F21" s="116">
        <f>F14+F20</f>
        <v>5708976</v>
      </c>
    </row>
    <row r="22" spans="1:4" ht="12.75">
      <c r="A22" s="15"/>
      <c r="B22" s="15"/>
      <c r="C22" s="15"/>
      <c r="D22" s="15"/>
    </row>
    <row r="23" spans="1:4" ht="12.75">
      <c r="A23" s="15"/>
      <c r="B23" s="16"/>
      <c r="C23" s="16"/>
      <c r="D23" s="15"/>
    </row>
    <row r="24" spans="1:4" ht="12.75">
      <c r="A24" s="15"/>
      <c r="B24" s="15"/>
      <c r="C24" s="15"/>
      <c r="D24" s="15"/>
    </row>
    <row r="25" spans="1:4" ht="12.75">
      <c r="A25" s="15"/>
      <c r="B25" s="16"/>
      <c r="C25" s="235"/>
      <c r="D25" s="15"/>
    </row>
    <row r="26" spans="1:4" ht="12.75">
      <c r="A26" s="15"/>
      <c r="B26" s="15"/>
      <c r="C26" s="15"/>
      <c r="D26" s="15"/>
    </row>
    <row r="27" spans="1:4" ht="12.75">
      <c r="A27" s="15"/>
      <c r="B27" s="15"/>
      <c r="C27" s="15"/>
      <c r="D27" s="15"/>
    </row>
    <row r="28" spans="1:4" ht="12.75">
      <c r="A28" s="15"/>
      <c r="B28" s="15"/>
      <c r="C28" s="16"/>
      <c r="D28" s="15"/>
    </row>
    <row r="29" spans="1:4" ht="12.75">
      <c r="A29" s="15"/>
      <c r="B29" s="15"/>
      <c r="C29" s="15"/>
      <c r="D29" s="15"/>
    </row>
    <row r="30" spans="1:4" ht="12.75">
      <c r="A30" s="15"/>
      <c r="B30" s="16"/>
      <c r="C30" s="16"/>
      <c r="D30" s="1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C20" sqref="C20"/>
    </sheetView>
  </sheetViews>
  <sheetFormatPr defaultColWidth="9.140625" defaultRowHeight="12.75"/>
  <cols>
    <col min="2" max="2" width="37.140625" style="0" customWidth="1"/>
    <col min="3" max="3" width="33.28125" style="0" customWidth="1"/>
    <col min="5" max="5" width="12.00390625" style="0" customWidth="1"/>
    <col min="6" max="7" width="13.7109375" style="0" bestFit="1" customWidth="1"/>
    <col min="8" max="8" width="39.00390625" style="0" customWidth="1"/>
  </cols>
  <sheetData>
    <row r="1" ht="12.75">
      <c r="C1" s="1" t="s">
        <v>677</v>
      </c>
    </row>
    <row r="3" ht="12.75">
      <c r="B3" s="1" t="s">
        <v>556</v>
      </c>
    </row>
    <row r="4" spans="2:8" ht="12.75">
      <c r="B4" s="6" t="s">
        <v>84</v>
      </c>
      <c r="H4" s="113" t="s">
        <v>420</v>
      </c>
    </row>
    <row r="6" spans="2:8" ht="12.75">
      <c r="B6" t="s">
        <v>77</v>
      </c>
      <c r="C6" t="s">
        <v>165</v>
      </c>
      <c r="D6" t="s">
        <v>120</v>
      </c>
      <c r="E6" t="s">
        <v>121</v>
      </c>
      <c r="F6" t="s">
        <v>174</v>
      </c>
      <c r="G6" t="s">
        <v>175</v>
      </c>
      <c r="H6" t="s">
        <v>176</v>
      </c>
    </row>
    <row r="7" spans="1:8" ht="12.75">
      <c r="A7" s="252" t="s">
        <v>405</v>
      </c>
      <c r="B7" s="252" t="s">
        <v>2</v>
      </c>
      <c r="C7" s="254" t="s">
        <v>690</v>
      </c>
      <c r="D7" s="252" t="s">
        <v>427</v>
      </c>
      <c r="E7" s="249" t="s">
        <v>211</v>
      </c>
      <c r="F7" s="250"/>
      <c r="G7" s="251"/>
      <c r="H7" s="252" t="s">
        <v>428</v>
      </c>
    </row>
    <row r="8" spans="1:8" ht="12.75">
      <c r="A8" s="253"/>
      <c r="B8" s="253"/>
      <c r="C8" s="255"/>
      <c r="D8" s="253"/>
      <c r="E8" s="117" t="s">
        <v>141</v>
      </c>
      <c r="F8" s="117" t="s">
        <v>142</v>
      </c>
      <c r="G8" s="117" t="s">
        <v>143</v>
      </c>
      <c r="H8" s="255"/>
    </row>
    <row r="9" spans="1:8" ht="12.75">
      <c r="A9" s="11">
        <v>1</v>
      </c>
      <c r="B9" s="12" t="s">
        <v>3</v>
      </c>
      <c r="C9" s="11"/>
      <c r="D9" s="11"/>
      <c r="E9" s="11"/>
      <c r="F9" s="11"/>
      <c r="G9" s="11"/>
      <c r="H9" s="11"/>
    </row>
    <row r="10" spans="1:8" ht="12.75">
      <c r="A10" s="11">
        <v>2</v>
      </c>
      <c r="B10" s="11"/>
      <c r="C10" s="11"/>
      <c r="D10" s="11"/>
      <c r="E10" s="11"/>
      <c r="F10" s="11"/>
      <c r="G10" s="11"/>
      <c r="H10" s="11"/>
    </row>
    <row r="11" spans="1:8" ht="12.75">
      <c r="A11" s="11">
        <v>3</v>
      </c>
      <c r="B11" s="11" t="s">
        <v>88</v>
      </c>
      <c r="C11" s="11">
        <f aca="true" t="shared" si="0" ref="C11:H11">SUM(C9:C10)</f>
        <v>0</v>
      </c>
      <c r="D11" s="11">
        <f t="shared" si="0"/>
        <v>0</v>
      </c>
      <c r="E11" s="11">
        <f t="shared" si="0"/>
        <v>0</v>
      </c>
      <c r="F11" s="11">
        <f t="shared" si="0"/>
        <v>0</v>
      </c>
      <c r="G11" s="11">
        <f t="shared" si="0"/>
        <v>0</v>
      </c>
      <c r="H11" s="11">
        <f t="shared" si="0"/>
        <v>0</v>
      </c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1">
        <v>4</v>
      </c>
      <c r="B13" s="12" t="s">
        <v>4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</row>
    <row r="14" spans="1:8" ht="12.75">
      <c r="A14" s="11">
        <v>5</v>
      </c>
      <c r="B14" s="14" t="s">
        <v>689</v>
      </c>
      <c r="C14" s="114"/>
      <c r="D14" s="114"/>
      <c r="E14" s="114"/>
      <c r="F14" s="114">
        <v>80367130</v>
      </c>
      <c r="G14" s="114"/>
      <c r="H14" s="11"/>
    </row>
    <row r="15" spans="1:8" ht="12.75">
      <c r="A15" s="11">
        <v>6</v>
      </c>
      <c r="B15" s="12" t="s">
        <v>88</v>
      </c>
      <c r="C15" s="114">
        <f aca="true" t="shared" si="1" ref="C15:H15">SUM(C13:C14)</f>
        <v>0</v>
      </c>
      <c r="D15" s="114">
        <f t="shared" si="1"/>
        <v>0</v>
      </c>
      <c r="E15" s="114">
        <f t="shared" si="1"/>
        <v>0</v>
      </c>
      <c r="F15" s="114">
        <v>80367130</v>
      </c>
      <c r="G15" s="114"/>
      <c r="H15" s="11">
        <f t="shared" si="1"/>
        <v>0</v>
      </c>
    </row>
  </sheetData>
  <sheetProtection/>
  <mergeCells count="6">
    <mergeCell ref="E7:G7"/>
    <mergeCell ref="A7:A8"/>
    <mergeCell ref="B7:B8"/>
    <mergeCell ref="C7:C8"/>
    <mergeCell ref="D7:D8"/>
    <mergeCell ref="H7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30.00390625" style="0" customWidth="1"/>
  </cols>
  <sheetData>
    <row r="1" ht="12.75">
      <c r="B1" s="1" t="s">
        <v>678</v>
      </c>
    </row>
    <row r="2" ht="12.75">
      <c r="C2" t="s">
        <v>550</v>
      </c>
    </row>
    <row r="3" ht="12.75">
      <c r="B3" s="6" t="s">
        <v>81</v>
      </c>
    </row>
    <row r="4" spans="1:3" ht="12.75">
      <c r="A4" t="s">
        <v>116</v>
      </c>
      <c r="B4" s="6" t="s">
        <v>117</v>
      </c>
      <c r="C4" t="s">
        <v>118</v>
      </c>
    </row>
    <row r="5" spans="1:4" ht="12.75">
      <c r="A5" s="11" t="s">
        <v>114</v>
      </c>
      <c r="B5" s="12" t="s">
        <v>2</v>
      </c>
      <c r="C5" s="12" t="s">
        <v>82</v>
      </c>
      <c r="D5" s="6"/>
    </row>
    <row r="6" spans="1:3" ht="12.75">
      <c r="A6" s="11">
        <v>1</v>
      </c>
      <c r="B6" s="12" t="s">
        <v>551</v>
      </c>
      <c r="C6" s="11"/>
    </row>
    <row r="7" spans="1:3" ht="12.75">
      <c r="A7" s="11">
        <v>2</v>
      </c>
      <c r="B7" s="11" t="s">
        <v>548</v>
      </c>
      <c r="C7" s="11">
        <v>20</v>
      </c>
    </row>
    <row r="8" spans="1:3" ht="12.75">
      <c r="A8" s="11"/>
      <c r="B8" s="11"/>
      <c r="C8" s="11"/>
    </row>
    <row r="9" spans="1:3" ht="12.75">
      <c r="A9" s="11">
        <v>3</v>
      </c>
      <c r="B9" s="12" t="s">
        <v>552</v>
      </c>
      <c r="C9" s="12">
        <v>20</v>
      </c>
    </row>
    <row r="10" spans="1:3" ht="12.75">
      <c r="A10" s="11"/>
      <c r="B10" s="11"/>
      <c r="C10" s="11"/>
    </row>
    <row r="11" spans="1:3" ht="12.75">
      <c r="A11" s="11">
        <v>4</v>
      </c>
      <c r="B11" s="12" t="s">
        <v>101</v>
      </c>
      <c r="C11" s="11"/>
    </row>
    <row r="12" spans="1:3" ht="12.75">
      <c r="A12" s="11">
        <v>5</v>
      </c>
      <c r="B12" s="11" t="s">
        <v>102</v>
      </c>
      <c r="C12" s="11">
        <v>1</v>
      </c>
    </row>
    <row r="13" spans="1:3" ht="12.75">
      <c r="A13" s="11">
        <v>6</v>
      </c>
      <c r="B13" s="11" t="s">
        <v>553</v>
      </c>
      <c r="C13" s="11">
        <v>1</v>
      </c>
    </row>
    <row r="14" spans="1:3" ht="12.75">
      <c r="A14" s="11">
        <v>7</v>
      </c>
      <c r="B14" s="11" t="s">
        <v>554</v>
      </c>
      <c r="C14" s="11">
        <v>1</v>
      </c>
    </row>
    <row r="15" spans="1:3" ht="12.75">
      <c r="A15" s="11">
        <v>8</v>
      </c>
      <c r="B15" s="11" t="s">
        <v>555</v>
      </c>
      <c r="C15" s="11">
        <v>0</v>
      </c>
    </row>
    <row r="16" spans="1:3" ht="12.75">
      <c r="A16" s="11">
        <v>9</v>
      </c>
      <c r="B16" s="12" t="s">
        <v>71</v>
      </c>
      <c r="C16" s="12">
        <f>SUM(C12:C15)</f>
        <v>3</v>
      </c>
    </row>
    <row r="17" spans="1:3" ht="12.75">
      <c r="A17" s="11"/>
      <c r="B17" s="11"/>
      <c r="C17" s="11"/>
    </row>
    <row r="18" spans="1:3" ht="12.75">
      <c r="A18" s="11">
        <v>10</v>
      </c>
      <c r="B18" s="12" t="s">
        <v>103</v>
      </c>
      <c r="C18" s="12">
        <v>24</v>
      </c>
    </row>
    <row r="20" spans="2:9" ht="12.75">
      <c r="B20" s="6"/>
      <c r="C20" s="6"/>
      <c r="D20" s="6"/>
      <c r="E20" s="6"/>
      <c r="F20" s="6"/>
      <c r="G20" s="6"/>
      <c r="H20" s="6"/>
      <c r="I2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12" sqref="C12"/>
    </sheetView>
  </sheetViews>
  <sheetFormatPr defaultColWidth="9.140625" defaultRowHeight="12.75"/>
  <cols>
    <col min="2" max="2" width="44.7109375" style="0" bestFit="1" customWidth="1"/>
    <col min="5" max="5" width="10.28125" style="0" customWidth="1"/>
  </cols>
  <sheetData>
    <row r="1" ht="12.75">
      <c r="B1" s="1" t="s">
        <v>676</v>
      </c>
    </row>
    <row r="2" ht="12.75">
      <c r="C2" s="1" t="s">
        <v>556</v>
      </c>
    </row>
    <row r="3" ht="12.75">
      <c r="B3" s="6" t="s">
        <v>83</v>
      </c>
    </row>
    <row r="4" spans="1:5" ht="12.75">
      <c r="A4" t="s">
        <v>228</v>
      </c>
      <c r="B4" t="s">
        <v>77</v>
      </c>
      <c r="C4" t="s">
        <v>165</v>
      </c>
      <c r="D4" t="s">
        <v>120</v>
      </c>
      <c r="E4" t="s">
        <v>121</v>
      </c>
    </row>
    <row r="5" spans="1:5" ht="12.75">
      <c r="A5" s="11">
        <v>1</v>
      </c>
      <c r="B5" s="12" t="s">
        <v>216</v>
      </c>
      <c r="C5" s="12" t="s">
        <v>82</v>
      </c>
      <c r="D5" s="12" t="s">
        <v>147</v>
      </c>
      <c r="E5" s="12" t="s">
        <v>217</v>
      </c>
    </row>
    <row r="6" spans="1:5" ht="12.75">
      <c r="A6" s="11">
        <v>2</v>
      </c>
      <c r="B6" s="12" t="s">
        <v>210</v>
      </c>
      <c r="C6" s="12"/>
      <c r="D6" s="12"/>
      <c r="E6" s="12" t="s">
        <v>429</v>
      </c>
    </row>
    <row r="7" spans="1:5" ht="12.75">
      <c r="A7" s="11">
        <v>3</v>
      </c>
      <c r="B7" s="68" t="s">
        <v>627</v>
      </c>
      <c r="C7" s="11">
        <v>1</v>
      </c>
      <c r="D7" s="11">
        <v>1.5</v>
      </c>
      <c r="E7" s="106">
        <f>C7*D7/12</f>
        <v>0.125</v>
      </c>
    </row>
    <row r="8" spans="1:5" ht="12.75">
      <c r="A8" s="11">
        <v>4</v>
      </c>
      <c r="B8" s="68" t="s">
        <v>628</v>
      </c>
      <c r="C8" s="11">
        <v>1</v>
      </c>
      <c r="D8" s="11">
        <v>4</v>
      </c>
      <c r="E8" s="106">
        <f>C8*D8/12</f>
        <v>0.3333333333333333</v>
      </c>
    </row>
    <row r="9" spans="1:5" ht="12.75">
      <c r="A9" s="11">
        <v>5</v>
      </c>
      <c r="B9" s="68" t="s">
        <v>628</v>
      </c>
      <c r="C9" s="11">
        <v>4</v>
      </c>
      <c r="D9" s="11">
        <v>1</v>
      </c>
      <c r="E9" s="106">
        <f>C9*D9/12</f>
        <v>0.3333333333333333</v>
      </c>
    </row>
    <row r="10" spans="1:5" ht="12.75">
      <c r="A10" s="11">
        <v>6</v>
      </c>
      <c r="B10" s="68" t="s">
        <v>629</v>
      </c>
      <c r="C10" s="11">
        <v>11</v>
      </c>
      <c r="D10" s="11">
        <v>3</v>
      </c>
      <c r="E10" s="106">
        <f>C10*D10/12</f>
        <v>2.75</v>
      </c>
    </row>
    <row r="11" spans="1:5" ht="12.75">
      <c r="A11" s="11">
        <v>7</v>
      </c>
      <c r="B11" s="68" t="s">
        <v>653</v>
      </c>
      <c r="C11" s="23">
        <v>11</v>
      </c>
      <c r="D11" s="11">
        <v>9</v>
      </c>
      <c r="E11" s="106">
        <f>C11*D11/12</f>
        <v>8.25</v>
      </c>
    </row>
    <row r="12" spans="1:5" ht="12.75">
      <c r="A12" s="11">
        <v>8</v>
      </c>
      <c r="B12" s="22" t="s">
        <v>71</v>
      </c>
      <c r="C12" s="12">
        <f>SUM(C7:C11)</f>
        <v>28</v>
      </c>
      <c r="D12" s="12">
        <f>SUM(D7:D11)</f>
        <v>18.5</v>
      </c>
      <c r="E12" s="107">
        <f>SUM(E7:E11)</f>
        <v>11.791666666666666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5.00390625" style="0" customWidth="1"/>
    <col min="2" max="2" width="46.28125" style="0" customWidth="1"/>
    <col min="3" max="3" width="12.8515625" style="0" customWidth="1"/>
  </cols>
  <sheetData>
    <row r="1" ht="12.75">
      <c r="B1" s="1" t="s">
        <v>675</v>
      </c>
    </row>
    <row r="3" spans="2:3" ht="12.75">
      <c r="B3" s="1" t="s">
        <v>556</v>
      </c>
      <c r="C3" s="1" t="s">
        <v>420</v>
      </c>
    </row>
    <row r="4" spans="2:12" ht="27.75" customHeight="1">
      <c r="B4" s="259" t="s">
        <v>430</v>
      </c>
      <c r="C4" s="259"/>
      <c r="D4" s="259"/>
      <c r="E4" s="259"/>
      <c r="F4" s="259"/>
      <c r="L4" s="2"/>
    </row>
    <row r="5" spans="2:3" ht="13.5" thickBot="1">
      <c r="B5" t="s">
        <v>77</v>
      </c>
      <c r="C5" t="s">
        <v>165</v>
      </c>
    </row>
    <row r="6" spans="1:3" ht="13.5" thickBot="1">
      <c r="A6" s="121">
        <v>1</v>
      </c>
      <c r="B6" s="48" t="s">
        <v>187</v>
      </c>
      <c r="C6" s="48">
        <v>2017</v>
      </c>
    </row>
    <row r="7" spans="1:3" ht="12.75">
      <c r="A7" s="122">
        <v>2</v>
      </c>
      <c r="B7" s="81" t="s">
        <v>156</v>
      </c>
      <c r="C7" s="49">
        <f>'5.bev. forrásonként'!H55</f>
        <v>14000000</v>
      </c>
    </row>
    <row r="8" spans="1:3" ht="12.75">
      <c r="A8" s="122">
        <v>3</v>
      </c>
      <c r="B8" s="82" t="s">
        <v>155</v>
      </c>
      <c r="C8" s="50"/>
    </row>
    <row r="9" spans="1:3" ht="12.75">
      <c r="A9" s="122">
        <v>4</v>
      </c>
      <c r="B9" s="82" t="s">
        <v>153</v>
      </c>
      <c r="C9" s="50">
        <f>'5.bev. forrásonként'!H56</f>
        <v>75000</v>
      </c>
    </row>
    <row r="10" spans="1:3" ht="38.25">
      <c r="A10" s="122">
        <v>5</v>
      </c>
      <c r="B10" s="82" t="s">
        <v>154</v>
      </c>
      <c r="C10" s="50">
        <f>'5.bev. forrásonként'!H74+'5.bev. forrásonként'!H75+'5.bev. forrásonként'!H76</f>
        <v>3000000</v>
      </c>
    </row>
    <row r="11" spans="1:3" ht="12.75">
      <c r="A11" s="122">
        <v>6</v>
      </c>
      <c r="B11" s="82" t="s">
        <v>432</v>
      </c>
      <c r="C11" s="50">
        <f>'5.bev. forrásonként'!H77</f>
        <v>0</v>
      </c>
    </row>
    <row r="12" spans="1:3" ht="12.75" customHeight="1">
      <c r="A12" s="122">
        <v>7</v>
      </c>
      <c r="B12" s="83" t="s">
        <v>157</v>
      </c>
      <c r="C12" s="50">
        <v>0</v>
      </c>
    </row>
    <row r="13" spans="1:3" ht="13.5" thickBot="1">
      <c r="A13" s="123">
        <v>8</v>
      </c>
      <c r="B13" s="84" t="s">
        <v>431</v>
      </c>
      <c r="C13" s="51">
        <v>0</v>
      </c>
    </row>
    <row r="14" spans="1:3" ht="13.5" thickBot="1">
      <c r="A14" s="124">
        <v>9</v>
      </c>
      <c r="B14" s="16" t="s">
        <v>158</v>
      </c>
      <c r="C14" s="127">
        <f>SUM(C7:C13)</f>
        <v>17075000</v>
      </c>
    </row>
    <row r="15" spans="1:3" ht="13.5" thickBot="1">
      <c r="A15" s="125">
        <v>10</v>
      </c>
      <c r="B15" s="126" t="s">
        <v>159</v>
      </c>
      <c r="C15" s="128">
        <f>C14/2</f>
        <v>8537500</v>
      </c>
    </row>
    <row r="16" spans="2:3" s="15" customFormat="1" ht="12.75">
      <c r="B16" s="16"/>
      <c r="C16" s="17"/>
    </row>
    <row r="17" spans="2:3" s="15" customFormat="1" ht="12.75">
      <c r="B17" s="16"/>
      <c r="C17" s="17"/>
    </row>
    <row r="18" spans="2:3" s="15" customFormat="1" ht="12.75">
      <c r="B18" s="16"/>
      <c r="C18" s="17"/>
    </row>
    <row r="19" spans="2:7" s="15" customFormat="1" ht="13.5" thickBot="1">
      <c r="B19" s="57" t="s">
        <v>77</v>
      </c>
      <c r="C19" s="15" t="s">
        <v>165</v>
      </c>
      <c r="D19" s="15" t="s">
        <v>120</v>
      </c>
      <c r="E19" s="15" t="s">
        <v>121</v>
      </c>
      <c r="F19" s="15" t="s">
        <v>174</v>
      </c>
      <c r="G19" s="15" t="s">
        <v>175</v>
      </c>
    </row>
    <row r="20" spans="1:7" ht="13.5" thickBot="1">
      <c r="A20" s="133">
        <v>11</v>
      </c>
      <c r="B20" s="85" t="s">
        <v>433</v>
      </c>
      <c r="C20" s="131">
        <v>2017</v>
      </c>
      <c r="D20" s="52">
        <v>2018</v>
      </c>
      <c r="E20" s="52">
        <v>2019</v>
      </c>
      <c r="F20" s="53">
        <v>2020</v>
      </c>
      <c r="G20" s="53">
        <v>2021</v>
      </c>
    </row>
    <row r="21" spans="1:7" ht="12.75">
      <c r="A21" s="121">
        <v>12</v>
      </c>
      <c r="B21" s="86" t="s">
        <v>161</v>
      </c>
      <c r="C21" s="54"/>
      <c r="D21" s="23"/>
      <c r="E21" s="23"/>
      <c r="F21" s="23"/>
      <c r="G21" s="55"/>
    </row>
    <row r="22" spans="1:7" ht="12.75">
      <c r="A22" s="122">
        <v>13</v>
      </c>
      <c r="B22" s="86" t="s">
        <v>148</v>
      </c>
      <c r="C22" s="54"/>
      <c r="D22" s="23"/>
      <c r="E22" s="23"/>
      <c r="F22" s="23"/>
      <c r="G22" s="55"/>
    </row>
    <row r="23" spans="1:7" ht="12.75">
      <c r="A23" s="122">
        <v>14</v>
      </c>
      <c r="B23" s="86" t="s">
        <v>149</v>
      </c>
      <c r="C23" s="54"/>
      <c r="D23" s="23"/>
      <c r="E23" s="23"/>
      <c r="F23" s="23"/>
      <c r="G23" s="55"/>
    </row>
    <row r="24" spans="1:7" ht="12.75">
      <c r="A24" s="122">
        <v>15</v>
      </c>
      <c r="B24" s="86" t="s">
        <v>434</v>
      </c>
      <c r="C24" s="54"/>
      <c r="D24" s="23"/>
      <c r="E24" s="23"/>
      <c r="F24" s="23"/>
      <c r="G24" s="55"/>
    </row>
    <row r="25" spans="1:7" ht="25.5" customHeight="1">
      <c r="A25" s="122">
        <v>16</v>
      </c>
      <c r="B25" s="86" t="s">
        <v>150</v>
      </c>
      <c r="C25" s="54"/>
      <c r="D25" s="23"/>
      <c r="E25" s="23"/>
      <c r="F25" s="23"/>
      <c r="G25" s="55"/>
    </row>
    <row r="26" spans="1:7" ht="40.5" customHeight="1">
      <c r="A26" s="122">
        <v>17</v>
      </c>
      <c r="B26" s="86" t="s">
        <v>151</v>
      </c>
      <c r="C26" s="54"/>
      <c r="D26" s="23"/>
      <c r="E26" s="23"/>
      <c r="F26" s="23"/>
      <c r="G26" s="55"/>
    </row>
    <row r="27" spans="1:7" ht="43.5" customHeight="1" thickBot="1">
      <c r="A27" s="140">
        <v>18</v>
      </c>
      <c r="B27" s="141" t="s">
        <v>152</v>
      </c>
      <c r="C27" s="142"/>
      <c r="D27" s="118"/>
      <c r="E27" s="118"/>
      <c r="F27" s="118"/>
      <c r="G27" s="143"/>
    </row>
    <row r="28" spans="1:7" ht="12.75">
      <c r="A28" s="137">
        <v>19</v>
      </c>
      <c r="B28" s="151" t="s">
        <v>88</v>
      </c>
      <c r="C28" s="150"/>
      <c r="D28" s="148"/>
      <c r="E28" s="148"/>
      <c r="F28" s="148"/>
      <c r="G28" s="149"/>
    </row>
    <row r="29" spans="1:7" ht="13.5" thickBot="1">
      <c r="A29" s="139">
        <v>20</v>
      </c>
      <c r="B29" s="152" t="s">
        <v>160</v>
      </c>
      <c r="C29" s="132">
        <v>0</v>
      </c>
      <c r="D29" s="129">
        <v>0</v>
      </c>
      <c r="E29" s="129">
        <v>0</v>
      </c>
      <c r="F29" s="129">
        <v>0</v>
      </c>
      <c r="G29" s="130">
        <v>0</v>
      </c>
    </row>
    <row r="30" spans="1:7" ht="26.25" thickBot="1">
      <c r="A30" s="144">
        <v>21</v>
      </c>
      <c r="B30" s="145" t="s">
        <v>435</v>
      </c>
      <c r="C30" s="171">
        <f>C15-C29</f>
        <v>8537500</v>
      </c>
      <c r="D30" s="146"/>
      <c r="E30" s="146"/>
      <c r="F30" s="146"/>
      <c r="G30" s="147"/>
    </row>
    <row r="31" ht="12.75">
      <c r="A31" s="15"/>
    </row>
    <row r="32" ht="12.75">
      <c r="A32" s="15"/>
    </row>
    <row r="33" spans="1:6" ht="13.5" thickBot="1">
      <c r="A33" s="15"/>
      <c r="B33" t="s">
        <v>77</v>
      </c>
      <c r="C33" t="s">
        <v>165</v>
      </c>
      <c r="D33" t="s">
        <v>120</v>
      </c>
      <c r="E33" t="s">
        <v>121</v>
      </c>
      <c r="F33" t="s">
        <v>174</v>
      </c>
    </row>
    <row r="34" spans="1:6" ht="27" customHeight="1">
      <c r="A34" s="137">
        <v>22</v>
      </c>
      <c r="B34" s="256" t="s">
        <v>436</v>
      </c>
      <c r="C34" s="257"/>
      <c r="D34" s="257"/>
      <c r="E34" s="257"/>
      <c r="F34" s="258"/>
    </row>
    <row r="35" spans="1:6" ht="12.75">
      <c r="A35" s="138">
        <v>23</v>
      </c>
      <c r="B35" s="119" t="s">
        <v>162</v>
      </c>
      <c r="C35" s="11" t="s">
        <v>163</v>
      </c>
      <c r="D35" s="11"/>
      <c r="E35" s="11"/>
      <c r="F35" s="134"/>
    </row>
    <row r="36" spans="1:6" ht="12.75">
      <c r="A36" s="138">
        <v>24</v>
      </c>
      <c r="B36" s="119" t="s">
        <v>218</v>
      </c>
      <c r="C36" s="11"/>
      <c r="D36" s="11"/>
      <c r="E36" s="11"/>
      <c r="F36" s="134"/>
    </row>
    <row r="37" spans="1:6" ht="12.75">
      <c r="A37" s="138">
        <v>25</v>
      </c>
      <c r="B37" s="119" t="s">
        <v>186</v>
      </c>
      <c r="C37" s="11"/>
      <c r="D37" s="11"/>
      <c r="E37" s="11"/>
      <c r="F37" s="134"/>
    </row>
    <row r="38" spans="1:6" ht="13.5" thickBot="1">
      <c r="A38" s="139">
        <v>26</v>
      </c>
      <c r="B38" s="120" t="s">
        <v>88</v>
      </c>
      <c r="C38" s="135"/>
      <c r="D38" s="135"/>
      <c r="E38" s="135"/>
      <c r="F38" s="136"/>
    </row>
    <row r="39" s="15" customFormat="1" ht="12.75"/>
  </sheetData>
  <sheetProtection/>
  <mergeCells count="2">
    <mergeCell ref="B34:F34"/>
    <mergeCell ref="B4:F4"/>
  </mergeCells>
  <printOptions/>
  <pageMargins left="0.75" right="0.75" top="1" bottom="1" header="0.5" footer="0.5"/>
  <pageSetup horizontalDpi="600" verticalDpi="6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C11" sqref="C11"/>
    </sheetView>
  </sheetViews>
  <sheetFormatPr defaultColWidth="9.140625" defaultRowHeight="12.75"/>
  <cols>
    <col min="2" max="2" width="40.00390625" style="0" bestFit="1" customWidth="1"/>
    <col min="4" max="4" width="23.140625" style="0" customWidth="1"/>
  </cols>
  <sheetData>
    <row r="1" ht="12.75">
      <c r="B1" s="1" t="s">
        <v>674</v>
      </c>
    </row>
    <row r="2" ht="12.75">
      <c r="B2" s="1" t="s">
        <v>556</v>
      </c>
    </row>
    <row r="5" spans="1:4" ht="12.75">
      <c r="A5" s="11"/>
      <c r="B5" s="12" t="s">
        <v>85</v>
      </c>
      <c r="C5" s="14" t="s">
        <v>420</v>
      </c>
      <c r="D5" s="15"/>
    </row>
    <row r="6" spans="1:4" ht="12.75">
      <c r="A6" s="11"/>
      <c r="B6" s="11" t="s">
        <v>77</v>
      </c>
      <c r="C6" s="11" t="s">
        <v>165</v>
      </c>
      <c r="D6" s="15"/>
    </row>
    <row r="7" spans="1:4" ht="12.75">
      <c r="A7" s="11"/>
      <c r="B7" s="12" t="s">
        <v>0</v>
      </c>
      <c r="C7" s="12" t="s">
        <v>1</v>
      </c>
      <c r="D7" s="15"/>
    </row>
    <row r="8" spans="1:4" ht="12.75">
      <c r="A8" s="11">
        <v>1</v>
      </c>
      <c r="B8" s="11" t="s">
        <v>106</v>
      </c>
      <c r="C8" s="11"/>
      <c r="D8" s="15"/>
    </row>
    <row r="9" ht="12.75">
      <c r="D9" s="15"/>
    </row>
    <row r="10" ht="12.75">
      <c r="D10" s="1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D13" sqref="D13"/>
    </sheetView>
  </sheetViews>
  <sheetFormatPr defaultColWidth="9.140625" defaultRowHeight="12.75"/>
  <cols>
    <col min="2" max="2" width="36.28125" style="0" customWidth="1"/>
  </cols>
  <sheetData>
    <row r="1" ht="12.75">
      <c r="B1" s="1" t="s">
        <v>673</v>
      </c>
    </row>
    <row r="2" ht="12.75">
      <c r="B2" s="1" t="s">
        <v>556</v>
      </c>
    </row>
    <row r="4" spans="2:5" ht="12.75">
      <c r="B4" s="6" t="s">
        <v>86</v>
      </c>
      <c r="E4" t="s">
        <v>420</v>
      </c>
    </row>
    <row r="5" spans="1:7" ht="12.75">
      <c r="A5" t="s">
        <v>227</v>
      </c>
      <c r="B5" t="s">
        <v>77</v>
      </c>
      <c r="C5" t="s">
        <v>165</v>
      </c>
      <c r="D5" t="s">
        <v>120</v>
      </c>
      <c r="E5" t="s">
        <v>121</v>
      </c>
      <c r="F5" t="s">
        <v>179</v>
      </c>
      <c r="G5" t="s">
        <v>180</v>
      </c>
    </row>
    <row r="6" spans="1:7" ht="12.75">
      <c r="A6" s="11">
        <v>1</v>
      </c>
      <c r="B6" s="12" t="s">
        <v>104</v>
      </c>
      <c r="C6" s="260" t="s">
        <v>87</v>
      </c>
      <c r="D6" s="261"/>
      <c r="E6" s="261"/>
      <c r="F6" s="261"/>
      <c r="G6" s="262"/>
    </row>
    <row r="7" spans="1:7" ht="12.75">
      <c r="A7" s="11">
        <v>2</v>
      </c>
      <c r="B7" s="11"/>
      <c r="C7" s="11">
        <v>2018</v>
      </c>
      <c r="D7" s="11">
        <v>2019</v>
      </c>
      <c r="E7" s="11">
        <v>2020</v>
      </c>
      <c r="F7" s="11">
        <v>2021</v>
      </c>
      <c r="G7" s="11">
        <v>2022</v>
      </c>
    </row>
    <row r="8" spans="1:7" ht="12.75">
      <c r="A8" s="11">
        <v>3</v>
      </c>
      <c r="B8" s="11" t="s">
        <v>5</v>
      </c>
      <c r="C8" s="11"/>
      <c r="D8" s="11"/>
      <c r="E8" s="11"/>
      <c r="F8" s="11"/>
      <c r="G8" s="11"/>
    </row>
    <row r="9" spans="1:7" ht="25.5">
      <c r="A9" s="11">
        <v>4</v>
      </c>
      <c r="B9" s="25" t="s">
        <v>9</v>
      </c>
      <c r="C9" s="11"/>
      <c r="D9" s="11"/>
      <c r="E9" s="11"/>
      <c r="F9" s="11"/>
      <c r="G9" s="11"/>
    </row>
    <row r="10" spans="1:7" ht="25.5">
      <c r="A10" s="11">
        <v>5</v>
      </c>
      <c r="B10" s="25" t="s">
        <v>10</v>
      </c>
      <c r="C10" s="11"/>
      <c r="D10" s="11"/>
      <c r="E10" s="11"/>
      <c r="F10" s="11"/>
      <c r="G10" s="11"/>
    </row>
    <row r="11" spans="1:7" ht="12.75">
      <c r="A11" s="11">
        <v>6</v>
      </c>
      <c r="B11" s="11" t="s">
        <v>6</v>
      </c>
      <c r="C11" s="11"/>
      <c r="D11" s="11"/>
      <c r="E11" s="11"/>
      <c r="F11" s="11"/>
      <c r="G11" s="11"/>
    </row>
    <row r="12" spans="1:7" ht="12.75">
      <c r="A12" s="11">
        <v>7</v>
      </c>
      <c r="B12" s="11" t="s">
        <v>7</v>
      </c>
      <c r="C12" s="11"/>
      <c r="D12" s="11"/>
      <c r="E12" s="11"/>
      <c r="F12" s="11"/>
      <c r="G12" s="11"/>
    </row>
    <row r="13" spans="1:7" ht="12.75">
      <c r="A13" s="11">
        <v>8</v>
      </c>
      <c r="B13" s="11" t="s">
        <v>8</v>
      </c>
      <c r="C13" s="11"/>
      <c r="D13" s="11"/>
      <c r="E13" s="11"/>
      <c r="F13" s="11"/>
      <c r="G13" s="11"/>
    </row>
    <row r="14" spans="1:7" ht="12.75">
      <c r="A14" s="11">
        <v>9</v>
      </c>
      <c r="B14" s="12" t="s">
        <v>88</v>
      </c>
      <c r="C14" s="12">
        <f>SUM(C8:C13)</f>
        <v>0</v>
      </c>
      <c r="D14" s="12">
        <f>SUM(D8:D13)</f>
        <v>0</v>
      </c>
      <c r="E14" s="12">
        <f>SUM(E8:E13)</f>
        <v>0</v>
      </c>
      <c r="F14" s="12">
        <f>SUM(F8:F13)</f>
        <v>0</v>
      </c>
      <c r="G14" s="12">
        <f>SUM(G8:G13)</f>
        <v>0</v>
      </c>
    </row>
  </sheetData>
  <sheetProtection/>
  <mergeCells count="1">
    <mergeCell ref="C6:G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">
      <selection activeCell="D15" sqref="D15"/>
    </sheetView>
  </sheetViews>
  <sheetFormatPr defaultColWidth="9.140625" defaultRowHeight="12.75"/>
  <cols>
    <col min="1" max="1" width="3.421875" style="0" customWidth="1"/>
    <col min="2" max="2" width="32.28125" style="0" customWidth="1"/>
    <col min="3" max="3" width="10.140625" style="0" customWidth="1"/>
    <col min="4" max="5" width="10.421875" style="0" customWidth="1"/>
    <col min="6" max="6" width="10.140625" style="0" bestFit="1" customWidth="1"/>
    <col min="7" max="7" width="10.28125" style="0" customWidth="1"/>
    <col min="8" max="8" width="9.8515625" style="0" customWidth="1"/>
    <col min="9" max="9" width="10.57421875" style="0" customWidth="1"/>
    <col min="10" max="13" width="10.140625" style="0" bestFit="1" customWidth="1"/>
    <col min="14" max="14" width="10.00390625" style="0" customWidth="1"/>
    <col min="15" max="15" width="15.00390625" style="0" customWidth="1"/>
  </cols>
  <sheetData>
    <row r="1" ht="12.75">
      <c r="B1" s="1" t="s">
        <v>672</v>
      </c>
    </row>
    <row r="2" ht="12.75">
      <c r="B2" s="1"/>
    </row>
    <row r="3" ht="12.75">
      <c r="D3" s="1" t="s">
        <v>556</v>
      </c>
    </row>
    <row r="4" spans="2:15" ht="12.75">
      <c r="B4" s="6" t="s">
        <v>89</v>
      </c>
      <c r="C4" s="1"/>
      <c r="D4" s="1"/>
      <c r="E4" s="1"/>
      <c r="F4" s="1"/>
      <c r="G4" s="1"/>
      <c r="H4" s="1"/>
      <c r="I4" s="1"/>
      <c r="J4" s="1"/>
      <c r="K4" s="1"/>
      <c r="O4" s="111" t="s">
        <v>420</v>
      </c>
    </row>
    <row r="5" spans="1:15" ht="12.75">
      <c r="A5" s="11"/>
      <c r="B5" s="11" t="s">
        <v>77</v>
      </c>
      <c r="C5" s="11" t="s">
        <v>165</v>
      </c>
      <c r="D5" s="11" t="s">
        <v>120</v>
      </c>
      <c r="E5" s="11" t="s">
        <v>121</v>
      </c>
      <c r="F5" s="11" t="s">
        <v>174</v>
      </c>
      <c r="G5" s="11" t="s">
        <v>175</v>
      </c>
      <c r="H5" s="11" t="s">
        <v>176</v>
      </c>
      <c r="I5" s="11" t="s">
        <v>178</v>
      </c>
      <c r="J5" s="11" t="s">
        <v>79</v>
      </c>
      <c r="K5" s="11" t="s">
        <v>181</v>
      </c>
      <c r="L5" s="11" t="s">
        <v>182</v>
      </c>
      <c r="M5" s="11" t="s">
        <v>183</v>
      </c>
      <c r="N5" s="11" t="s">
        <v>184</v>
      </c>
      <c r="O5" s="11" t="s">
        <v>185</v>
      </c>
    </row>
    <row r="6" spans="1:15" ht="12.75">
      <c r="A6" s="11">
        <v>1</v>
      </c>
      <c r="B6" s="12" t="s">
        <v>101</v>
      </c>
      <c r="C6" s="12" t="s">
        <v>58</v>
      </c>
      <c r="D6" s="12" t="s">
        <v>59</v>
      </c>
      <c r="E6" s="12" t="s">
        <v>60</v>
      </c>
      <c r="F6" s="12" t="s">
        <v>61</v>
      </c>
      <c r="G6" s="12" t="s">
        <v>62</v>
      </c>
      <c r="H6" s="12" t="s">
        <v>63</v>
      </c>
      <c r="I6" s="12" t="s">
        <v>64</v>
      </c>
      <c r="J6" s="12" t="s">
        <v>65</v>
      </c>
      <c r="K6" s="12" t="s">
        <v>66</v>
      </c>
      <c r="L6" s="12" t="s">
        <v>67</v>
      </c>
      <c r="M6" s="12" t="s">
        <v>68</v>
      </c>
      <c r="N6" s="12" t="s">
        <v>69</v>
      </c>
      <c r="O6" s="12" t="s">
        <v>131</v>
      </c>
    </row>
    <row r="7" spans="1:15" ht="12.75">
      <c r="A7" s="63">
        <v>2</v>
      </c>
      <c r="B7" s="263" t="s">
        <v>27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</row>
    <row r="8" spans="1:15" ht="12.75">
      <c r="A8" s="11">
        <v>3</v>
      </c>
      <c r="B8" s="87" t="s">
        <v>221</v>
      </c>
      <c r="C8" s="163">
        <v>14151051</v>
      </c>
      <c r="D8" s="163">
        <v>9434037</v>
      </c>
      <c r="E8" s="163">
        <v>9434037</v>
      </c>
      <c r="F8" s="163">
        <v>9434037</v>
      </c>
      <c r="G8" s="163">
        <v>9434037</v>
      </c>
      <c r="H8" s="163">
        <v>9434037</v>
      </c>
      <c r="I8" s="163">
        <v>9434037</v>
      </c>
      <c r="J8" s="163">
        <v>9434037</v>
      </c>
      <c r="K8" s="163">
        <v>9434037</v>
      </c>
      <c r="L8" s="163">
        <v>9434037</v>
      </c>
      <c r="M8" s="163">
        <v>9434037</v>
      </c>
      <c r="N8" s="163">
        <v>9434037</v>
      </c>
      <c r="O8" s="154">
        <f aca="true" t="shared" si="0" ref="O8:O18">SUM(C8:N8)</f>
        <v>117925458</v>
      </c>
    </row>
    <row r="9" spans="1:15" ht="12.75">
      <c r="A9" s="11">
        <v>4</v>
      </c>
      <c r="B9" s="88" t="s">
        <v>144</v>
      </c>
      <c r="C9" s="163">
        <v>1926600</v>
      </c>
      <c r="D9" s="163">
        <v>1926600</v>
      </c>
      <c r="E9" s="163">
        <v>1926600</v>
      </c>
      <c r="F9" s="163">
        <v>1926600</v>
      </c>
      <c r="G9" s="163">
        <v>1926600</v>
      </c>
      <c r="H9" s="163">
        <v>1926600</v>
      </c>
      <c r="I9" s="163">
        <v>1926600</v>
      </c>
      <c r="J9" s="163">
        <v>1926600</v>
      </c>
      <c r="K9" s="163">
        <v>1926600</v>
      </c>
      <c r="L9" s="163">
        <v>1926600</v>
      </c>
      <c r="M9" s="163">
        <v>1926600</v>
      </c>
      <c r="N9" s="163">
        <v>1926625</v>
      </c>
      <c r="O9" s="154">
        <f t="shared" si="0"/>
        <v>23119225</v>
      </c>
    </row>
    <row r="10" spans="1:15" ht="12.75">
      <c r="A10" s="11">
        <v>5</v>
      </c>
      <c r="B10" s="87" t="s">
        <v>78</v>
      </c>
      <c r="C10" s="163">
        <v>500000</v>
      </c>
      <c r="D10" s="163">
        <v>500000</v>
      </c>
      <c r="E10" s="163">
        <v>3000000</v>
      </c>
      <c r="F10" s="163">
        <v>2800000</v>
      </c>
      <c r="G10" s="163"/>
      <c r="H10" s="163"/>
      <c r="I10" s="163"/>
      <c r="J10" s="163"/>
      <c r="K10" s="163">
        <v>3000000</v>
      </c>
      <c r="L10" s="163">
        <v>2800000</v>
      </c>
      <c r="M10" s="163">
        <v>500000</v>
      </c>
      <c r="N10" s="163">
        <v>975000</v>
      </c>
      <c r="O10" s="154">
        <f t="shared" si="0"/>
        <v>14075000</v>
      </c>
    </row>
    <row r="11" spans="1:15" ht="12.75">
      <c r="A11" s="11">
        <v>6</v>
      </c>
      <c r="B11" s="87" t="s">
        <v>129</v>
      </c>
      <c r="C11" s="163">
        <v>358080</v>
      </c>
      <c r="D11" s="163">
        <v>358080</v>
      </c>
      <c r="E11" s="163">
        <v>358080</v>
      </c>
      <c r="F11" s="163">
        <v>358080</v>
      </c>
      <c r="G11" s="163">
        <v>358080</v>
      </c>
      <c r="H11" s="163">
        <v>358080</v>
      </c>
      <c r="I11" s="163">
        <v>358080</v>
      </c>
      <c r="J11" s="163">
        <v>358080</v>
      </c>
      <c r="K11" s="163">
        <v>358080</v>
      </c>
      <c r="L11" s="163">
        <v>358080</v>
      </c>
      <c r="M11" s="163">
        <v>358080</v>
      </c>
      <c r="N11" s="163">
        <v>358120</v>
      </c>
      <c r="O11" s="154">
        <f t="shared" si="0"/>
        <v>4297000</v>
      </c>
    </row>
    <row r="12" spans="1:15" ht="12.75">
      <c r="A12" s="11">
        <v>7</v>
      </c>
      <c r="B12" s="87" t="s">
        <v>212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54">
        <f t="shared" si="0"/>
        <v>0</v>
      </c>
    </row>
    <row r="13" spans="1:15" ht="12.75">
      <c r="A13" s="11">
        <v>8</v>
      </c>
      <c r="B13" s="87" t="s">
        <v>80</v>
      </c>
      <c r="C13" s="163"/>
      <c r="D13" s="163"/>
      <c r="E13" s="163"/>
      <c r="F13" s="163"/>
      <c r="G13" s="163"/>
      <c r="H13" s="163">
        <v>3000000</v>
      </c>
      <c r="I13" s="163"/>
      <c r="J13" s="163"/>
      <c r="K13" s="163"/>
      <c r="L13" s="163"/>
      <c r="M13" s="163"/>
      <c r="N13" s="163"/>
      <c r="O13" s="154">
        <f t="shared" si="0"/>
        <v>3000000</v>
      </c>
    </row>
    <row r="14" spans="1:15" ht="12.75">
      <c r="A14" s="11">
        <v>9</v>
      </c>
      <c r="B14" s="153" t="s">
        <v>213</v>
      </c>
      <c r="C14" s="163"/>
      <c r="D14" s="163">
        <v>31369</v>
      </c>
      <c r="E14" s="163">
        <v>14662816</v>
      </c>
      <c r="F14" s="163"/>
      <c r="G14" s="163"/>
      <c r="H14" s="163"/>
      <c r="I14" s="163">
        <v>70115</v>
      </c>
      <c r="K14" s="163"/>
      <c r="L14" s="163">
        <v>507492</v>
      </c>
      <c r="M14" s="163"/>
      <c r="N14" s="163"/>
      <c r="O14" s="154">
        <f>SUM(C14:N14)</f>
        <v>15271792</v>
      </c>
    </row>
    <row r="15" spans="1:15" ht="12.75">
      <c r="A15" s="11">
        <v>10</v>
      </c>
      <c r="B15" s="89" t="s">
        <v>214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54">
        <f t="shared" si="0"/>
        <v>0</v>
      </c>
    </row>
    <row r="16" spans="1:15" ht="12.75">
      <c r="A16" s="11">
        <v>11</v>
      </c>
      <c r="B16" s="87" t="s">
        <v>130</v>
      </c>
      <c r="C16" s="163">
        <v>8000000</v>
      </c>
      <c r="D16" s="163">
        <v>8000000</v>
      </c>
      <c r="E16" s="163">
        <v>8000000</v>
      </c>
      <c r="F16" s="163">
        <v>8000000</v>
      </c>
      <c r="G16" s="163">
        <v>8000000</v>
      </c>
      <c r="H16" s="163">
        <v>8000000</v>
      </c>
      <c r="I16" s="163">
        <v>8000000</v>
      </c>
      <c r="J16" s="163">
        <v>30000000</v>
      </c>
      <c r="K16" s="163">
        <v>9000000</v>
      </c>
      <c r="L16" s="163"/>
      <c r="M16" s="163"/>
      <c r="N16" s="163">
        <v>1021009</v>
      </c>
      <c r="O16" s="154">
        <f t="shared" si="0"/>
        <v>96021009</v>
      </c>
    </row>
    <row r="17" spans="1:15" ht="12.75">
      <c r="A17" s="11">
        <v>12</v>
      </c>
      <c r="B17" s="87" t="s">
        <v>145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54">
        <f t="shared" si="0"/>
        <v>0</v>
      </c>
    </row>
    <row r="18" spans="1:15" ht="28.5" customHeight="1">
      <c r="A18" s="11">
        <v>13</v>
      </c>
      <c r="B18" s="87" t="s">
        <v>223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54">
        <f t="shared" si="0"/>
        <v>0</v>
      </c>
    </row>
    <row r="19" spans="1:15" ht="12.75">
      <c r="A19" s="11">
        <v>14</v>
      </c>
      <c r="B19" s="90" t="s">
        <v>70</v>
      </c>
      <c r="C19" s="162">
        <f>SUM(C8:C18)</f>
        <v>24935731</v>
      </c>
      <c r="D19" s="162">
        <f aca="true" t="shared" si="1" ref="D19:N19">SUM(D8:D18)</f>
        <v>20250086</v>
      </c>
      <c r="E19" s="162">
        <f t="shared" si="1"/>
        <v>37381533</v>
      </c>
      <c r="F19" s="162">
        <f t="shared" si="1"/>
        <v>22518717</v>
      </c>
      <c r="G19" s="162">
        <f t="shared" si="1"/>
        <v>19718717</v>
      </c>
      <c r="H19" s="162">
        <f t="shared" si="1"/>
        <v>22718717</v>
      </c>
      <c r="I19" s="162">
        <f t="shared" si="1"/>
        <v>19788832</v>
      </c>
      <c r="J19" s="162">
        <f t="shared" si="1"/>
        <v>41718717</v>
      </c>
      <c r="K19" s="162">
        <f t="shared" si="1"/>
        <v>23718717</v>
      </c>
      <c r="L19" s="162">
        <f t="shared" si="1"/>
        <v>15026209</v>
      </c>
      <c r="M19" s="162">
        <f t="shared" si="1"/>
        <v>12218717</v>
      </c>
      <c r="N19" s="162">
        <f t="shared" si="1"/>
        <v>13714791</v>
      </c>
      <c r="O19" s="184">
        <f>SUM(O8:O18)</f>
        <v>273709484</v>
      </c>
    </row>
    <row r="20" spans="1:15" ht="12.75">
      <c r="A20" s="15"/>
      <c r="B20" s="44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12.75">
      <c r="A21" s="15">
        <v>15</v>
      </c>
      <c r="B21" s="242" t="s">
        <v>28</v>
      </c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</row>
    <row r="22" spans="1:15" ht="12.75">
      <c r="A22" s="11">
        <v>16</v>
      </c>
      <c r="B22" s="91" t="s">
        <v>406</v>
      </c>
      <c r="C22" s="163">
        <v>9490500</v>
      </c>
      <c r="D22" s="163">
        <v>9490500</v>
      </c>
      <c r="E22" s="163">
        <v>9490500</v>
      </c>
      <c r="F22" s="163">
        <v>9490500</v>
      </c>
      <c r="G22" s="163">
        <v>9490500</v>
      </c>
      <c r="H22" s="163">
        <v>9490500</v>
      </c>
      <c r="I22" s="163">
        <v>9490500</v>
      </c>
      <c r="J22" s="163">
        <v>9490500</v>
      </c>
      <c r="K22" s="163">
        <v>9655410</v>
      </c>
      <c r="L22" s="163">
        <v>9655410</v>
      </c>
      <c r="M22" s="163">
        <v>9655410</v>
      </c>
      <c r="N22" s="163">
        <v>9656220</v>
      </c>
      <c r="O22" s="163">
        <f>SUM(C22:N22)</f>
        <v>114546450</v>
      </c>
    </row>
    <row r="23" spans="1:15" ht="12.75">
      <c r="A23" s="11">
        <v>18</v>
      </c>
      <c r="B23" s="91" t="s">
        <v>90</v>
      </c>
      <c r="C23" s="163">
        <v>2833570</v>
      </c>
      <c r="D23" s="163">
        <v>2833570</v>
      </c>
      <c r="E23" s="163">
        <v>2833570</v>
      </c>
      <c r="F23" s="163">
        <v>2833570</v>
      </c>
      <c r="G23" s="163">
        <v>2833570</v>
      </c>
      <c r="H23" s="163">
        <v>3083570</v>
      </c>
      <c r="I23" s="163">
        <v>2833570</v>
      </c>
      <c r="J23" s="163">
        <v>2833570</v>
      </c>
      <c r="K23" s="163">
        <v>2833570</v>
      </c>
      <c r="L23" s="163">
        <v>2833570</v>
      </c>
      <c r="M23" s="163">
        <v>2833570</v>
      </c>
      <c r="N23" s="163">
        <v>2833575</v>
      </c>
      <c r="O23" s="163">
        <f aca="true" t="shared" si="2" ref="O23:O29">SUM(C23:N23)</f>
        <v>34252845</v>
      </c>
    </row>
    <row r="24" spans="1:15" ht="12.75">
      <c r="A24" s="11">
        <v>19</v>
      </c>
      <c r="B24" s="91" t="s">
        <v>222</v>
      </c>
      <c r="C24" s="163">
        <v>519000</v>
      </c>
      <c r="D24" s="163">
        <v>519000</v>
      </c>
      <c r="E24" s="163">
        <v>519000</v>
      </c>
      <c r="F24" s="163">
        <v>519000</v>
      </c>
      <c r="G24" s="163">
        <v>519000</v>
      </c>
      <c r="H24" s="163">
        <v>519000</v>
      </c>
      <c r="I24" s="163">
        <v>519000</v>
      </c>
      <c r="J24" s="163">
        <v>519000</v>
      </c>
      <c r="K24" s="163">
        <v>519000</v>
      </c>
      <c r="L24" s="163">
        <v>519000</v>
      </c>
      <c r="M24" s="163">
        <v>519000</v>
      </c>
      <c r="N24" s="163">
        <v>519730</v>
      </c>
      <c r="O24" s="163">
        <f t="shared" si="2"/>
        <v>6228730</v>
      </c>
    </row>
    <row r="25" spans="1:15" ht="12.75">
      <c r="A25" s="11">
        <v>20</v>
      </c>
      <c r="B25" s="91" t="s">
        <v>446</v>
      </c>
      <c r="C25" s="163">
        <v>470000</v>
      </c>
      <c r="D25" s="163">
        <v>470000</v>
      </c>
      <c r="E25" s="163">
        <v>470000</v>
      </c>
      <c r="F25" s="163">
        <v>470000</v>
      </c>
      <c r="G25" s="163">
        <v>470000</v>
      </c>
      <c r="H25" s="163">
        <v>470000</v>
      </c>
      <c r="I25" s="163">
        <v>470000</v>
      </c>
      <c r="J25" s="163">
        <v>470000</v>
      </c>
      <c r="K25" s="163">
        <v>470000</v>
      </c>
      <c r="L25" s="163">
        <v>470000</v>
      </c>
      <c r="M25" s="163">
        <v>470000</v>
      </c>
      <c r="N25" s="163">
        <v>562220</v>
      </c>
      <c r="O25" s="163">
        <f t="shared" si="2"/>
        <v>5732220</v>
      </c>
    </row>
    <row r="26" spans="1:15" ht="12.75">
      <c r="A26" s="11">
        <v>21</v>
      </c>
      <c r="B26" s="91" t="s">
        <v>91</v>
      </c>
      <c r="C26" s="163"/>
      <c r="D26" s="163"/>
      <c r="E26" s="163">
        <v>230000</v>
      </c>
      <c r="F26" s="163">
        <v>410000</v>
      </c>
      <c r="G26" s="163">
        <v>410000</v>
      </c>
      <c r="H26" s="163">
        <v>160000</v>
      </c>
      <c r="I26" s="163">
        <v>410000</v>
      </c>
      <c r="J26" s="163">
        <v>410000</v>
      </c>
      <c r="K26" s="163">
        <v>245090</v>
      </c>
      <c r="L26" s="163">
        <v>245090</v>
      </c>
      <c r="M26" s="163">
        <v>245090</v>
      </c>
      <c r="N26" s="163">
        <v>268264</v>
      </c>
      <c r="O26" s="163">
        <f t="shared" si="2"/>
        <v>3033534</v>
      </c>
    </row>
    <row r="27" spans="1:15" ht="12.75">
      <c r="A27" s="11">
        <v>22</v>
      </c>
      <c r="B27" s="91" t="s">
        <v>33</v>
      </c>
      <c r="C27" s="163"/>
      <c r="D27" s="163">
        <v>762000</v>
      </c>
      <c r="E27" s="163"/>
      <c r="F27" s="163">
        <v>36715524</v>
      </c>
      <c r="G27" s="163">
        <v>1500000</v>
      </c>
      <c r="H27" s="163">
        <v>5000000</v>
      </c>
      <c r="I27" s="163">
        <v>8625186</v>
      </c>
      <c r="J27" s="163">
        <v>37889606</v>
      </c>
      <c r="K27" s="163">
        <v>8625186</v>
      </c>
      <c r="L27" s="163"/>
      <c r="M27" s="163"/>
      <c r="N27" s="163">
        <v>400000</v>
      </c>
      <c r="O27" s="163">
        <f t="shared" si="2"/>
        <v>99517502</v>
      </c>
    </row>
    <row r="28" spans="1:15" ht="12.75">
      <c r="A28" s="11">
        <v>23</v>
      </c>
      <c r="B28" s="91" t="s">
        <v>21</v>
      </c>
      <c r="C28" s="163">
        <v>31369</v>
      </c>
      <c r="D28" s="163"/>
      <c r="E28" s="163">
        <v>200000</v>
      </c>
      <c r="F28" s="163"/>
      <c r="G28" s="163">
        <v>70115</v>
      </c>
      <c r="H28" s="163">
        <v>2200000</v>
      </c>
      <c r="I28" s="163">
        <v>750000</v>
      </c>
      <c r="J28" s="163">
        <v>1007492</v>
      </c>
      <c r="K28" s="163">
        <v>1250000</v>
      </c>
      <c r="L28" s="163"/>
      <c r="M28" s="163">
        <v>200000</v>
      </c>
      <c r="N28" s="163"/>
      <c r="O28" s="163">
        <f t="shared" si="2"/>
        <v>5708976</v>
      </c>
    </row>
    <row r="29" spans="1:15" ht="12.75">
      <c r="A29" s="11">
        <v>24</v>
      </c>
      <c r="B29" s="91" t="s">
        <v>107</v>
      </c>
      <c r="C29" s="163">
        <v>4689227</v>
      </c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>
        <f t="shared" si="2"/>
        <v>4689227</v>
      </c>
    </row>
    <row r="30" spans="1:15" ht="12.75">
      <c r="A30" s="11">
        <v>25</v>
      </c>
      <c r="B30" s="92" t="s">
        <v>437</v>
      </c>
      <c r="C30" s="162">
        <f>SUM(C22:C29)</f>
        <v>18033666</v>
      </c>
      <c r="D30" s="162">
        <f>SUM(D22:D28)</f>
        <v>14075070</v>
      </c>
      <c r="E30" s="162">
        <f>SUM(E22:E29)</f>
        <v>13743070</v>
      </c>
      <c r="F30" s="162">
        <f>SUM(F22:F29)</f>
        <v>50438594</v>
      </c>
      <c r="G30" s="162">
        <f>SUM(G22:G28)</f>
        <v>15293185</v>
      </c>
      <c r="H30" s="162">
        <f>SUM(H22:H29)</f>
        <v>20923070</v>
      </c>
      <c r="I30" s="162">
        <f>SUM(I22:I29)</f>
        <v>23098256</v>
      </c>
      <c r="J30" s="162">
        <f>SUM(J22:J29)</f>
        <v>52620168</v>
      </c>
      <c r="K30" s="162">
        <f>SUM(K22:K29)</f>
        <v>23598256</v>
      </c>
      <c r="L30" s="162">
        <f>SUM(L22:L28)</f>
        <v>13723070</v>
      </c>
      <c r="M30" s="162">
        <f>SUM(M22:M29)</f>
        <v>13923070</v>
      </c>
      <c r="N30" s="162">
        <f>SUM(N22:N29)</f>
        <v>14240009</v>
      </c>
      <c r="O30" s="162">
        <f>SUM(C30:N30)</f>
        <v>273709484</v>
      </c>
    </row>
    <row r="31" spans="3:14" ht="12.75"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</row>
    <row r="32" spans="3:15" ht="12.75"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</row>
    <row r="33" spans="3:14" ht="12.75"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</row>
    <row r="34" spans="3:15" ht="12.75"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</row>
    <row r="35" spans="3:14" ht="12.75"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</row>
  </sheetData>
  <sheetProtection/>
  <mergeCells count="2">
    <mergeCell ref="B7:O7"/>
    <mergeCell ref="B21:O21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33" sqref="B33"/>
    </sheetView>
  </sheetViews>
  <sheetFormatPr defaultColWidth="9.140625" defaultRowHeight="12.75"/>
  <cols>
    <col min="2" max="2" width="89.421875" style="0" customWidth="1"/>
  </cols>
  <sheetData>
    <row r="1" ht="12.75">
      <c r="B1" s="5" t="s">
        <v>671</v>
      </c>
    </row>
    <row r="2" ht="12.75">
      <c r="B2" s="1" t="s">
        <v>556</v>
      </c>
    </row>
    <row r="3" ht="12.75">
      <c r="B3" s="10" t="s">
        <v>439</v>
      </c>
    </row>
    <row r="4" spans="2:4" ht="12.75">
      <c r="B4" s="10" t="s">
        <v>77</v>
      </c>
      <c r="C4" t="s">
        <v>165</v>
      </c>
      <c r="D4" t="s">
        <v>120</v>
      </c>
    </row>
    <row r="6" spans="1:4" ht="12.75">
      <c r="A6" s="11" t="s">
        <v>438</v>
      </c>
      <c r="B6" s="11" t="s">
        <v>2</v>
      </c>
      <c r="C6" s="11" t="s">
        <v>219</v>
      </c>
      <c r="D6" s="11" t="s">
        <v>82</v>
      </c>
    </row>
    <row r="7" spans="1:4" ht="12.75">
      <c r="A7" s="11">
        <v>1</v>
      </c>
      <c r="B7" s="20" t="s">
        <v>15</v>
      </c>
      <c r="C7" s="11"/>
      <c r="D7" s="11"/>
    </row>
    <row r="8" spans="1:4" ht="12.75">
      <c r="A8" s="11">
        <v>2</v>
      </c>
      <c r="B8" s="20" t="s">
        <v>12</v>
      </c>
      <c r="C8" s="11"/>
      <c r="D8" s="11"/>
    </row>
    <row r="9" spans="1:4" ht="12.75">
      <c r="A9" s="11">
        <v>3</v>
      </c>
      <c r="B9" s="20" t="s">
        <v>13</v>
      </c>
      <c r="C9" s="11"/>
      <c r="D9" s="11"/>
    </row>
    <row r="10" spans="1:4" ht="12.75">
      <c r="A10" s="11">
        <v>4</v>
      </c>
      <c r="B10" s="20" t="s">
        <v>108</v>
      </c>
      <c r="C10" s="23"/>
      <c r="D10" s="23"/>
    </row>
    <row r="11" spans="1:4" ht="12.75">
      <c r="A11" s="11">
        <v>5</v>
      </c>
      <c r="B11" s="20" t="s">
        <v>14</v>
      </c>
      <c r="C11" s="11"/>
      <c r="D11" s="11"/>
    </row>
    <row r="12" spans="1:4" ht="12.75">
      <c r="A12" s="11">
        <v>6</v>
      </c>
      <c r="B12" s="20" t="s">
        <v>220</v>
      </c>
      <c r="C12" s="11"/>
      <c r="D12" s="11"/>
    </row>
    <row r="13" spans="1:4" ht="12.75">
      <c r="A13" s="11">
        <v>7</v>
      </c>
      <c r="B13" s="11" t="s">
        <v>11</v>
      </c>
      <c r="C13" s="11"/>
      <c r="D13" s="11"/>
    </row>
    <row r="14" spans="1:4" ht="12.75">
      <c r="A14" s="11">
        <v>8</v>
      </c>
      <c r="B14" s="12" t="s">
        <v>71</v>
      </c>
      <c r="C14" s="12">
        <f>SUM(C7:C12)</f>
        <v>0</v>
      </c>
      <c r="D14" s="12">
        <f>SUM(D7:D12)</f>
        <v>0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4">
      <selection activeCell="B30" sqref="B30"/>
    </sheetView>
  </sheetViews>
  <sheetFormatPr defaultColWidth="9.140625" defaultRowHeight="12.75"/>
  <cols>
    <col min="1" max="1" width="5.7109375" style="0" customWidth="1"/>
    <col min="2" max="2" width="61.7109375" style="0" customWidth="1"/>
    <col min="3" max="3" width="16.421875" style="0" customWidth="1"/>
    <col min="4" max="4" width="19.00390625" style="15" customWidth="1"/>
  </cols>
  <sheetData>
    <row r="1" ht="12.75">
      <c r="B1" s="1" t="s">
        <v>670</v>
      </c>
    </row>
    <row r="2" ht="12.75">
      <c r="B2" s="1" t="s">
        <v>556</v>
      </c>
    </row>
    <row r="4" spans="2:3" ht="12.75">
      <c r="B4" s="6" t="s">
        <v>146</v>
      </c>
      <c r="C4" s="177" t="s">
        <v>440</v>
      </c>
    </row>
    <row r="5" spans="1:3" ht="12.75">
      <c r="A5" s="11" t="s">
        <v>227</v>
      </c>
      <c r="B5" s="11" t="s">
        <v>77</v>
      </c>
      <c r="C5" s="11" t="s">
        <v>165</v>
      </c>
    </row>
    <row r="6" spans="1:3" ht="12.75">
      <c r="A6" s="11">
        <v>1</v>
      </c>
      <c r="B6" s="12" t="s">
        <v>2</v>
      </c>
      <c r="C6" s="11"/>
    </row>
    <row r="7" spans="1:3" ht="12.75">
      <c r="A7" s="11"/>
      <c r="B7" s="11"/>
      <c r="C7" s="11"/>
    </row>
    <row r="8" spans="1:3" ht="12.75">
      <c r="A8" s="11">
        <v>2</v>
      </c>
      <c r="B8" s="12" t="s">
        <v>504</v>
      </c>
      <c r="C8" s="12" t="s">
        <v>164</v>
      </c>
    </row>
    <row r="9" spans="1:3" ht="12.75">
      <c r="A9" s="11">
        <v>3</v>
      </c>
      <c r="B9" s="12" t="s">
        <v>441</v>
      </c>
      <c r="C9" s="114"/>
    </row>
    <row r="10" spans="1:3" ht="12.75">
      <c r="A10" s="11">
        <v>4</v>
      </c>
      <c r="B10" s="68" t="s">
        <v>630</v>
      </c>
      <c r="C10" s="114">
        <v>1036091</v>
      </c>
    </row>
    <row r="11" spans="1:3" ht="12.75">
      <c r="A11" s="11">
        <v>5</v>
      </c>
      <c r="B11" s="68" t="s">
        <v>631</v>
      </c>
      <c r="C11" s="114">
        <v>3534433</v>
      </c>
    </row>
    <row r="12" spans="1:3" ht="12.75">
      <c r="A12" s="11">
        <v>6</v>
      </c>
      <c r="B12" s="68" t="s">
        <v>632</v>
      </c>
      <c r="C12" s="114">
        <v>175086</v>
      </c>
    </row>
    <row r="13" spans="1:3" ht="12.75">
      <c r="A13" s="11">
        <v>7</v>
      </c>
      <c r="B13" s="68" t="s">
        <v>633</v>
      </c>
      <c r="C13" s="114">
        <v>45000</v>
      </c>
    </row>
    <row r="14" spans="1:3" ht="12.75">
      <c r="A14" s="11">
        <v>8</v>
      </c>
      <c r="B14" s="68" t="s">
        <v>634</v>
      </c>
      <c r="C14" s="114">
        <v>50000</v>
      </c>
    </row>
    <row r="15" spans="1:3" ht="12.75">
      <c r="A15" s="11">
        <v>9</v>
      </c>
      <c r="B15" s="68" t="s">
        <v>635</v>
      </c>
      <c r="C15" s="114">
        <v>146120</v>
      </c>
    </row>
    <row r="16" spans="1:3" ht="12.75">
      <c r="A16" s="11">
        <v>10</v>
      </c>
      <c r="B16" s="68" t="s">
        <v>636</v>
      </c>
      <c r="C16" s="114">
        <v>220000</v>
      </c>
    </row>
    <row r="17" spans="1:3" ht="12.75">
      <c r="A17" s="11">
        <v>11</v>
      </c>
      <c r="B17" s="68" t="s">
        <v>637</v>
      </c>
      <c r="C17" s="114">
        <v>20000</v>
      </c>
    </row>
    <row r="18" spans="1:3" ht="12.75">
      <c r="A18" s="11">
        <v>12</v>
      </c>
      <c r="B18" s="12" t="s">
        <v>88</v>
      </c>
      <c r="C18" s="115">
        <f>SUM(C10:C17)</f>
        <v>5226730</v>
      </c>
    </row>
    <row r="19" spans="1:3" ht="12.75">
      <c r="A19" s="11"/>
      <c r="B19" s="11"/>
      <c r="C19" s="114"/>
    </row>
    <row r="20" spans="1:3" ht="12.75">
      <c r="A20" s="11">
        <v>13</v>
      </c>
      <c r="B20" s="12" t="s">
        <v>442</v>
      </c>
      <c r="C20" s="114"/>
    </row>
    <row r="21" spans="1:3" ht="12.75">
      <c r="A21" s="11"/>
      <c r="B21" s="12"/>
      <c r="C21" s="114"/>
    </row>
    <row r="22" spans="1:3" ht="12.75">
      <c r="A22" s="14">
        <v>14</v>
      </c>
      <c r="B22" s="236" t="s">
        <v>654</v>
      </c>
      <c r="C22" s="114">
        <v>50000</v>
      </c>
    </row>
    <row r="23" spans="1:3" ht="12.75">
      <c r="A23" s="14">
        <v>15</v>
      </c>
      <c r="B23" s="236" t="s">
        <v>655</v>
      </c>
      <c r="C23" s="114">
        <v>50000</v>
      </c>
    </row>
    <row r="24" spans="1:3" ht="12.75">
      <c r="A24" s="14">
        <v>16</v>
      </c>
      <c r="B24" s="236" t="s">
        <v>656</v>
      </c>
      <c r="C24" s="114">
        <v>50000</v>
      </c>
    </row>
    <row r="25" spans="1:3" ht="12.75">
      <c r="A25" s="14">
        <v>17</v>
      </c>
      <c r="B25" s="236" t="s">
        <v>657</v>
      </c>
      <c r="C25" s="114">
        <v>50000</v>
      </c>
    </row>
    <row r="26" spans="1:3" ht="12.75">
      <c r="A26" s="14">
        <v>18</v>
      </c>
      <c r="B26" s="236" t="s">
        <v>658</v>
      </c>
      <c r="C26" s="114">
        <v>50000</v>
      </c>
    </row>
    <row r="27" spans="1:3" ht="12.75">
      <c r="A27" s="14">
        <v>19</v>
      </c>
      <c r="B27" s="68" t="s">
        <v>638</v>
      </c>
      <c r="C27" s="114">
        <v>60000</v>
      </c>
    </row>
    <row r="28" spans="1:3" ht="12.75">
      <c r="A28" s="14">
        <v>20</v>
      </c>
      <c r="B28" s="68" t="s">
        <v>639</v>
      </c>
      <c r="C28" s="114">
        <v>30000</v>
      </c>
    </row>
    <row r="29" spans="1:3" ht="12.75">
      <c r="A29" s="14">
        <v>21</v>
      </c>
      <c r="B29" s="68" t="s">
        <v>640</v>
      </c>
      <c r="C29" s="114">
        <v>62000</v>
      </c>
    </row>
    <row r="30" spans="1:3" ht="12.75">
      <c r="A30" s="14">
        <v>22</v>
      </c>
      <c r="B30" s="68" t="s">
        <v>659</v>
      </c>
      <c r="C30" s="114">
        <v>600000</v>
      </c>
    </row>
    <row r="31" spans="1:3" ht="12.75">
      <c r="A31" s="14">
        <v>23</v>
      </c>
      <c r="B31" s="12" t="s">
        <v>88</v>
      </c>
      <c r="C31" s="115">
        <f>SUM(C22:C30)</f>
        <v>1002000</v>
      </c>
    </row>
    <row r="32" spans="1:3" ht="12.75">
      <c r="A32" s="11">
        <v>24</v>
      </c>
      <c r="B32" s="12" t="s">
        <v>110</v>
      </c>
      <c r="C32" s="115">
        <f>C18+C31</f>
        <v>6228730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6.8515625" style="0" customWidth="1"/>
    <col min="2" max="2" width="62.00390625" style="0" customWidth="1"/>
    <col min="3" max="3" width="13.7109375" style="0" bestFit="1" customWidth="1"/>
  </cols>
  <sheetData>
    <row r="1" ht="12.75">
      <c r="B1" t="s">
        <v>687</v>
      </c>
    </row>
    <row r="2" ht="12.75">
      <c r="B2" s="1" t="s">
        <v>556</v>
      </c>
    </row>
    <row r="4" spans="1:3" ht="12.75">
      <c r="A4" s="10"/>
      <c r="B4" s="242" t="s">
        <v>660</v>
      </c>
      <c r="C4" s="242"/>
    </row>
    <row r="5" spans="2:3" ht="12.75">
      <c r="B5" s="6" t="s">
        <v>111</v>
      </c>
      <c r="C5" t="s">
        <v>112</v>
      </c>
    </row>
    <row r="6" spans="2:3" ht="12.75">
      <c r="B6" s="11" t="s">
        <v>2</v>
      </c>
      <c r="C6" s="11" t="s">
        <v>418</v>
      </c>
    </row>
    <row r="7" spans="1:3" ht="12.75">
      <c r="A7" s="11">
        <v>1</v>
      </c>
      <c r="B7" s="14" t="s">
        <v>661</v>
      </c>
      <c r="C7" s="108">
        <f>SUM(C8:C10)</f>
        <v>18384729</v>
      </c>
    </row>
    <row r="8" spans="1:3" ht="12.75">
      <c r="A8" s="11">
        <v>2</v>
      </c>
      <c r="B8" s="14" t="s">
        <v>662</v>
      </c>
      <c r="C8" s="108">
        <v>11999529</v>
      </c>
    </row>
    <row r="9" spans="1:3" ht="12.75">
      <c r="A9" s="11">
        <v>3</v>
      </c>
      <c r="B9" s="14" t="s">
        <v>557</v>
      </c>
      <c r="C9" s="108">
        <v>6385200</v>
      </c>
    </row>
    <row r="10" spans="1:3" ht="12.75">
      <c r="A10" s="11">
        <v>4</v>
      </c>
      <c r="B10" s="11" t="s">
        <v>74</v>
      </c>
      <c r="C10" s="108"/>
    </row>
    <row r="11" spans="1:3" ht="12.75">
      <c r="A11" s="11">
        <v>5</v>
      </c>
      <c r="B11" s="11" t="s">
        <v>71</v>
      </c>
      <c r="C11" s="109">
        <f>C7</f>
        <v>18384729</v>
      </c>
    </row>
    <row r="12" spans="1:3" ht="12.75">
      <c r="A12" s="11"/>
      <c r="B12" s="11"/>
      <c r="C12" s="108"/>
    </row>
    <row r="13" spans="1:3" ht="12.75">
      <c r="A13" s="11">
        <v>6</v>
      </c>
      <c r="B13" s="14" t="s">
        <v>663</v>
      </c>
      <c r="C13" s="108">
        <f>C14+C15</f>
        <v>77636280</v>
      </c>
    </row>
    <row r="14" spans="1:3" ht="12.75">
      <c r="A14" s="11">
        <v>7</v>
      </c>
      <c r="B14" s="14" t="s">
        <v>664</v>
      </c>
      <c r="C14" s="108">
        <v>77636280</v>
      </c>
    </row>
    <row r="15" spans="1:3" ht="12.75">
      <c r="A15" s="11">
        <v>8</v>
      </c>
      <c r="B15" s="11" t="s">
        <v>75</v>
      </c>
      <c r="C15" s="108"/>
    </row>
    <row r="16" spans="1:3" ht="12.75">
      <c r="A16" s="11">
        <v>9</v>
      </c>
      <c r="B16" s="11" t="s">
        <v>71</v>
      </c>
      <c r="C16" s="109">
        <f>C13</f>
        <v>77636280</v>
      </c>
    </row>
    <row r="17" spans="1:3" ht="12.75">
      <c r="A17" s="11"/>
      <c r="B17" s="12"/>
      <c r="C17" s="109"/>
    </row>
    <row r="18" spans="1:3" ht="12.75">
      <c r="A18" s="11">
        <v>10</v>
      </c>
      <c r="B18" s="12" t="s">
        <v>110</v>
      </c>
      <c r="C18" s="109">
        <f>C11+C16</f>
        <v>96021009</v>
      </c>
    </row>
  </sheetData>
  <sheetProtection/>
  <mergeCells count="1">
    <mergeCell ref="B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6.421875" style="0" customWidth="1"/>
    <col min="2" max="2" width="33.8515625" style="0" customWidth="1"/>
    <col min="3" max="3" width="13.421875" style="0" customWidth="1"/>
    <col min="4" max="4" width="16.57421875" style="0" customWidth="1"/>
  </cols>
  <sheetData>
    <row r="1" ht="12.75">
      <c r="B1" t="s">
        <v>686</v>
      </c>
    </row>
    <row r="2" ht="12.75">
      <c r="B2" s="1" t="s">
        <v>556</v>
      </c>
    </row>
    <row r="4" spans="2:5" ht="30" customHeight="1">
      <c r="B4" s="243" t="s">
        <v>57</v>
      </c>
      <c r="C4" s="243"/>
      <c r="D4" s="243"/>
      <c r="E4" s="243"/>
    </row>
    <row r="5" ht="12.75">
      <c r="B5" s="7"/>
    </row>
    <row r="6" spans="2:5" ht="12.75">
      <c r="B6" t="s">
        <v>116</v>
      </c>
      <c r="C6" t="s">
        <v>117</v>
      </c>
      <c r="D6" t="s">
        <v>118</v>
      </c>
      <c r="E6" t="s">
        <v>119</v>
      </c>
    </row>
    <row r="7" spans="1:5" ht="12.75">
      <c r="A7" s="11"/>
      <c r="B7" s="11"/>
      <c r="C7" s="101" t="s">
        <v>25</v>
      </c>
      <c r="D7" s="101" t="s">
        <v>26</v>
      </c>
      <c r="E7" s="101" t="s">
        <v>131</v>
      </c>
    </row>
    <row r="8" spans="1:5" ht="12.75">
      <c r="A8" s="11">
        <v>1</v>
      </c>
      <c r="B8" s="12" t="s">
        <v>3</v>
      </c>
      <c r="C8" s="101" t="s">
        <v>419</v>
      </c>
      <c r="D8" s="101" t="s">
        <v>419</v>
      </c>
      <c r="E8" s="101" t="s">
        <v>419</v>
      </c>
    </row>
    <row r="9" spans="1:5" ht="12.75">
      <c r="A9" s="11">
        <v>2</v>
      </c>
      <c r="B9" s="11" t="s">
        <v>188</v>
      </c>
      <c r="C9" s="11">
        <v>0</v>
      </c>
      <c r="D9" s="11">
        <v>0</v>
      </c>
      <c r="E9" s="11">
        <f>C9+D9</f>
        <v>0</v>
      </c>
    </row>
    <row r="10" spans="1:5" ht="12.75">
      <c r="A10" s="11">
        <v>3</v>
      </c>
      <c r="B10" s="11" t="s">
        <v>115</v>
      </c>
      <c r="C10" s="11"/>
      <c r="D10" s="11"/>
      <c r="E10" s="11"/>
    </row>
    <row r="11" spans="1:5" ht="12.75">
      <c r="A11" s="11"/>
      <c r="B11" s="11"/>
      <c r="C11" s="11"/>
      <c r="D11" s="11"/>
      <c r="E11" s="11"/>
    </row>
    <row r="12" spans="1:5" ht="12.75">
      <c r="A12" s="11">
        <v>4</v>
      </c>
      <c r="B12" s="12" t="s">
        <v>4</v>
      </c>
      <c r="C12" s="11"/>
      <c r="D12" s="11"/>
      <c r="E12" s="11"/>
    </row>
    <row r="13" spans="1:5" ht="12.75">
      <c r="A13" s="11">
        <v>5</v>
      </c>
      <c r="B13" s="11" t="s">
        <v>76</v>
      </c>
      <c r="C13" s="11"/>
      <c r="D13" s="11"/>
      <c r="E13" s="11"/>
    </row>
    <row r="14" spans="1:5" ht="12.75">
      <c r="A14" s="11">
        <v>6</v>
      </c>
      <c r="B14" s="14" t="s">
        <v>532</v>
      </c>
      <c r="C14" s="166">
        <v>4689227</v>
      </c>
      <c r="D14" s="11"/>
      <c r="E14" s="166">
        <f>SUM(C14:D14)</f>
        <v>4689227</v>
      </c>
    </row>
    <row r="15" spans="1:5" ht="12.75">
      <c r="A15" s="11">
        <v>7</v>
      </c>
      <c r="B15" s="11" t="s">
        <v>88</v>
      </c>
      <c r="C15" s="166">
        <f>C13+C14</f>
        <v>4689227</v>
      </c>
      <c r="D15" s="166">
        <f>D13+D14</f>
        <v>0</v>
      </c>
      <c r="E15" s="166">
        <f>C15+D15</f>
        <v>4689227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43">
      <selection activeCell="B62" sqref="B62"/>
    </sheetView>
  </sheetViews>
  <sheetFormatPr defaultColWidth="9.140625" defaultRowHeight="12.75"/>
  <cols>
    <col min="1" max="1" width="5.00390625" style="15" customWidth="1"/>
    <col min="2" max="2" width="51.7109375" style="0" customWidth="1"/>
    <col min="3" max="3" width="17.00390625" style="0" bestFit="1" customWidth="1"/>
    <col min="4" max="4" width="57.421875" style="0" customWidth="1"/>
    <col min="5" max="5" width="17.00390625" style="0" bestFit="1" customWidth="1"/>
  </cols>
  <sheetData>
    <row r="1" ht="12.75">
      <c r="B1" t="s">
        <v>685</v>
      </c>
    </row>
    <row r="3" ht="12.75">
      <c r="B3" s="1" t="s">
        <v>556</v>
      </c>
    </row>
    <row r="4" ht="15.75">
      <c r="B4" s="8" t="s">
        <v>612</v>
      </c>
    </row>
    <row r="5" spans="3:9" ht="12.75">
      <c r="C5" s="111" t="s">
        <v>420</v>
      </c>
      <c r="E5" s="111" t="s">
        <v>420</v>
      </c>
      <c r="H5" s="1"/>
      <c r="I5" s="1"/>
    </row>
    <row r="6" spans="1:9" ht="12.75">
      <c r="A6" s="11"/>
      <c r="B6" s="40" t="s">
        <v>111</v>
      </c>
      <c r="C6" s="11" t="s">
        <v>112</v>
      </c>
      <c r="D6" s="11" t="s">
        <v>120</v>
      </c>
      <c r="E6" s="11" t="s">
        <v>121</v>
      </c>
      <c r="H6" s="1"/>
      <c r="I6" s="1"/>
    </row>
    <row r="7" spans="1:5" ht="18">
      <c r="A7" s="11"/>
      <c r="B7" s="244" t="s">
        <v>27</v>
      </c>
      <c r="C7" s="245"/>
      <c r="D7" s="246" t="s">
        <v>28</v>
      </c>
      <c r="E7" s="245"/>
    </row>
    <row r="8" spans="1:5" ht="12.75">
      <c r="A8" s="11"/>
      <c r="B8" s="71" t="s">
        <v>2</v>
      </c>
      <c r="C8" s="27" t="s">
        <v>73</v>
      </c>
      <c r="D8" s="26" t="s">
        <v>2</v>
      </c>
      <c r="E8" s="27" t="s">
        <v>73</v>
      </c>
    </row>
    <row r="9" spans="1:5" ht="18">
      <c r="A9" s="11">
        <v>1</v>
      </c>
      <c r="B9" s="72" t="s">
        <v>53</v>
      </c>
      <c r="C9" s="29"/>
      <c r="D9" s="28" t="s">
        <v>29</v>
      </c>
      <c r="E9" s="29"/>
    </row>
    <row r="10" spans="1:5" ht="16.5">
      <c r="A10" s="11">
        <v>2</v>
      </c>
      <c r="B10" s="73" t="s">
        <v>30</v>
      </c>
      <c r="C10" s="31"/>
      <c r="D10" s="30" t="s">
        <v>31</v>
      </c>
      <c r="E10" s="31"/>
    </row>
    <row r="11" spans="1:5" ht="15.75">
      <c r="A11" s="11">
        <v>3</v>
      </c>
      <c r="B11" s="74" t="s">
        <v>17</v>
      </c>
      <c r="C11" s="33"/>
      <c r="D11" s="32" t="s">
        <v>17</v>
      </c>
      <c r="E11" s="33"/>
    </row>
    <row r="12" spans="1:5" ht="12.75">
      <c r="A12" s="11">
        <v>4</v>
      </c>
      <c r="B12" s="75" t="s">
        <v>215</v>
      </c>
      <c r="C12" s="35">
        <f>'5.bev. forrásonként'!H24</f>
        <v>117925458</v>
      </c>
      <c r="D12" s="34" t="s">
        <v>20</v>
      </c>
      <c r="E12" s="35">
        <f>'6. Kiadások'!F11</f>
        <v>96427375</v>
      </c>
    </row>
    <row r="13" spans="1:5" ht="12.75">
      <c r="A13" s="11">
        <v>5</v>
      </c>
      <c r="B13" s="76" t="s">
        <v>122</v>
      </c>
      <c r="C13" s="35">
        <f>'5.bev. forrásonként'!H34</f>
        <v>23119225</v>
      </c>
      <c r="D13" s="34" t="s">
        <v>123</v>
      </c>
      <c r="E13" s="35">
        <f>'6. Kiadások'!F12</f>
        <v>18119075</v>
      </c>
    </row>
    <row r="14" spans="1:5" ht="12.75">
      <c r="A14" s="11">
        <v>6</v>
      </c>
      <c r="B14" s="76" t="s">
        <v>407</v>
      </c>
      <c r="C14" s="35">
        <f>'5.bev. forrásonként'!H59</f>
        <v>14075000</v>
      </c>
      <c r="D14" s="34" t="s">
        <v>90</v>
      </c>
      <c r="E14" s="35">
        <f>'6. Kiadások'!F13</f>
        <v>34252845</v>
      </c>
    </row>
    <row r="15" spans="1:5" ht="12.75">
      <c r="A15" s="11">
        <v>7</v>
      </c>
      <c r="B15" s="76" t="s">
        <v>467</v>
      </c>
      <c r="C15" s="35">
        <f>'5.bev. forrásonként'!H73</f>
        <v>4297000</v>
      </c>
      <c r="D15" s="34" t="s">
        <v>32</v>
      </c>
      <c r="E15" s="35">
        <f>'6. Kiadások'!F14</f>
        <v>5732220</v>
      </c>
    </row>
    <row r="16" spans="1:5" ht="12.75">
      <c r="A16" s="11">
        <v>8</v>
      </c>
      <c r="B16" s="76" t="s">
        <v>479</v>
      </c>
      <c r="C16" s="35">
        <f>'5.bev. forrásonként'!H85</f>
        <v>0</v>
      </c>
      <c r="D16" s="34" t="s">
        <v>124</v>
      </c>
      <c r="E16" s="35">
        <f>'6. Kiadások'!F15</f>
        <v>6228730</v>
      </c>
    </row>
    <row r="17" spans="1:5" ht="14.25">
      <c r="A17" s="11">
        <v>9</v>
      </c>
      <c r="B17" s="112" t="s">
        <v>71</v>
      </c>
      <c r="C17" s="35">
        <f>SUM(C12:C16)</f>
        <v>159416683</v>
      </c>
      <c r="D17" s="110" t="s">
        <v>71</v>
      </c>
      <c r="E17" s="35">
        <f>SUM(E12:E16)</f>
        <v>160760245</v>
      </c>
    </row>
    <row r="18" spans="1:5" ht="12.75">
      <c r="A18" s="11"/>
      <c r="B18" s="75"/>
      <c r="C18" s="35"/>
      <c r="D18" s="34"/>
      <c r="E18" s="35"/>
    </row>
    <row r="19" spans="1:5" ht="15.75">
      <c r="A19" s="11">
        <v>11</v>
      </c>
      <c r="B19" s="74" t="s">
        <v>18</v>
      </c>
      <c r="C19" s="33"/>
      <c r="D19" s="32" t="s">
        <v>54</v>
      </c>
      <c r="E19" s="33"/>
    </row>
    <row r="20" spans="1:5" ht="12.75">
      <c r="A20" s="11">
        <v>12</v>
      </c>
      <c r="B20" s="75" t="s">
        <v>80</v>
      </c>
      <c r="C20" s="35">
        <f>'5.bev. forrásonként'!H79</f>
        <v>3000000</v>
      </c>
      <c r="D20" s="34" t="s">
        <v>21</v>
      </c>
      <c r="E20" s="35">
        <f>'6. Kiadások'!F20</f>
        <v>5708976</v>
      </c>
    </row>
    <row r="21" spans="1:5" ht="12.75">
      <c r="A21" s="11">
        <v>13</v>
      </c>
      <c r="B21" s="75" t="s">
        <v>125</v>
      </c>
      <c r="C21" s="35">
        <f>'5.bev. forrásonként'!H42</f>
        <v>15271792</v>
      </c>
      <c r="D21" s="34" t="s">
        <v>33</v>
      </c>
      <c r="E21" s="35">
        <f>'6. Kiadások'!F21</f>
        <v>99517502</v>
      </c>
    </row>
    <row r="22" spans="1:5" ht="12.75">
      <c r="A22" s="11">
        <v>14</v>
      </c>
      <c r="B22" s="75" t="s">
        <v>126</v>
      </c>
      <c r="C22" s="35">
        <f>'5.bev. forrásonként'!H91</f>
        <v>0</v>
      </c>
      <c r="D22" s="34" t="s">
        <v>127</v>
      </c>
      <c r="E22" s="35">
        <v>0</v>
      </c>
    </row>
    <row r="23" spans="1:5" ht="12.75">
      <c r="A23" s="11">
        <v>15</v>
      </c>
      <c r="B23" s="40"/>
      <c r="C23" s="11"/>
      <c r="D23" s="34" t="s">
        <v>23</v>
      </c>
      <c r="E23" s="35">
        <f>'6. Kiadások'!F22</f>
        <v>0</v>
      </c>
    </row>
    <row r="24" spans="1:5" ht="12.75">
      <c r="A24" s="11">
        <v>16</v>
      </c>
      <c r="B24" s="40"/>
      <c r="C24" s="11"/>
      <c r="D24" s="34" t="s">
        <v>24</v>
      </c>
      <c r="E24" s="35">
        <f>'6. Kiadások'!F23</f>
        <v>0</v>
      </c>
    </row>
    <row r="25" spans="1:5" ht="14.25">
      <c r="A25" s="11">
        <v>17</v>
      </c>
      <c r="B25" s="77"/>
      <c r="C25" s="35"/>
      <c r="D25" s="34" t="s">
        <v>128</v>
      </c>
      <c r="E25" s="35">
        <f>'6. Kiadások'!F24</f>
        <v>0</v>
      </c>
    </row>
    <row r="26" spans="1:5" ht="14.25">
      <c r="A26" s="11">
        <v>18</v>
      </c>
      <c r="B26" s="112" t="s">
        <v>71</v>
      </c>
      <c r="C26" s="35">
        <f>SUM(C20:C25)</f>
        <v>18271792</v>
      </c>
      <c r="D26" s="110" t="s">
        <v>71</v>
      </c>
      <c r="E26" s="35">
        <f>SUM(E20:E25)</f>
        <v>105226478</v>
      </c>
    </row>
    <row r="27" spans="1:5" ht="16.5">
      <c r="A27" s="11">
        <v>19</v>
      </c>
      <c r="B27" s="78"/>
      <c r="C27" s="35"/>
      <c r="D27" s="30" t="s">
        <v>105</v>
      </c>
      <c r="E27" s="31"/>
    </row>
    <row r="28" spans="1:5" ht="15.75">
      <c r="A28" s="11">
        <v>20</v>
      </c>
      <c r="B28" s="74"/>
      <c r="C28" s="35"/>
      <c r="D28" s="32" t="s">
        <v>34</v>
      </c>
      <c r="E28" s="33"/>
    </row>
    <row r="29" spans="1:5" ht="15.75">
      <c r="A29" s="11">
        <v>21</v>
      </c>
      <c r="B29" s="74"/>
      <c r="C29" s="35"/>
      <c r="D29" s="43" t="s">
        <v>16</v>
      </c>
      <c r="E29" s="35">
        <f>'6. Kiadások'!F28</f>
        <v>3033534</v>
      </c>
    </row>
    <row r="30" spans="1:5" ht="14.25">
      <c r="A30" s="11">
        <v>22</v>
      </c>
      <c r="B30" s="77"/>
      <c r="C30" s="35"/>
      <c r="D30" s="34" t="s">
        <v>35</v>
      </c>
      <c r="E30" s="35">
        <f>'6. Kiadások'!F29</f>
        <v>0</v>
      </c>
    </row>
    <row r="31" spans="1:5" ht="14.25">
      <c r="A31" s="11">
        <v>23</v>
      </c>
      <c r="B31" s="77"/>
      <c r="C31" s="35"/>
      <c r="D31" s="34" t="s">
        <v>71</v>
      </c>
      <c r="E31" s="35">
        <f>SUM(E29:E30)</f>
        <v>3033534</v>
      </c>
    </row>
    <row r="32" spans="1:5" ht="15.75">
      <c r="A32" s="11">
        <v>24</v>
      </c>
      <c r="B32" s="74"/>
      <c r="C32" s="35"/>
      <c r="D32" s="32" t="s">
        <v>36</v>
      </c>
      <c r="E32" s="33"/>
    </row>
    <row r="33" spans="1:5" ht="14.25">
      <c r="A33" s="11">
        <v>25</v>
      </c>
      <c r="B33" s="77"/>
      <c r="C33" s="35"/>
      <c r="D33" s="34" t="s">
        <v>37</v>
      </c>
      <c r="E33" s="35">
        <v>0</v>
      </c>
    </row>
    <row r="34" spans="1:5" ht="18">
      <c r="A34" s="11">
        <v>26</v>
      </c>
      <c r="B34" s="72"/>
      <c r="C34" s="35"/>
      <c r="D34" s="28" t="s">
        <v>38</v>
      </c>
      <c r="E34" s="29"/>
    </row>
    <row r="35" spans="1:5" ht="14.25">
      <c r="A35" s="11">
        <v>27</v>
      </c>
      <c r="B35" s="77"/>
      <c r="C35" s="35"/>
      <c r="D35" s="34" t="s">
        <v>39</v>
      </c>
      <c r="E35" s="35">
        <v>0</v>
      </c>
    </row>
    <row r="36" spans="1:5" ht="14.25">
      <c r="A36" s="11">
        <v>28</v>
      </c>
      <c r="B36" s="77"/>
      <c r="C36" s="35"/>
      <c r="D36" s="34" t="s">
        <v>40</v>
      </c>
      <c r="E36" s="35">
        <v>0</v>
      </c>
    </row>
    <row r="37" spans="1:5" ht="14.25">
      <c r="A37" s="11">
        <v>29</v>
      </c>
      <c r="B37" s="77"/>
      <c r="C37" s="35"/>
      <c r="D37" s="34" t="s">
        <v>71</v>
      </c>
      <c r="E37" s="35">
        <f>SUM(E35:E36)</f>
        <v>0</v>
      </c>
    </row>
    <row r="38" spans="1:5" ht="14.25">
      <c r="A38" s="11">
        <v>30</v>
      </c>
      <c r="B38" s="77"/>
      <c r="C38" s="35"/>
      <c r="D38" s="34"/>
      <c r="E38" s="35"/>
    </row>
    <row r="39" spans="1:5" ht="18">
      <c r="A39" s="11">
        <v>31</v>
      </c>
      <c r="B39" s="72"/>
      <c r="C39" s="35"/>
      <c r="D39" s="28" t="s">
        <v>41</v>
      </c>
      <c r="E39" s="29"/>
    </row>
    <row r="40" spans="1:5" ht="15" customHeight="1">
      <c r="A40" s="11">
        <v>32</v>
      </c>
      <c r="B40" s="72"/>
      <c r="C40" s="35"/>
      <c r="D40" s="68" t="s">
        <v>533</v>
      </c>
      <c r="E40" s="35">
        <f>'6. Kiadások'!F35</f>
        <v>4689227</v>
      </c>
    </row>
    <row r="41" spans="1:5" ht="14.25">
      <c r="A41" s="11">
        <v>33</v>
      </c>
      <c r="B41" s="77"/>
      <c r="C41" s="35"/>
      <c r="D41" s="34" t="s">
        <v>42</v>
      </c>
      <c r="E41" s="35">
        <v>0</v>
      </c>
    </row>
    <row r="42" spans="1:5" ht="14.25">
      <c r="A42" s="11">
        <v>34</v>
      </c>
      <c r="B42" s="77"/>
      <c r="C42" s="35"/>
      <c r="D42" s="34" t="s">
        <v>534</v>
      </c>
      <c r="E42" s="35">
        <v>0</v>
      </c>
    </row>
    <row r="43" spans="1:5" ht="48">
      <c r="A43" s="11">
        <v>35</v>
      </c>
      <c r="B43" s="79" t="s">
        <v>55</v>
      </c>
      <c r="C43" s="33">
        <f>C17+C26</f>
        <v>177688475</v>
      </c>
      <c r="D43" s="28" t="s">
        <v>43</v>
      </c>
      <c r="E43" s="33">
        <f>E17+E26+E31+E40</f>
        <v>273709484</v>
      </c>
    </row>
    <row r="44" spans="1:5" ht="18">
      <c r="A44" s="11">
        <v>36</v>
      </c>
      <c r="B44" s="80"/>
      <c r="C44" s="35"/>
      <c r="D44" s="28" t="s">
        <v>44</v>
      </c>
      <c r="E44" s="29"/>
    </row>
    <row r="45" spans="1:5" ht="14.25">
      <c r="A45" s="11">
        <v>37</v>
      </c>
      <c r="B45" s="77"/>
      <c r="C45" s="35"/>
      <c r="D45" s="34" t="s">
        <v>39</v>
      </c>
      <c r="E45" s="35">
        <v>0</v>
      </c>
    </row>
    <row r="46" spans="1:5" ht="14.25">
      <c r="A46" s="11">
        <v>38</v>
      </c>
      <c r="B46" s="77"/>
      <c r="C46" s="35"/>
      <c r="D46" s="34" t="s">
        <v>40</v>
      </c>
      <c r="E46" s="35">
        <v>0</v>
      </c>
    </row>
    <row r="47" spans="1:5" ht="18">
      <c r="A47" s="11">
        <v>39</v>
      </c>
      <c r="B47" s="72" t="s">
        <v>45</v>
      </c>
      <c r="C47" s="29"/>
      <c r="D47" s="28"/>
      <c r="E47" s="36"/>
    </row>
    <row r="48" spans="1:5" ht="18">
      <c r="A48" s="11">
        <v>40</v>
      </c>
      <c r="B48" s="74" t="s">
        <v>46</v>
      </c>
      <c r="C48" s="33"/>
      <c r="D48" s="37"/>
      <c r="E48" s="36"/>
    </row>
    <row r="49" spans="1:5" ht="18">
      <c r="A49" s="11">
        <v>41</v>
      </c>
      <c r="B49" s="77" t="s">
        <v>665</v>
      </c>
      <c r="C49" s="35">
        <f>'5.bev. forrásonként'!H103+'5.bev. forrásonként'!H105</f>
        <v>18384729</v>
      </c>
      <c r="D49" s="34"/>
      <c r="E49" s="36"/>
    </row>
    <row r="50" spans="1:5" ht="18">
      <c r="A50" s="11">
        <v>42</v>
      </c>
      <c r="B50" s="77" t="s">
        <v>666</v>
      </c>
      <c r="C50" s="35">
        <f>'5.bev. forrásonként'!H104</f>
        <v>77636280</v>
      </c>
      <c r="D50" s="34"/>
      <c r="E50" s="36"/>
    </row>
    <row r="51" spans="1:5" ht="18">
      <c r="A51" s="11">
        <v>43</v>
      </c>
      <c r="B51" s="74" t="s">
        <v>47</v>
      </c>
      <c r="C51" s="33"/>
      <c r="D51" s="37"/>
      <c r="E51" s="36"/>
    </row>
    <row r="52" spans="1:5" ht="18">
      <c r="A52" s="11">
        <v>44</v>
      </c>
      <c r="B52" s="77" t="s">
        <v>408</v>
      </c>
      <c r="C52" s="35">
        <v>0</v>
      </c>
      <c r="D52" s="34"/>
      <c r="E52" s="36"/>
    </row>
    <row r="53" spans="1:5" ht="18">
      <c r="A53" s="11">
        <v>45</v>
      </c>
      <c r="B53" s="77" t="s">
        <v>48</v>
      </c>
      <c r="C53" s="35">
        <v>0</v>
      </c>
      <c r="D53" s="34"/>
      <c r="E53" s="36"/>
    </row>
    <row r="54" spans="1:5" ht="18">
      <c r="A54" s="11">
        <v>46</v>
      </c>
      <c r="B54" s="72" t="s">
        <v>19</v>
      </c>
      <c r="C54" s="29">
        <f>C43+C50+C52+C49+C53</f>
        <v>273709484</v>
      </c>
      <c r="D54" s="28" t="s">
        <v>49</v>
      </c>
      <c r="E54" s="29">
        <f>E43+E45+E46</f>
        <v>273709484</v>
      </c>
    </row>
    <row r="55" spans="1:5" ht="14.25">
      <c r="A55" s="11">
        <v>47</v>
      </c>
      <c r="B55" s="77" t="s">
        <v>50</v>
      </c>
      <c r="C55" s="35">
        <f>C17+C52+C49</f>
        <v>177801412</v>
      </c>
      <c r="D55" s="34" t="s">
        <v>51</v>
      </c>
      <c r="E55" s="35">
        <f>E17+E31+E40</f>
        <v>168483006</v>
      </c>
    </row>
    <row r="56" spans="1:5" ht="14.25">
      <c r="A56" s="11">
        <v>48</v>
      </c>
      <c r="B56" s="77" t="s">
        <v>52</v>
      </c>
      <c r="C56" s="35">
        <f>C26+C50</f>
        <v>95908072</v>
      </c>
      <c r="D56" s="34" t="s">
        <v>56</v>
      </c>
      <c r="E56" s="35">
        <f>E26</f>
        <v>105226478</v>
      </c>
    </row>
  </sheetData>
  <sheetProtection/>
  <mergeCells count="2">
    <mergeCell ref="B7:C7"/>
    <mergeCell ref="D7:E7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3"/>
  <sheetViews>
    <sheetView zoomScalePageLayoutView="0" workbookViewId="0" topLeftCell="A112">
      <selection activeCell="C16" sqref="C16"/>
    </sheetView>
  </sheetViews>
  <sheetFormatPr defaultColWidth="9.140625" defaultRowHeight="12.75"/>
  <cols>
    <col min="1" max="1" width="5.8515625" style="0" customWidth="1"/>
    <col min="2" max="2" width="5.421875" style="5" customWidth="1"/>
    <col min="3" max="3" width="86.57421875" style="0" customWidth="1"/>
    <col min="4" max="4" width="7.8515625" style="0" customWidth="1"/>
    <col min="5" max="5" width="14.7109375" style="1" bestFit="1" customWidth="1"/>
    <col min="6" max="6" width="13.7109375" style="1" bestFit="1" customWidth="1"/>
    <col min="7" max="7" width="14.8515625" style="1" customWidth="1"/>
    <col min="8" max="8" width="15.00390625" style="1" customWidth="1"/>
  </cols>
  <sheetData>
    <row r="1" spans="1:8" ht="12.75">
      <c r="A1" s="248" t="s">
        <v>684</v>
      </c>
      <c r="B1" s="248"/>
      <c r="C1" s="248"/>
      <c r="D1" s="248"/>
      <c r="E1" s="248"/>
      <c r="F1" s="248"/>
      <c r="G1" s="248"/>
      <c r="H1" s="248"/>
    </row>
    <row r="2" spans="1:8" ht="15" customHeight="1">
      <c r="A2" s="247" t="s">
        <v>421</v>
      </c>
      <c r="B2" s="247"/>
      <c r="C2" s="247"/>
      <c r="D2" s="247"/>
      <c r="E2" s="247"/>
      <c r="F2" s="247"/>
      <c r="G2" s="247"/>
      <c r="H2" s="247"/>
    </row>
    <row r="3" spans="1:8" ht="15">
      <c r="A3" s="1"/>
      <c r="C3" s="1" t="s">
        <v>556</v>
      </c>
      <c r="F3" s="9"/>
      <c r="G3" s="9"/>
      <c r="H3" s="9"/>
    </row>
    <row r="4" spans="1:8" ht="12.75">
      <c r="A4" s="14" t="s">
        <v>116</v>
      </c>
      <c r="B4" s="21" t="s">
        <v>117</v>
      </c>
      <c r="C4" s="14" t="s">
        <v>118</v>
      </c>
      <c r="D4" s="14" t="s">
        <v>119</v>
      </c>
      <c r="E4" s="14" t="s">
        <v>194</v>
      </c>
      <c r="F4" s="14" t="s">
        <v>168</v>
      </c>
      <c r="G4" s="14" t="s">
        <v>169</v>
      </c>
      <c r="H4" s="14" t="s">
        <v>170</v>
      </c>
    </row>
    <row r="5" spans="1:8" ht="25.5">
      <c r="A5" s="25" t="s">
        <v>233</v>
      </c>
      <c r="B5" s="42" t="s">
        <v>234</v>
      </c>
      <c r="C5" s="24" t="s">
        <v>235</v>
      </c>
      <c r="D5" s="93" t="s">
        <v>236</v>
      </c>
      <c r="E5" s="12" t="s">
        <v>237</v>
      </c>
      <c r="F5" s="22" t="s">
        <v>238</v>
      </c>
      <c r="G5" s="93" t="s">
        <v>239</v>
      </c>
      <c r="H5" s="178" t="s">
        <v>240</v>
      </c>
    </row>
    <row r="6" spans="1:8" ht="15.75">
      <c r="A6" s="11">
        <v>1</v>
      </c>
      <c r="B6" s="42">
        <v>1</v>
      </c>
      <c r="C6" s="61" t="s">
        <v>241</v>
      </c>
      <c r="D6" s="11" t="s">
        <v>242</v>
      </c>
      <c r="E6" s="154"/>
      <c r="F6" s="154"/>
      <c r="G6" s="115"/>
      <c r="H6" s="154"/>
    </row>
    <row r="7" spans="1:8" ht="12.75">
      <c r="A7" s="11">
        <v>2</v>
      </c>
      <c r="B7" s="42" t="s">
        <v>243</v>
      </c>
      <c r="C7" s="60" t="s">
        <v>620</v>
      </c>
      <c r="D7" s="11"/>
      <c r="E7" s="154"/>
      <c r="F7" s="154"/>
      <c r="G7" s="179">
        <v>79050800</v>
      </c>
      <c r="H7" s="154">
        <f>E7+F7+G7</f>
        <v>79050800</v>
      </c>
    </row>
    <row r="8" spans="1:8" ht="12.75">
      <c r="A8" s="11">
        <v>3</v>
      </c>
      <c r="B8" s="42" t="s">
        <v>245</v>
      </c>
      <c r="C8" s="60" t="s">
        <v>244</v>
      </c>
      <c r="D8" s="11"/>
      <c r="E8" s="179">
        <v>1750550</v>
      </c>
      <c r="F8" s="154"/>
      <c r="G8" s="155"/>
      <c r="H8" s="154">
        <f>E8+F8+G8</f>
        <v>1750550</v>
      </c>
    </row>
    <row r="9" spans="1:8" ht="12.75">
      <c r="A9" s="11">
        <v>4</v>
      </c>
      <c r="B9" s="42" t="s">
        <v>247</v>
      </c>
      <c r="C9" s="39" t="s">
        <v>246</v>
      </c>
      <c r="D9" s="11"/>
      <c r="E9" s="179">
        <v>1920000</v>
      </c>
      <c r="F9" s="154"/>
      <c r="G9" s="155"/>
      <c r="H9" s="154">
        <f aca="true" t="shared" si="0" ref="H9:H23">E9+F9+G9</f>
        <v>1920000</v>
      </c>
    </row>
    <row r="10" spans="1:8" ht="12.75">
      <c r="A10" s="11">
        <v>5</v>
      </c>
      <c r="B10" s="42" t="s">
        <v>249</v>
      </c>
      <c r="C10" s="39" t="s">
        <v>248</v>
      </c>
      <c r="D10" s="11"/>
      <c r="E10" s="179">
        <v>1048938</v>
      </c>
      <c r="F10" s="154"/>
      <c r="G10" s="155"/>
      <c r="H10" s="154">
        <f t="shared" si="0"/>
        <v>1048938</v>
      </c>
    </row>
    <row r="11" spans="1:8" ht="12.75">
      <c r="A11" s="11">
        <v>6</v>
      </c>
      <c r="B11" s="94" t="s">
        <v>251</v>
      </c>
      <c r="C11" s="39" t="s">
        <v>250</v>
      </c>
      <c r="D11" s="11"/>
      <c r="E11" s="179">
        <v>801310</v>
      </c>
      <c r="F11" s="154"/>
      <c r="G11" s="155"/>
      <c r="H11" s="154">
        <f t="shared" si="0"/>
        <v>801310</v>
      </c>
    </row>
    <row r="12" spans="1:8" ht="12.75">
      <c r="A12" s="11">
        <v>7</v>
      </c>
      <c r="B12" s="94" t="s">
        <v>450</v>
      </c>
      <c r="C12" s="11" t="s">
        <v>252</v>
      </c>
      <c r="D12" s="11"/>
      <c r="E12" s="154">
        <v>5000000</v>
      </c>
      <c r="F12" s="154"/>
      <c r="G12" s="155"/>
      <c r="H12" s="154">
        <f t="shared" si="0"/>
        <v>5000000</v>
      </c>
    </row>
    <row r="13" spans="1:8" ht="12.75">
      <c r="A13" s="11">
        <v>8</v>
      </c>
      <c r="B13" s="94" t="s">
        <v>451</v>
      </c>
      <c r="C13" s="14" t="s">
        <v>422</v>
      </c>
      <c r="D13" s="11"/>
      <c r="E13" s="179">
        <v>5100</v>
      </c>
      <c r="F13" s="154"/>
      <c r="G13" s="155"/>
      <c r="H13" s="154">
        <f t="shared" si="0"/>
        <v>5100</v>
      </c>
    </row>
    <row r="14" spans="1:8" ht="12.75">
      <c r="A14" s="11">
        <v>9</v>
      </c>
      <c r="B14" s="172" t="s">
        <v>621</v>
      </c>
      <c r="C14" s="11" t="s">
        <v>409</v>
      </c>
      <c r="D14" s="11"/>
      <c r="E14" s="179">
        <v>8915340</v>
      </c>
      <c r="F14" s="154"/>
      <c r="G14" s="155">
        <v>9000000</v>
      </c>
      <c r="H14" s="154">
        <f>E14+F14+G14</f>
        <v>17915340</v>
      </c>
    </row>
    <row r="15" spans="1:8" ht="12.75">
      <c r="A15" s="11">
        <v>10</v>
      </c>
      <c r="B15" s="94" t="s">
        <v>622</v>
      </c>
      <c r="C15" t="s">
        <v>647</v>
      </c>
      <c r="D15" s="11"/>
      <c r="E15" s="179">
        <v>1170400</v>
      </c>
      <c r="F15" s="154"/>
      <c r="G15" s="155"/>
      <c r="H15" s="154">
        <f>E15+F15+G15</f>
        <v>1170400</v>
      </c>
    </row>
    <row r="16" spans="1:8" ht="12.75">
      <c r="A16" s="11">
        <v>11</v>
      </c>
      <c r="B16" s="94" t="s">
        <v>648</v>
      </c>
      <c r="C16" t="s">
        <v>649</v>
      </c>
      <c r="D16" s="11"/>
      <c r="E16" s="179">
        <v>694800</v>
      </c>
      <c r="F16" s="154"/>
      <c r="G16" s="155"/>
      <c r="H16" s="154">
        <f>E16+F16+G16</f>
        <v>694800</v>
      </c>
    </row>
    <row r="17" spans="1:8" ht="12.75">
      <c r="A17" s="11">
        <v>12</v>
      </c>
      <c r="B17" s="42">
        <v>2</v>
      </c>
      <c r="C17" s="23" t="s">
        <v>253</v>
      </c>
      <c r="D17" s="11" t="s">
        <v>254</v>
      </c>
      <c r="E17" s="154"/>
      <c r="F17" s="154"/>
      <c r="G17" s="155"/>
      <c r="H17" s="154">
        <f t="shared" si="0"/>
        <v>0</v>
      </c>
    </row>
    <row r="18" spans="1:8" ht="12.75">
      <c r="A18" s="11">
        <v>13</v>
      </c>
      <c r="B18" s="42">
        <v>3</v>
      </c>
      <c r="C18" s="68" t="s">
        <v>452</v>
      </c>
      <c r="D18" s="11" t="s">
        <v>255</v>
      </c>
      <c r="E18" s="154"/>
      <c r="F18" s="154"/>
      <c r="G18" s="155"/>
      <c r="H18" s="154">
        <f t="shared" si="0"/>
        <v>0</v>
      </c>
    </row>
    <row r="19" spans="1:8" ht="12.75">
      <c r="A19" s="11">
        <v>14</v>
      </c>
      <c r="B19" s="42" t="s">
        <v>243</v>
      </c>
      <c r="C19" s="68" t="s">
        <v>413</v>
      </c>
      <c r="D19" s="11"/>
      <c r="E19" s="179">
        <v>6571000</v>
      </c>
      <c r="F19" s="154"/>
      <c r="G19" s="155"/>
      <c r="H19" s="154">
        <f t="shared" si="0"/>
        <v>6571000</v>
      </c>
    </row>
    <row r="20" spans="1:8" ht="12.75">
      <c r="A20" s="11">
        <v>15</v>
      </c>
      <c r="B20" s="42" t="s">
        <v>245</v>
      </c>
      <c r="C20" s="68" t="s">
        <v>414</v>
      </c>
      <c r="D20" s="11"/>
      <c r="E20" s="179">
        <v>197220</v>
      </c>
      <c r="F20" s="154"/>
      <c r="G20" s="155"/>
      <c r="H20" s="154">
        <f t="shared" si="0"/>
        <v>197220</v>
      </c>
    </row>
    <row r="21" spans="1:8" ht="12.75">
      <c r="A21" s="11">
        <v>16</v>
      </c>
      <c r="B21" s="42">
        <v>4</v>
      </c>
      <c r="C21" s="23" t="s">
        <v>256</v>
      </c>
      <c r="D21" s="11" t="s">
        <v>257</v>
      </c>
      <c r="E21" s="154">
        <v>1800000</v>
      </c>
      <c r="F21" s="154"/>
      <c r="G21" s="155"/>
      <c r="H21" s="154">
        <f t="shared" si="0"/>
        <v>1800000</v>
      </c>
    </row>
    <row r="22" spans="1:8" ht="12.75">
      <c r="A22" s="11">
        <v>17</v>
      </c>
      <c r="B22" s="42">
        <v>5</v>
      </c>
      <c r="C22" s="23" t="s">
        <v>453</v>
      </c>
      <c r="D22" s="11" t="s">
        <v>258</v>
      </c>
      <c r="E22" s="154">
        <v>0</v>
      </c>
      <c r="F22" s="154"/>
      <c r="G22" s="155"/>
      <c r="H22" s="154">
        <f t="shared" si="0"/>
        <v>0</v>
      </c>
    </row>
    <row r="23" spans="1:8" ht="12.75">
      <c r="A23" s="11">
        <v>18</v>
      </c>
      <c r="B23" s="42">
        <v>6</v>
      </c>
      <c r="C23" s="23" t="s">
        <v>454</v>
      </c>
      <c r="D23" s="11" t="s">
        <v>259</v>
      </c>
      <c r="E23" s="154">
        <v>0</v>
      </c>
      <c r="F23" s="154"/>
      <c r="G23" s="155"/>
      <c r="H23" s="154">
        <f t="shared" si="0"/>
        <v>0</v>
      </c>
    </row>
    <row r="24" spans="1:8" ht="12.75">
      <c r="A24" s="11">
        <v>19</v>
      </c>
      <c r="B24" s="42" t="s">
        <v>79</v>
      </c>
      <c r="C24" s="22" t="s">
        <v>260</v>
      </c>
      <c r="D24" s="11" t="s">
        <v>261</v>
      </c>
      <c r="E24" s="115">
        <f>SUM(E7:E23)</f>
        <v>29874658</v>
      </c>
      <c r="F24" s="115">
        <f>SUM(F7:F23)</f>
        <v>0</v>
      </c>
      <c r="G24" s="115">
        <f>SUM(G7:G23)</f>
        <v>88050800</v>
      </c>
      <c r="H24" s="115">
        <f>SUM(H7:H23)</f>
        <v>117925458</v>
      </c>
    </row>
    <row r="25" spans="1:8" ht="12.75">
      <c r="A25" s="11">
        <v>20</v>
      </c>
      <c r="B25" s="42">
        <v>1</v>
      </c>
      <c r="C25" s="68" t="s">
        <v>262</v>
      </c>
      <c r="D25" s="11" t="s">
        <v>263</v>
      </c>
      <c r="E25" s="154"/>
      <c r="F25" s="154"/>
      <c r="G25" s="155"/>
      <c r="H25" s="154">
        <v>0</v>
      </c>
    </row>
    <row r="26" spans="1:8" ht="12.75">
      <c r="A26" s="11">
        <v>21</v>
      </c>
      <c r="B26" s="42">
        <v>2</v>
      </c>
      <c r="C26" s="68" t="s">
        <v>264</v>
      </c>
      <c r="D26" s="11" t="s">
        <v>265</v>
      </c>
      <c r="E26" s="154"/>
      <c r="F26" s="154"/>
      <c r="G26" s="155"/>
      <c r="H26" s="154">
        <v>0</v>
      </c>
    </row>
    <row r="27" spans="1:8" ht="12.75">
      <c r="A27" s="11">
        <v>22</v>
      </c>
      <c r="B27" s="42">
        <v>3</v>
      </c>
      <c r="C27" s="68" t="s">
        <v>266</v>
      </c>
      <c r="D27" s="11" t="s">
        <v>267</v>
      </c>
      <c r="E27" s="154"/>
      <c r="F27" s="154"/>
      <c r="G27" s="155"/>
      <c r="H27" s="154">
        <v>0</v>
      </c>
    </row>
    <row r="28" spans="1:8" ht="12.75">
      <c r="A28" s="11">
        <v>23</v>
      </c>
      <c r="B28" s="42">
        <v>4</v>
      </c>
      <c r="C28" s="68" t="s">
        <v>268</v>
      </c>
      <c r="D28" s="14" t="s">
        <v>269</v>
      </c>
      <c r="E28" s="115"/>
      <c r="F28" s="115"/>
      <c r="G28" s="156"/>
      <c r="H28" s="154">
        <v>0</v>
      </c>
    </row>
    <row r="29" spans="1:8" ht="12.75">
      <c r="A29" s="11">
        <v>24</v>
      </c>
      <c r="B29" s="42">
        <v>5</v>
      </c>
      <c r="C29" s="23" t="s">
        <v>270</v>
      </c>
      <c r="D29" s="11" t="s">
        <v>271</v>
      </c>
      <c r="E29" s="154"/>
      <c r="F29" s="154"/>
      <c r="G29" s="155"/>
      <c r="H29" s="154"/>
    </row>
    <row r="30" spans="1:8" ht="12.75">
      <c r="A30" s="11">
        <v>25</v>
      </c>
      <c r="B30" s="42" t="s">
        <v>243</v>
      </c>
      <c r="C30" s="39" t="s">
        <v>415</v>
      </c>
      <c r="D30" s="11"/>
      <c r="E30" s="179">
        <v>15926225</v>
      </c>
      <c r="F30" s="154"/>
      <c r="G30" s="155"/>
      <c r="H30" s="154">
        <f>E30+F30+G30</f>
        <v>15926225</v>
      </c>
    </row>
    <row r="31" spans="1:8" ht="12.75">
      <c r="A31" s="11">
        <v>26</v>
      </c>
      <c r="B31" s="42" t="s">
        <v>245</v>
      </c>
      <c r="C31" s="39" t="s">
        <v>416</v>
      </c>
      <c r="D31" s="11"/>
      <c r="E31" s="154">
        <v>0</v>
      </c>
      <c r="F31" s="154"/>
      <c r="G31" s="155"/>
      <c r="H31" s="154">
        <f>E31+F31+G31</f>
        <v>0</v>
      </c>
    </row>
    <row r="32" spans="1:8" ht="12.75">
      <c r="A32" s="11">
        <v>27</v>
      </c>
      <c r="B32" s="42" t="s">
        <v>247</v>
      </c>
      <c r="C32" s="56" t="s">
        <v>650</v>
      </c>
      <c r="D32" s="11"/>
      <c r="E32" s="154">
        <v>0</v>
      </c>
      <c r="F32" s="154"/>
      <c r="G32" s="155">
        <v>3463000</v>
      </c>
      <c r="H32" s="154">
        <f>E32+F32+G32</f>
        <v>3463000</v>
      </c>
    </row>
    <row r="33" spans="1:8" ht="12.75">
      <c r="A33" s="11">
        <v>28</v>
      </c>
      <c r="B33" s="42" t="s">
        <v>247</v>
      </c>
      <c r="C33" s="56" t="s">
        <v>623</v>
      </c>
      <c r="D33" s="11"/>
      <c r="E33" s="154">
        <v>3730000</v>
      </c>
      <c r="F33" s="154"/>
      <c r="G33" s="155"/>
      <c r="H33" s="154">
        <f>E33+F33+G33</f>
        <v>3730000</v>
      </c>
    </row>
    <row r="34" spans="1:8" ht="12.75">
      <c r="A34" s="11">
        <v>29</v>
      </c>
      <c r="B34" s="42" t="s">
        <v>272</v>
      </c>
      <c r="C34" s="45" t="s">
        <v>455</v>
      </c>
      <c r="D34" s="11" t="s">
        <v>273</v>
      </c>
      <c r="E34" s="115">
        <f>SUM(E25:E33)</f>
        <v>19656225</v>
      </c>
      <c r="F34" s="115">
        <f>SUM(F25:F33)</f>
        <v>0</v>
      </c>
      <c r="G34" s="115">
        <f>SUM(G25:G33)</f>
        <v>3463000</v>
      </c>
      <c r="H34" s="115">
        <f>SUM(H25:H33)</f>
        <v>23119225</v>
      </c>
    </row>
    <row r="35" spans="1:8" ht="12.75">
      <c r="A35" s="11">
        <v>30</v>
      </c>
      <c r="B35" s="42">
        <v>1</v>
      </c>
      <c r="C35" s="39" t="s">
        <v>274</v>
      </c>
      <c r="D35" s="11" t="s">
        <v>275</v>
      </c>
      <c r="E35" s="154"/>
      <c r="F35" s="154"/>
      <c r="G35" s="155"/>
      <c r="H35" s="154">
        <f>SUM(E35:G35)</f>
        <v>0</v>
      </c>
    </row>
    <row r="36" spans="1:8" ht="12.75">
      <c r="A36" s="11">
        <v>31</v>
      </c>
      <c r="B36" s="42">
        <v>2</v>
      </c>
      <c r="C36" s="56" t="s">
        <v>276</v>
      </c>
      <c r="D36" s="14" t="s">
        <v>277</v>
      </c>
      <c r="E36" s="115"/>
      <c r="F36" s="115"/>
      <c r="G36" s="156"/>
      <c r="H36" s="154">
        <f>SUM(E36:G36)</f>
        <v>0</v>
      </c>
    </row>
    <row r="37" spans="1:8" ht="12.75">
      <c r="A37" s="11">
        <v>32</v>
      </c>
      <c r="B37" s="42">
        <v>3</v>
      </c>
      <c r="C37" s="39" t="s">
        <v>278</v>
      </c>
      <c r="D37" s="11" t="s">
        <v>279</v>
      </c>
      <c r="E37" s="154"/>
      <c r="F37" s="154"/>
      <c r="G37" s="155"/>
      <c r="H37" s="154">
        <f>SUM(E37:G37)</f>
        <v>0</v>
      </c>
    </row>
    <row r="38" spans="1:8" ht="12.75">
      <c r="A38" s="11">
        <v>33</v>
      </c>
      <c r="B38" s="42">
        <v>4</v>
      </c>
      <c r="C38" s="39" t="s">
        <v>280</v>
      </c>
      <c r="D38" s="11" t="s">
        <v>281</v>
      </c>
      <c r="E38" s="154"/>
      <c r="F38" s="154"/>
      <c r="G38" s="155"/>
      <c r="H38" s="154">
        <f>SUM(E38:G38)</f>
        <v>0</v>
      </c>
    </row>
    <row r="39" spans="1:8" ht="12.75">
      <c r="A39" s="11">
        <v>34</v>
      </c>
      <c r="B39" s="172">
        <v>5</v>
      </c>
      <c r="C39" s="56" t="s">
        <v>282</v>
      </c>
      <c r="D39" s="11" t="s">
        <v>283</v>
      </c>
      <c r="E39" s="154">
        <f>E41+E40</f>
        <v>15271792</v>
      </c>
      <c r="F39" s="154">
        <f>F41</f>
        <v>0</v>
      </c>
      <c r="G39" s="154">
        <f>G41</f>
        <v>0</v>
      </c>
      <c r="H39" s="154">
        <f>H41+H40</f>
        <v>15271792</v>
      </c>
    </row>
    <row r="40" spans="1:8" ht="12.75">
      <c r="A40" s="11">
        <v>35</v>
      </c>
      <c r="B40" s="172" t="s">
        <v>243</v>
      </c>
      <c r="C40" s="56" t="s">
        <v>457</v>
      </c>
      <c r="D40" s="11"/>
      <c r="E40" s="154">
        <v>608976</v>
      </c>
      <c r="F40" s="154"/>
      <c r="G40" s="155"/>
      <c r="H40" s="154">
        <f>SUM(E40:G40)</f>
        <v>608976</v>
      </c>
    </row>
    <row r="41" spans="1:8" ht="12.75">
      <c r="A41" s="11">
        <v>36</v>
      </c>
      <c r="B41" s="42" t="s">
        <v>245</v>
      </c>
      <c r="C41" s="56" t="s">
        <v>651</v>
      </c>
      <c r="D41" s="11"/>
      <c r="E41" s="179">
        <v>14662816</v>
      </c>
      <c r="F41" s="154"/>
      <c r="G41" s="155"/>
      <c r="H41" s="154">
        <f>SUM(E41:G41)</f>
        <v>14662816</v>
      </c>
    </row>
    <row r="42" spans="1:8" ht="12.75">
      <c r="A42" s="11">
        <v>37</v>
      </c>
      <c r="B42" s="42" t="s">
        <v>456</v>
      </c>
      <c r="C42" s="45" t="s">
        <v>284</v>
      </c>
      <c r="D42" s="11" t="s">
        <v>285</v>
      </c>
      <c r="E42" s="115">
        <f>SUM(E35:E39)</f>
        <v>15271792</v>
      </c>
      <c r="F42" s="115">
        <f>SUM(F35:F39)</f>
        <v>0</v>
      </c>
      <c r="G42" s="115">
        <f>SUM(G35:G39)</f>
        <v>0</v>
      </c>
      <c r="H42" s="115">
        <f>SUM(H35:H39)</f>
        <v>15271792</v>
      </c>
    </row>
    <row r="43" spans="1:8" ht="12.75">
      <c r="A43" s="11">
        <v>38</v>
      </c>
      <c r="B43" s="42">
        <v>1</v>
      </c>
      <c r="C43" s="39" t="s">
        <v>286</v>
      </c>
      <c r="D43" s="11" t="s">
        <v>287</v>
      </c>
      <c r="E43" s="154"/>
      <c r="F43" s="154"/>
      <c r="G43" s="155"/>
      <c r="H43" s="154">
        <f>E43+F43+G43</f>
        <v>0</v>
      </c>
    </row>
    <row r="44" spans="1:8" ht="12.75">
      <c r="A44" s="11">
        <v>39</v>
      </c>
      <c r="B44" s="172">
        <v>2</v>
      </c>
      <c r="C44" s="11" t="s">
        <v>288</v>
      </c>
      <c r="D44" s="11" t="s">
        <v>289</v>
      </c>
      <c r="E44" s="154"/>
      <c r="F44" s="154"/>
      <c r="G44" s="155"/>
      <c r="H44" s="154">
        <f>E44+F44+G44</f>
        <v>0</v>
      </c>
    </row>
    <row r="45" spans="1:8" ht="12.75">
      <c r="A45" s="11">
        <v>40</v>
      </c>
      <c r="B45" s="69" t="s">
        <v>290</v>
      </c>
      <c r="C45" s="12" t="s">
        <v>458</v>
      </c>
      <c r="D45" s="11" t="s">
        <v>291</v>
      </c>
      <c r="E45" s="154">
        <f>SUM(E43:E44)</f>
        <v>0</v>
      </c>
      <c r="F45" s="154">
        <f>SUM(F43:F44)</f>
        <v>0</v>
      </c>
      <c r="G45" s="154">
        <f>SUM(G43:G44)</f>
        <v>0</v>
      </c>
      <c r="H45" s="154">
        <f>SUM(H43:H44)</f>
        <v>0</v>
      </c>
    </row>
    <row r="46" spans="1:8" ht="12.75">
      <c r="A46" s="11">
        <v>41</v>
      </c>
      <c r="B46" s="42">
        <v>1</v>
      </c>
      <c r="C46" s="58" t="s">
        <v>292</v>
      </c>
      <c r="D46" s="11" t="s">
        <v>293</v>
      </c>
      <c r="E46" s="158"/>
      <c r="F46" s="154"/>
      <c r="G46" s="159"/>
      <c r="H46" s="154">
        <f>SUM(E46:G46)</f>
        <v>0</v>
      </c>
    </row>
    <row r="47" spans="1:8" ht="12.75">
      <c r="A47" s="11">
        <v>42</v>
      </c>
      <c r="B47" s="42">
        <v>2</v>
      </c>
      <c r="C47" s="59" t="s">
        <v>294</v>
      </c>
      <c r="D47" s="11" t="s">
        <v>295</v>
      </c>
      <c r="E47" s="154"/>
      <c r="F47" s="154"/>
      <c r="G47" s="155"/>
      <c r="H47" s="154">
        <f aca="true" t="shared" si="1" ref="H47:H54">SUM(E47:G47)</f>
        <v>0</v>
      </c>
    </row>
    <row r="48" spans="1:8" ht="12.75">
      <c r="A48" s="11">
        <v>43</v>
      </c>
      <c r="B48" s="94">
        <v>3</v>
      </c>
      <c r="C48" s="11" t="s">
        <v>296</v>
      </c>
      <c r="D48" s="11" t="s">
        <v>297</v>
      </c>
      <c r="E48" s="154"/>
      <c r="F48" s="154">
        <v>2200000</v>
      </c>
      <c r="G48" s="155"/>
      <c r="H48" s="154">
        <f t="shared" si="1"/>
        <v>2200000</v>
      </c>
    </row>
    <row r="49" spans="1:8" ht="12.75">
      <c r="A49" s="11">
        <v>44</v>
      </c>
      <c r="B49" s="42">
        <v>4</v>
      </c>
      <c r="C49" s="11" t="s">
        <v>411</v>
      </c>
      <c r="D49" s="11" t="s">
        <v>297</v>
      </c>
      <c r="E49" s="154"/>
      <c r="F49" s="154"/>
      <c r="G49" s="155"/>
      <c r="H49" s="154">
        <f t="shared" si="1"/>
        <v>0</v>
      </c>
    </row>
    <row r="50" spans="1:8" ht="12.75">
      <c r="A50" s="11">
        <v>45</v>
      </c>
      <c r="B50" s="42">
        <v>5</v>
      </c>
      <c r="C50" s="11" t="s">
        <v>298</v>
      </c>
      <c r="D50" s="11" t="s">
        <v>299</v>
      </c>
      <c r="E50" s="154"/>
      <c r="F50" s="154">
        <v>10000000</v>
      </c>
      <c r="G50" s="155"/>
      <c r="H50" s="154">
        <f t="shared" si="1"/>
        <v>10000000</v>
      </c>
    </row>
    <row r="51" spans="1:8" ht="12.75">
      <c r="A51" s="11">
        <v>46</v>
      </c>
      <c r="B51" s="94">
        <v>6</v>
      </c>
      <c r="C51" s="39" t="s">
        <v>300</v>
      </c>
      <c r="D51" s="11" t="s">
        <v>301</v>
      </c>
      <c r="E51" s="154"/>
      <c r="F51" s="154"/>
      <c r="G51" s="155"/>
      <c r="H51" s="154">
        <f t="shared" si="1"/>
        <v>0</v>
      </c>
    </row>
    <row r="52" spans="1:8" ht="12.75">
      <c r="A52" s="11">
        <v>47</v>
      </c>
      <c r="B52" s="42">
        <v>7</v>
      </c>
      <c r="C52" s="39" t="s">
        <v>302</v>
      </c>
      <c r="D52" s="11" t="s">
        <v>303</v>
      </c>
      <c r="E52" s="154"/>
      <c r="F52" s="154"/>
      <c r="G52" s="155"/>
      <c r="H52" s="154">
        <f t="shared" si="1"/>
        <v>0</v>
      </c>
    </row>
    <row r="53" spans="1:8" ht="12.75">
      <c r="A53" s="11">
        <v>48</v>
      </c>
      <c r="B53" s="42">
        <v>8</v>
      </c>
      <c r="C53" s="56" t="s">
        <v>304</v>
      </c>
      <c r="D53" s="11" t="s">
        <v>305</v>
      </c>
      <c r="E53" s="154">
        <v>1800000</v>
      </c>
      <c r="F53" s="154"/>
      <c r="G53" s="155"/>
      <c r="H53" s="154">
        <f t="shared" si="1"/>
        <v>1800000</v>
      </c>
    </row>
    <row r="54" spans="1:8" ht="12.75">
      <c r="A54" s="11">
        <v>49</v>
      </c>
      <c r="B54" s="94">
        <v>9</v>
      </c>
      <c r="C54" s="56" t="s">
        <v>306</v>
      </c>
      <c r="D54" s="14" t="s">
        <v>307</v>
      </c>
      <c r="E54" s="115"/>
      <c r="F54" s="115"/>
      <c r="G54" s="156"/>
      <c r="H54" s="154">
        <f t="shared" si="1"/>
        <v>0</v>
      </c>
    </row>
    <row r="55" spans="1:8" ht="12.75">
      <c r="A55" s="11">
        <v>50</v>
      </c>
      <c r="B55" s="65" t="s">
        <v>459</v>
      </c>
      <c r="C55" s="45" t="s">
        <v>460</v>
      </c>
      <c r="D55" s="11" t="s">
        <v>308</v>
      </c>
      <c r="E55" s="115">
        <f>SUM(E46:E54)</f>
        <v>1800000</v>
      </c>
      <c r="F55" s="115">
        <f>SUM(F46:F54)</f>
        <v>12200000</v>
      </c>
      <c r="G55" s="115">
        <f>SUM(G46:G54)</f>
        <v>0</v>
      </c>
      <c r="H55" s="115">
        <f>SUM(H46:H54)</f>
        <v>14000000</v>
      </c>
    </row>
    <row r="56" spans="1:8" ht="12.75">
      <c r="A56" s="11">
        <v>51</v>
      </c>
      <c r="B56" s="47">
        <v>1</v>
      </c>
      <c r="C56" s="45" t="s">
        <v>461</v>
      </c>
      <c r="D56" s="11" t="s">
        <v>309</v>
      </c>
      <c r="E56" s="115">
        <f>SUM(E57:E58)</f>
        <v>0</v>
      </c>
      <c r="F56" s="115">
        <f>SUM(F57:F58)</f>
        <v>75000</v>
      </c>
      <c r="G56" s="115">
        <f>SUM(G57:G58)</f>
        <v>0</v>
      </c>
      <c r="H56" s="115">
        <f>SUM(H57:H58)</f>
        <v>75000</v>
      </c>
    </row>
    <row r="57" spans="1:8" ht="12.75">
      <c r="A57" s="11">
        <v>52</v>
      </c>
      <c r="B57" s="42" t="s">
        <v>243</v>
      </c>
      <c r="C57" s="56" t="s">
        <v>403</v>
      </c>
      <c r="D57" s="11"/>
      <c r="E57" s="154"/>
      <c r="F57" s="154">
        <v>70000</v>
      </c>
      <c r="G57" s="156"/>
      <c r="H57" s="154">
        <f>SUM(E57:G57)</f>
        <v>70000</v>
      </c>
    </row>
    <row r="58" spans="1:8" ht="12.75">
      <c r="A58" s="11">
        <v>53</v>
      </c>
      <c r="B58" s="42" t="s">
        <v>245</v>
      </c>
      <c r="C58" s="39" t="s">
        <v>404</v>
      </c>
      <c r="D58" s="11"/>
      <c r="E58" s="154"/>
      <c r="F58" s="154">
        <v>5000</v>
      </c>
      <c r="G58" s="155"/>
      <c r="H58" s="154">
        <f>SUM(E58:G58)</f>
        <v>5000</v>
      </c>
    </row>
    <row r="59" spans="1:8" ht="12.75">
      <c r="A59" s="11">
        <v>54</v>
      </c>
      <c r="B59" s="42" t="s">
        <v>310</v>
      </c>
      <c r="C59" s="62" t="s">
        <v>311</v>
      </c>
      <c r="D59" s="12" t="s">
        <v>312</v>
      </c>
      <c r="E59" s="115">
        <f>E45+E55+E56</f>
        <v>1800000</v>
      </c>
      <c r="F59" s="115">
        <f>F45+F55+F56</f>
        <v>12275000</v>
      </c>
      <c r="G59" s="115">
        <f>G45+G55+G56</f>
        <v>0</v>
      </c>
      <c r="H59" s="115">
        <f>H45+H55+H56</f>
        <v>14075000</v>
      </c>
    </row>
    <row r="60" spans="1:8" ht="12.75">
      <c r="A60" s="11">
        <v>55</v>
      </c>
      <c r="B60" s="42">
        <v>1</v>
      </c>
      <c r="C60" s="59" t="s">
        <v>313</v>
      </c>
      <c r="D60" s="11" t="s">
        <v>314</v>
      </c>
      <c r="E60" s="154"/>
      <c r="F60" s="154">
        <v>400000</v>
      </c>
      <c r="G60" s="155"/>
      <c r="H60" s="157">
        <f>SUM(E60:G60)</f>
        <v>400000</v>
      </c>
    </row>
    <row r="61" spans="1:8" ht="12.75">
      <c r="A61" s="11">
        <v>56</v>
      </c>
      <c r="B61" s="42">
        <v>2</v>
      </c>
      <c r="C61" s="59" t="s">
        <v>315</v>
      </c>
      <c r="D61" s="11" t="s">
        <v>316</v>
      </c>
      <c r="E61" s="154"/>
      <c r="F61" s="154">
        <v>1800000</v>
      </c>
      <c r="G61" s="155"/>
      <c r="H61" s="157">
        <f aca="true" t="shared" si="2" ref="H61:H70">SUM(E61:G61)</f>
        <v>1800000</v>
      </c>
    </row>
    <row r="62" spans="1:8" ht="12.75">
      <c r="A62" s="11">
        <v>57</v>
      </c>
      <c r="B62" s="42">
        <v>3</v>
      </c>
      <c r="C62" s="59" t="s">
        <v>317</v>
      </c>
      <c r="D62" s="11" t="s">
        <v>318</v>
      </c>
      <c r="E62" s="154"/>
      <c r="F62" s="154"/>
      <c r="G62" s="154"/>
      <c r="H62" s="157">
        <f t="shared" si="2"/>
        <v>0</v>
      </c>
    </row>
    <row r="63" spans="1:8" ht="12.75">
      <c r="A63" s="11">
        <v>58</v>
      </c>
      <c r="B63" s="42">
        <v>4</v>
      </c>
      <c r="C63" s="56" t="s">
        <v>319</v>
      </c>
      <c r="D63" s="14" t="s">
        <v>320</v>
      </c>
      <c r="E63" s="115"/>
      <c r="F63" s="154">
        <v>720000</v>
      </c>
      <c r="G63" s="154">
        <v>0</v>
      </c>
      <c r="H63" s="157">
        <f t="shared" si="2"/>
        <v>720000</v>
      </c>
    </row>
    <row r="64" spans="1:8" ht="12.75">
      <c r="A64" s="11">
        <v>59</v>
      </c>
      <c r="B64" s="42">
        <v>5</v>
      </c>
      <c r="C64" s="59" t="s">
        <v>321</v>
      </c>
      <c r="D64" s="11" t="s">
        <v>322</v>
      </c>
      <c r="E64" s="154"/>
      <c r="F64" s="154"/>
      <c r="G64" s="154"/>
      <c r="H64" s="157">
        <f t="shared" si="2"/>
        <v>0</v>
      </c>
    </row>
    <row r="65" spans="1:8" ht="12.75">
      <c r="A65" s="11">
        <v>60</v>
      </c>
      <c r="B65" s="95">
        <v>6</v>
      </c>
      <c r="C65" s="56" t="s">
        <v>323</v>
      </c>
      <c r="D65" s="11" t="s">
        <v>324</v>
      </c>
      <c r="E65" s="154"/>
      <c r="F65" s="115"/>
      <c r="G65" s="155"/>
      <c r="H65" s="157">
        <f t="shared" si="2"/>
        <v>0</v>
      </c>
    </row>
    <row r="66" spans="1:8" ht="12.75">
      <c r="A66" s="11">
        <v>61</v>
      </c>
      <c r="B66" s="96">
        <v>7</v>
      </c>
      <c r="C66" s="60" t="s">
        <v>325</v>
      </c>
      <c r="D66" s="11" t="s">
        <v>326</v>
      </c>
      <c r="E66" s="154"/>
      <c r="F66" s="154"/>
      <c r="G66" s="155"/>
      <c r="H66" s="157">
        <f t="shared" si="2"/>
        <v>0</v>
      </c>
    </row>
    <row r="67" spans="1:8" ht="12.75">
      <c r="A67" s="11">
        <v>62</v>
      </c>
      <c r="B67" s="42">
        <v>8</v>
      </c>
      <c r="C67" s="1" t="s">
        <v>462</v>
      </c>
      <c r="D67" s="11" t="s">
        <v>327</v>
      </c>
      <c r="E67" s="158"/>
      <c r="F67" s="154">
        <v>2000</v>
      </c>
      <c r="G67" s="159"/>
      <c r="H67" s="157">
        <f t="shared" si="2"/>
        <v>2000</v>
      </c>
    </row>
    <row r="68" spans="1:8" ht="12.75">
      <c r="A68" s="11">
        <v>63</v>
      </c>
      <c r="B68" s="42">
        <v>9</v>
      </c>
      <c r="C68" s="59" t="s">
        <v>328</v>
      </c>
      <c r="D68" s="11" t="s">
        <v>329</v>
      </c>
      <c r="E68" s="158"/>
      <c r="F68" s="154"/>
      <c r="G68" s="159"/>
      <c r="H68" s="157">
        <f t="shared" si="2"/>
        <v>0</v>
      </c>
    </row>
    <row r="69" spans="1:8" ht="12.75">
      <c r="A69" s="11">
        <v>64</v>
      </c>
      <c r="B69" s="42">
        <v>10</v>
      </c>
      <c r="C69" s="1" t="s">
        <v>463</v>
      </c>
      <c r="D69" s="11" t="s">
        <v>331</v>
      </c>
      <c r="E69" s="158"/>
      <c r="F69" s="154"/>
      <c r="G69" s="159"/>
      <c r="H69" s="157">
        <f t="shared" si="2"/>
        <v>0</v>
      </c>
    </row>
    <row r="70" spans="1:8" ht="12.75">
      <c r="A70" s="11">
        <v>65</v>
      </c>
      <c r="B70" s="42">
        <v>11</v>
      </c>
      <c r="C70" s="59" t="s">
        <v>330</v>
      </c>
      <c r="D70" s="14" t="s">
        <v>464</v>
      </c>
      <c r="E70" s="158">
        <f>SUM(E71:E72)</f>
        <v>0</v>
      </c>
      <c r="F70" s="158">
        <f>SUM(F71:F72)</f>
        <v>1175000</v>
      </c>
      <c r="G70" s="158">
        <f>SUM(G71:G72)</f>
        <v>200000</v>
      </c>
      <c r="H70" s="157">
        <f t="shared" si="2"/>
        <v>1375000</v>
      </c>
    </row>
    <row r="71" spans="1:8" ht="12.75">
      <c r="A71" s="11">
        <v>66</v>
      </c>
      <c r="B71" s="42" t="s">
        <v>243</v>
      </c>
      <c r="C71" s="59" t="s">
        <v>625</v>
      </c>
      <c r="D71" s="14"/>
      <c r="E71" s="158"/>
      <c r="F71" s="154">
        <v>1175000</v>
      </c>
      <c r="G71" s="159"/>
      <c r="H71" s="157"/>
    </row>
    <row r="72" spans="1:8" ht="12.75">
      <c r="A72" s="11">
        <v>67</v>
      </c>
      <c r="B72" s="42" t="s">
        <v>245</v>
      </c>
      <c r="C72" s="59" t="s">
        <v>624</v>
      </c>
      <c r="D72" s="14"/>
      <c r="E72" s="158"/>
      <c r="F72" s="154"/>
      <c r="G72" s="159">
        <v>200000</v>
      </c>
      <c r="H72" s="157"/>
    </row>
    <row r="73" spans="1:8" ht="12.75">
      <c r="A73" s="11">
        <v>68</v>
      </c>
      <c r="B73" s="42" t="s">
        <v>465</v>
      </c>
      <c r="C73" s="62" t="s">
        <v>466</v>
      </c>
      <c r="D73" s="12" t="s">
        <v>332</v>
      </c>
      <c r="E73" s="115">
        <f>SUM(E60:E70)</f>
        <v>0</v>
      </c>
      <c r="F73" s="115">
        <f>SUM(F60:F70)</f>
        <v>4097000</v>
      </c>
      <c r="G73" s="115">
        <f>SUM(G60:G70)</f>
        <v>200000</v>
      </c>
      <c r="H73" s="160">
        <f>SUM(H60:H70)</f>
        <v>4297000</v>
      </c>
    </row>
    <row r="74" spans="1:8" ht="12.75">
      <c r="A74" s="11">
        <v>69</v>
      </c>
      <c r="B74" s="42">
        <v>1</v>
      </c>
      <c r="C74" s="59" t="s">
        <v>333</v>
      </c>
      <c r="D74" s="14" t="s">
        <v>334</v>
      </c>
      <c r="E74" s="109"/>
      <c r="F74" s="115"/>
      <c r="G74" s="161"/>
      <c r="H74" s="157">
        <f>SUM(E74:G74)</f>
        <v>0</v>
      </c>
    </row>
    <row r="75" spans="1:8" ht="12.75">
      <c r="A75" s="11">
        <v>70</v>
      </c>
      <c r="B75" s="97">
        <v>2</v>
      </c>
      <c r="C75" s="56" t="s">
        <v>335</v>
      </c>
      <c r="D75" s="11" t="s">
        <v>336</v>
      </c>
      <c r="E75" s="154"/>
      <c r="F75" s="154">
        <v>3000000</v>
      </c>
      <c r="G75" s="155"/>
      <c r="H75" s="157">
        <f>SUM(E75:G75)</f>
        <v>3000000</v>
      </c>
    </row>
    <row r="76" spans="1:8" ht="12.75">
      <c r="A76" s="11">
        <v>71</v>
      </c>
      <c r="B76" s="42">
        <v>3</v>
      </c>
      <c r="C76" s="59" t="s">
        <v>337</v>
      </c>
      <c r="D76" s="11" t="s">
        <v>338</v>
      </c>
      <c r="E76" s="154"/>
      <c r="F76" s="154"/>
      <c r="G76" s="155"/>
      <c r="H76" s="157">
        <f>SUM(E76:G76)</f>
        <v>0</v>
      </c>
    </row>
    <row r="77" spans="1:8" ht="12.75">
      <c r="A77" s="11">
        <v>72</v>
      </c>
      <c r="B77" s="42">
        <v>4</v>
      </c>
      <c r="C77" s="59" t="s">
        <v>339</v>
      </c>
      <c r="D77" s="11" t="s">
        <v>340</v>
      </c>
      <c r="E77" s="154"/>
      <c r="F77" s="154"/>
      <c r="G77" s="155"/>
      <c r="H77" s="157">
        <f>SUM(E77:G77)</f>
        <v>0</v>
      </c>
    </row>
    <row r="78" spans="1:8" ht="12.75">
      <c r="A78" s="11">
        <v>73</v>
      </c>
      <c r="B78" s="97">
        <v>5</v>
      </c>
      <c r="C78" s="56" t="s">
        <v>341</v>
      </c>
      <c r="D78" s="11" t="s">
        <v>342</v>
      </c>
      <c r="E78" s="154"/>
      <c r="F78" s="154"/>
      <c r="G78" s="155"/>
      <c r="H78" s="157">
        <f>SUM(E78:G78)</f>
        <v>0</v>
      </c>
    </row>
    <row r="79" spans="1:8" ht="12.75">
      <c r="A79" s="11">
        <v>74</v>
      </c>
      <c r="B79" s="96" t="s">
        <v>343</v>
      </c>
      <c r="C79" s="45" t="s">
        <v>476</v>
      </c>
      <c r="D79" s="11" t="s">
        <v>344</v>
      </c>
      <c r="E79" s="115">
        <f>SUM(E74:E78)</f>
        <v>0</v>
      </c>
      <c r="F79" s="115">
        <f>SUM(F74:F78)</f>
        <v>3000000</v>
      </c>
      <c r="G79" s="115">
        <f>SUM(G74:G78)</f>
        <v>0</v>
      </c>
      <c r="H79" s="115">
        <f>SUM(H74:H78)</f>
        <v>3000000</v>
      </c>
    </row>
    <row r="80" spans="1:8" ht="12.75">
      <c r="A80" s="11">
        <v>75</v>
      </c>
      <c r="B80" s="96">
        <v>1</v>
      </c>
      <c r="C80" s="56" t="s">
        <v>345</v>
      </c>
      <c r="D80" s="11" t="s">
        <v>346</v>
      </c>
      <c r="E80" s="154"/>
      <c r="F80" s="154"/>
      <c r="G80" s="155"/>
      <c r="H80" s="154">
        <f>SUM(E80:G80)</f>
        <v>0</v>
      </c>
    </row>
    <row r="81" spans="1:8" ht="12.75">
      <c r="A81" s="11">
        <v>76</v>
      </c>
      <c r="B81" s="96">
        <v>2</v>
      </c>
      <c r="C81" s="56" t="s">
        <v>468</v>
      </c>
      <c r="D81" s="11" t="s">
        <v>348</v>
      </c>
      <c r="E81" s="154"/>
      <c r="F81" s="154"/>
      <c r="G81" s="155"/>
      <c r="H81" s="154">
        <f>SUM(E81:G81)</f>
        <v>0</v>
      </c>
    </row>
    <row r="82" spans="1:8" ht="12.75">
      <c r="A82" s="11">
        <v>77</v>
      </c>
      <c r="B82" s="96">
        <v>3</v>
      </c>
      <c r="C82" s="14" t="s">
        <v>469</v>
      </c>
      <c r="D82" s="14" t="s">
        <v>349</v>
      </c>
      <c r="E82" s="154"/>
      <c r="F82" s="154"/>
      <c r="G82" s="155"/>
      <c r="H82" s="154">
        <f>SUM(E82:G82)</f>
        <v>0</v>
      </c>
    </row>
    <row r="83" spans="1:8" ht="12.75">
      <c r="A83" s="11">
        <v>78</v>
      </c>
      <c r="B83" s="96">
        <v>4</v>
      </c>
      <c r="C83" s="14" t="s">
        <v>347</v>
      </c>
      <c r="D83" s="14" t="s">
        <v>470</v>
      </c>
      <c r="E83" s="154"/>
      <c r="F83" s="154"/>
      <c r="G83" s="155"/>
      <c r="H83" s="154">
        <f>SUM(E83:G83)</f>
        <v>0</v>
      </c>
    </row>
    <row r="84" spans="1:8" ht="12.75">
      <c r="A84" s="11">
        <v>79</v>
      </c>
      <c r="B84" s="96">
        <v>5</v>
      </c>
      <c r="C84" s="56" t="s">
        <v>410</v>
      </c>
      <c r="D84" s="14" t="s">
        <v>472</v>
      </c>
      <c r="E84" s="154"/>
      <c r="F84" s="154"/>
      <c r="G84" s="155"/>
      <c r="H84" s="154">
        <f>SUM(E84:G84)</f>
        <v>0</v>
      </c>
    </row>
    <row r="85" spans="1:8" ht="12.75">
      <c r="A85" s="11">
        <v>80</v>
      </c>
      <c r="B85" s="96" t="s">
        <v>350</v>
      </c>
      <c r="C85" s="6" t="s">
        <v>471</v>
      </c>
      <c r="D85" s="11" t="s">
        <v>351</v>
      </c>
      <c r="E85" s="115">
        <f>SUM(E80:E84)</f>
        <v>0</v>
      </c>
      <c r="F85" s="115">
        <f>SUM(F80:F84)</f>
        <v>0</v>
      </c>
      <c r="G85" s="115">
        <f>SUM(G80:G84)</f>
        <v>0</v>
      </c>
      <c r="H85" s="115">
        <f>SUM(H80:H84)</f>
        <v>0</v>
      </c>
    </row>
    <row r="86" spans="1:8" ht="12.75">
      <c r="A86" s="11">
        <v>81</v>
      </c>
      <c r="B86" s="96">
        <v>1</v>
      </c>
      <c r="C86" s="56" t="s">
        <v>352</v>
      </c>
      <c r="D86" s="11" t="s">
        <v>353</v>
      </c>
      <c r="E86" s="154"/>
      <c r="F86" s="154"/>
      <c r="G86" s="155"/>
      <c r="H86" s="154">
        <f>SUM(E86:G86)</f>
        <v>0</v>
      </c>
    </row>
    <row r="87" spans="1:8" ht="12.75">
      <c r="A87" s="11">
        <v>82</v>
      </c>
      <c r="B87" s="96">
        <v>2</v>
      </c>
      <c r="C87" s="14" t="s">
        <v>473</v>
      </c>
      <c r="D87" s="14" t="s">
        <v>355</v>
      </c>
      <c r="E87" s="154"/>
      <c r="F87" s="154"/>
      <c r="G87" s="156"/>
      <c r="H87" s="154">
        <f>SUM(E87:G87)</f>
        <v>0</v>
      </c>
    </row>
    <row r="88" spans="1:8" ht="12.75">
      <c r="A88" s="11">
        <v>83</v>
      </c>
      <c r="B88" s="96">
        <v>3</v>
      </c>
      <c r="C88" s="14" t="s">
        <v>477</v>
      </c>
      <c r="D88" s="14" t="s">
        <v>357</v>
      </c>
      <c r="E88" s="154"/>
      <c r="F88" s="154"/>
      <c r="G88" s="156"/>
      <c r="H88" s="154">
        <f>SUM(E88:G88)</f>
        <v>0</v>
      </c>
    </row>
    <row r="89" spans="1:8" ht="12.75">
      <c r="A89" s="11">
        <v>84</v>
      </c>
      <c r="B89" s="96">
        <v>4</v>
      </c>
      <c r="C89" s="14" t="s">
        <v>354</v>
      </c>
      <c r="D89" s="14" t="s">
        <v>474</v>
      </c>
      <c r="E89" s="154"/>
      <c r="F89" s="154"/>
      <c r="G89" s="156"/>
      <c r="H89" s="154">
        <f>SUM(E89:G89)</f>
        <v>0</v>
      </c>
    </row>
    <row r="90" spans="1:8" ht="12.75">
      <c r="A90" s="11">
        <v>85</v>
      </c>
      <c r="B90" s="96">
        <v>5</v>
      </c>
      <c r="C90" s="14" t="s">
        <v>356</v>
      </c>
      <c r="D90" s="14" t="s">
        <v>475</v>
      </c>
      <c r="E90" s="154"/>
      <c r="F90" s="154"/>
      <c r="G90" s="155"/>
      <c r="H90" s="154">
        <f>SUM(E90:G90)</f>
        <v>0</v>
      </c>
    </row>
    <row r="91" spans="1:8" ht="12.75">
      <c r="A91" s="11">
        <v>86</v>
      </c>
      <c r="B91" s="98" t="s">
        <v>358</v>
      </c>
      <c r="C91" s="62" t="s">
        <v>478</v>
      </c>
      <c r="D91" s="11" t="s">
        <v>359</v>
      </c>
      <c r="E91" s="115">
        <f>SUM(E86:E90)</f>
        <v>0</v>
      </c>
      <c r="F91" s="115">
        <f>SUM(F86:F90)</f>
        <v>0</v>
      </c>
      <c r="G91" s="115">
        <f>SUM(G86:G90)</f>
        <v>0</v>
      </c>
      <c r="H91" s="115">
        <f>SUM(H86:H90)</f>
        <v>0</v>
      </c>
    </row>
    <row r="92" spans="1:8" ht="12.75">
      <c r="A92" s="11">
        <v>87</v>
      </c>
      <c r="B92" s="96" t="s">
        <v>360</v>
      </c>
      <c r="C92" s="45" t="s">
        <v>361</v>
      </c>
      <c r="D92" s="11" t="s">
        <v>362</v>
      </c>
      <c r="E92" s="115">
        <f>E24+E34+E42+E59+E73+E79+E85+E91</f>
        <v>66602675</v>
      </c>
      <c r="F92" s="115">
        <f>F24+F34+F42+F59+F73+F79+F85+F91</f>
        <v>19372000</v>
      </c>
      <c r="G92" s="115">
        <f>G24+G34+G42+G59+G73+G79+G85+G91</f>
        <v>91713800</v>
      </c>
      <c r="H92" s="115">
        <f>H24+H34+H42+H59+H73+H79+H85+H91</f>
        <v>177688475</v>
      </c>
    </row>
    <row r="93" spans="1:8" ht="12.75">
      <c r="A93" s="11">
        <v>88</v>
      </c>
      <c r="B93" s="96">
        <v>1</v>
      </c>
      <c r="C93" s="1" t="s">
        <v>480</v>
      </c>
      <c r="D93" s="11" t="s">
        <v>363</v>
      </c>
      <c r="E93" s="154"/>
      <c r="F93" s="154"/>
      <c r="G93" s="155"/>
      <c r="H93" s="154">
        <f>SUM(E93:G93)</f>
        <v>0</v>
      </c>
    </row>
    <row r="94" spans="1:8" ht="12.75">
      <c r="A94" s="11">
        <v>89</v>
      </c>
      <c r="B94" s="96">
        <v>2</v>
      </c>
      <c r="C94" s="56" t="s">
        <v>364</v>
      </c>
      <c r="D94" s="11" t="s">
        <v>365</v>
      </c>
      <c r="E94" s="154"/>
      <c r="F94" s="154"/>
      <c r="G94" s="155"/>
      <c r="H94" s="154">
        <f>SUM(E94:G94)</f>
        <v>0</v>
      </c>
    </row>
    <row r="95" spans="1:8" ht="12.75">
      <c r="A95" s="11">
        <v>90</v>
      </c>
      <c r="B95" s="96">
        <v>3</v>
      </c>
      <c r="C95" s="1" t="s">
        <v>481</v>
      </c>
      <c r="D95" s="11" t="s">
        <v>366</v>
      </c>
      <c r="E95" s="154"/>
      <c r="F95" s="154"/>
      <c r="G95" s="155"/>
      <c r="H95" s="154">
        <f>SUM(E95:G95)</f>
        <v>0</v>
      </c>
    </row>
    <row r="96" spans="1:8" ht="12.75">
      <c r="A96" s="11">
        <v>91</v>
      </c>
      <c r="B96" s="96" t="s">
        <v>487</v>
      </c>
      <c r="C96" s="12" t="s">
        <v>482</v>
      </c>
      <c r="D96" s="11" t="s">
        <v>367</v>
      </c>
      <c r="E96" s="115">
        <f>SUM(E93:E95)</f>
        <v>0</v>
      </c>
      <c r="F96" s="115">
        <f>SUM(F93:F95)</f>
        <v>0</v>
      </c>
      <c r="G96" s="115">
        <f>SUM(G93:G95)</f>
        <v>0</v>
      </c>
      <c r="H96" s="115">
        <f>SUM(H93:H95)</f>
        <v>0</v>
      </c>
    </row>
    <row r="97" spans="1:8" ht="12.75">
      <c r="A97" s="11">
        <v>92</v>
      </c>
      <c r="B97" s="96">
        <v>1</v>
      </c>
      <c r="C97" s="14" t="s">
        <v>368</v>
      </c>
      <c r="D97" s="14" t="s">
        <v>369</v>
      </c>
      <c r="E97" s="115"/>
      <c r="F97" s="115"/>
      <c r="G97" s="156"/>
      <c r="H97" s="154">
        <f>SUM(E97:G97)</f>
        <v>0</v>
      </c>
    </row>
    <row r="98" spans="1:8" ht="12.75">
      <c r="A98" s="11">
        <v>93</v>
      </c>
      <c r="B98" s="96">
        <v>2</v>
      </c>
      <c r="C98" s="14" t="s">
        <v>483</v>
      </c>
      <c r="D98" s="11" t="s">
        <v>370</v>
      </c>
      <c r="E98" s="154"/>
      <c r="F98" s="154"/>
      <c r="G98" s="155"/>
      <c r="H98" s="154">
        <f>SUM(E98:G98)</f>
        <v>0</v>
      </c>
    </row>
    <row r="99" spans="1:8" ht="12.75">
      <c r="A99" s="11">
        <v>94</v>
      </c>
      <c r="B99" s="98">
        <v>3</v>
      </c>
      <c r="C99" s="14" t="s">
        <v>484</v>
      </c>
      <c r="D99" s="11" t="s">
        <v>371</v>
      </c>
      <c r="E99" s="154"/>
      <c r="F99" s="154"/>
      <c r="G99" s="155"/>
      <c r="H99" s="154">
        <f>SUM(E99:G99)</f>
        <v>0</v>
      </c>
    </row>
    <row r="100" spans="1:8" ht="12.75">
      <c r="A100" s="11">
        <v>95</v>
      </c>
      <c r="B100" s="96">
        <v>4</v>
      </c>
      <c r="C100" s="14" t="s">
        <v>485</v>
      </c>
      <c r="D100" s="11" t="s">
        <v>372</v>
      </c>
      <c r="E100" s="154"/>
      <c r="F100" s="154"/>
      <c r="G100" s="155"/>
      <c r="H100" s="154">
        <f>SUM(E100:G100)</f>
        <v>0</v>
      </c>
    </row>
    <row r="101" spans="1:8" ht="12.75">
      <c r="A101" s="11">
        <v>96</v>
      </c>
      <c r="B101" s="96" t="s">
        <v>488</v>
      </c>
      <c r="C101" s="6" t="s">
        <v>486</v>
      </c>
      <c r="D101" s="11" t="s">
        <v>373</v>
      </c>
      <c r="E101" s="115">
        <f>SUM(E97:E100)</f>
        <v>0</v>
      </c>
      <c r="F101" s="115">
        <f>SUM(F97:F100)</f>
        <v>0</v>
      </c>
      <c r="G101" s="115">
        <f>SUM(G97:G100)</f>
        <v>0</v>
      </c>
      <c r="H101" s="115">
        <f>SUM(H97:H100)</f>
        <v>0</v>
      </c>
    </row>
    <row r="102" spans="1:8" ht="12.75">
      <c r="A102" s="11">
        <v>97</v>
      </c>
      <c r="B102" s="96">
        <v>1</v>
      </c>
      <c r="C102" s="56" t="s">
        <v>374</v>
      </c>
      <c r="D102" s="11" t="s">
        <v>375</v>
      </c>
      <c r="E102" s="154"/>
      <c r="F102" s="154"/>
      <c r="G102" s="155"/>
      <c r="H102" s="154"/>
    </row>
    <row r="103" spans="1:8" ht="12.75">
      <c r="A103" s="11">
        <v>98</v>
      </c>
      <c r="B103" s="96" t="s">
        <v>243</v>
      </c>
      <c r="C103" s="56" t="s">
        <v>667</v>
      </c>
      <c r="D103" s="11"/>
      <c r="E103" s="154">
        <v>11999529</v>
      </c>
      <c r="F103" s="154">
        <v>0</v>
      </c>
      <c r="G103" s="155"/>
      <c r="H103" s="154">
        <f>SUM(E103:G103)</f>
        <v>11999529</v>
      </c>
    </row>
    <row r="104" spans="1:8" ht="12.75">
      <c r="A104" s="11">
        <v>99</v>
      </c>
      <c r="B104" s="96" t="s">
        <v>245</v>
      </c>
      <c r="C104" s="99" t="s">
        <v>668</v>
      </c>
      <c r="D104" s="11"/>
      <c r="E104" s="154">
        <v>77636280</v>
      </c>
      <c r="F104" s="154"/>
      <c r="G104" s="156"/>
      <c r="H104" s="154">
        <f>SUM(E104:G104)</f>
        <v>77636280</v>
      </c>
    </row>
    <row r="105" spans="1:8" ht="12.75">
      <c r="A105" s="11">
        <v>100</v>
      </c>
      <c r="B105" s="96" t="s">
        <v>247</v>
      </c>
      <c r="C105" s="56" t="s">
        <v>669</v>
      </c>
      <c r="D105" s="11"/>
      <c r="E105" s="154"/>
      <c r="F105" s="154"/>
      <c r="G105" s="155">
        <v>6385200</v>
      </c>
      <c r="H105" s="154">
        <f>SUM(E105:G105)</f>
        <v>6385200</v>
      </c>
    </row>
    <row r="106" spans="1:8" ht="12.75">
      <c r="A106" s="11">
        <v>101</v>
      </c>
      <c r="B106" s="42">
        <v>2</v>
      </c>
      <c r="C106" s="65" t="s">
        <v>376</v>
      </c>
      <c r="D106" s="11" t="s">
        <v>377</v>
      </c>
      <c r="E106" s="154"/>
      <c r="F106" s="154"/>
      <c r="G106" s="155"/>
      <c r="H106" s="154">
        <f>SUM(E106:G106)</f>
        <v>0</v>
      </c>
    </row>
    <row r="107" spans="1:8" ht="12.75">
      <c r="A107" s="11">
        <v>102</v>
      </c>
      <c r="B107" s="42" t="s">
        <v>378</v>
      </c>
      <c r="C107" s="66" t="s">
        <v>489</v>
      </c>
      <c r="D107" s="11" t="s">
        <v>379</v>
      </c>
      <c r="E107" s="115">
        <f>SUM(E103:E106)</f>
        <v>89635809</v>
      </c>
      <c r="F107" s="115">
        <f>SUM(F103:F106)</f>
        <v>0</v>
      </c>
      <c r="G107" s="115">
        <f>SUM(G103:G106)</f>
        <v>6385200</v>
      </c>
      <c r="H107" s="115">
        <f>SUM(H103:H106)</f>
        <v>96021009</v>
      </c>
    </row>
    <row r="108" spans="1:8" ht="12.75">
      <c r="A108" s="11">
        <v>103</v>
      </c>
      <c r="B108" s="96">
        <v>1</v>
      </c>
      <c r="C108" s="3" t="s">
        <v>380</v>
      </c>
      <c r="D108" s="11" t="s">
        <v>381</v>
      </c>
      <c r="E108" s="154"/>
      <c r="F108" s="154"/>
      <c r="G108" s="155"/>
      <c r="H108" s="154">
        <f aca="true" t="shared" si="3" ref="H108:H113">SUM(E108:G108)</f>
        <v>0</v>
      </c>
    </row>
    <row r="109" spans="1:8" ht="12.75">
      <c r="A109" s="11">
        <v>104</v>
      </c>
      <c r="B109" s="42">
        <v>2</v>
      </c>
      <c r="C109" s="65" t="s">
        <v>382</v>
      </c>
      <c r="D109" s="11" t="s">
        <v>383</v>
      </c>
      <c r="E109" s="154"/>
      <c r="F109" s="154"/>
      <c r="G109" s="155"/>
      <c r="H109" s="154">
        <f t="shared" si="3"/>
        <v>0</v>
      </c>
    </row>
    <row r="110" spans="1:8" ht="12.75">
      <c r="A110" s="11">
        <v>105</v>
      </c>
      <c r="B110" s="42">
        <v>3</v>
      </c>
      <c r="C110" s="65" t="s">
        <v>384</v>
      </c>
      <c r="D110" s="14" t="s">
        <v>385</v>
      </c>
      <c r="E110" s="115"/>
      <c r="F110" s="115"/>
      <c r="G110" s="156"/>
      <c r="H110" s="154">
        <f t="shared" si="3"/>
        <v>0</v>
      </c>
    </row>
    <row r="111" spans="1:8" ht="12.75">
      <c r="A111" s="11">
        <v>106</v>
      </c>
      <c r="B111" s="42">
        <v>4</v>
      </c>
      <c r="C111" s="1" t="s">
        <v>490</v>
      </c>
      <c r="D111" s="11" t="s">
        <v>386</v>
      </c>
      <c r="E111" s="154"/>
      <c r="F111" s="154"/>
      <c r="G111" s="155"/>
      <c r="H111" s="154">
        <f t="shared" si="3"/>
        <v>0</v>
      </c>
    </row>
    <row r="112" spans="1:8" ht="12.75">
      <c r="A112" s="11">
        <v>107</v>
      </c>
      <c r="B112" s="94">
        <v>5</v>
      </c>
      <c r="C112" s="67" t="s">
        <v>387</v>
      </c>
      <c r="D112" s="11" t="s">
        <v>388</v>
      </c>
      <c r="E112" s="154"/>
      <c r="F112" s="154"/>
      <c r="G112" s="155"/>
      <c r="H112" s="154">
        <f t="shared" si="3"/>
        <v>0</v>
      </c>
    </row>
    <row r="113" spans="1:8" ht="12.75">
      <c r="A113" s="11">
        <v>108</v>
      </c>
      <c r="B113" s="94">
        <v>6</v>
      </c>
      <c r="C113" s="1" t="s">
        <v>491</v>
      </c>
      <c r="D113" s="14" t="s">
        <v>492</v>
      </c>
      <c r="E113" s="154"/>
      <c r="F113" s="154"/>
      <c r="G113" s="155"/>
      <c r="H113" s="154">
        <f t="shared" si="3"/>
        <v>0</v>
      </c>
    </row>
    <row r="114" spans="1:8" ht="12.75">
      <c r="A114" s="11">
        <v>109</v>
      </c>
      <c r="B114" s="42" t="s">
        <v>417</v>
      </c>
      <c r="C114" s="66" t="s">
        <v>493</v>
      </c>
      <c r="D114" s="11" t="s">
        <v>389</v>
      </c>
      <c r="E114" s="115">
        <f>SUM(E108:E113)+E107+E101+E96</f>
        <v>89635809</v>
      </c>
      <c r="F114" s="115">
        <f>SUM(F108:F113)+F107+F101+F96</f>
        <v>0</v>
      </c>
      <c r="G114" s="115">
        <f>SUM(G108:G113)+G107+G101+G96</f>
        <v>6385200</v>
      </c>
      <c r="H114" s="115">
        <f>SUM(H108:H113)+H107+H101+H96</f>
        <v>96021009</v>
      </c>
    </row>
    <row r="115" spans="1:8" ht="12.75">
      <c r="A115" s="11">
        <v>110</v>
      </c>
      <c r="B115" s="94">
        <v>1</v>
      </c>
      <c r="C115" s="14" t="s">
        <v>494</v>
      </c>
      <c r="D115" s="11" t="s">
        <v>390</v>
      </c>
      <c r="E115" s="154"/>
      <c r="F115" s="154"/>
      <c r="G115" s="155"/>
      <c r="H115" s="154">
        <f>SUM(E115:G115)</f>
        <v>0</v>
      </c>
    </row>
    <row r="116" spans="1:8" ht="12.75">
      <c r="A116" s="11">
        <v>111</v>
      </c>
      <c r="B116" s="42">
        <v>2</v>
      </c>
      <c r="C116" s="11" t="s">
        <v>391</v>
      </c>
      <c r="D116" s="11" t="s">
        <v>392</v>
      </c>
      <c r="E116" s="154"/>
      <c r="F116" s="115"/>
      <c r="G116" s="155"/>
      <c r="H116" s="154">
        <f>SUM(E116:G116)</f>
        <v>0</v>
      </c>
    </row>
    <row r="117" spans="1:8" ht="12.75">
      <c r="A117" s="11">
        <v>112</v>
      </c>
      <c r="B117" s="96">
        <v>3</v>
      </c>
      <c r="C117" s="14" t="s">
        <v>393</v>
      </c>
      <c r="D117" s="11" t="s">
        <v>394</v>
      </c>
      <c r="E117" s="154"/>
      <c r="F117" s="154"/>
      <c r="G117" s="155"/>
      <c r="H117" s="154">
        <f>SUM(E117:G117)</f>
        <v>0</v>
      </c>
    </row>
    <row r="118" spans="1:8" ht="12.75">
      <c r="A118" s="11">
        <v>113</v>
      </c>
      <c r="B118" s="96">
        <v>4</v>
      </c>
      <c r="C118" s="14" t="s">
        <v>495</v>
      </c>
      <c r="D118" s="11" t="s">
        <v>395</v>
      </c>
      <c r="E118" s="154"/>
      <c r="F118" s="154"/>
      <c r="G118" s="155"/>
      <c r="H118" s="154">
        <f>SUM(E118:G118)</f>
        <v>0</v>
      </c>
    </row>
    <row r="119" spans="1:8" ht="12.75">
      <c r="A119" s="11">
        <v>114</v>
      </c>
      <c r="B119" s="96">
        <v>5</v>
      </c>
      <c r="C119" s="14" t="s">
        <v>496</v>
      </c>
      <c r="D119" s="14" t="s">
        <v>499</v>
      </c>
      <c r="E119" s="154"/>
      <c r="F119" s="154"/>
      <c r="G119" s="155"/>
      <c r="H119" s="154">
        <f>SUM(E119:G119)</f>
        <v>0</v>
      </c>
    </row>
    <row r="120" spans="1:8" ht="12.75">
      <c r="A120" s="11">
        <v>115</v>
      </c>
      <c r="B120" s="96" t="s">
        <v>497</v>
      </c>
      <c r="C120" s="66" t="s">
        <v>498</v>
      </c>
      <c r="D120" s="11" t="s">
        <v>396</v>
      </c>
      <c r="E120" s="115">
        <f>SUM(E115:E119)</f>
        <v>0</v>
      </c>
      <c r="F120" s="115">
        <f>SUM(F115:F119)</f>
        <v>0</v>
      </c>
      <c r="G120" s="115">
        <f>SUM(G115:G119)</f>
        <v>0</v>
      </c>
      <c r="H120" s="115">
        <f>SUM(H115:H119)</f>
        <v>0</v>
      </c>
    </row>
    <row r="121" spans="1:8" ht="12.75">
      <c r="A121" s="11">
        <v>116</v>
      </c>
      <c r="B121" s="96">
        <v>1</v>
      </c>
      <c r="C121" s="67" t="s">
        <v>397</v>
      </c>
      <c r="D121" s="11" t="s">
        <v>398</v>
      </c>
      <c r="E121" s="154"/>
      <c r="F121" s="154"/>
      <c r="G121" s="155"/>
      <c r="H121" s="154">
        <f>SUM(E121:G121)</f>
        <v>0</v>
      </c>
    </row>
    <row r="122" spans="1:8" ht="12.75">
      <c r="A122" s="11">
        <v>117</v>
      </c>
      <c r="B122" s="96">
        <v>2</v>
      </c>
      <c r="C122" s="1" t="s">
        <v>500</v>
      </c>
      <c r="D122" s="14" t="s">
        <v>501</v>
      </c>
      <c r="E122" s="154"/>
      <c r="F122" s="154"/>
      <c r="G122" s="155"/>
      <c r="H122" s="154">
        <f>SUM(E122:G122)</f>
        <v>0</v>
      </c>
    </row>
    <row r="123" spans="1:8" ht="12.75">
      <c r="A123" s="11">
        <v>118</v>
      </c>
      <c r="B123" s="96" t="s">
        <v>502</v>
      </c>
      <c r="C123" s="173" t="s">
        <v>399</v>
      </c>
      <c r="D123" s="11" t="s">
        <v>400</v>
      </c>
      <c r="E123" s="115">
        <f>E96+E101+E114+E120+E121+E122</f>
        <v>89635809</v>
      </c>
      <c r="F123" s="115">
        <f>F96+F101+F114+F120+F121+F122</f>
        <v>0</v>
      </c>
      <c r="G123" s="115">
        <f>G96+G101+G114+G120+G121+G122</f>
        <v>6385200</v>
      </c>
      <c r="H123" s="115">
        <f>H96+H101+H114+H120+H121+H122</f>
        <v>96021009</v>
      </c>
    </row>
    <row r="124" spans="1:8" ht="12.75">
      <c r="A124" s="11">
        <v>119</v>
      </c>
      <c r="B124" s="69" t="s">
        <v>401</v>
      </c>
      <c r="C124" s="12" t="s">
        <v>402</v>
      </c>
      <c r="D124" s="12"/>
      <c r="E124" s="115">
        <f>E92+E123</f>
        <v>156238484</v>
      </c>
      <c r="F124" s="115">
        <f>F92+F123</f>
        <v>19372000</v>
      </c>
      <c r="G124" s="115">
        <f>G92+G123</f>
        <v>98099000</v>
      </c>
      <c r="H124" s="115">
        <f>H92+H123</f>
        <v>273709484</v>
      </c>
    </row>
    <row r="125" spans="2:8" ht="12.75">
      <c r="B125" s="47"/>
      <c r="C125" s="3"/>
      <c r="D125" s="15"/>
      <c r="F125" s="180"/>
      <c r="G125" s="3"/>
      <c r="H125" s="3"/>
    </row>
    <row r="126" spans="2:8" ht="12.75">
      <c r="B126" s="47"/>
      <c r="C126" s="3"/>
      <c r="E126" s="3"/>
      <c r="F126" s="3"/>
      <c r="G126" s="3"/>
      <c r="H126" s="3"/>
    </row>
    <row r="127" spans="2:8" ht="12.75">
      <c r="B127" s="70"/>
      <c r="C127" s="3"/>
      <c r="E127" s="3"/>
      <c r="F127" s="3"/>
      <c r="G127" s="16"/>
      <c r="H127" s="3"/>
    </row>
    <row r="128" spans="2:8" ht="12.75">
      <c r="B128" s="47"/>
      <c r="C128" s="3"/>
      <c r="E128" s="3"/>
      <c r="F128" s="3"/>
      <c r="G128" s="3"/>
      <c r="H128" s="3"/>
    </row>
    <row r="129" spans="2:7" ht="12.75">
      <c r="B129" s="47"/>
      <c r="C129" s="3"/>
      <c r="E129" s="3"/>
      <c r="G129" s="3"/>
    </row>
    <row r="130" spans="2:7" ht="12.75">
      <c r="B130" s="47"/>
      <c r="C130" s="3"/>
      <c r="E130" s="3"/>
      <c r="G130" s="3"/>
    </row>
    <row r="131" spans="2:7" ht="15.75">
      <c r="B131" s="47"/>
      <c r="C131" s="19"/>
      <c r="E131" s="3"/>
      <c r="G131" s="16"/>
    </row>
    <row r="132" spans="2:7" ht="12.75">
      <c r="B132" s="47"/>
      <c r="C132" s="3"/>
      <c r="E132" s="3"/>
      <c r="G132" s="3"/>
    </row>
    <row r="133" spans="2:7" ht="12.75">
      <c r="B133" s="47"/>
      <c r="C133" s="3"/>
      <c r="E133" s="3"/>
      <c r="G133" s="3"/>
    </row>
    <row r="134" spans="2:7" ht="12.75">
      <c r="B134" s="47"/>
      <c r="C134" s="3"/>
      <c r="E134" s="3"/>
      <c r="G134" s="3"/>
    </row>
    <row r="135" spans="2:7" ht="12.75">
      <c r="B135" s="47"/>
      <c r="C135" s="3"/>
      <c r="E135" s="3"/>
      <c r="G135" s="3"/>
    </row>
    <row r="136" spans="2:7" ht="12.75">
      <c r="B136" s="47"/>
      <c r="C136" s="3"/>
      <c r="E136" s="3"/>
      <c r="G136" s="3"/>
    </row>
    <row r="137" spans="2:7" ht="12.75">
      <c r="B137" s="47"/>
      <c r="C137" s="3"/>
      <c r="E137" s="3"/>
      <c r="G137" s="3"/>
    </row>
    <row r="138" spans="2:7" ht="12.75">
      <c r="B138" s="47"/>
      <c r="C138" s="3"/>
      <c r="E138" s="3"/>
      <c r="G138" s="3"/>
    </row>
    <row r="139" spans="2:7" ht="12.75">
      <c r="B139" s="47"/>
      <c r="C139" s="3"/>
      <c r="E139" s="3"/>
      <c r="G139" s="3"/>
    </row>
    <row r="140" spans="2:7" ht="12.75">
      <c r="B140" s="70"/>
      <c r="C140" s="3"/>
      <c r="E140" s="3"/>
      <c r="G140" s="3"/>
    </row>
    <row r="141" spans="2:7" ht="12.75">
      <c r="B141" s="47"/>
      <c r="C141" s="3"/>
      <c r="E141" s="3"/>
      <c r="G141" s="16"/>
    </row>
    <row r="142" spans="2:7" ht="12.75">
      <c r="B142" s="47"/>
      <c r="C142" s="3"/>
      <c r="E142" s="3"/>
      <c r="G142" s="3"/>
    </row>
    <row r="143" spans="2:7" ht="12.75">
      <c r="B143" s="47"/>
      <c r="C143" s="3"/>
      <c r="E143" s="3"/>
      <c r="G143" s="16"/>
    </row>
    <row r="144" spans="2:7" ht="12.75">
      <c r="B144" s="4"/>
      <c r="C144" s="15"/>
      <c r="E144" s="3"/>
      <c r="G144" s="3"/>
    </row>
    <row r="145" spans="2:7" ht="12.75">
      <c r="B145" s="4"/>
      <c r="C145" s="15"/>
      <c r="E145" s="3"/>
      <c r="G145" s="3"/>
    </row>
    <row r="146" spans="2:7" ht="12.75">
      <c r="B146" s="4"/>
      <c r="C146" s="15"/>
      <c r="E146" s="3"/>
      <c r="G146" s="3"/>
    </row>
    <row r="147" spans="2:7" ht="12.75">
      <c r="B147" s="4"/>
      <c r="C147" s="15"/>
      <c r="E147" s="3"/>
      <c r="G147" s="3"/>
    </row>
    <row r="148" spans="2:7" ht="12.75">
      <c r="B148" s="4"/>
      <c r="C148" s="15"/>
      <c r="E148" s="3"/>
      <c r="G148" s="3"/>
    </row>
    <row r="149" spans="2:7" ht="12.75">
      <c r="B149" s="4"/>
      <c r="C149" s="15"/>
      <c r="E149" s="3"/>
      <c r="G149" s="3"/>
    </row>
    <row r="150" spans="2:7" ht="12.75">
      <c r="B150" s="4"/>
      <c r="C150" s="15"/>
      <c r="E150" s="3"/>
      <c r="G150" s="3"/>
    </row>
    <row r="151" spans="2:7" ht="12.75">
      <c r="B151" s="4"/>
      <c r="C151" s="15"/>
      <c r="E151" s="3"/>
      <c r="G151" s="3"/>
    </row>
    <row r="152" spans="2:7" ht="12.75">
      <c r="B152" s="4"/>
      <c r="C152" s="15"/>
      <c r="E152" s="3"/>
      <c r="G152" s="3"/>
    </row>
    <row r="153" spans="2:7" ht="12.75">
      <c r="B153" s="4"/>
      <c r="C153" s="15"/>
      <c r="E153" s="3"/>
      <c r="G153" s="3"/>
    </row>
    <row r="154" spans="2:7" ht="12.75">
      <c r="B154" s="4"/>
      <c r="C154" s="15"/>
      <c r="E154" s="3"/>
      <c r="G154" s="3"/>
    </row>
    <row r="155" spans="2:7" ht="12.75">
      <c r="B155" s="4"/>
      <c r="C155" s="15"/>
      <c r="E155" s="3"/>
      <c r="G155" s="3"/>
    </row>
    <row r="156" spans="2:7" ht="12.75">
      <c r="B156" s="4"/>
      <c r="C156" s="15"/>
      <c r="E156" s="3"/>
      <c r="G156" s="3"/>
    </row>
    <row r="157" spans="2:7" ht="12.75">
      <c r="B157" s="4"/>
      <c r="C157" s="15"/>
      <c r="E157" s="3"/>
      <c r="G157" s="3"/>
    </row>
    <row r="158" spans="2:7" ht="12.75">
      <c r="B158" s="4"/>
      <c r="C158" s="15"/>
      <c r="E158" s="3"/>
      <c r="G158" s="3"/>
    </row>
    <row r="159" spans="2:7" ht="12.75">
      <c r="B159" s="4"/>
      <c r="C159" s="15"/>
      <c r="E159" s="3"/>
      <c r="G159" s="3"/>
    </row>
    <row r="160" spans="2:7" ht="12.75">
      <c r="B160" s="4"/>
      <c r="C160" s="15"/>
      <c r="E160" s="3"/>
      <c r="G160" s="3"/>
    </row>
    <row r="161" spans="2:7" ht="12.75">
      <c r="B161" s="4"/>
      <c r="C161" s="15"/>
      <c r="E161" s="3"/>
      <c r="G161" s="3"/>
    </row>
    <row r="162" spans="2:7" ht="12.75">
      <c r="B162" s="4"/>
      <c r="C162" s="15"/>
      <c r="E162" s="3"/>
      <c r="G162" s="3"/>
    </row>
    <row r="163" spans="2:7" ht="12.75">
      <c r="B163" s="4"/>
      <c r="C163" s="15"/>
      <c r="E163" s="3"/>
      <c r="G163" s="3"/>
    </row>
    <row r="164" spans="2:7" ht="12.75">
      <c r="B164" s="4"/>
      <c r="C164" s="15"/>
      <c r="E164" s="3"/>
      <c r="G164" s="3"/>
    </row>
    <row r="165" spans="2:7" ht="12.75">
      <c r="B165" s="4"/>
      <c r="C165" s="15"/>
      <c r="E165" s="3"/>
      <c r="G165" s="3"/>
    </row>
    <row r="166" spans="2:7" ht="12.75">
      <c r="B166" s="4"/>
      <c r="C166" s="15"/>
      <c r="E166" s="3"/>
      <c r="G166" s="3"/>
    </row>
    <row r="167" spans="2:7" ht="12.75">
      <c r="B167" s="4"/>
      <c r="C167" s="15"/>
      <c r="E167" s="3"/>
      <c r="G167" s="3"/>
    </row>
    <row r="168" spans="2:7" ht="12.75">
      <c r="B168" s="4"/>
      <c r="C168" s="15"/>
      <c r="E168" s="3"/>
      <c r="G168" s="3"/>
    </row>
    <row r="169" spans="2:7" ht="12.75">
      <c r="B169" s="4"/>
      <c r="C169" s="15"/>
      <c r="E169" s="3"/>
      <c r="G169" s="3"/>
    </row>
    <row r="170" spans="2:7" ht="12.75">
      <c r="B170" s="4"/>
      <c r="C170" s="15"/>
      <c r="E170" s="3"/>
      <c r="G170" s="3"/>
    </row>
    <row r="171" spans="2:7" ht="12.75">
      <c r="B171" s="4"/>
      <c r="C171" s="15"/>
      <c r="E171" s="3"/>
      <c r="G171" s="3"/>
    </row>
    <row r="172" spans="2:7" ht="12.75">
      <c r="B172" s="4"/>
      <c r="C172" s="15"/>
      <c r="E172" s="3"/>
      <c r="G172" s="3"/>
    </row>
    <row r="173" spans="2:7" ht="12.75">
      <c r="B173" s="4"/>
      <c r="C173" s="15"/>
      <c r="E173" s="3"/>
      <c r="G173" s="3"/>
    </row>
  </sheetData>
  <sheetProtection/>
  <mergeCells count="2">
    <mergeCell ref="A2:H2"/>
    <mergeCell ref="A1:H1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52">
      <selection activeCell="B29" sqref="B29"/>
    </sheetView>
  </sheetViews>
  <sheetFormatPr defaultColWidth="9.140625" defaultRowHeight="12.75"/>
  <cols>
    <col min="1" max="1" width="4.8515625" style="1" customWidth="1"/>
    <col min="2" max="2" width="49.28125" style="0" customWidth="1"/>
    <col min="3" max="3" width="13.421875" style="1" customWidth="1"/>
    <col min="4" max="4" width="12.7109375" style="1" customWidth="1"/>
    <col min="5" max="5" width="12.421875" style="1" customWidth="1"/>
    <col min="6" max="6" width="12.57421875" style="1" customWidth="1"/>
    <col min="7" max="7" width="11.7109375" style="0" customWidth="1"/>
    <col min="8" max="8" width="10.8515625" style="0" customWidth="1"/>
    <col min="9" max="9" width="10.57421875" style="0" customWidth="1"/>
    <col min="10" max="10" width="10.8515625" style="0" customWidth="1"/>
    <col min="11" max="11" width="12.57421875" style="0" customWidth="1"/>
    <col min="12" max="12" width="11.140625" style="0" bestFit="1" customWidth="1"/>
  </cols>
  <sheetData>
    <row r="1" ht="12.75">
      <c r="B1" s="1" t="s">
        <v>683</v>
      </c>
    </row>
    <row r="3" ht="12.75">
      <c r="B3" s="1" t="s">
        <v>556</v>
      </c>
    </row>
    <row r="4" spans="2:11" ht="12.75">
      <c r="B4" s="6" t="s">
        <v>209</v>
      </c>
      <c r="E4" s="3"/>
      <c r="F4" s="3"/>
      <c r="G4" s="15"/>
      <c r="H4" s="15"/>
      <c r="I4" s="15"/>
      <c r="J4" s="15"/>
      <c r="K4" s="15"/>
    </row>
    <row r="5" spans="2:11" ht="12.75">
      <c r="B5" s="6"/>
      <c r="C5" s="113" t="s">
        <v>420</v>
      </c>
      <c r="E5" s="3"/>
      <c r="F5" s="3"/>
      <c r="G5" s="15"/>
      <c r="H5" s="15"/>
      <c r="I5" s="15"/>
      <c r="J5" s="15"/>
      <c r="K5" s="15"/>
    </row>
    <row r="6" spans="2:11" ht="12.75">
      <c r="B6" s="6" t="s">
        <v>111</v>
      </c>
      <c r="C6" s="1" t="s">
        <v>112</v>
      </c>
      <c r="D6" s="1" t="s">
        <v>118</v>
      </c>
      <c r="E6" s="3" t="s">
        <v>119</v>
      </c>
      <c r="F6" s="181" t="s">
        <v>194</v>
      </c>
      <c r="G6" s="17"/>
      <c r="H6" s="15"/>
      <c r="I6" s="15"/>
      <c r="J6" s="15"/>
      <c r="K6" s="15"/>
    </row>
    <row r="7" spans="1:11" ht="12.75">
      <c r="A7" s="14"/>
      <c r="B7" s="12" t="s">
        <v>2</v>
      </c>
      <c r="C7" s="56" t="s">
        <v>196</v>
      </c>
      <c r="D7" s="67"/>
      <c r="E7" s="169"/>
      <c r="F7" s="45" t="s">
        <v>195</v>
      </c>
      <c r="G7" s="102"/>
      <c r="H7" s="15"/>
      <c r="I7" s="16"/>
      <c r="J7" s="15"/>
      <c r="K7" s="15"/>
    </row>
    <row r="8" spans="1:11" ht="12.75">
      <c r="A8" s="14"/>
      <c r="B8" s="12"/>
      <c r="C8" s="182" t="s">
        <v>189</v>
      </c>
      <c r="D8" s="182" t="s">
        <v>191</v>
      </c>
      <c r="E8" s="182" t="s">
        <v>190</v>
      </c>
      <c r="F8" s="45"/>
      <c r="G8" s="103"/>
      <c r="H8" s="15"/>
      <c r="I8" s="16"/>
      <c r="J8" s="15"/>
      <c r="K8" s="15"/>
    </row>
    <row r="9" spans="1:11" ht="12.75">
      <c r="A9" s="14">
        <v>1</v>
      </c>
      <c r="B9" s="24" t="s">
        <v>193</v>
      </c>
      <c r="C9" s="162"/>
      <c r="D9" s="163"/>
      <c r="E9" s="164"/>
      <c r="F9" s="165"/>
      <c r="G9" s="104"/>
      <c r="H9" s="15"/>
      <c r="I9" s="16"/>
      <c r="J9" s="15"/>
      <c r="K9" s="15"/>
    </row>
    <row r="10" spans="1:11" ht="12.75">
      <c r="A10" s="14">
        <v>2</v>
      </c>
      <c r="B10" s="24" t="s">
        <v>197</v>
      </c>
      <c r="C10" s="162"/>
      <c r="D10" s="163"/>
      <c r="E10" s="164"/>
      <c r="F10" s="165"/>
      <c r="G10" s="104"/>
      <c r="H10" s="15"/>
      <c r="I10" s="16"/>
      <c r="J10" s="15"/>
      <c r="K10" s="15"/>
    </row>
    <row r="11" spans="1:11" ht="12.75">
      <c r="A11" s="14">
        <v>3</v>
      </c>
      <c r="B11" s="11" t="s">
        <v>198</v>
      </c>
      <c r="C11" s="163">
        <v>26641175</v>
      </c>
      <c r="D11" s="163"/>
      <c r="E11" s="163">
        <v>69786200</v>
      </c>
      <c r="F11" s="165">
        <f>SUM(C11:E11)</f>
        <v>96427375</v>
      </c>
      <c r="G11" s="102"/>
      <c r="H11" s="15"/>
      <c r="I11" s="15"/>
      <c r="J11" s="15"/>
      <c r="K11" s="15"/>
    </row>
    <row r="12" spans="1:11" ht="12.75">
      <c r="A12" s="14">
        <v>4</v>
      </c>
      <c r="B12" s="14" t="s">
        <v>199</v>
      </c>
      <c r="C12" s="163">
        <v>4108585</v>
      </c>
      <c r="D12" s="163"/>
      <c r="E12" s="163">
        <v>14010490</v>
      </c>
      <c r="F12" s="165">
        <f>SUM(C12:E12)</f>
        <v>18119075</v>
      </c>
      <c r="G12" s="100"/>
      <c r="H12" s="15"/>
      <c r="I12" s="3"/>
      <c r="J12" s="15"/>
      <c r="K12" s="15"/>
    </row>
    <row r="13" spans="1:11" ht="12.75">
      <c r="A13" s="14">
        <v>5</v>
      </c>
      <c r="B13" s="14" t="s">
        <v>200</v>
      </c>
      <c r="C13" s="163">
        <v>20350535</v>
      </c>
      <c r="D13" s="163"/>
      <c r="E13" s="163">
        <v>13902310</v>
      </c>
      <c r="F13" s="165">
        <f>SUM(C13:E13)</f>
        <v>34252845</v>
      </c>
      <c r="G13" s="100"/>
      <c r="H13" s="15"/>
      <c r="I13" s="64"/>
      <c r="J13" s="64"/>
      <c r="K13" s="64"/>
    </row>
    <row r="14" spans="1:11" ht="12.75">
      <c r="A14" s="14">
        <v>6</v>
      </c>
      <c r="B14" s="14" t="s">
        <v>201</v>
      </c>
      <c r="C14" s="163">
        <v>5732220</v>
      </c>
      <c r="D14" s="163"/>
      <c r="E14" s="163"/>
      <c r="F14" s="165">
        <f>SUM(C14:E14)</f>
        <v>5732220</v>
      </c>
      <c r="G14" s="100"/>
      <c r="H14" s="13"/>
      <c r="I14" s="3"/>
      <c r="J14" s="15"/>
      <c r="K14" s="15"/>
    </row>
    <row r="15" spans="1:11" ht="12.75">
      <c r="A15" s="14">
        <v>7</v>
      </c>
      <c r="B15" s="14" t="s">
        <v>202</v>
      </c>
      <c r="C15" s="163">
        <v>4878730</v>
      </c>
      <c r="D15" s="163">
        <v>1350000</v>
      </c>
      <c r="E15" s="163"/>
      <c r="F15" s="165">
        <f>SUM(C15:E15)</f>
        <v>6228730</v>
      </c>
      <c r="G15" s="100"/>
      <c r="H15" s="13"/>
      <c r="I15" s="13"/>
      <c r="J15" s="15"/>
      <c r="K15" s="15"/>
    </row>
    <row r="16" spans="1:11" ht="12.75">
      <c r="A16" s="14">
        <v>8</v>
      </c>
      <c r="B16" s="14" t="s">
        <v>192</v>
      </c>
      <c r="C16" s="163">
        <f>SUM(C11:C15)</f>
        <v>61711245</v>
      </c>
      <c r="D16" s="163">
        <f>SUM(D11:D15)</f>
        <v>1350000</v>
      </c>
      <c r="E16" s="163">
        <f>SUM(E11:E15)</f>
        <v>97699000</v>
      </c>
      <c r="F16" s="165">
        <f>SUM(F11:F15)</f>
        <v>160760245</v>
      </c>
      <c r="G16" s="105"/>
      <c r="H16" s="15"/>
      <c r="I16" s="3"/>
      <c r="J16" s="15"/>
      <c r="K16" s="15"/>
    </row>
    <row r="17" spans="1:11" ht="12.75">
      <c r="A17" s="14"/>
      <c r="B17" s="14"/>
      <c r="C17" s="163"/>
      <c r="D17" s="163"/>
      <c r="E17" s="163"/>
      <c r="F17" s="165"/>
      <c r="G17" s="105"/>
      <c r="H17" s="15"/>
      <c r="I17" s="3"/>
      <c r="J17" s="15"/>
      <c r="K17" s="15"/>
    </row>
    <row r="18" spans="1:11" ht="12.75">
      <c r="A18" s="68">
        <v>9</v>
      </c>
      <c r="B18" s="12" t="s">
        <v>203</v>
      </c>
      <c r="C18" s="163"/>
      <c r="D18" s="163"/>
      <c r="E18" s="162"/>
      <c r="F18" s="165"/>
      <c r="G18" s="105"/>
      <c r="H18" s="15"/>
      <c r="I18" s="16"/>
      <c r="J18" s="15"/>
      <c r="K18" s="15"/>
    </row>
    <row r="19" spans="1:11" ht="12.75">
      <c r="A19" s="68">
        <v>10</v>
      </c>
      <c r="B19" s="12" t="s">
        <v>197</v>
      </c>
      <c r="C19" s="163"/>
      <c r="D19" s="163"/>
      <c r="E19" s="162"/>
      <c r="F19" s="165"/>
      <c r="G19" s="105"/>
      <c r="H19" s="15"/>
      <c r="I19" s="16"/>
      <c r="J19" s="15"/>
      <c r="K19" s="15"/>
    </row>
    <row r="20" spans="1:11" ht="12.75">
      <c r="A20" s="14">
        <v>11</v>
      </c>
      <c r="B20" s="14" t="s">
        <v>531</v>
      </c>
      <c r="C20" s="163">
        <v>608976</v>
      </c>
      <c r="D20" s="163">
        <v>4700000</v>
      </c>
      <c r="E20" s="163">
        <v>400000</v>
      </c>
      <c r="F20" s="165">
        <f>SUM(C20:E20)</f>
        <v>5708976</v>
      </c>
      <c r="G20" s="105"/>
      <c r="H20" s="15"/>
      <c r="I20" s="3"/>
      <c r="J20" s="15"/>
      <c r="K20" s="15"/>
    </row>
    <row r="21" spans="1:11" ht="12.75">
      <c r="A21" s="14">
        <v>12</v>
      </c>
      <c r="B21" s="14" t="s">
        <v>204</v>
      </c>
      <c r="C21" s="163">
        <v>86195502</v>
      </c>
      <c r="D21" s="163">
        <v>13322000</v>
      </c>
      <c r="E21" s="163"/>
      <c r="F21" s="165">
        <f>SUM(C21:E21)</f>
        <v>99517502</v>
      </c>
      <c r="G21" s="105"/>
      <c r="H21" s="15"/>
      <c r="I21" s="3"/>
      <c r="J21" s="15"/>
      <c r="K21" s="15"/>
    </row>
    <row r="22" spans="1:11" ht="12.75">
      <c r="A22" s="14">
        <v>13</v>
      </c>
      <c r="B22" s="14" t="s">
        <v>205</v>
      </c>
      <c r="C22" s="163"/>
      <c r="D22" s="163"/>
      <c r="E22" s="163"/>
      <c r="F22" s="165">
        <f>SUM(C22:E22)</f>
        <v>0</v>
      </c>
      <c r="G22" s="103"/>
      <c r="H22" s="15"/>
      <c r="I22" s="3"/>
      <c r="J22" s="15"/>
      <c r="K22" s="15"/>
    </row>
    <row r="23" spans="1:11" ht="12.75">
      <c r="A23" s="14">
        <v>14</v>
      </c>
      <c r="B23" s="14" t="s">
        <v>206</v>
      </c>
      <c r="C23" s="163"/>
      <c r="D23" s="163"/>
      <c r="E23" s="163"/>
      <c r="F23" s="165">
        <f>SUM(C23:E23)</f>
        <v>0</v>
      </c>
      <c r="G23" s="103"/>
      <c r="H23" s="15"/>
      <c r="I23" s="3"/>
      <c r="J23" s="15"/>
      <c r="K23" s="15"/>
    </row>
    <row r="24" spans="1:11" ht="12.75">
      <c r="A24" s="14">
        <v>15</v>
      </c>
      <c r="B24" s="14" t="s">
        <v>207</v>
      </c>
      <c r="C24" s="163"/>
      <c r="D24" s="163"/>
      <c r="E24" s="163"/>
      <c r="F24" s="165">
        <f>SUM(C24:E24)</f>
        <v>0</v>
      </c>
      <c r="G24" s="103"/>
      <c r="H24" s="15"/>
      <c r="I24" s="3"/>
      <c r="J24" s="15"/>
      <c r="K24" s="15"/>
    </row>
    <row r="25" spans="1:11" ht="12.75">
      <c r="A25" s="14">
        <v>16</v>
      </c>
      <c r="B25" s="14" t="s">
        <v>131</v>
      </c>
      <c r="C25" s="163">
        <f>SUM(C20:C24)</f>
        <v>86804478</v>
      </c>
      <c r="D25" s="163">
        <f>SUM(D20:D24)</f>
        <v>18022000</v>
      </c>
      <c r="E25" s="163">
        <f>SUM(E20:E24)</f>
        <v>400000</v>
      </c>
      <c r="F25" s="165">
        <f>SUM(F20:F24)</f>
        <v>105226478</v>
      </c>
      <c r="G25" s="103"/>
      <c r="H25" s="15"/>
      <c r="I25" s="3"/>
      <c r="J25" s="15"/>
      <c r="K25" s="15"/>
    </row>
    <row r="26" spans="1:11" ht="12.75">
      <c r="A26" s="14"/>
      <c r="B26" s="11"/>
      <c r="C26" s="163"/>
      <c r="D26" s="163"/>
      <c r="E26" s="162"/>
      <c r="F26" s="165"/>
      <c r="G26" s="103"/>
      <c r="H26" s="15"/>
      <c r="I26" s="15"/>
      <c r="J26" s="15"/>
      <c r="K26" s="15"/>
    </row>
    <row r="27" spans="1:11" ht="12.75">
      <c r="A27" s="174">
        <v>17</v>
      </c>
      <c r="B27" s="12" t="s">
        <v>208</v>
      </c>
      <c r="C27" s="163"/>
      <c r="D27" s="163"/>
      <c r="E27" s="162"/>
      <c r="F27" s="165"/>
      <c r="G27" s="103"/>
      <c r="H27" s="15"/>
      <c r="I27" s="16"/>
      <c r="J27" s="15"/>
      <c r="K27" s="15"/>
    </row>
    <row r="28" spans="1:11" ht="12.75">
      <c r="A28" s="46">
        <v>18</v>
      </c>
      <c r="B28" s="46" t="s">
        <v>132</v>
      </c>
      <c r="C28" s="167">
        <v>3033534</v>
      </c>
      <c r="D28" s="163"/>
      <c r="E28" s="163">
        <v>0</v>
      </c>
      <c r="F28" s="165">
        <f>SUM(C28:E28)</f>
        <v>3033534</v>
      </c>
      <c r="G28" s="104"/>
      <c r="H28" s="15"/>
      <c r="I28" s="3"/>
      <c r="J28" s="15"/>
      <c r="K28" s="15"/>
    </row>
    <row r="29" spans="1:11" ht="12.75">
      <c r="A29" s="14">
        <v>19</v>
      </c>
      <c r="B29" s="23" t="s">
        <v>133</v>
      </c>
      <c r="C29" s="163"/>
      <c r="D29" s="163"/>
      <c r="E29" s="162"/>
      <c r="F29" s="165">
        <f>SUM(F30:F31)</f>
        <v>0</v>
      </c>
      <c r="G29" s="103"/>
      <c r="H29" s="15"/>
      <c r="I29" s="17"/>
      <c r="J29" s="15"/>
      <c r="K29" s="15"/>
    </row>
    <row r="30" spans="1:11" ht="12.75">
      <c r="A30" s="14">
        <v>20</v>
      </c>
      <c r="B30" s="23" t="s">
        <v>134</v>
      </c>
      <c r="C30" s="163"/>
      <c r="D30" s="163"/>
      <c r="E30" s="162"/>
      <c r="F30" s="165">
        <f>SUM(C30:E30)</f>
        <v>0</v>
      </c>
      <c r="G30" s="103"/>
      <c r="H30" s="15"/>
      <c r="I30" s="17"/>
      <c r="J30" s="15"/>
      <c r="K30" s="15"/>
    </row>
    <row r="31" spans="1:11" ht="12.75">
      <c r="A31" s="14">
        <v>21</v>
      </c>
      <c r="B31" s="23" t="s">
        <v>135</v>
      </c>
      <c r="C31" s="163"/>
      <c r="D31" s="163"/>
      <c r="E31" s="162"/>
      <c r="F31" s="165">
        <f>SUM(C31:E31)</f>
        <v>0</v>
      </c>
      <c r="G31" s="103"/>
      <c r="H31" s="15"/>
      <c r="I31" s="17"/>
      <c r="J31" s="15"/>
      <c r="K31" s="15"/>
    </row>
    <row r="32" spans="1:11" ht="12.75">
      <c r="A32" s="14">
        <v>22</v>
      </c>
      <c r="B32" s="23" t="s">
        <v>131</v>
      </c>
      <c r="C32" s="163">
        <f>SUM(C28:C30)</f>
        <v>3033534</v>
      </c>
      <c r="D32" s="163">
        <f>SUM(D28:D30)</f>
        <v>0</v>
      </c>
      <c r="E32" s="163">
        <f>SUM(E28:E30)</f>
        <v>0</v>
      </c>
      <c r="F32" s="165">
        <f>SUM(F28:F31)</f>
        <v>3033534</v>
      </c>
      <c r="G32" s="103"/>
      <c r="H32" s="15"/>
      <c r="I32" s="17"/>
      <c r="J32" s="15"/>
      <c r="K32" s="15"/>
    </row>
    <row r="33" spans="1:11" ht="12.75">
      <c r="A33" s="14"/>
      <c r="B33" s="22"/>
      <c r="C33" s="162"/>
      <c r="D33" s="162"/>
      <c r="E33" s="162"/>
      <c r="F33" s="168"/>
      <c r="G33" s="104"/>
      <c r="H33" s="16"/>
      <c r="I33" s="18"/>
      <c r="J33" s="16"/>
      <c r="K33" s="15"/>
    </row>
    <row r="34" spans="1:11" ht="12.75">
      <c r="A34" s="68">
        <v>23</v>
      </c>
      <c r="B34" s="16" t="s">
        <v>136</v>
      </c>
      <c r="C34" s="163"/>
      <c r="D34" s="162"/>
      <c r="E34" s="162"/>
      <c r="F34" s="183"/>
      <c r="G34" s="103"/>
      <c r="H34" s="15"/>
      <c r="I34" s="18"/>
      <c r="J34" s="15"/>
      <c r="K34" s="15"/>
    </row>
    <row r="35" spans="1:11" ht="12.75">
      <c r="A35" s="14">
        <v>24</v>
      </c>
      <c r="B35" s="68" t="s">
        <v>533</v>
      </c>
      <c r="C35" s="163">
        <v>4689227</v>
      </c>
      <c r="D35" s="163">
        <v>0</v>
      </c>
      <c r="E35" s="162">
        <v>0</v>
      </c>
      <c r="F35" s="183">
        <f>SUM(C35:E35)</f>
        <v>4689227</v>
      </c>
      <c r="G35" s="103"/>
      <c r="H35" s="15"/>
      <c r="I35" s="17"/>
      <c r="J35" s="15"/>
      <c r="K35" s="15"/>
    </row>
    <row r="36" spans="1:11" ht="12.75">
      <c r="A36" s="14">
        <v>25</v>
      </c>
      <c r="B36" s="12" t="s">
        <v>100</v>
      </c>
      <c r="C36" s="162">
        <f>C16+C25+C32+C35</f>
        <v>156238484</v>
      </c>
      <c r="D36" s="162">
        <f>D16+D25+D32</f>
        <v>19372000</v>
      </c>
      <c r="E36" s="162">
        <f>E16+E25+E32</f>
        <v>98099000</v>
      </c>
      <c r="F36" s="162">
        <f>F16+F25+F32+F35</f>
        <v>273709484</v>
      </c>
      <c r="G36" s="103"/>
      <c r="H36" s="15"/>
      <c r="I36" s="15"/>
      <c r="J36" s="15"/>
      <c r="K36" s="15"/>
    </row>
    <row r="39" ht="12.75">
      <c r="D39" s="237"/>
    </row>
    <row r="43" spans="1:12" ht="12.75">
      <c r="A43" s="3"/>
      <c r="B43" t="s">
        <v>111</v>
      </c>
      <c r="C43" s="1" t="s">
        <v>112</v>
      </c>
      <c r="D43" s="1" t="s">
        <v>166</v>
      </c>
      <c r="E43" s="1" t="s">
        <v>121</v>
      </c>
      <c r="F43" s="1" t="s">
        <v>167</v>
      </c>
      <c r="G43" t="s">
        <v>168</v>
      </c>
      <c r="H43" t="s">
        <v>169</v>
      </c>
      <c r="I43" t="s">
        <v>170</v>
      </c>
      <c r="J43" t="s">
        <v>171</v>
      </c>
      <c r="K43" t="s">
        <v>172</v>
      </c>
      <c r="L43" t="s">
        <v>173</v>
      </c>
    </row>
    <row r="44" spans="1:12" ht="12.75">
      <c r="A44" s="14">
        <v>26</v>
      </c>
      <c r="B44" s="41" t="s">
        <v>139</v>
      </c>
      <c r="C44" s="14"/>
      <c r="D44" s="14"/>
      <c r="E44" s="14"/>
      <c r="F44" s="14"/>
      <c r="G44" s="11"/>
      <c r="H44" s="11"/>
      <c r="I44" s="11"/>
      <c r="J44" s="11"/>
      <c r="K44" s="11"/>
      <c r="L44" s="11"/>
    </row>
    <row r="45" spans="1:12" ht="25.5">
      <c r="A45" s="14">
        <v>27</v>
      </c>
      <c r="B45" s="40" t="s">
        <v>92</v>
      </c>
      <c r="C45" s="14" t="s">
        <v>93</v>
      </c>
      <c r="D45" s="14" t="s">
        <v>94</v>
      </c>
      <c r="E45" s="14" t="s">
        <v>95</v>
      </c>
      <c r="F45" s="14" t="s">
        <v>96</v>
      </c>
      <c r="G45" s="11" t="s">
        <v>97</v>
      </c>
      <c r="H45" s="11" t="s">
        <v>137</v>
      </c>
      <c r="I45" s="11" t="s">
        <v>22</v>
      </c>
      <c r="J45" s="178" t="s">
        <v>528</v>
      </c>
      <c r="K45" s="11" t="s">
        <v>91</v>
      </c>
      <c r="L45" s="11" t="s">
        <v>98</v>
      </c>
    </row>
    <row r="46" spans="1:12" ht="12.75">
      <c r="A46" s="14">
        <v>28</v>
      </c>
      <c r="B46" s="41" t="s">
        <v>138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</row>
    <row r="47" spans="1:12" ht="12.75">
      <c r="A47" s="14">
        <v>29</v>
      </c>
      <c r="B47" s="169" t="s">
        <v>510</v>
      </c>
      <c r="C47" s="163">
        <v>8578148</v>
      </c>
      <c r="D47" s="163">
        <v>1710502</v>
      </c>
      <c r="E47" s="163">
        <v>5504078</v>
      </c>
      <c r="F47" s="163"/>
      <c r="G47" s="163">
        <v>436206</v>
      </c>
      <c r="H47" s="163"/>
      <c r="I47" s="163"/>
      <c r="J47" s="163"/>
      <c r="K47" s="163"/>
      <c r="L47" s="163">
        <f>SUM(C47:K47)</f>
        <v>16228934</v>
      </c>
    </row>
    <row r="48" spans="1:12" ht="12.75">
      <c r="A48" s="14">
        <v>30</v>
      </c>
      <c r="B48" s="169" t="s">
        <v>445</v>
      </c>
      <c r="C48" s="163">
        <v>411375</v>
      </c>
      <c r="D48" s="163">
        <v>81015</v>
      </c>
      <c r="E48" s="163">
        <v>300000</v>
      </c>
      <c r="F48" s="163"/>
      <c r="G48" s="163"/>
      <c r="H48" s="163"/>
      <c r="I48" s="163"/>
      <c r="J48" s="163"/>
      <c r="K48" s="163"/>
      <c r="L48" s="163">
        <f aca="true" t="shared" si="0" ref="L48:L68">SUM(C48:K48)</f>
        <v>792390</v>
      </c>
    </row>
    <row r="49" spans="1:12" ht="12.75">
      <c r="A49" s="14">
        <v>31</v>
      </c>
      <c r="B49" s="169" t="s">
        <v>513</v>
      </c>
      <c r="C49" s="163"/>
      <c r="D49" s="163"/>
      <c r="E49" s="163"/>
      <c r="F49" s="163"/>
      <c r="G49" s="163"/>
      <c r="H49" s="163"/>
      <c r="I49" s="163"/>
      <c r="J49" s="163"/>
      <c r="K49" s="163"/>
      <c r="L49" s="163">
        <f t="shared" si="0"/>
        <v>0</v>
      </c>
    </row>
    <row r="50" spans="1:12" ht="12.75">
      <c r="A50" s="14">
        <v>32</v>
      </c>
      <c r="B50" s="169" t="s">
        <v>443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>
        <f t="shared" si="0"/>
        <v>0</v>
      </c>
    </row>
    <row r="51" spans="1:12" ht="12.75">
      <c r="A51" s="14">
        <v>33</v>
      </c>
      <c r="B51" s="169" t="s">
        <v>512</v>
      </c>
      <c r="C51" s="163"/>
      <c r="D51" s="163"/>
      <c r="E51" s="163"/>
      <c r="F51" s="163"/>
      <c r="G51" s="163"/>
      <c r="H51" s="163"/>
      <c r="I51" s="163"/>
      <c r="J51" s="163"/>
      <c r="K51" s="163"/>
      <c r="L51" s="163">
        <f t="shared" si="0"/>
        <v>0</v>
      </c>
    </row>
    <row r="52" spans="1:12" ht="12.75">
      <c r="A52" s="14">
        <v>34</v>
      </c>
      <c r="B52" s="169" t="s">
        <v>412</v>
      </c>
      <c r="C52" s="163">
        <v>12547841</v>
      </c>
      <c r="D52" s="163">
        <v>1240898</v>
      </c>
      <c r="E52" s="163">
        <v>2579487</v>
      </c>
      <c r="F52" s="163"/>
      <c r="G52" s="163"/>
      <c r="H52" s="163">
        <v>608976</v>
      </c>
      <c r="I52" s="163"/>
      <c r="J52" s="163"/>
      <c r="K52" s="163"/>
      <c r="L52" s="163">
        <f t="shared" si="0"/>
        <v>16977202</v>
      </c>
    </row>
    <row r="53" spans="1:12" ht="12.75">
      <c r="A53" s="14">
        <v>35</v>
      </c>
      <c r="B53" s="169" t="s">
        <v>511</v>
      </c>
      <c r="C53" s="163"/>
      <c r="D53" s="163"/>
      <c r="E53" s="163">
        <v>750000</v>
      </c>
      <c r="F53" s="163"/>
      <c r="G53" s="163"/>
      <c r="H53" s="163">
        <v>1000000</v>
      </c>
      <c r="I53" s="163">
        <v>17250372</v>
      </c>
      <c r="J53" s="163"/>
      <c r="K53" s="163"/>
      <c r="L53" s="163">
        <f t="shared" si="0"/>
        <v>19000372</v>
      </c>
    </row>
    <row r="54" spans="1:12" ht="12.75">
      <c r="A54" s="14">
        <v>36</v>
      </c>
      <c r="B54" s="169" t="s">
        <v>514</v>
      </c>
      <c r="C54" s="163"/>
      <c r="D54" s="163"/>
      <c r="E54" s="163"/>
      <c r="F54" s="163"/>
      <c r="G54" s="163"/>
      <c r="H54" s="163"/>
      <c r="I54" s="163">
        <v>400000</v>
      </c>
      <c r="J54" s="163"/>
      <c r="K54" s="163"/>
      <c r="L54" s="163">
        <f t="shared" si="0"/>
        <v>400000</v>
      </c>
    </row>
    <row r="55" spans="1:12" ht="12.75">
      <c r="A55" s="14">
        <v>37</v>
      </c>
      <c r="B55" s="169" t="s">
        <v>448</v>
      </c>
      <c r="C55" s="163"/>
      <c r="D55" s="163"/>
      <c r="E55" s="163">
        <v>2500000</v>
      </c>
      <c r="F55" s="163"/>
      <c r="G55" s="163"/>
      <c r="H55" s="163"/>
      <c r="I55" s="163"/>
      <c r="J55" s="163"/>
      <c r="K55" s="163"/>
      <c r="L55" s="163">
        <f t="shared" si="0"/>
        <v>2500000</v>
      </c>
    </row>
    <row r="56" spans="1:12" ht="12.75">
      <c r="A56" s="14">
        <v>38</v>
      </c>
      <c r="B56" s="169" t="s">
        <v>509</v>
      </c>
      <c r="C56" s="163"/>
      <c r="D56" s="163"/>
      <c r="E56" s="163">
        <v>3198400</v>
      </c>
      <c r="F56" s="163"/>
      <c r="G56" s="163"/>
      <c r="H56" s="163">
        <v>2200000</v>
      </c>
      <c r="I56" s="163"/>
      <c r="J56" s="163"/>
      <c r="K56" s="163">
        <v>3033534</v>
      </c>
      <c r="L56" s="163">
        <f t="shared" si="0"/>
        <v>8431934</v>
      </c>
    </row>
    <row r="57" spans="1:12" ht="12.75">
      <c r="A57" s="14">
        <v>39</v>
      </c>
      <c r="B57" s="169" t="s">
        <v>508</v>
      </c>
      <c r="C57" s="163"/>
      <c r="D57" s="163">
        <v>48000</v>
      </c>
      <c r="E57" s="163">
        <v>300000</v>
      </c>
      <c r="F57" s="163"/>
      <c r="G57" s="163"/>
      <c r="H57" s="163"/>
      <c r="I57" s="163"/>
      <c r="J57" s="163"/>
      <c r="K57" s="163"/>
      <c r="L57" s="163">
        <f t="shared" si="0"/>
        <v>348000</v>
      </c>
    </row>
    <row r="58" spans="1:12" ht="12.75">
      <c r="A58" s="14">
        <v>40</v>
      </c>
      <c r="B58" s="174" t="s">
        <v>539</v>
      </c>
      <c r="C58" s="163">
        <v>3029686</v>
      </c>
      <c r="D58" s="163">
        <v>610578</v>
      </c>
      <c r="E58" s="163">
        <v>499990</v>
      </c>
      <c r="F58" s="163"/>
      <c r="G58" s="163"/>
      <c r="H58" s="163"/>
      <c r="I58" s="163"/>
      <c r="J58" s="163"/>
      <c r="K58" s="163"/>
      <c r="L58" s="163">
        <f t="shared" si="0"/>
        <v>4140254</v>
      </c>
    </row>
    <row r="59" spans="1:12" ht="12.75">
      <c r="A59" s="14">
        <v>41</v>
      </c>
      <c r="B59" s="175" t="s">
        <v>515</v>
      </c>
      <c r="C59" s="163"/>
      <c r="D59" s="163"/>
      <c r="E59" s="163">
        <v>299370</v>
      </c>
      <c r="F59" s="163"/>
      <c r="G59" s="163"/>
      <c r="H59" s="163">
        <v>1500000</v>
      </c>
      <c r="I59" s="163"/>
      <c r="J59" s="163"/>
      <c r="K59" s="163"/>
      <c r="L59" s="163">
        <f t="shared" si="0"/>
        <v>1799370</v>
      </c>
    </row>
    <row r="60" spans="1:12" ht="12.75">
      <c r="A60" s="14">
        <v>42</v>
      </c>
      <c r="B60" s="169" t="s">
        <v>449</v>
      </c>
      <c r="C60" s="163">
        <v>192000</v>
      </c>
      <c r="D60" s="163">
        <v>34056</v>
      </c>
      <c r="E60" s="163">
        <v>1298800</v>
      </c>
      <c r="F60" s="163"/>
      <c r="G60" s="163"/>
      <c r="H60" s="163"/>
      <c r="I60" s="163"/>
      <c r="J60" s="163"/>
      <c r="K60" s="163"/>
      <c r="L60" s="163">
        <f t="shared" si="0"/>
        <v>1524856</v>
      </c>
    </row>
    <row r="61" spans="1:12" ht="12.75">
      <c r="A61" s="14">
        <v>43</v>
      </c>
      <c r="B61" s="169" t="s">
        <v>444</v>
      </c>
      <c r="C61" s="163">
        <v>1882125</v>
      </c>
      <c r="D61" s="163">
        <v>383536</v>
      </c>
      <c r="E61" s="163">
        <v>2900000</v>
      </c>
      <c r="F61" s="163"/>
      <c r="G61" s="163"/>
      <c r="H61" s="163"/>
      <c r="I61" s="163">
        <v>1500000</v>
      </c>
      <c r="J61" s="163"/>
      <c r="K61" s="163"/>
      <c r="L61" s="163">
        <f t="shared" si="0"/>
        <v>6665661</v>
      </c>
    </row>
    <row r="62" spans="1:12" ht="12.75">
      <c r="A62" s="14">
        <v>44</v>
      </c>
      <c r="B62" s="169" t="s">
        <v>527</v>
      </c>
      <c r="C62" s="163"/>
      <c r="D62" s="163"/>
      <c r="E62" s="163"/>
      <c r="F62" s="163"/>
      <c r="G62" s="163">
        <v>402000</v>
      </c>
      <c r="H62" s="163"/>
      <c r="I62" s="163"/>
      <c r="J62" s="163"/>
      <c r="K62" s="163"/>
      <c r="L62" s="163">
        <f t="shared" si="0"/>
        <v>402000</v>
      </c>
    </row>
    <row r="63" spans="1:12" ht="12.75">
      <c r="A63" s="14">
        <v>45</v>
      </c>
      <c r="B63" s="169" t="s">
        <v>530</v>
      </c>
      <c r="C63" s="163"/>
      <c r="D63" s="163"/>
      <c r="E63" s="163">
        <v>220410</v>
      </c>
      <c r="F63" s="163"/>
      <c r="G63" s="163">
        <v>3534433</v>
      </c>
      <c r="H63" s="163"/>
      <c r="I63" s="163">
        <v>80367130</v>
      </c>
      <c r="J63" s="163"/>
      <c r="K63" s="163"/>
      <c r="L63" s="163">
        <f t="shared" si="0"/>
        <v>84121973</v>
      </c>
    </row>
    <row r="64" spans="1:12" ht="12.75">
      <c r="A64" s="14">
        <v>46</v>
      </c>
      <c r="B64" s="169" t="s">
        <v>526</v>
      </c>
      <c r="C64" s="163"/>
      <c r="D64" s="163"/>
      <c r="E64" s="163"/>
      <c r="F64" s="163">
        <v>197220</v>
      </c>
      <c r="G64" s="163"/>
      <c r="H64" s="163"/>
      <c r="I64" s="163"/>
      <c r="J64" s="163"/>
      <c r="K64" s="163"/>
      <c r="L64" s="163">
        <f t="shared" si="0"/>
        <v>197220</v>
      </c>
    </row>
    <row r="65" spans="1:12" ht="12.75">
      <c r="A65" s="14">
        <v>47</v>
      </c>
      <c r="B65" s="169" t="s">
        <v>506</v>
      </c>
      <c r="C65" s="163"/>
      <c r="D65" s="163"/>
      <c r="E65" s="163"/>
      <c r="F65" s="163"/>
      <c r="G65" s="163">
        <v>1036091</v>
      </c>
      <c r="H65" s="163"/>
      <c r="I65" s="163"/>
      <c r="J65" s="163"/>
      <c r="K65" s="163"/>
      <c r="L65" s="163">
        <f t="shared" si="0"/>
        <v>1036091</v>
      </c>
    </row>
    <row r="66" spans="1:12" ht="12.75">
      <c r="A66" s="14">
        <v>48</v>
      </c>
      <c r="B66" s="169" t="s">
        <v>518</v>
      </c>
      <c r="C66" s="163"/>
      <c r="D66" s="163"/>
      <c r="E66" s="163"/>
      <c r="F66" s="163"/>
      <c r="G66" s="163">
        <v>820000</v>
      </c>
      <c r="H66" s="163"/>
      <c r="I66" s="163"/>
      <c r="J66" s="163"/>
      <c r="K66" s="163"/>
      <c r="L66" s="163">
        <f t="shared" si="0"/>
        <v>820000</v>
      </c>
    </row>
    <row r="67" spans="1:12" ht="12.75">
      <c r="A67" s="14">
        <v>49</v>
      </c>
      <c r="B67" s="169" t="s">
        <v>507</v>
      </c>
      <c r="C67" s="163"/>
      <c r="D67" s="163"/>
      <c r="E67" s="163"/>
      <c r="F67" s="163">
        <v>5535000</v>
      </c>
      <c r="G67" s="163"/>
      <c r="H67" s="163"/>
      <c r="I67" s="163"/>
      <c r="J67" s="163"/>
      <c r="K67" s="163"/>
      <c r="L67" s="163">
        <f t="shared" si="0"/>
        <v>5535000</v>
      </c>
    </row>
    <row r="68" spans="1:12" ht="12.75">
      <c r="A68" s="14">
        <v>50</v>
      </c>
      <c r="B68" s="11" t="s">
        <v>529</v>
      </c>
      <c r="C68" s="163"/>
      <c r="D68" s="163"/>
      <c r="E68" s="163"/>
      <c r="F68" s="163"/>
      <c r="G68" s="163"/>
      <c r="H68" s="163"/>
      <c r="I68" s="163"/>
      <c r="J68" s="163">
        <v>4689227</v>
      </c>
      <c r="K68" s="163"/>
      <c r="L68" s="163">
        <f t="shared" si="0"/>
        <v>4689227</v>
      </c>
    </row>
    <row r="69" spans="1:12" ht="12" customHeight="1">
      <c r="A69" s="14">
        <v>51</v>
      </c>
      <c r="B69" s="12" t="s">
        <v>547</v>
      </c>
      <c r="C69" s="162">
        <f aca="true" t="shared" si="1" ref="C69:K69">SUM(C47:C68)</f>
        <v>26641175</v>
      </c>
      <c r="D69" s="162">
        <f t="shared" si="1"/>
        <v>4108585</v>
      </c>
      <c r="E69" s="162">
        <f t="shared" si="1"/>
        <v>20350535</v>
      </c>
      <c r="F69" s="162">
        <f t="shared" si="1"/>
        <v>5732220</v>
      </c>
      <c r="G69" s="170">
        <f t="shared" si="1"/>
        <v>6228730</v>
      </c>
      <c r="H69" s="170">
        <f t="shared" si="1"/>
        <v>5308976</v>
      </c>
      <c r="I69" s="170">
        <f t="shared" si="1"/>
        <v>99517502</v>
      </c>
      <c r="J69" s="170">
        <f t="shared" si="1"/>
        <v>4689227</v>
      </c>
      <c r="K69" s="170">
        <f t="shared" si="1"/>
        <v>3033534</v>
      </c>
      <c r="L69" s="170">
        <f>SUM(L47:L68)</f>
        <v>175610484</v>
      </c>
    </row>
    <row r="70" spans="1:12" ht="12.75">
      <c r="A70" s="14">
        <v>52</v>
      </c>
      <c r="B70" s="12" t="s">
        <v>546</v>
      </c>
      <c r="C70" s="187"/>
      <c r="D70" s="187"/>
      <c r="E70" s="187"/>
      <c r="F70" s="187"/>
      <c r="G70" s="187"/>
      <c r="H70" s="187"/>
      <c r="I70" s="187"/>
      <c r="J70" s="187"/>
      <c r="K70" s="187"/>
      <c r="L70" s="187"/>
    </row>
    <row r="71" spans="1:12" ht="12.75">
      <c r="A71" s="14">
        <v>53</v>
      </c>
      <c r="B71" s="11" t="s">
        <v>542</v>
      </c>
      <c r="C71" s="187">
        <v>69786200</v>
      </c>
      <c r="D71" s="187">
        <v>14010490</v>
      </c>
      <c r="E71" s="187">
        <v>13902310</v>
      </c>
      <c r="F71" s="187"/>
      <c r="G71" s="187"/>
      <c r="H71" s="187">
        <v>400000</v>
      </c>
      <c r="I71" s="187"/>
      <c r="J71" s="187"/>
      <c r="K71" s="187"/>
      <c r="L71" s="187">
        <f>SUM(C71:K71)</f>
        <v>98099000</v>
      </c>
    </row>
    <row r="72" spans="1:12" ht="12.75">
      <c r="A72" s="14">
        <v>54</v>
      </c>
      <c r="B72" s="188" t="s">
        <v>545</v>
      </c>
      <c r="C72" s="189">
        <f>C69+C71</f>
        <v>96427375</v>
      </c>
      <c r="D72" s="189">
        <f aca="true" t="shared" si="2" ref="D72:L72">D69+D71</f>
        <v>18119075</v>
      </c>
      <c r="E72" s="189">
        <f t="shared" si="2"/>
        <v>34252845</v>
      </c>
      <c r="F72" s="189">
        <f t="shared" si="2"/>
        <v>5732220</v>
      </c>
      <c r="G72" s="189">
        <f t="shared" si="2"/>
        <v>6228730</v>
      </c>
      <c r="H72" s="189">
        <f t="shared" si="2"/>
        <v>5708976</v>
      </c>
      <c r="I72" s="189">
        <f t="shared" si="2"/>
        <v>99517502</v>
      </c>
      <c r="J72" s="189">
        <f t="shared" si="2"/>
        <v>4689227</v>
      </c>
      <c r="K72" s="189">
        <f t="shared" si="2"/>
        <v>3033534</v>
      </c>
      <c r="L72" s="189">
        <f t="shared" si="2"/>
        <v>273709484</v>
      </c>
    </row>
    <row r="73" spans="2:10" ht="12.75">
      <c r="B73" s="15"/>
      <c r="C73" s="3"/>
      <c r="D73" s="3"/>
      <c r="E73" s="3"/>
      <c r="F73" s="3"/>
      <c r="G73" s="15"/>
      <c r="H73" s="15"/>
      <c r="I73" s="15"/>
      <c r="J73" s="15"/>
    </row>
  </sheetData>
  <sheetProtection/>
  <printOptions/>
  <pageMargins left="0.75" right="0.75" top="1" bottom="1" header="0.5" footer="0.5"/>
  <pageSetup horizontalDpi="600" verticalDpi="600" orientation="landscape" paperSize="9" scale="76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9" sqref="B9"/>
    </sheetView>
  </sheetViews>
  <sheetFormatPr defaultColWidth="9.140625" defaultRowHeight="12.75"/>
  <cols>
    <col min="2" max="2" width="58.140625" style="0" bestFit="1" customWidth="1"/>
    <col min="3" max="3" width="13.00390625" style="0" customWidth="1"/>
  </cols>
  <sheetData>
    <row r="1" ht="12.75">
      <c r="B1" s="1" t="s">
        <v>682</v>
      </c>
    </row>
    <row r="3" ht="12.75">
      <c r="B3" s="1" t="s">
        <v>556</v>
      </c>
    </row>
    <row r="4" ht="12.75">
      <c r="C4" s="113" t="s">
        <v>420</v>
      </c>
    </row>
    <row r="5" spans="1:3" ht="12.75">
      <c r="A5" s="11"/>
      <c r="B5" s="12" t="s">
        <v>226</v>
      </c>
      <c r="C5" s="11"/>
    </row>
    <row r="6" spans="1:3" ht="12.75">
      <c r="A6" s="11" t="s">
        <v>111</v>
      </c>
      <c r="B6" s="14" t="s">
        <v>112</v>
      </c>
      <c r="C6" s="14" t="s">
        <v>120</v>
      </c>
    </row>
    <row r="7" spans="1:3" ht="12.75">
      <c r="A7" s="11" t="s">
        <v>405</v>
      </c>
      <c r="B7" s="11" t="s">
        <v>2</v>
      </c>
      <c r="C7" s="14" t="s">
        <v>423</v>
      </c>
    </row>
    <row r="8" spans="1:3" ht="12.75">
      <c r="A8" s="11"/>
      <c r="B8" s="11"/>
      <c r="C8" s="11"/>
    </row>
    <row r="9" spans="1:3" ht="25.5">
      <c r="A9" s="11">
        <v>1</v>
      </c>
      <c r="B9" s="178" t="s">
        <v>503</v>
      </c>
      <c r="C9" s="114">
        <v>5535000</v>
      </c>
    </row>
    <row r="10" spans="1:3" ht="12.75">
      <c r="A10" s="11">
        <v>2</v>
      </c>
      <c r="B10" s="14" t="s">
        <v>644</v>
      </c>
      <c r="C10" s="114">
        <v>197200</v>
      </c>
    </row>
    <row r="11" spans="1:3" ht="12.75">
      <c r="A11" s="11">
        <v>3</v>
      </c>
      <c r="B11" s="14" t="s">
        <v>646</v>
      </c>
      <c r="C11" s="114"/>
    </row>
    <row r="12" spans="1:3" ht="12.75">
      <c r="A12" s="11">
        <v>4</v>
      </c>
      <c r="B12" s="14" t="s">
        <v>71</v>
      </c>
      <c r="C12" s="115">
        <f>SUM(C9:C11)</f>
        <v>5732200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2"/>
  <sheetViews>
    <sheetView zoomScalePageLayoutView="0" workbookViewId="0" topLeftCell="A91">
      <selection activeCell="G16" sqref="G16"/>
    </sheetView>
  </sheetViews>
  <sheetFormatPr defaultColWidth="9.140625" defaultRowHeight="12.75"/>
  <cols>
    <col min="1" max="1" width="7.140625" style="0" customWidth="1"/>
    <col min="2" max="2" width="7.00390625" style="0" customWidth="1"/>
    <col min="3" max="3" width="55.421875" style="0" customWidth="1"/>
    <col min="4" max="5" width="9.140625" style="0" hidden="1" customWidth="1"/>
    <col min="6" max="6" width="9.8515625" style="0" customWidth="1"/>
    <col min="7" max="7" width="11.7109375" style="0" customWidth="1"/>
    <col min="8" max="8" width="11.140625" style="0" customWidth="1"/>
    <col min="9" max="9" width="11.8515625" style="0" customWidth="1"/>
    <col min="10" max="10" width="13.140625" style="0" customWidth="1"/>
    <col min="11" max="11" width="17.140625" style="0" customWidth="1"/>
  </cols>
  <sheetData>
    <row r="1" ht="19.5" customHeight="1">
      <c r="C1" s="1" t="s">
        <v>681</v>
      </c>
    </row>
    <row r="2" ht="19.5" customHeight="1">
      <c r="C2" s="6" t="s">
        <v>558</v>
      </c>
    </row>
    <row r="3" ht="19.5" customHeight="1">
      <c r="C3" s="5"/>
    </row>
    <row r="4" spans="1:9" ht="25.5" customHeight="1">
      <c r="A4" s="11" t="s">
        <v>559</v>
      </c>
      <c r="B4" s="190" t="s">
        <v>560</v>
      </c>
      <c r="C4" s="191" t="s">
        <v>561</v>
      </c>
      <c r="D4" s="192" t="s">
        <v>231</v>
      </c>
      <c r="E4" s="192" t="s">
        <v>232</v>
      </c>
      <c r="F4" s="193" t="s">
        <v>237</v>
      </c>
      <c r="G4" s="193" t="s">
        <v>238</v>
      </c>
      <c r="H4" s="194" t="s">
        <v>239</v>
      </c>
      <c r="I4" s="195" t="s">
        <v>240</v>
      </c>
    </row>
    <row r="5" spans="1:15" ht="19.5" customHeight="1">
      <c r="A5" s="232">
        <v>1</v>
      </c>
      <c r="B5" s="196">
        <v>1</v>
      </c>
      <c r="C5" s="197" t="s">
        <v>241</v>
      </c>
      <c r="D5" s="198" t="s">
        <v>235</v>
      </c>
      <c r="E5" s="193" t="s">
        <v>236</v>
      </c>
      <c r="F5" s="187"/>
      <c r="G5" s="187"/>
      <c r="H5" s="187"/>
      <c r="I5" s="187"/>
      <c r="J5" s="1"/>
      <c r="K5" s="1"/>
      <c r="L5" s="1"/>
      <c r="M5" s="1"/>
      <c r="N5" s="1"/>
      <c r="O5" s="1"/>
    </row>
    <row r="6" spans="1:15" ht="25.5">
      <c r="A6" s="232">
        <v>2</v>
      </c>
      <c r="B6" s="196">
        <v>2</v>
      </c>
      <c r="C6" s="231" t="s">
        <v>253</v>
      </c>
      <c r="D6" s="198"/>
      <c r="E6" s="193"/>
      <c r="F6" s="187"/>
      <c r="G6" s="187"/>
      <c r="H6" s="233"/>
      <c r="I6" s="187"/>
      <c r="J6" s="1"/>
      <c r="K6" s="1"/>
      <c r="L6" s="1"/>
      <c r="M6" s="1"/>
      <c r="N6" s="1"/>
      <c r="O6" s="1"/>
    </row>
    <row r="7" spans="1:15" ht="26.25" customHeight="1">
      <c r="A7" s="232">
        <v>3</v>
      </c>
      <c r="B7" s="196">
        <v>3</v>
      </c>
      <c r="C7" s="231" t="s">
        <v>562</v>
      </c>
      <c r="D7" s="199" t="s">
        <v>253</v>
      </c>
      <c r="E7" s="200" t="s">
        <v>254</v>
      </c>
      <c r="F7" s="201"/>
      <c r="G7" s="201"/>
      <c r="H7" s="202"/>
      <c r="I7" s="201"/>
      <c r="J7" s="1"/>
      <c r="K7" s="1"/>
      <c r="L7" s="1"/>
      <c r="M7" s="1"/>
      <c r="N7" s="1"/>
      <c r="O7" s="1"/>
    </row>
    <row r="8" spans="1:15" ht="15" customHeight="1">
      <c r="A8" s="232">
        <v>4</v>
      </c>
      <c r="B8" s="196">
        <v>4</v>
      </c>
      <c r="C8" s="178" t="s">
        <v>256</v>
      </c>
      <c r="D8" s="199" t="s">
        <v>563</v>
      </c>
      <c r="E8" s="200" t="s">
        <v>255</v>
      </c>
      <c r="F8" s="201"/>
      <c r="G8" s="201"/>
      <c r="H8" s="202"/>
      <c r="I8" s="201"/>
      <c r="J8" s="1"/>
      <c r="K8" s="1"/>
      <c r="L8" s="1"/>
      <c r="M8" s="1"/>
      <c r="N8" s="1"/>
      <c r="O8" s="1"/>
    </row>
    <row r="9" spans="1:15" ht="19.5" customHeight="1">
      <c r="A9" s="232">
        <v>5</v>
      </c>
      <c r="B9" s="196">
        <v>5</v>
      </c>
      <c r="C9" s="199" t="s">
        <v>564</v>
      </c>
      <c r="D9" s="199" t="s">
        <v>256</v>
      </c>
      <c r="E9" s="200" t="s">
        <v>257</v>
      </c>
      <c r="F9" s="201"/>
      <c r="G9" s="201"/>
      <c r="H9" s="202"/>
      <c r="I9" s="201"/>
      <c r="J9" s="1"/>
      <c r="K9" s="1"/>
      <c r="L9" s="1"/>
      <c r="M9" s="1"/>
      <c r="N9" s="1"/>
      <c r="O9" s="1"/>
    </row>
    <row r="10" spans="1:15" ht="19.5" customHeight="1">
      <c r="A10" s="232">
        <v>6</v>
      </c>
      <c r="B10" s="196">
        <v>6</v>
      </c>
      <c r="C10" s="199" t="s">
        <v>565</v>
      </c>
      <c r="D10" s="199" t="s">
        <v>564</v>
      </c>
      <c r="E10" s="200" t="s">
        <v>258</v>
      </c>
      <c r="F10" s="201"/>
      <c r="G10" s="201"/>
      <c r="H10" s="202"/>
      <c r="I10" s="203"/>
      <c r="J10" s="1"/>
      <c r="K10" s="1"/>
      <c r="L10" s="1"/>
      <c r="M10" s="1"/>
      <c r="N10" s="1"/>
      <c r="O10" s="1"/>
    </row>
    <row r="11" spans="1:15" ht="19.5" customHeight="1">
      <c r="A11" s="232">
        <v>7</v>
      </c>
      <c r="B11" s="204" t="s">
        <v>79</v>
      </c>
      <c r="C11" s="205" t="s">
        <v>260</v>
      </c>
      <c r="D11" s="199" t="s">
        <v>565</v>
      </c>
      <c r="E11" s="200" t="s">
        <v>259</v>
      </c>
      <c r="F11" s="201">
        <f>SUM(F5:F10)</f>
        <v>0</v>
      </c>
      <c r="G11" s="201">
        <f>SUM(G5:G10)</f>
        <v>0</v>
      </c>
      <c r="H11" s="201">
        <f>SUM(H5:H10)</f>
        <v>0</v>
      </c>
      <c r="I11" s="201">
        <f>SUM(I5:I10)</f>
        <v>0</v>
      </c>
      <c r="J11" s="1"/>
      <c r="K11" s="1"/>
      <c r="L11" s="1"/>
      <c r="M11" s="1"/>
      <c r="N11" s="1"/>
      <c r="O11" s="1"/>
    </row>
    <row r="12" spans="1:15" ht="19.5" customHeight="1">
      <c r="A12" s="232">
        <v>8</v>
      </c>
      <c r="B12" s="196">
        <v>1</v>
      </c>
      <c r="C12" s="199" t="s">
        <v>262</v>
      </c>
      <c r="D12" s="205" t="s">
        <v>260</v>
      </c>
      <c r="E12" s="206" t="s">
        <v>261</v>
      </c>
      <c r="F12" s="207"/>
      <c r="G12" s="207"/>
      <c r="H12" s="208"/>
      <c r="I12" s="201"/>
      <c r="J12" s="1"/>
      <c r="K12" s="1"/>
      <c r="L12" s="1"/>
      <c r="M12" s="1"/>
      <c r="N12" s="1"/>
      <c r="O12" s="1"/>
    </row>
    <row r="13" spans="1:15" ht="23.25" customHeight="1">
      <c r="A13" s="232">
        <v>9</v>
      </c>
      <c r="B13" s="196">
        <v>2</v>
      </c>
      <c r="C13" s="199" t="s">
        <v>264</v>
      </c>
      <c r="D13" s="199" t="s">
        <v>262</v>
      </c>
      <c r="E13" s="200" t="s">
        <v>263</v>
      </c>
      <c r="F13" s="201"/>
      <c r="G13" s="201"/>
      <c r="H13" s="202"/>
      <c r="I13" s="201"/>
      <c r="J13" s="1"/>
      <c r="K13" s="1"/>
      <c r="L13" s="1"/>
      <c r="M13" s="1"/>
      <c r="N13" s="1"/>
      <c r="O13" s="1"/>
    </row>
    <row r="14" spans="1:15" ht="24" customHeight="1">
      <c r="A14" s="232">
        <v>10</v>
      </c>
      <c r="B14" s="196">
        <v>3</v>
      </c>
      <c r="C14" s="199" t="s">
        <v>266</v>
      </c>
      <c r="D14" s="199" t="s">
        <v>264</v>
      </c>
      <c r="E14" s="200" t="s">
        <v>265</v>
      </c>
      <c r="F14" s="201"/>
      <c r="G14" s="201"/>
      <c r="H14" s="202"/>
      <c r="I14" s="201"/>
      <c r="J14" s="1"/>
      <c r="K14" s="1"/>
      <c r="L14" s="1"/>
      <c r="M14" s="1"/>
      <c r="N14" s="1"/>
      <c r="O14" s="1"/>
    </row>
    <row r="15" spans="1:9" ht="30.75" customHeight="1">
      <c r="A15" s="232">
        <v>11</v>
      </c>
      <c r="B15" s="196">
        <v>4</v>
      </c>
      <c r="C15" s="199" t="s">
        <v>268</v>
      </c>
      <c r="D15" s="199" t="s">
        <v>266</v>
      </c>
      <c r="E15" s="200" t="s">
        <v>267</v>
      </c>
      <c r="F15" s="201"/>
      <c r="G15" s="201"/>
      <c r="H15" s="202"/>
      <c r="I15" s="201"/>
    </row>
    <row r="16" spans="1:9" ht="27.75" customHeight="1">
      <c r="A16" s="232">
        <v>12</v>
      </c>
      <c r="B16" s="196">
        <v>5</v>
      </c>
      <c r="C16" s="199" t="s">
        <v>270</v>
      </c>
      <c r="D16" s="199" t="s">
        <v>268</v>
      </c>
      <c r="E16" s="200" t="s">
        <v>269</v>
      </c>
      <c r="F16" s="201"/>
      <c r="G16" s="201"/>
      <c r="H16" s="202"/>
      <c r="I16" s="201"/>
    </row>
    <row r="17" spans="1:9" ht="25.5" customHeight="1">
      <c r="A17" s="232">
        <v>13</v>
      </c>
      <c r="B17" s="204" t="s">
        <v>272</v>
      </c>
      <c r="C17" s="205" t="s">
        <v>455</v>
      </c>
      <c r="D17" s="209" t="s">
        <v>567</v>
      </c>
      <c r="E17" s="200"/>
      <c r="F17" s="201">
        <f>SUM(F12:F16)</f>
        <v>0</v>
      </c>
      <c r="G17" s="201">
        <f>SUM(G12:G16)</f>
        <v>0</v>
      </c>
      <c r="H17" s="201">
        <f>SUM(H12:H16)</f>
        <v>0</v>
      </c>
      <c r="I17" s="201">
        <f>SUM(I12:I16)</f>
        <v>0</v>
      </c>
    </row>
    <row r="18" spans="1:9" ht="19.5" customHeight="1">
      <c r="A18" s="232">
        <v>14</v>
      </c>
      <c r="B18" s="196">
        <v>1</v>
      </c>
      <c r="C18" s="199" t="s">
        <v>274</v>
      </c>
      <c r="D18" s="205" t="s">
        <v>566</v>
      </c>
      <c r="E18" s="206" t="s">
        <v>273</v>
      </c>
      <c r="F18" s="207"/>
      <c r="G18" s="207"/>
      <c r="H18" s="208"/>
      <c r="I18" s="201"/>
    </row>
    <row r="19" spans="1:9" ht="24" customHeight="1">
      <c r="A19" s="232">
        <v>15</v>
      </c>
      <c r="B19" s="196">
        <v>2</v>
      </c>
      <c r="C19" s="199" t="s">
        <v>276</v>
      </c>
      <c r="D19" s="199" t="s">
        <v>274</v>
      </c>
      <c r="E19" s="200" t="s">
        <v>275</v>
      </c>
      <c r="F19" s="201"/>
      <c r="G19" s="201"/>
      <c r="H19" s="202"/>
      <c r="I19" s="201"/>
    </row>
    <row r="20" spans="1:9" ht="27" customHeight="1">
      <c r="A20" s="232">
        <v>16</v>
      </c>
      <c r="B20" s="196">
        <v>3</v>
      </c>
      <c r="C20" s="199" t="s">
        <v>278</v>
      </c>
      <c r="D20" s="199" t="s">
        <v>276</v>
      </c>
      <c r="E20" s="200" t="s">
        <v>277</v>
      </c>
      <c r="F20" s="201"/>
      <c r="G20" s="201"/>
      <c r="H20" s="202"/>
      <c r="I20" s="201"/>
    </row>
    <row r="21" spans="1:9" ht="24" customHeight="1">
      <c r="A21" s="232">
        <v>17</v>
      </c>
      <c r="B21" s="196">
        <v>4</v>
      </c>
      <c r="C21" s="199" t="s">
        <v>280</v>
      </c>
      <c r="D21" s="199" t="s">
        <v>278</v>
      </c>
      <c r="E21" s="200" t="s">
        <v>279</v>
      </c>
      <c r="F21" s="201"/>
      <c r="G21" s="201"/>
      <c r="H21" s="202"/>
      <c r="I21" s="201"/>
    </row>
    <row r="22" spans="1:9" ht="21.75" customHeight="1">
      <c r="A22" s="232">
        <v>18</v>
      </c>
      <c r="B22" s="196">
        <v>5</v>
      </c>
      <c r="C22" s="199" t="s">
        <v>282</v>
      </c>
      <c r="D22" s="199" t="s">
        <v>280</v>
      </c>
      <c r="E22" s="200" t="s">
        <v>281</v>
      </c>
      <c r="F22" s="201"/>
      <c r="G22" s="201"/>
      <c r="H22" s="202"/>
      <c r="I22" s="201"/>
    </row>
    <row r="23" spans="1:9" ht="25.5" customHeight="1">
      <c r="A23" s="232">
        <v>19</v>
      </c>
      <c r="B23" s="204" t="s">
        <v>456</v>
      </c>
      <c r="C23" s="205" t="s">
        <v>284</v>
      </c>
      <c r="D23" s="209" t="s">
        <v>568</v>
      </c>
      <c r="E23" s="200"/>
      <c r="F23" s="201">
        <f>SUM(F18:F22)</f>
        <v>0</v>
      </c>
      <c r="G23" s="201">
        <f>SUM(G18:G22)</f>
        <v>0</v>
      </c>
      <c r="H23" s="201">
        <f>SUM(H18:H22)</f>
        <v>0</v>
      </c>
      <c r="I23" s="201">
        <f>SUM(I18:I22)</f>
        <v>0</v>
      </c>
    </row>
    <row r="24" spans="1:9" ht="19.5" customHeight="1">
      <c r="A24" s="232">
        <v>20</v>
      </c>
      <c r="B24" s="196">
        <v>1</v>
      </c>
      <c r="C24" s="199" t="s">
        <v>286</v>
      </c>
      <c r="D24" s="205" t="s">
        <v>284</v>
      </c>
      <c r="E24" s="206" t="s">
        <v>285</v>
      </c>
      <c r="F24" s="207"/>
      <c r="G24" s="207"/>
      <c r="H24" s="208"/>
      <c r="I24" s="201"/>
    </row>
    <row r="25" spans="1:9" ht="19.5" customHeight="1">
      <c r="A25" s="232">
        <v>21</v>
      </c>
      <c r="B25" s="196">
        <v>2</v>
      </c>
      <c r="C25" s="199" t="s">
        <v>288</v>
      </c>
      <c r="D25" s="199" t="s">
        <v>286</v>
      </c>
      <c r="E25" s="200" t="s">
        <v>287</v>
      </c>
      <c r="F25" s="201"/>
      <c r="G25" s="201"/>
      <c r="H25" s="202"/>
      <c r="I25" s="201"/>
    </row>
    <row r="26" spans="1:13" ht="19.5" customHeight="1">
      <c r="A26" s="232">
        <v>22</v>
      </c>
      <c r="B26" s="204" t="s">
        <v>290</v>
      </c>
      <c r="C26" s="205" t="s">
        <v>458</v>
      </c>
      <c r="D26" s="199" t="s">
        <v>288</v>
      </c>
      <c r="E26" s="200" t="s">
        <v>289</v>
      </c>
      <c r="F26" s="201">
        <f>SUM(F24:F25)</f>
        <v>0</v>
      </c>
      <c r="G26" s="201">
        <f>SUM(G24:G25)</f>
        <v>0</v>
      </c>
      <c r="H26" s="201">
        <f>SUM(H24:H25)</f>
        <v>0</v>
      </c>
      <c r="I26" s="201">
        <f>SUM(I24:I25)</f>
        <v>0</v>
      </c>
      <c r="M26" s="1"/>
    </row>
    <row r="27" spans="1:13" ht="19.5" customHeight="1">
      <c r="A27" s="232">
        <v>23</v>
      </c>
      <c r="B27" s="196">
        <v>1</v>
      </c>
      <c r="C27" s="199" t="s">
        <v>292</v>
      </c>
      <c r="D27" s="205" t="s">
        <v>569</v>
      </c>
      <c r="E27" s="206" t="s">
        <v>291</v>
      </c>
      <c r="F27" s="207"/>
      <c r="G27" s="207"/>
      <c r="H27" s="208"/>
      <c r="I27" s="201"/>
      <c r="M27" s="1"/>
    </row>
    <row r="28" spans="1:13" ht="19.5" customHeight="1">
      <c r="A28" s="232">
        <v>24</v>
      </c>
      <c r="B28" s="196">
        <v>2</v>
      </c>
      <c r="C28" s="199" t="s">
        <v>294</v>
      </c>
      <c r="D28" s="199" t="s">
        <v>292</v>
      </c>
      <c r="E28" s="200" t="s">
        <v>293</v>
      </c>
      <c r="F28" s="201"/>
      <c r="G28" s="201"/>
      <c r="H28" s="202"/>
      <c r="I28" s="201"/>
      <c r="M28" s="1"/>
    </row>
    <row r="29" spans="1:13" ht="19.5" customHeight="1">
      <c r="A29" s="232">
        <v>25</v>
      </c>
      <c r="B29" s="196">
        <v>3</v>
      </c>
      <c r="C29" s="199" t="s">
        <v>296</v>
      </c>
      <c r="D29" s="199" t="s">
        <v>294</v>
      </c>
      <c r="E29" s="200" t="s">
        <v>295</v>
      </c>
      <c r="F29" s="201"/>
      <c r="G29" s="201"/>
      <c r="H29" s="202"/>
      <c r="I29" s="201"/>
      <c r="M29" s="1"/>
    </row>
    <row r="30" spans="1:13" ht="19.5" customHeight="1">
      <c r="A30" s="232">
        <v>26</v>
      </c>
      <c r="B30" s="196">
        <v>4</v>
      </c>
      <c r="C30" s="199" t="s">
        <v>298</v>
      </c>
      <c r="D30" s="199" t="s">
        <v>296</v>
      </c>
      <c r="E30" s="200" t="s">
        <v>297</v>
      </c>
      <c r="F30" s="201"/>
      <c r="G30" s="201"/>
      <c r="H30" s="202"/>
      <c r="I30" s="201"/>
      <c r="M30" s="1"/>
    </row>
    <row r="31" spans="1:13" ht="19.5" customHeight="1">
      <c r="A31" s="232">
        <v>27</v>
      </c>
      <c r="B31" s="196">
        <v>5</v>
      </c>
      <c r="C31" s="199" t="s">
        <v>300</v>
      </c>
      <c r="D31" s="199" t="s">
        <v>298</v>
      </c>
      <c r="E31" s="200" t="s">
        <v>299</v>
      </c>
      <c r="F31" s="201"/>
      <c r="G31" s="201"/>
      <c r="H31" s="202"/>
      <c r="I31" s="201"/>
      <c r="M31" s="1"/>
    </row>
    <row r="32" spans="1:13" ht="19.5" customHeight="1">
      <c r="A32" s="232">
        <v>28</v>
      </c>
      <c r="B32" s="196">
        <v>6</v>
      </c>
      <c r="C32" s="199" t="s">
        <v>302</v>
      </c>
      <c r="D32" s="199" t="s">
        <v>300</v>
      </c>
      <c r="E32" s="200" t="s">
        <v>301</v>
      </c>
      <c r="F32" s="201"/>
      <c r="G32" s="201"/>
      <c r="H32" s="202"/>
      <c r="I32" s="201"/>
      <c r="M32" s="1"/>
    </row>
    <row r="33" spans="1:13" ht="19.5" customHeight="1">
      <c r="A33" s="232">
        <v>29</v>
      </c>
      <c r="B33" s="196">
        <v>7</v>
      </c>
      <c r="C33" s="199" t="s">
        <v>304</v>
      </c>
      <c r="D33" s="199" t="s">
        <v>302</v>
      </c>
      <c r="E33" s="200" t="s">
        <v>303</v>
      </c>
      <c r="F33" s="201"/>
      <c r="G33" s="201"/>
      <c r="H33" s="202"/>
      <c r="I33" s="201"/>
      <c r="M33" s="1"/>
    </row>
    <row r="34" spans="1:13" ht="19.5" customHeight="1">
      <c r="A34" s="232">
        <v>30</v>
      </c>
      <c r="B34" s="196">
        <v>8</v>
      </c>
      <c r="C34" s="199" t="s">
        <v>306</v>
      </c>
      <c r="D34" s="199" t="s">
        <v>304</v>
      </c>
      <c r="E34" s="200" t="s">
        <v>305</v>
      </c>
      <c r="F34" s="201"/>
      <c r="G34" s="201"/>
      <c r="H34" s="202"/>
      <c r="I34" s="201"/>
      <c r="M34" s="1"/>
    </row>
    <row r="35" spans="1:9" ht="19.5" customHeight="1">
      <c r="A35" s="232">
        <v>31</v>
      </c>
      <c r="B35" s="204" t="s">
        <v>459</v>
      </c>
      <c r="C35" s="205" t="s">
        <v>613</v>
      </c>
      <c r="D35" s="199" t="s">
        <v>306</v>
      </c>
      <c r="E35" s="200" t="s">
        <v>307</v>
      </c>
      <c r="F35" s="201">
        <f>SUM(F27:F34)</f>
        <v>0</v>
      </c>
      <c r="G35" s="201">
        <f>SUM(G27:G34)</f>
        <v>0</v>
      </c>
      <c r="H35" s="201">
        <f>SUM(H27:H34)</f>
        <v>0</v>
      </c>
      <c r="I35" s="201">
        <f>SUM(I27:I34)</f>
        <v>0</v>
      </c>
    </row>
    <row r="36" spans="1:9" ht="19.5" customHeight="1">
      <c r="A36" s="232">
        <v>32</v>
      </c>
      <c r="B36" s="196">
        <v>1</v>
      </c>
      <c r="C36" s="199" t="s">
        <v>571</v>
      </c>
      <c r="D36" s="205" t="s">
        <v>570</v>
      </c>
      <c r="E36" s="206" t="s">
        <v>308</v>
      </c>
      <c r="F36" s="207"/>
      <c r="G36" s="207"/>
      <c r="H36" s="202">
        <f>H37</f>
        <v>200000</v>
      </c>
      <c r="I36" s="201">
        <f>SUM(F36:H36)</f>
        <v>200000</v>
      </c>
    </row>
    <row r="37" spans="1:9" ht="19.5" customHeight="1">
      <c r="A37" s="232">
        <v>33</v>
      </c>
      <c r="B37" s="210" t="s">
        <v>243</v>
      </c>
      <c r="C37" s="234" t="s">
        <v>572</v>
      </c>
      <c r="D37" s="209" t="s">
        <v>573</v>
      </c>
      <c r="E37" s="200"/>
      <c r="F37" s="201"/>
      <c r="G37" s="201"/>
      <c r="H37" s="202">
        <v>200000</v>
      </c>
      <c r="I37" s="201">
        <f>SUM(F37:H37)</f>
        <v>200000</v>
      </c>
    </row>
    <row r="38" spans="1:9" ht="19.5" customHeight="1">
      <c r="A38" s="232">
        <v>34</v>
      </c>
      <c r="B38" s="204" t="s">
        <v>310</v>
      </c>
      <c r="C38" s="205" t="s">
        <v>311</v>
      </c>
      <c r="D38" s="209" t="s">
        <v>574</v>
      </c>
      <c r="E38" s="200"/>
      <c r="F38" s="208">
        <f>SUM(F37)</f>
        <v>0</v>
      </c>
      <c r="G38" s="208">
        <f>SUM(G37)</f>
        <v>0</v>
      </c>
      <c r="H38" s="208">
        <f>SUM(H37)</f>
        <v>200000</v>
      </c>
      <c r="I38" s="207">
        <f>SUM(I37)</f>
        <v>200000</v>
      </c>
    </row>
    <row r="39" spans="1:9" ht="19.5" customHeight="1">
      <c r="A39" s="232">
        <v>35</v>
      </c>
      <c r="B39" s="196">
        <v>1</v>
      </c>
      <c r="C39" s="153" t="s">
        <v>313</v>
      </c>
      <c r="D39" s="205" t="s">
        <v>311</v>
      </c>
      <c r="E39" s="206" t="s">
        <v>312</v>
      </c>
      <c r="F39" s="207"/>
      <c r="G39" s="207"/>
      <c r="H39" s="208"/>
      <c r="I39" s="201"/>
    </row>
    <row r="40" spans="1:9" ht="19.5" customHeight="1">
      <c r="A40" s="232">
        <v>36</v>
      </c>
      <c r="B40" s="196">
        <v>2</v>
      </c>
      <c r="C40" s="153" t="s">
        <v>315</v>
      </c>
      <c r="D40" s="153" t="s">
        <v>313</v>
      </c>
      <c r="E40" s="200" t="s">
        <v>314</v>
      </c>
      <c r="F40" s="201"/>
      <c r="G40" s="201"/>
      <c r="H40" s="202"/>
      <c r="I40" s="201"/>
    </row>
    <row r="41" spans="1:9" ht="19.5" customHeight="1">
      <c r="A41" s="232">
        <v>37</v>
      </c>
      <c r="B41" s="196">
        <v>3</v>
      </c>
      <c r="C41" s="153" t="s">
        <v>317</v>
      </c>
      <c r="D41" s="153" t="s">
        <v>315</v>
      </c>
      <c r="E41" s="200" t="s">
        <v>316</v>
      </c>
      <c r="F41" s="201"/>
      <c r="G41" s="201"/>
      <c r="H41" s="202"/>
      <c r="I41" s="201"/>
    </row>
    <row r="42" spans="1:9" ht="19.5" customHeight="1">
      <c r="A42" s="232">
        <v>38</v>
      </c>
      <c r="B42" s="196">
        <v>4</v>
      </c>
      <c r="C42" s="153" t="s">
        <v>319</v>
      </c>
      <c r="D42" s="153" t="s">
        <v>317</v>
      </c>
      <c r="E42" s="200" t="s">
        <v>318</v>
      </c>
      <c r="F42" s="201"/>
      <c r="G42" s="201"/>
      <c r="H42" s="202"/>
      <c r="I42" s="201"/>
    </row>
    <row r="43" spans="1:9" ht="19.5" customHeight="1">
      <c r="A43" s="232">
        <v>39</v>
      </c>
      <c r="B43" s="196">
        <v>5</v>
      </c>
      <c r="C43" s="153" t="s">
        <v>321</v>
      </c>
      <c r="D43" s="153" t="s">
        <v>319</v>
      </c>
      <c r="E43" s="200" t="s">
        <v>320</v>
      </c>
      <c r="F43" s="201"/>
      <c r="G43" s="201"/>
      <c r="H43" s="202"/>
      <c r="I43" s="201"/>
    </row>
    <row r="44" spans="1:9" ht="19.5" customHeight="1">
      <c r="A44" s="232">
        <v>40</v>
      </c>
      <c r="B44" s="196">
        <v>6</v>
      </c>
      <c r="C44" s="153" t="s">
        <v>323</v>
      </c>
      <c r="D44" s="153" t="s">
        <v>321</v>
      </c>
      <c r="E44" s="200" t="s">
        <v>322</v>
      </c>
      <c r="F44" s="201"/>
      <c r="G44" s="201"/>
      <c r="H44" s="202"/>
      <c r="I44" s="201"/>
    </row>
    <row r="45" spans="1:9" ht="19.5" customHeight="1">
      <c r="A45" s="232">
        <v>41</v>
      </c>
      <c r="B45" s="196">
        <v>7</v>
      </c>
      <c r="C45" s="153" t="s">
        <v>325</v>
      </c>
      <c r="D45" s="153" t="s">
        <v>323</v>
      </c>
      <c r="E45" s="200" t="s">
        <v>324</v>
      </c>
      <c r="F45" s="201"/>
      <c r="G45" s="201"/>
      <c r="H45" s="202"/>
      <c r="I45" s="201"/>
    </row>
    <row r="46" spans="1:9" ht="19.5" customHeight="1">
      <c r="A46" s="232">
        <v>42</v>
      </c>
      <c r="B46" s="196">
        <v>8</v>
      </c>
      <c r="C46" s="153" t="s">
        <v>575</v>
      </c>
      <c r="D46" s="153" t="s">
        <v>325</v>
      </c>
      <c r="E46" s="200" t="s">
        <v>326</v>
      </c>
      <c r="F46" s="201"/>
      <c r="G46" s="201"/>
      <c r="H46" s="202"/>
      <c r="I46" s="201"/>
    </row>
    <row r="47" spans="1:9" ht="19.5" customHeight="1">
      <c r="A47" s="232">
        <v>43</v>
      </c>
      <c r="B47" s="196">
        <v>9</v>
      </c>
      <c r="C47" s="153" t="s">
        <v>328</v>
      </c>
      <c r="D47" s="153" t="s">
        <v>575</v>
      </c>
      <c r="E47" s="200" t="s">
        <v>327</v>
      </c>
      <c r="F47" s="201"/>
      <c r="G47" s="201"/>
      <c r="H47" s="202"/>
      <c r="I47" s="201"/>
    </row>
    <row r="48" spans="1:9" ht="21" customHeight="1">
      <c r="A48" s="232">
        <v>44</v>
      </c>
      <c r="B48" s="196">
        <v>10</v>
      </c>
      <c r="C48" s="153" t="s">
        <v>576</v>
      </c>
      <c r="D48" s="153" t="s">
        <v>328</v>
      </c>
      <c r="E48" s="200" t="s">
        <v>329</v>
      </c>
      <c r="F48" s="201"/>
      <c r="G48" s="201"/>
      <c r="H48" s="202"/>
      <c r="I48" s="201"/>
    </row>
    <row r="49" spans="1:9" ht="19.5" customHeight="1">
      <c r="A49" s="232">
        <v>45</v>
      </c>
      <c r="B49" s="204" t="s">
        <v>465</v>
      </c>
      <c r="C49" s="211" t="s">
        <v>614</v>
      </c>
      <c r="D49" s="153" t="s">
        <v>330</v>
      </c>
      <c r="E49" s="200" t="s">
        <v>331</v>
      </c>
      <c r="F49" s="201">
        <f>SUM(F39:F48)</f>
        <v>0</v>
      </c>
      <c r="G49" s="201">
        <f>SUM(G39:G48)</f>
        <v>0</v>
      </c>
      <c r="H49" s="201">
        <f>SUM(H39:H48)</f>
        <v>0</v>
      </c>
      <c r="I49" s="201">
        <f>SUM(I39:I48)</f>
        <v>0</v>
      </c>
    </row>
    <row r="50" spans="1:9" ht="19.5" customHeight="1">
      <c r="A50" s="232">
        <v>46</v>
      </c>
      <c r="B50" s="196">
        <v>1</v>
      </c>
      <c r="C50" s="153" t="s">
        <v>333</v>
      </c>
      <c r="D50" s="211" t="s">
        <v>577</v>
      </c>
      <c r="E50" s="206" t="s">
        <v>332</v>
      </c>
      <c r="F50" s="207"/>
      <c r="G50" s="207"/>
      <c r="H50" s="208"/>
      <c r="I50" s="201"/>
    </row>
    <row r="51" spans="1:9" ht="19.5" customHeight="1">
      <c r="A51" s="232">
        <v>47</v>
      </c>
      <c r="B51" s="196">
        <v>2</v>
      </c>
      <c r="C51" s="153" t="s">
        <v>335</v>
      </c>
      <c r="D51" s="153" t="s">
        <v>333</v>
      </c>
      <c r="E51" s="200" t="s">
        <v>334</v>
      </c>
      <c r="F51" s="201"/>
      <c r="G51" s="201"/>
      <c r="H51" s="202"/>
      <c r="I51" s="201"/>
    </row>
    <row r="52" spans="1:9" ht="19.5" customHeight="1">
      <c r="A52" s="232">
        <v>48</v>
      </c>
      <c r="B52" s="196">
        <v>3</v>
      </c>
      <c r="C52" s="153" t="s">
        <v>337</v>
      </c>
      <c r="D52" s="153" t="s">
        <v>335</v>
      </c>
      <c r="E52" s="200" t="s">
        <v>336</v>
      </c>
      <c r="F52" s="201"/>
      <c r="G52" s="201"/>
      <c r="H52" s="202"/>
      <c r="I52" s="201"/>
    </row>
    <row r="53" spans="1:9" ht="19.5" customHeight="1">
      <c r="A53" s="232">
        <v>49</v>
      </c>
      <c r="B53" s="196">
        <v>4</v>
      </c>
      <c r="C53" s="153" t="s">
        <v>339</v>
      </c>
      <c r="D53" s="153" t="s">
        <v>337</v>
      </c>
      <c r="E53" s="200" t="s">
        <v>338</v>
      </c>
      <c r="F53" s="201"/>
      <c r="G53" s="201"/>
      <c r="H53" s="202"/>
      <c r="I53" s="201"/>
    </row>
    <row r="54" spans="1:9" ht="19.5" customHeight="1">
      <c r="A54" s="232">
        <v>50</v>
      </c>
      <c r="B54" s="196">
        <v>5</v>
      </c>
      <c r="C54" s="153" t="s">
        <v>341</v>
      </c>
      <c r="D54" s="153" t="s">
        <v>339</v>
      </c>
      <c r="E54" s="200" t="s">
        <v>340</v>
      </c>
      <c r="F54" s="201"/>
      <c r="G54" s="201"/>
      <c r="H54" s="202"/>
      <c r="I54" s="201"/>
    </row>
    <row r="55" spans="1:9" ht="19.5" customHeight="1">
      <c r="A55" s="232">
        <v>51</v>
      </c>
      <c r="B55" s="204" t="s">
        <v>343</v>
      </c>
      <c r="C55" s="205" t="s">
        <v>615</v>
      </c>
      <c r="D55" s="153" t="s">
        <v>341</v>
      </c>
      <c r="E55" s="200" t="s">
        <v>342</v>
      </c>
      <c r="F55" s="201">
        <f>SUM(F50:F54)</f>
        <v>0</v>
      </c>
      <c r="G55" s="201">
        <f>SUM(G50:G54)</f>
        <v>0</v>
      </c>
      <c r="H55" s="201">
        <f>SUM(H50:H54)</f>
        <v>0</v>
      </c>
      <c r="I55" s="201">
        <f>SUM(I50:I54)</f>
        <v>0</v>
      </c>
    </row>
    <row r="56" spans="1:9" ht="27.75" customHeight="1">
      <c r="A56" s="232">
        <v>52</v>
      </c>
      <c r="B56" s="196">
        <v>1</v>
      </c>
      <c r="C56" s="153" t="s">
        <v>345</v>
      </c>
      <c r="D56" s="205" t="s">
        <v>578</v>
      </c>
      <c r="E56" s="206" t="s">
        <v>344</v>
      </c>
      <c r="F56" s="207"/>
      <c r="G56" s="207"/>
      <c r="H56" s="208"/>
      <c r="I56" s="201"/>
    </row>
    <row r="57" spans="1:9" ht="24" customHeight="1">
      <c r="A57" s="232">
        <v>53</v>
      </c>
      <c r="B57" s="196">
        <v>2</v>
      </c>
      <c r="C57" s="199" t="s">
        <v>347</v>
      </c>
      <c r="D57" s="153" t="s">
        <v>345</v>
      </c>
      <c r="E57" s="200" t="s">
        <v>346</v>
      </c>
      <c r="F57" s="201"/>
      <c r="G57" s="201"/>
      <c r="H57" s="202"/>
      <c r="I57" s="201"/>
    </row>
    <row r="58" spans="1:9" ht="19.5" customHeight="1">
      <c r="A58" s="232">
        <v>54</v>
      </c>
      <c r="B58" s="196">
        <v>3</v>
      </c>
      <c r="C58" s="153" t="s">
        <v>579</v>
      </c>
      <c r="D58" s="199" t="s">
        <v>347</v>
      </c>
      <c r="E58" s="200" t="s">
        <v>348</v>
      </c>
      <c r="F58" s="201"/>
      <c r="G58" s="201"/>
      <c r="H58" s="202"/>
      <c r="I58" s="201"/>
    </row>
    <row r="59" spans="1:9" ht="19.5" customHeight="1">
      <c r="A59" s="232">
        <v>55</v>
      </c>
      <c r="B59" s="204" t="s">
        <v>350</v>
      </c>
      <c r="C59" s="205" t="s">
        <v>617</v>
      </c>
      <c r="D59" s="153" t="s">
        <v>579</v>
      </c>
      <c r="E59" s="200" t="s">
        <v>349</v>
      </c>
      <c r="F59" s="201">
        <f>SUM(F56:F58)</f>
        <v>0</v>
      </c>
      <c r="G59" s="201">
        <f>SUM(G56:G58)</f>
        <v>0</v>
      </c>
      <c r="H59" s="201">
        <f>SUM(H56:H58)</f>
        <v>0</v>
      </c>
      <c r="I59" s="201">
        <f>SUM(I56:I58)</f>
        <v>0</v>
      </c>
    </row>
    <row r="60" spans="1:9" ht="25.5" customHeight="1">
      <c r="A60" s="232">
        <v>56</v>
      </c>
      <c r="B60" s="196">
        <v>1</v>
      </c>
      <c r="C60" s="153" t="s">
        <v>352</v>
      </c>
      <c r="D60" s="205" t="s">
        <v>580</v>
      </c>
      <c r="E60" s="206" t="s">
        <v>351</v>
      </c>
      <c r="F60" s="207"/>
      <c r="G60" s="207"/>
      <c r="H60" s="208"/>
      <c r="I60" s="201"/>
    </row>
    <row r="61" spans="1:9" ht="24" customHeight="1">
      <c r="A61" s="232">
        <v>57</v>
      </c>
      <c r="B61" s="196">
        <v>2</v>
      </c>
      <c r="C61" s="199" t="s">
        <v>354</v>
      </c>
      <c r="D61" s="153" t="s">
        <v>352</v>
      </c>
      <c r="E61" s="200" t="s">
        <v>353</v>
      </c>
      <c r="F61" s="201"/>
      <c r="G61" s="201"/>
      <c r="H61" s="202"/>
      <c r="I61" s="201"/>
    </row>
    <row r="62" spans="1:9" ht="19.5" customHeight="1">
      <c r="A62" s="232">
        <v>58</v>
      </c>
      <c r="B62" s="196">
        <v>3</v>
      </c>
      <c r="C62" s="153" t="s">
        <v>356</v>
      </c>
      <c r="D62" s="199" t="s">
        <v>354</v>
      </c>
      <c r="E62" s="200" t="s">
        <v>355</v>
      </c>
      <c r="F62" s="201"/>
      <c r="G62" s="201"/>
      <c r="H62" s="202"/>
      <c r="I62" s="201"/>
    </row>
    <row r="63" spans="1:9" ht="19.5" customHeight="1">
      <c r="A63" s="232">
        <v>59</v>
      </c>
      <c r="B63" s="204" t="s">
        <v>358</v>
      </c>
      <c r="C63" s="205" t="s">
        <v>618</v>
      </c>
      <c r="D63" s="153" t="s">
        <v>356</v>
      </c>
      <c r="E63" s="200" t="s">
        <v>357</v>
      </c>
      <c r="F63" s="201">
        <v>0</v>
      </c>
      <c r="G63" s="201">
        <v>0</v>
      </c>
      <c r="H63" s="202">
        <v>0</v>
      </c>
      <c r="I63" s="201">
        <v>0</v>
      </c>
    </row>
    <row r="64" spans="1:9" ht="19.5" customHeight="1">
      <c r="A64" s="232">
        <v>60</v>
      </c>
      <c r="B64" s="204" t="s">
        <v>360</v>
      </c>
      <c r="C64" s="211" t="s">
        <v>361</v>
      </c>
      <c r="D64" s="205" t="s">
        <v>581</v>
      </c>
      <c r="E64" s="206" t="s">
        <v>359</v>
      </c>
      <c r="F64" s="207">
        <f>F63+F59+F49+F38+F35+F26+F23+F17+F11</f>
        <v>0</v>
      </c>
      <c r="G64" s="207">
        <f>G63+G59+G49+G38+G35+G26+G23+G17+G11</f>
        <v>0</v>
      </c>
      <c r="H64" s="207">
        <f>H63+H59+H49+H38+H35+H26+H23+H17+H11</f>
        <v>200000</v>
      </c>
      <c r="I64" s="207">
        <f>I63+I59+I49+I38+I35+I26+I23+I17+I11</f>
        <v>200000</v>
      </c>
    </row>
    <row r="65" spans="1:9" ht="19.5" customHeight="1">
      <c r="A65" s="232">
        <v>61</v>
      </c>
      <c r="B65" s="212">
        <v>1</v>
      </c>
      <c r="C65" s="213" t="s">
        <v>582</v>
      </c>
      <c r="D65" s="211" t="s">
        <v>361</v>
      </c>
      <c r="E65" s="206" t="s">
        <v>362</v>
      </c>
      <c r="F65" s="207"/>
      <c r="G65" s="207"/>
      <c r="H65" s="208"/>
      <c r="I65" s="201"/>
    </row>
    <row r="66" spans="1:9" ht="19.5" customHeight="1">
      <c r="A66" s="232">
        <v>62</v>
      </c>
      <c r="B66" s="212">
        <v>2</v>
      </c>
      <c r="C66" s="214" t="s">
        <v>364</v>
      </c>
      <c r="D66" s="213" t="s">
        <v>582</v>
      </c>
      <c r="E66" s="215" t="s">
        <v>363</v>
      </c>
      <c r="F66" s="216"/>
      <c r="G66" s="216"/>
      <c r="H66" s="217"/>
      <c r="I66" s="218"/>
    </row>
    <row r="67" spans="1:9" ht="19.5" customHeight="1">
      <c r="A67" s="232">
        <v>63</v>
      </c>
      <c r="B67" s="212">
        <v>3</v>
      </c>
      <c r="C67" s="213" t="s">
        <v>583</v>
      </c>
      <c r="D67" s="214" t="s">
        <v>364</v>
      </c>
      <c r="E67" s="215" t="s">
        <v>365</v>
      </c>
      <c r="F67" s="216"/>
      <c r="G67" s="216"/>
      <c r="H67" s="217"/>
      <c r="I67" s="218"/>
    </row>
    <row r="68" spans="1:9" ht="19.5" customHeight="1">
      <c r="A68" s="232">
        <v>64</v>
      </c>
      <c r="B68" s="219" t="s">
        <v>487</v>
      </c>
      <c r="C68" s="220" t="s">
        <v>584</v>
      </c>
      <c r="D68" s="213" t="s">
        <v>583</v>
      </c>
      <c r="E68" s="215" t="s">
        <v>366</v>
      </c>
      <c r="F68" s="216">
        <f>SUM(F65:F67)</f>
        <v>0</v>
      </c>
      <c r="G68" s="216">
        <v>0</v>
      </c>
      <c r="H68" s="217">
        <v>0</v>
      </c>
      <c r="I68" s="218">
        <v>0</v>
      </c>
    </row>
    <row r="69" spans="1:9" ht="19.5" customHeight="1">
      <c r="A69" s="232">
        <v>65</v>
      </c>
      <c r="B69" s="212">
        <v>1</v>
      </c>
      <c r="C69" s="214" t="s">
        <v>368</v>
      </c>
      <c r="D69" s="220" t="s">
        <v>584</v>
      </c>
      <c r="E69" s="221" t="s">
        <v>367</v>
      </c>
      <c r="F69" s="222"/>
      <c r="G69" s="222"/>
      <c r="H69" s="223"/>
      <c r="I69" s="218"/>
    </row>
    <row r="70" spans="1:9" ht="19.5" customHeight="1">
      <c r="A70" s="232">
        <v>66</v>
      </c>
      <c r="B70" s="212">
        <v>2</v>
      </c>
      <c r="C70" s="213" t="s">
        <v>585</v>
      </c>
      <c r="D70" s="214" t="s">
        <v>368</v>
      </c>
      <c r="E70" s="215" t="s">
        <v>369</v>
      </c>
      <c r="F70" s="216"/>
      <c r="G70" s="216"/>
      <c r="H70" s="217"/>
      <c r="I70" s="218"/>
    </row>
    <row r="71" spans="1:9" ht="19.5" customHeight="1">
      <c r="A71" s="232">
        <v>67</v>
      </c>
      <c r="B71" s="212">
        <v>3</v>
      </c>
      <c r="C71" s="214" t="s">
        <v>586</v>
      </c>
      <c r="D71" s="213" t="s">
        <v>585</v>
      </c>
      <c r="E71" s="215" t="s">
        <v>370</v>
      </c>
      <c r="F71" s="216"/>
      <c r="G71" s="216"/>
      <c r="H71" s="217"/>
      <c r="I71" s="218"/>
    </row>
    <row r="72" spans="1:9" ht="19.5" customHeight="1">
      <c r="A72" s="232">
        <v>68</v>
      </c>
      <c r="B72" s="212">
        <v>4</v>
      </c>
      <c r="C72" s="213" t="s">
        <v>587</v>
      </c>
      <c r="D72" s="214" t="s">
        <v>586</v>
      </c>
      <c r="E72" s="215" t="s">
        <v>371</v>
      </c>
      <c r="F72" s="216"/>
      <c r="G72" s="216"/>
      <c r="H72" s="217"/>
      <c r="I72" s="218"/>
    </row>
    <row r="73" spans="1:9" ht="19.5" customHeight="1">
      <c r="A73" s="232">
        <v>69</v>
      </c>
      <c r="B73" s="219" t="s">
        <v>488</v>
      </c>
      <c r="C73" s="224" t="s">
        <v>588</v>
      </c>
      <c r="D73" s="213" t="s">
        <v>587</v>
      </c>
      <c r="E73" s="215" t="s">
        <v>372</v>
      </c>
      <c r="F73" s="216">
        <f>SUM(F69:F72)</f>
        <v>0</v>
      </c>
      <c r="G73" s="216">
        <f>SUM(G69:G72)</f>
        <v>0</v>
      </c>
      <c r="H73" s="216">
        <f>SUM(H69:H72)</f>
        <v>0</v>
      </c>
      <c r="I73" s="216">
        <f>SUM(I69:I72)</f>
        <v>0</v>
      </c>
    </row>
    <row r="74" spans="1:9" ht="19.5" customHeight="1">
      <c r="A74" s="232">
        <v>70</v>
      </c>
      <c r="B74" s="212">
        <v>1</v>
      </c>
      <c r="C74" s="215" t="s">
        <v>374</v>
      </c>
      <c r="D74" s="224" t="s">
        <v>588</v>
      </c>
      <c r="E74" s="221" t="s">
        <v>373</v>
      </c>
      <c r="F74" s="222"/>
      <c r="G74" s="222"/>
      <c r="H74" s="223"/>
      <c r="I74" s="218"/>
    </row>
    <row r="75" spans="1:9" ht="19.5" customHeight="1">
      <c r="A75" s="232">
        <v>71</v>
      </c>
      <c r="B75" s="225" t="s">
        <v>247</v>
      </c>
      <c r="C75" s="209" t="s">
        <v>619</v>
      </c>
      <c r="D75" s="209" t="s">
        <v>590</v>
      </c>
      <c r="E75" s="215"/>
      <c r="F75" s="216"/>
      <c r="G75" s="216"/>
      <c r="H75" s="238">
        <v>6385200</v>
      </c>
      <c r="I75" s="239">
        <f>SUM(F75:H75)</f>
        <v>6385200</v>
      </c>
    </row>
    <row r="76" spans="1:9" ht="19.5" customHeight="1">
      <c r="A76" s="232">
        <v>72</v>
      </c>
      <c r="B76" s="212">
        <v>2</v>
      </c>
      <c r="C76" s="215" t="s">
        <v>376</v>
      </c>
      <c r="D76" s="209" t="s">
        <v>589</v>
      </c>
      <c r="E76" s="215"/>
      <c r="F76" s="216"/>
      <c r="G76" s="216"/>
      <c r="H76" s="238"/>
      <c r="I76" s="239"/>
    </row>
    <row r="77" spans="1:9" ht="19.5" customHeight="1">
      <c r="A77" s="232">
        <v>73</v>
      </c>
      <c r="B77" s="219" t="s">
        <v>378</v>
      </c>
      <c r="C77" s="221" t="s">
        <v>591</v>
      </c>
      <c r="D77" s="215" t="s">
        <v>376</v>
      </c>
      <c r="E77" s="215" t="s">
        <v>377</v>
      </c>
      <c r="F77" s="222">
        <f>SUM(F75:F76)</f>
        <v>0</v>
      </c>
      <c r="G77" s="222">
        <f>SUM(G75:G76)</f>
        <v>0</v>
      </c>
      <c r="H77" s="240">
        <f>SUM(H75:H76)</f>
        <v>6385200</v>
      </c>
      <c r="I77" s="240">
        <f>SUM(I75:I76)</f>
        <v>6385200</v>
      </c>
    </row>
    <row r="78" spans="1:9" ht="19.5" customHeight="1">
      <c r="A78" s="232">
        <v>74</v>
      </c>
      <c r="B78" s="212">
        <v>1</v>
      </c>
      <c r="C78" s="213" t="s">
        <v>380</v>
      </c>
      <c r="D78" s="221" t="s">
        <v>591</v>
      </c>
      <c r="E78" s="221" t="s">
        <v>379</v>
      </c>
      <c r="F78" s="222"/>
      <c r="G78" s="222"/>
      <c r="H78" s="223"/>
      <c r="I78" s="218">
        <f>SUM(F78:H78)</f>
        <v>0</v>
      </c>
    </row>
    <row r="79" spans="1:9" ht="19.5" customHeight="1">
      <c r="A79" s="232">
        <v>75</v>
      </c>
      <c r="B79" s="212">
        <v>2</v>
      </c>
      <c r="C79" s="213" t="s">
        <v>382</v>
      </c>
      <c r="D79" s="213" t="s">
        <v>380</v>
      </c>
      <c r="E79" s="215" t="s">
        <v>381</v>
      </c>
      <c r="F79" s="216"/>
      <c r="G79" s="216"/>
      <c r="H79" s="217"/>
      <c r="I79" s="218">
        <f>SUM(F79:H79)</f>
        <v>0</v>
      </c>
    </row>
    <row r="80" spans="1:9" ht="19.5" customHeight="1">
      <c r="A80" s="232">
        <v>76</v>
      </c>
      <c r="B80" s="212">
        <v>3</v>
      </c>
      <c r="C80" s="213" t="s">
        <v>384</v>
      </c>
      <c r="D80" s="213" t="s">
        <v>382</v>
      </c>
      <c r="E80" s="215" t="s">
        <v>383</v>
      </c>
      <c r="F80" s="216"/>
      <c r="G80" s="216"/>
      <c r="H80" s="217">
        <v>91513800</v>
      </c>
      <c r="I80" s="218">
        <f>SUM(F80:H80)</f>
        <v>91513800</v>
      </c>
    </row>
    <row r="81" spans="1:9" ht="19.5" customHeight="1">
      <c r="A81" s="232">
        <v>77</v>
      </c>
      <c r="B81" s="212">
        <v>4</v>
      </c>
      <c r="C81" s="213" t="s">
        <v>592</v>
      </c>
      <c r="D81" s="213" t="s">
        <v>384</v>
      </c>
      <c r="E81" s="215" t="s">
        <v>385</v>
      </c>
      <c r="F81" s="216"/>
      <c r="G81" s="216"/>
      <c r="H81" s="217"/>
      <c r="I81" s="218">
        <f>SUM(F81:H81)</f>
        <v>0</v>
      </c>
    </row>
    <row r="82" spans="1:9" ht="19.5" customHeight="1">
      <c r="A82" s="232">
        <v>78</v>
      </c>
      <c r="B82" s="212">
        <v>5</v>
      </c>
      <c r="C82" s="214" t="s">
        <v>387</v>
      </c>
      <c r="D82" s="213" t="s">
        <v>592</v>
      </c>
      <c r="E82" s="215" t="s">
        <v>386</v>
      </c>
      <c r="F82" s="216"/>
      <c r="G82" s="216"/>
      <c r="H82" s="217"/>
      <c r="I82" s="218">
        <f>SUM(F82:H82)</f>
        <v>0</v>
      </c>
    </row>
    <row r="83" spans="1:9" ht="19.5" customHeight="1">
      <c r="A83" s="232">
        <v>79</v>
      </c>
      <c r="B83" s="219" t="s">
        <v>417</v>
      </c>
      <c r="C83" s="220" t="s">
        <v>593</v>
      </c>
      <c r="D83" s="214" t="s">
        <v>387</v>
      </c>
      <c r="E83" s="215" t="s">
        <v>388</v>
      </c>
      <c r="F83" s="216">
        <f>SUM(F78:F82)</f>
        <v>0</v>
      </c>
      <c r="G83" s="216">
        <f>SUM(G78:G82)</f>
        <v>0</v>
      </c>
      <c r="H83" s="216">
        <f>SUM(H78:H82)</f>
        <v>91513800</v>
      </c>
      <c r="I83" s="216">
        <f>SUM(I78:I82)</f>
        <v>91513800</v>
      </c>
    </row>
    <row r="84" spans="1:9" ht="19.5" customHeight="1">
      <c r="A84" s="232">
        <v>80</v>
      </c>
      <c r="B84" s="212">
        <v>1</v>
      </c>
      <c r="C84" s="214" t="s">
        <v>594</v>
      </c>
      <c r="D84" s="220" t="s">
        <v>593</v>
      </c>
      <c r="E84" s="221" t="s">
        <v>389</v>
      </c>
      <c r="F84" s="222"/>
      <c r="G84" s="222"/>
      <c r="H84" s="223"/>
      <c r="I84" s="218"/>
    </row>
    <row r="85" spans="1:9" ht="19.5" customHeight="1">
      <c r="A85" s="232">
        <v>81</v>
      </c>
      <c r="B85" s="212">
        <v>2</v>
      </c>
      <c r="C85" s="214" t="s">
        <v>391</v>
      </c>
      <c r="D85" s="214" t="s">
        <v>594</v>
      </c>
      <c r="E85" s="215" t="s">
        <v>390</v>
      </c>
      <c r="F85" s="216"/>
      <c r="G85" s="216"/>
      <c r="H85" s="217"/>
      <c r="I85" s="218"/>
    </row>
    <row r="86" spans="1:9" ht="19.5" customHeight="1">
      <c r="A86" s="232">
        <v>82</v>
      </c>
      <c r="B86" s="212">
        <v>3</v>
      </c>
      <c r="C86" s="213" t="s">
        <v>393</v>
      </c>
      <c r="D86" s="214" t="s">
        <v>391</v>
      </c>
      <c r="E86" s="215" t="s">
        <v>392</v>
      </c>
      <c r="F86" s="216"/>
      <c r="G86" s="216"/>
      <c r="H86" s="217"/>
      <c r="I86" s="218"/>
    </row>
    <row r="87" spans="1:9" ht="19.5" customHeight="1">
      <c r="A87" s="232">
        <v>83</v>
      </c>
      <c r="B87" s="212">
        <v>4</v>
      </c>
      <c r="C87" s="213" t="s">
        <v>595</v>
      </c>
      <c r="D87" s="213" t="s">
        <v>393</v>
      </c>
      <c r="E87" s="215" t="s">
        <v>394</v>
      </c>
      <c r="F87" s="216"/>
      <c r="G87" s="216"/>
      <c r="H87" s="217"/>
      <c r="I87" s="218"/>
    </row>
    <row r="88" spans="1:9" ht="19.5" customHeight="1">
      <c r="A88" s="232">
        <v>84</v>
      </c>
      <c r="B88" s="219" t="s">
        <v>497</v>
      </c>
      <c r="C88" s="224" t="s">
        <v>596</v>
      </c>
      <c r="D88" s="213" t="s">
        <v>595</v>
      </c>
      <c r="E88" s="215" t="s">
        <v>395</v>
      </c>
      <c r="F88" s="216">
        <f>SUM(F84:F87)</f>
        <v>0</v>
      </c>
      <c r="G88" s="216">
        <f>SUM(G84:G87)</f>
        <v>0</v>
      </c>
      <c r="H88" s="216">
        <f>SUM(H84:H87)</f>
        <v>0</v>
      </c>
      <c r="I88" s="216">
        <f>SUM(I84:I87)</f>
        <v>0</v>
      </c>
    </row>
    <row r="89" spans="1:9" ht="19.5" customHeight="1">
      <c r="A89" s="232">
        <v>85</v>
      </c>
      <c r="B89" s="212">
        <v>1</v>
      </c>
      <c r="C89" s="214" t="s">
        <v>397</v>
      </c>
      <c r="D89" s="224" t="s">
        <v>596</v>
      </c>
      <c r="E89" s="221" t="s">
        <v>396</v>
      </c>
      <c r="F89" s="222"/>
      <c r="G89" s="222"/>
      <c r="H89" s="223"/>
      <c r="I89" s="218"/>
    </row>
    <row r="90" spans="1:9" ht="19.5" customHeight="1">
      <c r="A90" s="232">
        <v>86</v>
      </c>
      <c r="B90" s="219" t="s">
        <v>502</v>
      </c>
      <c r="C90" s="224" t="s">
        <v>399</v>
      </c>
      <c r="D90" s="214" t="s">
        <v>397</v>
      </c>
      <c r="E90" s="215" t="s">
        <v>398</v>
      </c>
      <c r="F90" s="216">
        <f>F83+F88+F77+F73+F68</f>
        <v>0</v>
      </c>
      <c r="G90" s="216">
        <f>G83+G88+G77+G73+G68</f>
        <v>0</v>
      </c>
      <c r="H90" s="216">
        <f>H83+H88+H77+H73+H68</f>
        <v>97899000</v>
      </c>
      <c r="I90" s="216">
        <f>I83+I88+I77+I73+I68</f>
        <v>97899000</v>
      </c>
    </row>
    <row r="91" spans="1:9" ht="19.5" customHeight="1">
      <c r="A91" s="232">
        <v>87</v>
      </c>
      <c r="B91" s="219" t="s">
        <v>616</v>
      </c>
      <c r="C91" s="224" t="s">
        <v>597</v>
      </c>
      <c r="D91" s="224" t="s">
        <v>399</v>
      </c>
      <c r="E91" s="221" t="s">
        <v>400</v>
      </c>
      <c r="F91" s="222">
        <f>F90+F64</f>
        <v>0</v>
      </c>
      <c r="G91" s="222">
        <f>G90+G64</f>
        <v>0</v>
      </c>
      <c r="H91" s="222">
        <f>H90+H64</f>
        <v>98099000</v>
      </c>
      <c r="I91" s="222">
        <f>I90+I64</f>
        <v>98099000</v>
      </c>
    </row>
    <row r="92" ht="19.5" customHeight="1">
      <c r="A92" s="11"/>
    </row>
    <row r="93" spans="1:12" ht="19.5" customHeight="1">
      <c r="A93" s="232">
        <v>88</v>
      </c>
      <c r="B93" s="40">
        <v>1</v>
      </c>
      <c r="C93" s="24" t="s">
        <v>77</v>
      </c>
      <c r="D93" s="226"/>
      <c r="E93" s="226"/>
      <c r="F93" s="14" t="s">
        <v>165</v>
      </c>
      <c r="G93" s="14" t="s">
        <v>120</v>
      </c>
      <c r="H93" s="14" t="s">
        <v>121</v>
      </c>
      <c r="I93" s="68" t="s">
        <v>174</v>
      </c>
      <c r="J93" s="68" t="s">
        <v>175</v>
      </c>
      <c r="K93" s="68" t="s">
        <v>176</v>
      </c>
      <c r="L93" s="14"/>
    </row>
    <row r="94" spans="1:12" ht="19.5" customHeight="1">
      <c r="A94" s="232">
        <v>89</v>
      </c>
      <c r="B94" s="40">
        <v>2</v>
      </c>
      <c r="C94" s="24" t="s">
        <v>4</v>
      </c>
      <c r="D94" s="226"/>
      <c r="E94" s="226"/>
      <c r="F94" s="227"/>
      <c r="G94" s="14"/>
      <c r="H94" s="14"/>
      <c r="I94" s="68"/>
      <c r="J94" s="68"/>
      <c r="K94" s="68"/>
      <c r="L94" s="14"/>
    </row>
    <row r="95" spans="1:12" ht="75.75" customHeight="1">
      <c r="A95" s="232">
        <v>90</v>
      </c>
      <c r="B95" s="40">
        <v>3</v>
      </c>
      <c r="C95" s="24" t="s">
        <v>598</v>
      </c>
      <c r="D95" s="14"/>
      <c r="E95" s="14"/>
      <c r="F95" s="228" t="s">
        <v>599</v>
      </c>
      <c r="G95" s="228" t="s">
        <v>600</v>
      </c>
      <c r="H95" s="228" t="s">
        <v>601</v>
      </c>
      <c r="I95" s="228" t="s">
        <v>602</v>
      </c>
      <c r="J95" s="228" t="s">
        <v>124</v>
      </c>
      <c r="K95" s="228" t="s">
        <v>603</v>
      </c>
      <c r="L95" s="228" t="s">
        <v>604</v>
      </c>
    </row>
    <row r="96" spans="1:12" ht="27" customHeight="1">
      <c r="A96" s="232">
        <v>91</v>
      </c>
      <c r="B96" s="40">
        <v>4</v>
      </c>
      <c r="C96" s="229" t="s">
        <v>605</v>
      </c>
      <c r="D96" s="14"/>
      <c r="E96" s="14"/>
      <c r="F96" s="230">
        <v>69786200</v>
      </c>
      <c r="G96" s="230">
        <v>14010490</v>
      </c>
      <c r="H96" s="230">
        <v>13902310</v>
      </c>
      <c r="I96" s="230">
        <v>0</v>
      </c>
      <c r="J96" s="230">
        <v>0</v>
      </c>
      <c r="K96" s="230">
        <f>SUM(F96:J96)</f>
        <v>97699000</v>
      </c>
      <c r="L96" s="14">
        <v>20</v>
      </c>
    </row>
    <row r="97" spans="1:12" ht="23.25" customHeight="1">
      <c r="A97" s="232">
        <v>92</v>
      </c>
      <c r="B97" s="40">
        <v>5</v>
      </c>
      <c r="C97" s="14" t="s">
        <v>88</v>
      </c>
      <c r="D97" s="14"/>
      <c r="E97" s="14"/>
      <c r="F97" s="230">
        <f>SUM(F96)</f>
        <v>69786200</v>
      </c>
      <c r="G97" s="230">
        <f>SUM(G96)</f>
        <v>14010490</v>
      </c>
      <c r="H97" s="230">
        <f>SUM(H96)</f>
        <v>13902310</v>
      </c>
      <c r="I97" s="230">
        <v>0</v>
      </c>
      <c r="J97" s="230">
        <f>SUM(J96)</f>
        <v>0</v>
      </c>
      <c r="K97" s="230">
        <f>SUM(F97:J97)</f>
        <v>97699000</v>
      </c>
      <c r="L97" s="14"/>
    </row>
    <row r="98" spans="1:12" ht="48.75" customHeight="1">
      <c r="A98" s="232">
        <v>93</v>
      </c>
      <c r="B98" s="40">
        <v>6</v>
      </c>
      <c r="C98" s="12" t="s">
        <v>606</v>
      </c>
      <c r="D98" s="14"/>
      <c r="E98" s="14"/>
      <c r="F98" s="228"/>
      <c r="G98" s="228" t="s">
        <v>607</v>
      </c>
      <c r="H98" s="228" t="s">
        <v>608</v>
      </c>
      <c r="I98" s="228" t="s">
        <v>609</v>
      </c>
      <c r="J98" s="228" t="s">
        <v>91</v>
      </c>
      <c r="K98" s="228" t="s">
        <v>610</v>
      </c>
      <c r="L98" s="228"/>
    </row>
    <row r="99" spans="1:12" ht="19.5" customHeight="1">
      <c r="A99" s="232">
        <v>94</v>
      </c>
      <c r="B99" s="40">
        <v>7</v>
      </c>
      <c r="C99" s="14" t="s">
        <v>21</v>
      </c>
      <c r="D99" s="14"/>
      <c r="E99" s="14"/>
      <c r="F99" s="230"/>
      <c r="G99" s="230">
        <v>400000</v>
      </c>
      <c r="H99" s="230"/>
      <c r="I99" s="230"/>
      <c r="J99" s="230"/>
      <c r="K99" s="230"/>
      <c r="L99" s="14"/>
    </row>
    <row r="100" spans="1:12" ht="19.5" customHeight="1">
      <c r="A100" s="232">
        <v>95</v>
      </c>
      <c r="B100" s="40">
        <v>8</v>
      </c>
      <c r="C100" s="14" t="s">
        <v>611</v>
      </c>
      <c r="D100" s="14"/>
      <c r="E100" s="14"/>
      <c r="F100" s="230">
        <v>0</v>
      </c>
      <c r="G100" s="230">
        <v>0</v>
      </c>
      <c r="H100" s="230">
        <v>0</v>
      </c>
      <c r="I100" s="230">
        <v>0</v>
      </c>
      <c r="J100" s="230">
        <v>0</v>
      </c>
      <c r="K100" s="230"/>
      <c r="L100" s="14"/>
    </row>
    <row r="101" spans="1:12" ht="19.5" customHeight="1">
      <c r="A101" s="232">
        <v>96</v>
      </c>
      <c r="B101" s="40">
        <v>9</v>
      </c>
      <c r="C101" s="11" t="s">
        <v>88</v>
      </c>
      <c r="D101" s="11"/>
      <c r="E101" s="11"/>
      <c r="F101" s="187">
        <f>SUM(F99:F100)</f>
        <v>0</v>
      </c>
      <c r="G101" s="187">
        <f>SUM(G99:G100)</f>
        <v>400000</v>
      </c>
      <c r="H101" s="187">
        <f>SUM(H99:H100)</f>
        <v>0</v>
      </c>
      <c r="I101" s="187">
        <f>SUM(I99:I100)</f>
        <v>0</v>
      </c>
      <c r="J101" s="187">
        <f>SUM(J99:J100)</f>
        <v>0</v>
      </c>
      <c r="K101" s="187"/>
      <c r="L101" s="11"/>
    </row>
    <row r="102" spans="1:12" ht="19.5" customHeight="1">
      <c r="A102" s="232">
        <v>97</v>
      </c>
      <c r="B102" s="40">
        <v>10</v>
      </c>
      <c r="C102" s="12" t="s">
        <v>100</v>
      </c>
      <c r="D102" s="11"/>
      <c r="E102" s="11"/>
      <c r="F102" s="187"/>
      <c r="G102" s="187"/>
      <c r="H102" s="187"/>
      <c r="I102" s="187">
        <v>0</v>
      </c>
      <c r="J102" s="187">
        <v>0</v>
      </c>
      <c r="K102" s="187">
        <f>K97+G101+J101</f>
        <v>98099000</v>
      </c>
      <c r="L102" s="11"/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B15" sqref="B15"/>
    </sheetView>
  </sheetViews>
  <sheetFormatPr defaultColWidth="9.140625" defaultRowHeight="12.75"/>
  <cols>
    <col min="2" max="2" width="49.57421875" style="0" bestFit="1" customWidth="1"/>
    <col min="3" max="3" width="13.28125" style="0" customWidth="1"/>
    <col min="4" max="4" width="14.7109375" style="0" bestFit="1" customWidth="1"/>
    <col min="5" max="5" width="9.28125" style="0" bestFit="1" customWidth="1"/>
    <col min="6" max="6" width="14.7109375" style="0" bestFit="1" customWidth="1"/>
  </cols>
  <sheetData>
    <row r="1" ht="12.75">
      <c r="B1" s="1" t="s">
        <v>680</v>
      </c>
    </row>
    <row r="2" ht="12.75">
      <c r="B2" s="1"/>
    </row>
    <row r="3" ht="12.75">
      <c r="B3" s="1" t="s">
        <v>556</v>
      </c>
    </row>
    <row r="5" spans="1:6" ht="12.75">
      <c r="A5" s="6" t="s">
        <v>229</v>
      </c>
      <c r="F5" t="s">
        <v>447</v>
      </c>
    </row>
    <row r="6" spans="2:6" ht="12.75">
      <c r="B6" t="s">
        <v>116</v>
      </c>
      <c r="C6" t="s">
        <v>117</v>
      </c>
      <c r="D6" t="s">
        <v>118</v>
      </c>
      <c r="E6" t="s">
        <v>119</v>
      </c>
      <c r="F6" t="s">
        <v>194</v>
      </c>
    </row>
    <row r="7" spans="1:6" ht="12.75">
      <c r="A7" s="12" t="s">
        <v>424</v>
      </c>
      <c r="B7" s="12" t="s">
        <v>425</v>
      </c>
      <c r="C7" s="12" t="s">
        <v>224</v>
      </c>
      <c r="D7" s="22" t="s">
        <v>237</v>
      </c>
      <c r="E7" s="22" t="s">
        <v>426</v>
      </c>
      <c r="F7" s="22" t="s">
        <v>98</v>
      </c>
    </row>
    <row r="8" spans="1:6" ht="12.75">
      <c r="A8" s="11">
        <v>1</v>
      </c>
      <c r="B8" s="14" t="s">
        <v>693</v>
      </c>
      <c r="C8" s="114">
        <v>2037446</v>
      </c>
      <c r="D8" s="114">
        <v>11545524</v>
      </c>
      <c r="E8" s="114"/>
      <c r="F8" s="114">
        <f>SUM(C8:E8)</f>
        <v>13582970</v>
      </c>
    </row>
    <row r="9" spans="1:6" ht="12.75">
      <c r="A9" s="11">
        <v>2</v>
      </c>
      <c r="B9" s="14" t="s">
        <v>230</v>
      </c>
      <c r="C9" s="114">
        <v>550110</v>
      </c>
      <c r="D9" s="114">
        <v>3117292</v>
      </c>
      <c r="E9" s="114"/>
      <c r="F9" s="114">
        <f aca="true" t="shared" si="0" ref="F9:F15">SUM(C9:E9)</f>
        <v>3667402</v>
      </c>
    </row>
    <row r="10" spans="1:6" ht="12.75">
      <c r="A10" s="11">
        <v>3</v>
      </c>
      <c r="B10" s="14" t="s">
        <v>652</v>
      </c>
      <c r="C10" s="114">
        <v>314960</v>
      </c>
      <c r="D10" s="114"/>
      <c r="E10" s="114"/>
      <c r="F10" s="114">
        <f t="shared" si="0"/>
        <v>314960</v>
      </c>
    </row>
    <row r="11" spans="1:6" ht="12.75">
      <c r="A11" s="11">
        <v>4</v>
      </c>
      <c r="B11" s="14" t="s">
        <v>230</v>
      </c>
      <c r="C11" s="114">
        <v>85040</v>
      </c>
      <c r="D11" s="114"/>
      <c r="E11" s="114"/>
      <c r="F11" s="114">
        <f t="shared" si="0"/>
        <v>85040</v>
      </c>
    </row>
    <row r="12" spans="1:6" ht="12.75">
      <c r="A12" s="11">
        <v>5</v>
      </c>
      <c r="B12" s="14" t="s">
        <v>692</v>
      </c>
      <c r="C12" s="114">
        <v>196850</v>
      </c>
      <c r="D12" s="114">
        <v>984252</v>
      </c>
      <c r="E12" s="114"/>
      <c r="F12" s="114">
        <f t="shared" si="0"/>
        <v>1181102</v>
      </c>
    </row>
    <row r="13" spans="1:6" ht="12.75">
      <c r="A13" s="11">
        <v>6</v>
      </c>
      <c r="B13" s="14" t="s">
        <v>230</v>
      </c>
      <c r="C13" s="114">
        <v>53150</v>
      </c>
      <c r="D13" s="114">
        <v>265748</v>
      </c>
      <c r="E13" s="114"/>
      <c r="F13" s="114">
        <f t="shared" si="0"/>
        <v>318898</v>
      </c>
    </row>
    <row r="14" spans="1:6" ht="12.75">
      <c r="A14" s="11">
        <v>7</v>
      </c>
      <c r="B14" s="14" t="s">
        <v>691</v>
      </c>
      <c r="C14" s="114">
        <v>7940571</v>
      </c>
      <c r="D14" s="114">
        <v>55340698</v>
      </c>
      <c r="E14" s="114"/>
      <c r="F14" s="114">
        <f t="shared" si="0"/>
        <v>63281269</v>
      </c>
    </row>
    <row r="15" spans="1:6" ht="12.75">
      <c r="A15" s="11">
        <v>8</v>
      </c>
      <c r="B15" s="14" t="s">
        <v>230</v>
      </c>
      <c r="C15" s="114">
        <v>2143873</v>
      </c>
      <c r="D15" s="114">
        <v>14941988</v>
      </c>
      <c r="E15" s="114"/>
      <c r="F15" s="114">
        <f t="shared" si="0"/>
        <v>17085861</v>
      </c>
    </row>
    <row r="16" spans="1:6" ht="12.75">
      <c r="A16" s="11"/>
      <c r="B16" s="14"/>
      <c r="C16" s="114"/>
      <c r="D16" s="114"/>
      <c r="E16" s="114"/>
      <c r="F16" s="114"/>
    </row>
    <row r="17" spans="1:6" ht="12.75">
      <c r="A17" s="11">
        <v>9</v>
      </c>
      <c r="B17" s="12" t="s">
        <v>99</v>
      </c>
      <c r="C17" s="115">
        <f>SUM(C8:C16)</f>
        <v>13322000</v>
      </c>
      <c r="D17" s="115">
        <f>SUM(D8:D16)</f>
        <v>86195502</v>
      </c>
      <c r="E17" s="115">
        <f>SUM(E10:E16)</f>
        <v>0</v>
      </c>
      <c r="F17" s="115">
        <f>SUM(F8:F16)</f>
        <v>99517502</v>
      </c>
    </row>
    <row r="20" spans="3:4" ht="12.75">
      <c r="C20" s="241"/>
      <c r="D20" s="241"/>
    </row>
    <row r="21" ht="12.75">
      <c r="D21" s="24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Szilvi</cp:lastModifiedBy>
  <cp:lastPrinted>2018-02-19T10:29:32Z</cp:lastPrinted>
  <dcterms:created xsi:type="dcterms:W3CDTF">2006-01-17T11:47:21Z</dcterms:created>
  <dcterms:modified xsi:type="dcterms:W3CDTF">2018-02-23T13:39:50Z</dcterms:modified>
  <cp:category/>
  <cp:version/>
  <cp:contentType/>
  <cp:contentStatus/>
</cp:coreProperties>
</file>