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480" windowHeight="9375" tabRatio="883" activeTab="0"/>
  </bookViews>
  <sheets>
    <sheet name="1.M.Önkorm.bev.-kiad.alakulása" sheetId="1" r:id="rId1"/>
    <sheet name="2.M.Önkorm.bevételek" sheetId="2" r:id="rId2"/>
    <sheet name="3.M.Önkorm.kiadások" sheetId="3" r:id="rId3"/>
    <sheet name="4. M. Önkorm.tartalék" sheetId="4" r:id="rId4"/>
    <sheet name="5.M.Önkorm. mérleg" sheetId="5" r:id="rId5"/>
    <sheet name="6.M.Önkorm.maradvány kimutatás" sheetId="6" r:id="rId6"/>
    <sheet name="7.M.Önkorm.eredmény kimutatás" sheetId="7" r:id="rId7"/>
    <sheet name="8.M.Önkorm.pénzeszköz változás " sheetId="8" r:id="rId8"/>
    <sheet name="9.M.Konszolídált mérleg" sheetId="9" r:id="rId9"/>
    <sheet name="10.M.Konsz. eredmény kimut." sheetId="10" r:id="rId10"/>
    <sheet name="11.M.Vagyonkimutatás" sheetId="11" r:id="rId11"/>
    <sheet name="12.M. Közv.támog" sheetId="12" r:id="rId12"/>
    <sheet name="13.m.Hivatal bev-kiad alakulása" sheetId="13" r:id="rId13"/>
    <sheet name="14.m.Hivatal kiadások" sheetId="14" r:id="rId14"/>
    <sheet name="15.m.Hivatal mérleg" sheetId="15" r:id="rId15"/>
    <sheet name="16.m.Hivatal maradvány kimut." sheetId="16" r:id="rId16"/>
    <sheet name="17.m.Hivatal eredmény kimutatás" sheetId="17" r:id="rId17"/>
    <sheet name="18.M.Óvoda bevételek-kiadások" sheetId="18" r:id="rId18"/>
    <sheet name="19.M.Óvoda-kiadások" sheetId="19" r:id="rId19"/>
    <sheet name="20.M.Óvoda-mérleg" sheetId="20" r:id="rId20"/>
    <sheet name="21.M. Óvoda maradvány kimutatás" sheetId="21" r:id="rId21"/>
    <sheet name="22.M. Óvoda-eredmény kimutatás" sheetId="22" r:id="rId22"/>
  </sheets>
  <externalReferences>
    <externalReference r:id="rId25"/>
    <externalReference r:id="rId26"/>
  </externalReferences>
  <definedNames>
    <definedName name="_xlnm.Print_Titles" localSheetId="1">'2.M.Önkorm.bevételek'!$1:$4</definedName>
    <definedName name="_xlnm.Print_Area" localSheetId="17">'18.M.Óvoda bevételek-kiadások'!$A$1:$M$14</definedName>
    <definedName name="_xlnm.Print_Area" localSheetId="1">'2.M.Önkorm.bevételek'!$A$1:$AS$125</definedName>
  </definedNames>
  <calcPr fullCalcOnLoad="1"/>
</workbook>
</file>

<file path=xl/sharedStrings.xml><?xml version="1.0" encoding="utf-8"?>
<sst xmlns="http://schemas.openxmlformats.org/spreadsheetml/2006/main" count="1524" uniqueCount="728">
  <si>
    <t>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</si>
  <si>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</si>
  <si>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</si>
  <si>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</si>
  <si>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</si>
  <si>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</si>
  <si>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</si>
  <si>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</si>
  <si>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</si>
  <si>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</si>
  <si>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</si>
  <si>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 xml:space="preserve">K 5
Egyéb működési célú kiadások
</t>
  </si>
  <si>
    <t>Egyéb szárazföldi személyszállítás (iskolabusz)</t>
  </si>
  <si>
    <t>Közművelődési intézmények, köz.szinterek működtetése</t>
  </si>
  <si>
    <t>Óvodai intézményi étkeztetés</t>
  </si>
  <si>
    <t>Iskolai intézményi étkeztetés</t>
  </si>
  <si>
    <t>Zöldterület.-kezelés</t>
  </si>
  <si>
    <t>Önkormányzatok és önkormányzati hivatalok jogalk. és ált.ig.tev.</t>
  </si>
  <si>
    <t>Önkormányzati vagyonnal való gazdálkodással kapcs. fa.</t>
  </si>
  <si>
    <t>Támogatás célú finanszírozási műveletek</t>
  </si>
  <si>
    <t>Start- munkaprogram, Téli közfoglalkoztatás</t>
  </si>
  <si>
    <t>Hosszabb időtartamú közfoglalkoztatás</t>
  </si>
  <si>
    <t>Közutak, hidak, alagutak üzemeltetése</t>
  </si>
  <si>
    <t>Város -, községgazdálkodás egyéb feladatai</t>
  </si>
  <si>
    <t>Háziorvosi ügyeleti ellátás</t>
  </si>
  <si>
    <t>Fogorvosi ügyeleti ellátás</t>
  </si>
  <si>
    <t>Család- és nővédelmi egészségügyi gondozás</t>
  </si>
  <si>
    <t>Könyvtári szolgáltatás</t>
  </si>
  <si>
    <t>Civil szervezetek működési támogatása</t>
  </si>
  <si>
    <t>Hallgatói és oktatói ösztöndíjak, egyéb juttatások</t>
  </si>
  <si>
    <t>Betegséggel kapcsolatos pénzbeli ellátások, támogatások</t>
  </si>
  <si>
    <t>Elhunyt személyek hátramaradottainak támogatása</t>
  </si>
  <si>
    <t>Gyermekjóléti szolgálat</t>
  </si>
  <si>
    <t>Gyermekvédelmi pénzbeni és természetbeni ellátások</t>
  </si>
  <si>
    <t>Munkanélküli aktív korúak ellátásai</t>
  </si>
  <si>
    <t xml:space="preserve">Szociális étkeztetés </t>
  </si>
  <si>
    <t>Házi segítségnyújtás</t>
  </si>
  <si>
    <t>Családsegítés</t>
  </si>
  <si>
    <t>Egyéb szociális pénzbeli és természetbeni ellátások, támogatások</t>
  </si>
  <si>
    <t>Rovatszám</t>
  </si>
  <si>
    <t>Finanszírozási kiadások</t>
  </si>
  <si>
    <t>Egyéb működési célú kiadások</t>
  </si>
  <si>
    <t>Ellátottak pénzbeli juttatásai</t>
  </si>
  <si>
    <t>kiegészítő gyermekvédelmi támogatás</t>
  </si>
  <si>
    <t>011130</t>
  </si>
  <si>
    <t>013320</t>
  </si>
  <si>
    <t>013350</t>
  </si>
  <si>
    <t>018030</t>
  </si>
  <si>
    <t>041232</t>
  </si>
  <si>
    <t>041233</t>
  </si>
  <si>
    <t>045150</t>
  </si>
  <si>
    <t>045160</t>
  </si>
  <si>
    <t>064010</t>
  </si>
  <si>
    <t>066020</t>
  </si>
  <si>
    <t>072112</t>
  </si>
  <si>
    <t>072312</t>
  </si>
  <si>
    <t>074031</t>
  </si>
  <si>
    <t>082044</t>
  </si>
  <si>
    <t>082092</t>
  </si>
  <si>
    <t>084031</t>
  </si>
  <si>
    <t>094260</t>
  </si>
  <si>
    <t>096010</t>
  </si>
  <si>
    <t>096020</t>
  </si>
  <si>
    <t>Fejezeti és általános tartalék elszámolása</t>
  </si>
  <si>
    <t>Köztemető fenntartása</t>
  </si>
  <si>
    <t>Tartalék</t>
  </si>
  <si>
    <t>Rovat megnevezése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</si>
  <si>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</si>
  <si>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</si>
  <si>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</si>
  <si>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</si>
  <si>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</si>
  <si>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</si>
  <si>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</si>
  <si>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</si>
  <si>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</si>
  <si>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</si>
  <si>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</si>
  <si>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</si>
  <si>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</si>
  <si>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</si>
  <si>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</si>
  <si>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</si>
  <si>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</si>
  <si>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</si>
  <si>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</si>
  <si>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</si>
  <si>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</si>
  <si>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</si>
  <si>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</si>
  <si>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B1</t>
  </si>
  <si>
    <t>Felhalmozási célú önkormányzati támogatások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</si>
  <si>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</si>
  <si>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</si>
  <si>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</si>
  <si>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</si>
  <si>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B21</t>
  </si>
  <si>
    <t>B22</t>
  </si>
  <si>
    <t>B23</t>
  </si>
  <si>
    <t>B24</t>
  </si>
  <si>
    <t>B25</t>
  </si>
  <si>
    <t>B2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</si>
  <si>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</si>
  <si>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</si>
  <si>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</si>
  <si>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</si>
  <si>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</si>
  <si>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</si>
  <si>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</si>
  <si>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 xml:space="preserve">Pénzügyi monopóliumok nyereségét terhelő adók </t>
  </si>
  <si>
    <t>Gépjárműadók</t>
  </si>
  <si>
    <t xml:space="preserve">Egyéb áruhasználati és szolgáltatási adók </t>
  </si>
  <si>
    <t xml:space="preserve">Egyéb közhatalmi bevételek </t>
  </si>
  <si>
    <t>B311</t>
  </si>
  <si>
    <t>B312</t>
  </si>
  <si>
    <t>B31</t>
  </si>
  <si>
    <t>B3</t>
  </si>
  <si>
    <t>B35</t>
  </si>
  <si>
    <t>B32</t>
  </si>
  <si>
    <t>B33</t>
  </si>
  <si>
    <t>B34</t>
  </si>
  <si>
    <t>B351</t>
  </si>
  <si>
    <t>B352</t>
  </si>
  <si>
    <t>B353</t>
  </si>
  <si>
    <t>B354</t>
  </si>
  <si>
    <t>B355</t>
  </si>
  <si>
    <t>B36</t>
  </si>
  <si>
    <t>Áru- és készletértékesítés ellenértéke</t>
  </si>
  <si>
    <t>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</si>
  <si>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</si>
  <si>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</si>
  <si>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</si>
  <si>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</si>
  <si>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</si>
  <si>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</si>
  <si>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</si>
  <si>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</si>
  <si>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</si>
  <si>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</si>
  <si>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</si>
  <si>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</si>
  <si>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</si>
  <si>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</si>
  <si>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</si>
  <si>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</si>
  <si>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</si>
  <si>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</si>
  <si>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</si>
  <si>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</si>
  <si>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</si>
  <si>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</si>
  <si>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</si>
  <si>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B51</t>
  </si>
  <si>
    <t>B52</t>
  </si>
  <si>
    <t>B53</t>
  </si>
  <si>
    <t>B54</t>
  </si>
  <si>
    <t>B55</t>
  </si>
  <si>
    <t>B5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</si>
  <si>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</si>
  <si>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</si>
  <si>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</si>
  <si>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</si>
  <si>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</si>
  <si>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</si>
  <si>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</si>
  <si>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</si>
  <si>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</si>
  <si>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</si>
  <si>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B71</t>
  </si>
  <si>
    <t>B72</t>
  </si>
  <si>
    <t>B73</t>
  </si>
  <si>
    <t>B7</t>
  </si>
  <si>
    <t>B1-B7</t>
  </si>
  <si>
    <t>Sor-
szám</t>
  </si>
  <si>
    <t>Rovat
száma</t>
  </si>
  <si>
    <t>Eredeti
előirányzat</t>
  </si>
  <si>
    <t>Jövedelemadók (=20+21)</t>
  </si>
  <si>
    <t>Település-üzemeltetéshez kapcsolódó feladatellátás támogatása összesen:</t>
  </si>
  <si>
    <t>I.</t>
  </si>
  <si>
    <t>I.1.a.)</t>
  </si>
  <si>
    <t>I.1.b.)</t>
  </si>
  <si>
    <t>I.1.c.)</t>
  </si>
  <si>
    <t>I.1.ba.)</t>
  </si>
  <si>
    <t>I.1.bb.)</t>
  </si>
  <si>
    <t>I.1.bc.)</t>
  </si>
  <si>
    <t>I.1.bd.)</t>
  </si>
  <si>
    <t>Info Beszámítás</t>
  </si>
  <si>
    <t>Zöldterület-gazdálkodással kapcsolatos feladatok ellátása - beszámítás után</t>
  </si>
  <si>
    <t>Közvilágítás fenntartásánek támogatása - beszámítás után</t>
  </si>
  <si>
    <t>Köztemető fenntartásával kapcsolatos feladatok támogatása - beszámítás után</t>
  </si>
  <si>
    <t>Közutak fenntartásának támogatása - beszámítás után</t>
  </si>
  <si>
    <t>Egyéb  önkormányzati feladatok támogatása - beszámítás után</t>
  </si>
  <si>
    <t>II.</t>
  </si>
  <si>
    <t>II.1.</t>
  </si>
  <si>
    <t>Óvodapedagógusok, és az óv.ped.nevelő munkáját közvetlenül segítők bértámogatása</t>
  </si>
  <si>
    <t>2014. évben 8 hónapra óvodaped.elismert létszáma (4,8 fő)</t>
  </si>
  <si>
    <t>Önkormányzati hivatal működésének támogatása ( 8,32 fő )</t>
  </si>
  <si>
    <t>2014. évben 8 hónapra óv.ped.nevelő munkáját közvetlenül segítők száma (3,0 fő)</t>
  </si>
  <si>
    <t>II.1.(1) 1</t>
  </si>
  <si>
    <t>II.1.(2) 1</t>
  </si>
  <si>
    <t>II.1.(1) 2</t>
  </si>
  <si>
    <t>II.1.(2) 2</t>
  </si>
  <si>
    <t>2014. évben 4 hónapra óvodaped.elismert létszáma (4,8 fő)</t>
  </si>
  <si>
    <t>2014. évben 4 hónapra óv.ped.nevelő munkáját közvetlenül segítők száma (3,0 fő)</t>
  </si>
  <si>
    <t>II.1.(3) 2</t>
  </si>
  <si>
    <t>2015. évben 4 hónapra óvodaped.elismert létszáma (4,8 fő) pótlólagos összeg</t>
  </si>
  <si>
    <t>Óvodaműködtetési támogatás</t>
  </si>
  <si>
    <t>II.2.</t>
  </si>
  <si>
    <t>II.2. (8) 1</t>
  </si>
  <si>
    <t>2014. évben 8 hónapra 1 gyermeknevelése a napi 8 órát eléri vagy meghaladja (46 fő)</t>
  </si>
  <si>
    <t>II.2. (8) 2</t>
  </si>
  <si>
    <t>2014. évben 4 hónapra 1 gyermeknevelése a napi 8 órát eléri vagy meghaladja (46 fő)</t>
  </si>
  <si>
    <t>III.</t>
  </si>
  <si>
    <t>III.2.</t>
  </si>
  <si>
    <t>III.2.-V</t>
  </si>
  <si>
    <t>Hozzájárulás a pénzbeli szociális ellátásokhoz - beszámítás után</t>
  </si>
  <si>
    <t>III.3</t>
  </si>
  <si>
    <t>Egyes szociális és gyermekjóléti feladatok támogatása</t>
  </si>
  <si>
    <t>III.3.m</t>
  </si>
  <si>
    <t>Kistelepülések szociális feladatainak támogatása</t>
  </si>
  <si>
    <t>III.5</t>
  </si>
  <si>
    <t>Gyermekétkeztetés támogatása</t>
  </si>
  <si>
    <t>III.5.a)</t>
  </si>
  <si>
    <t>III.5.b)</t>
  </si>
  <si>
    <t>Gyermekétkeztetés üzemeltetési támogatása</t>
  </si>
  <si>
    <t>A finanszírozás szempontjából elismert dolgozók bértámogatása (3,25 fő)</t>
  </si>
  <si>
    <t>IV.</t>
  </si>
  <si>
    <t>IV.d.</t>
  </si>
  <si>
    <t>Települési önkormányzatok nyilvános könyvtári és közművelődése feladatainak támogatása</t>
  </si>
  <si>
    <t>Üdülőhelyi feladatok támogatása</t>
  </si>
  <si>
    <t>V.</t>
  </si>
  <si>
    <t>VI.</t>
  </si>
  <si>
    <t>telekadó</t>
  </si>
  <si>
    <t>magánszemélyek kommunális adója</t>
  </si>
  <si>
    <t>fejezet kezelési előirányzatok</t>
  </si>
  <si>
    <t>társadalombiztosítás pénzügyi alapjai</t>
  </si>
  <si>
    <t>elkülönített állami pénzalapok</t>
  </si>
  <si>
    <t>társulások és költségvetési szerveik</t>
  </si>
  <si>
    <t>nemzetiségi önkormányzatok és költségvetési szerveik</t>
  </si>
  <si>
    <t>állandó jelleggel végzett iparűzési tevékenység után fizetett helyi iparűzési adó</t>
  </si>
  <si>
    <t>ideiglenes jelleggel végzett iparűzési tevékenység után fizetett helyi iparűzési adó</t>
  </si>
  <si>
    <t>belföldi gépjárművek adójának a helyi önkormányzatot megillető része</t>
  </si>
  <si>
    <t>tartózkodás után fizetett idegenforgalmi adó</t>
  </si>
  <si>
    <t>talajterhelési díj</t>
  </si>
  <si>
    <t>óvodai térítési díjak</t>
  </si>
  <si>
    <t>iskolai térítési díjak</t>
  </si>
  <si>
    <t>42.</t>
  </si>
  <si>
    <t>43.</t>
  </si>
  <si>
    <t>47.</t>
  </si>
  <si>
    <t>48.</t>
  </si>
  <si>
    <t>50.</t>
  </si>
  <si>
    <t>52.</t>
  </si>
  <si>
    <t>53.</t>
  </si>
  <si>
    <t>54.</t>
  </si>
  <si>
    <t>56.</t>
  </si>
  <si>
    <t>63.</t>
  </si>
  <si>
    <t>64.</t>
  </si>
  <si>
    <t>83.</t>
  </si>
  <si>
    <t>84.</t>
  </si>
  <si>
    <t>89.</t>
  </si>
  <si>
    <t>90.</t>
  </si>
  <si>
    <t>94.</t>
  </si>
  <si>
    <t>95.</t>
  </si>
  <si>
    <t>96.</t>
  </si>
  <si>
    <t>98.</t>
  </si>
  <si>
    <t>99.</t>
  </si>
  <si>
    <t>100.</t>
  </si>
  <si>
    <t>K1</t>
  </si>
  <si>
    <t>K2</t>
  </si>
  <si>
    <t>K3</t>
  </si>
  <si>
    <t>K4</t>
  </si>
  <si>
    <t>K5</t>
  </si>
  <si>
    <t>K6</t>
  </si>
  <si>
    <t>K7</t>
  </si>
  <si>
    <t>K9</t>
  </si>
  <si>
    <t>Előző év költségvetési maradványának igénybevétele</t>
  </si>
  <si>
    <t>B8131</t>
  </si>
  <si>
    <t>B8</t>
  </si>
  <si>
    <t>Összesen</t>
  </si>
  <si>
    <t>Közvilágítás</t>
  </si>
  <si>
    <t>helyi önkormányzatok és költségvetési szerveik</t>
  </si>
  <si>
    <t>fejezet kezelési előirányzatok LEADER 2013</t>
  </si>
  <si>
    <t>társadalombiztosítás pénzügyi alapjai  VÉDŐNŐI FINANSZÍROZÁS</t>
  </si>
  <si>
    <t>elkülönített állami pénzalapok KÖZFOGLALKOZTATÁS téli közfogl.</t>
  </si>
  <si>
    <t>elkülönített állami pénzalapok KÖZFOGLALKOZTATÁS hosszúid. tart.közfogl.</t>
  </si>
  <si>
    <t>III.1.</t>
  </si>
  <si>
    <t>Egyes jövedelempótló támogatások kiegészítése</t>
  </si>
  <si>
    <t>Egyes jövedelempótló támogatások kiegészítése -fht</t>
  </si>
  <si>
    <t>Egyes jövedelempótló támogatások kiegészítése-rend.szoc.</t>
  </si>
  <si>
    <t>III.1.a</t>
  </si>
  <si>
    <t>III.1.b</t>
  </si>
  <si>
    <t>Hozzájárulás a pénzbeli szociális ellátásokhoz  (info)</t>
  </si>
  <si>
    <t>K</t>
  </si>
  <si>
    <t>Közvetített szolgáltatások értéke (iskolabusz óvoda)</t>
  </si>
  <si>
    <t>Költségvetési bevételek</t>
  </si>
  <si>
    <t>Finanszírozási bevételek</t>
  </si>
  <si>
    <t>Bevételek összesen</t>
  </si>
  <si>
    <t xml:space="preserve">Önkormányzatok működési támogatásai </t>
  </si>
  <si>
    <t xml:space="preserve">Működési célú támogatások államháztartáson belülről </t>
  </si>
  <si>
    <t>Felhalmozási célú támogatások államháztartáson belülről</t>
  </si>
  <si>
    <t xml:space="preserve">Működési bevételek </t>
  </si>
  <si>
    <t xml:space="preserve">Közhatalmi bevételek </t>
  </si>
  <si>
    <t>Működési célú átvett pénzeszközök</t>
  </si>
  <si>
    <t xml:space="preserve">Felhalmozási bevételek </t>
  </si>
  <si>
    <t>Felhalmozási célú átvett pénzeszközök</t>
  </si>
  <si>
    <t>BEVÉTELEK</t>
  </si>
  <si>
    <t>KIADÁSOK</t>
  </si>
  <si>
    <t>Személyi juttatások</t>
  </si>
  <si>
    <t xml:space="preserve"> Dologi kiadások</t>
  </si>
  <si>
    <t>KIADÁSOK ÖSSZESEN</t>
  </si>
  <si>
    <t xml:space="preserve">Termékek és szolgáltatások adói </t>
  </si>
  <si>
    <t>Működési bevételek</t>
  </si>
  <si>
    <t>Beruházások</t>
  </si>
  <si>
    <t>Felújítások</t>
  </si>
  <si>
    <t xml:space="preserve"> Munkaad.terh.járulékok és szoc.hoz.jár.adó</t>
  </si>
  <si>
    <t>BEVÉTELEK ÖSSZSEN</t>
  </si>
  <si>
    <t>Egyéb általános tartalék</t>
  </si>
  <si>
    <t>Egyéb céltartalék</t>
  </si>
  <si>
    <t>2010.évi Noszlop-elszámolás</t>
  </si>
  <si>
    <t xml:space="preserve">Új Otthon a károsultatkért </t>
  </si>
  <si>
    <t>L</t>
  </si>
  <si>
    <t>M</t>
  </si>
  <si>
    <t>A támogatás kedvezményezettje</t>
  </si>
  <si>
    <t>Adóelengedés</t>
  </si>
  <si>
    <t>Adókedvezmény</t>
  </si>
  <si>
    <t>mértéke%</t>
  </si>
  <si>
    <t>összege (e Ft)</t>
  </si>
  <si>
    <t>fő</t>
  </si>
  <si>
    <t>Műemlék épületek lakói</t>
  </si>
  <si>
    <t>komm.adó</t>
  </si>
  <si>
    <t>65 év feletti komm.adó</t>
  </si>
  <si>
    <t>gépj.adó</t>
  </si>
  <si>
    <t>Óvodai étkeztetés</t>
  </si>
  <si>
    <t>Bölcsődei étkeztetés</t>
  </si>
  <si>
    <t>Adókedvezmény részletezése:</t>
  </si>
  <si>
    <t>65 év feletti egedül élő személyek: 58fő x 9000,- Ft/év = 522.000,- Ft</t>
  </si>
  <si>
    <t>Gépjárműadó</t>
  </si>
  <si>
    <t>K 2
Munkaad.
terh.
járulékok és szoc.hoz.jár.adó</t>
  </si>
  <si>
    <t>teljesítés</t>
  </si>
  <si>
    <t>Módosított előirányzat</t>
  </si>
  <si>
    <t>Teljesítés</t>
  </si>
  <si>
    <t>Teljesítés százaléka</t>
  </si>
  <si>
    <t>2013.évi bérkomp</t>
  </si>
  <si>
    <t>E-út díj</t>
  </si>
  <si>
    <t>2014.évi bérkomp</t>
  </si>
  <si>
    <t>Itthon vagy MO.támogatás</t>
  </si>
  <si>
    <t>2013.évi beszámoló elszámolás</t>
  </si>
  <si>
    <t>ÁHB megelőlegezés (2015.évi normatíva előleg)</t>
  </si>
  <si>
    <t>B814</t>
  </si>
  <si>
    <t>Megnevezés</t>
  </si>
  <si>
    <t>Bérkompenzáció</t>
  </si>
  <si>
    <t>ezer forint</t>
  </si>
  <si>
    <t>Sorszám</t>
  </si>
  <si>
    <t xml:space="preserve">Kormányzati funkció 
</t>
  </si>
  <si>
    <t>Cofog
összesen</t>
  </si>
  <si>
    <t>eredeti előírányzat</t>
  </si>
  <si>
    <t>módosított előírányzat</t>
  </si>
  <si>
    <t>%</t>
  </si>
  <si>
    <t>091140</t>
  </si>
  <si>
    <t>Óvodai nevelés- működtetés</t>
  </si>
  <si>
    <t xml:space="preserve"> módosított előírányzat</t>
  </si>
  <si>
    <t xml:space="preserve"> teljesítés</t>
  </si>
  <si>
    <t xml:space="preserve">K 
</t>
  </si>
  <si>
    <t>Teljesítés 
%</t>
  </si>
  <si>
    <t>Helyi önkormányzatokkiegészítő  támogatásai</t>
  </si>
  <si>
    <t>Egyéb közhatalmi bevételek</t>
  </si>
  <si>
    <t>Teljesítés 
 %</t>
  </si>
  <si>
    <t>Eredeti 
Előirányzat</t>
  </si>
  <si>
    <t>Módosított
 előirányzat</t>
  </si>
  <si>
    <t>Módosított 
íelőirányzat</t>
  </si>
  <si>
    <t>Cofogkód
megnevezése</t>
  </si>
  <si>
    <t xml:space="preserve">Összes
 kiadás
</t>
  </si>
  <si>
    <t xml:space="preserve">K 1
Személyi 
juttatások
</t>
  </si>
  <si>
    <t xml:space="preserve">K 3
Dologi
kiadások
</t>
  </si>
  <si>
    <t xml:space="preserve">K 4
Ellátottak pénzbeli juttatásai
</t>
  </si>
  <si>
    <t xml:space="preserve">K 6
Beruházások
</t>
  </si>
  <si>
    <t xml:space="preserve">K 7
Felújítások
</t>
  </si>
  <si>
    <t xml:space="preserve">K 8
Egyéb felhalmozási célú kiadások
</t>
  </si>
  <si>
    <t xml:space="preserve">
K 9
Finanszírozási kiadások
</t>
  </si>
  <si>
    <t>Előző időszak</t>
  </si>
  <si>
    <t>Módosítások</t>
  </si>
  <si>
    <t>Tárgyi időszak</t>
  </si>
  <si>
    <t>ESZKÖZÖK</t>
  </si>
  <si>
    <t>01</t>
  </si>
  <si>
    <t>A/I/1        Vagyoni értékű jogok</t>
  </si>
  <si>
    <t>02</t>
  </si>
  <si>
    <t>A/I/2        Szellemi termékek</t>
  </si>
  <si>
    <t>03</t>
  </si>
  <si>
    <t>A/I/3        Immateriális javak értékhelyesbítése</t>
  </si>
  <si>
    <t>04</t>
  </si>
  <si>
    <t>05</t>
  </si>
  <si>
    <t>A/II/1        Ingatlanok és a kapcsolódó vagyoni értékű jogok</t>
  </si>
  <si>
    <t>06</t>
  </si>
  <si>
    <t>A/II/2        Gépek, berendezések, felszerelések, járművek</t>
  </si>
  <si>
    <t>07</t>
  </si>
  <si>
    <t>A/II/3        Tenyészállatok</t>
  </si>
  <si>
    <t>08</t>
  </si>
  <si>
    <t>A/II/4        Beruházások, felújítások</t>
  </si>
  <si>
    <t>09</t>
  </si>
  <si>
    <t>A/II/5        Tárgyi eszközök értékhelyesbítése</t>
  </si>
  <si>
    <t>10</t>
  </si>
  <si>
    <t>11</t>
  </si>
  <si>
    <t>12</t>
  </si>
  <si>
    <t>13</t>
  </si>
  <si>
    <t>14</t>
  </si>
  <si>
    <t>15</t>
  </si>
  <si>
    <t>16</t>
  </si>
  <si>
    <t>17</t>
  </si>
  <si>
    <t>A/III/3        Befektetett pénzügyi eszközök értékhelyesbítése</t>
  </si>
  <si>
    <t>18</t>
  </si>
  <si>
    <t>19</t>
  </si>
  <si>
    <t>20</t>
  </si>
  <si>
    <t>21</t>
  </si>
  <si>
    <t>22</t>
  </si>
  <si>
    <t>23</t>
  </si>
  <si>
    <t>B/I/1        Vásárolt készletek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</si>
  <si>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</si>
  <si>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</si>
  <si>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</si>
  <si>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</si>
  <si>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</si>
  <si>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</si>
  <si>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</si>
  <si>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</si>
  <si>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</si>
  <si>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</si>
  <si>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</si>
  <si>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</si>
  <si>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</si>
  <si>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</si>
  <si>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</si>
  <si>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C/I        Hosszú lejáratú betétek</t>
  </si>
  <si>
    <t>39</t>
  </si>
  <si>
    <t>C/II        Pénztárak, csekkek, betétkönyvek</t>
  </si>
  <si>
    <t>40</t>
  </si>
  <si>
    <t>C/III        Forintszámlák</t>
  </si>
  <si>
    <t>41</t>
  </si>
  <si>
    <t>C/IV        Devizaszámlák</t>
  </si>
  <si>
    <t>C/V        Idegen pénzeszközök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</si>
  <si>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</si>
  <si>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</si>
  <si>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</si>
  <si>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>D/I/6a        - ebből: költségvetési évben esedékes követelések működési célú visszatérítendő támogatások, kölcsönök visszatérülésére államháztartáson kívülről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</si>
  <si>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</si>
  <si>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</si>
  <si>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</si>
  <si>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</si>
  <si>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</si>
  <si>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</si>
  <si>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</si>
  <si>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</si>
  <si>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</si>
  <si>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</si>
  <si>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</si>
  <si>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</si>
  <si>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</si>
  <si>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</si>
  <si>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</si>
  <si>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H/II/9a        - ebből: költségvetési évet követően esedékes kötelezettségek államháztartáson belüli megelőlegezések visszafizetésére</t>
  </si>
  <si>
    <t>H/III/1        Kapott előlegek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</si>
  <si>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</si>
  <si>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</si>
  <si>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</si>
  <si>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</si>
  <si>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</si>
  <si>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</si>
  <si>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</si>
  <si>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</si>
  <si>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</si>
  <si>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</si>
  <si>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</si>
  <si>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</si>
  <si>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</si>
  <si>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</si>
  <si>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</si>
  <si>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</si>
  <si>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</si>
  <si>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</si>
  <si>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</si>
  <si>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</si>
  <si>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</si>
  <si>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</si>
  <si>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</si>
  <si>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</si>
  <si>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</si>
  <si>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</si>
  <si>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</si>
  <si>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</si>
  <si>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</si>
  <si>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</si>
  <si>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</si>
  <si>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</si>
  <si>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</si>
  <si>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</si>
  <si>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</si>
  <si>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</si>
  <si>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</si>
  <si>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</si>
  <si>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</si>
  <si>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</si>
  <si>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</si>
  <si>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</si>
  <si>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</si>
  <si>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</si>
  <si>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</si>
  <si>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</si>
  <si>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</si>
  <si>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</si>
  <si>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</si>
  <si>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</si>
  <si>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</si>
  <si>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</si>
  <si>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</si>
  <si>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</si>
  <si>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</si>
  <si>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</si>
  <si>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</si>
  <si>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</si>
  <si>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</si>
  <si>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</si>
  <si>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</si>
  <si>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</si>
  <si>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</si>
  <si>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</si>
  <si>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</si>
  <si>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</si>
  <si>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Konszolidálás előtti összeg</t>
  </si>
  <si>
    <t>Konszolidálás</t>
  </si>
  <si>
    <t>Konszolidált összeg</t>
  </si>
  <si>
    <t>A/I Immateriális javak  (=A/I/1+A/I/2+A/I/3)</t>
  </si>
  <si>
    <t>A/II Tárgyi eszközök  (=A/II/1+...+A/II/5)</t>
  </si>
  <si>
    <t>A/III Befektetett pénzügyi eszközök (=A/III/1+A/III/2+A/III/3)</t>
  </si>
  <si>
    <t>A/IV Koncesszióba, vagyonkezelésbe adott eszközök  (=A/IV/1+A/IV/2)</t>
  </si>
  <si>
    <t>A) NEMZETI VAGYONBA TARTOZÓ BEFEKTETETT ESZKÖZÖK (=A/I+A/II+A/III+A/IV)</t>
  </si>
  <si>
    <t>B/I Készletek (=B/I/1+…+B/I/5)</t>
  </si>
  <si>
    <t>B/II Értékpapírok (=B/II/1+B/II/2)</t>
  </si>
  <si>
    <t>B) NEMZETI VAGYONBA TARTOZÓ FORGÓESZKÖZÖK (= B/I+B/II)</t>
  </si>
  <si>
    <t>C/I Hosszú lejáratú betétek</t>
  </si>
  <si>
    <t>C/II Pénztárak, csekkek, betétkönyvek</t>
  </si>
  <si>
    <t>Forintszámlák, devizaszámlák</t>
  </si>
  <si>
    <t>C/V Idegen pénzeszközök</t>
  </si>
  <si>
    <t>C) PÉNZESZKÖZÖK (=C/I+…+C/V)</t>
  </si>
  <si>
    <t>D/I Költségvetési évben esedékes követelések (=D/I/1+…+D/I/8)</t>
  </si>
  <si>
    <t>D/II Költségvetési évet követően esedékes követelések (=D/II/1+…+D/II/8)</t>
  </si>
  <si>
    <t>D/III Követelés jellegű sajátos elszámolások (=D/III/1+…+D/III/7)</t>
  </si>
  <si>
    <t>D) KÖVETELÉSEK  (=D/I+D/II+D/III)</t>
  </si>
  <si>
    <t>E) EGYÉB SAJÁTOS ESZKÖZOLDALI  ELSZÁMOLÁSOK</t>
  </si>
  <si>
    <t>F) AKTÍV IDŐBELI  ELHATÁROLÁSOK  (=F/1+F/2+F/3)</t>
  </si>
  <si>
    <t>ESZKÖZÖK ÖSSZESEN (=A+B+C+D+E+F)</t>
  </si>
  <si>
    <t>Nemzeti vagyon és egyéb eszközök induláskori értéke és változásai</t>
  </si>
  <si>
    <t>G/IV Felhalmozott eredmény</t>
  </si>
  <si>
    <t>G/V Eszközök értékhelyesbítésének forrása</t>
  </si>
  <si>
    <t>G/VI Mérleg szerinti eredmény</t>
  </si>
  <si>
    <t>G) SAJÁT TŐKE (=G/I+…+G/VI)</t>
  </si>
  <si>
    <t>H/I Költségvetési évben esedékes kötelezettségek (=H/I/1+…+H/I/9)</t>
  </si>
  <si>
    <t>H/II Költségvetési évet követően esedékes kötelezettségek (=H/II/1+…+H/II/9)</t>
  </si>
  <si>
    <t>H/III Kötelezettség jellegű sajátos elszámolások (=H)/III/1+…+H)/III/7)</t>
  </si>
  <si>
    <t>H) KÖTELEZETTSÉGEK (=H/I+H/II+H/III)</t>
  </si>
  <si>
    <t>I) EGYÉB SAJÁTOS FORRÁSOLDALI ELSZÁMOLÁSOK</t>
  </si>
  <si>
    <t>J) KINCSTÁRI SZÁMLAVEZETÉSSEL KAPCSOLATOS ELSZÁMOLÁSOK</t>
  </si>
  <si>
    <t>K) PASSZÍV IDŐBELI ELHATÁROLÁSOK (=K/1+K/2+K/3)</t>
  </si>
  <si>
    <t>FORRÁSOK ÖSSZESEN (=G+H+I+J+K)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</si>
  <si>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</si>
  <si>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</si>
  <si>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</si>
  <si>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</si>
  <si>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</si>
  <si>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05 Saját előállítású eszközök aktivált értéke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</si>
  <si>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</si>
  <si>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</si>
  <si>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</si>
  <si>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08 Különféle egyéb eredményszemléletű bevételek</t>
  </si>
  <si>
    <t>III Egyéb eredményszemléletű bevételek (=06+07+08)</t>
  </si>
  <si>
    <t>09 Anyagköltség</t>
  </si>
  <si>
    <t>10 Igénybe vett szolgáltatások értéke</t>
  </si>
  <si>
    <t>11 Eladott áruk beszerzési értéke</t>
  </si>
  <si>
    <t>12 Eladott (közvetített) szolgáltatások értéke</t>
  </si>
  <si>
    <t>IV Anyagjellegű ráfordítások (=09+10+11+12)</t>
  </si>
  <si>
    <t>13 Bérköltség</t>
  </si>
  <si>
    <t>14 Személyi jellegű egyéb kifizetések</t>
  </si>
  <si>
    <t>15 Bérjárulékok</t>
  </si>
  <si>
    <t>V Személyi jellegű ráfordítások (=13+14+15)</t>
  </si>
  <si>
    <t>VI Értékcsökkenési leírás</t>
  </si>
  <si>
    <t>VII Egyéb ráfordítások</t>
  </si>
  <si>
    <t>A)  TEVÉKENYSÉGEK EREDMÉNYE (=I±II+III-IV-V-VI-VII)</t>
  </si>
  <si>
    <t>16 Kapott (járó) osztalék és részesedés</t>
  </si>
  <si>
    <t>17 Kapott (járó) kamatok és kamatjellegű eredményszemléletű bevételek</t>
  </si>
  <si>
    <t>18 Pénzügyi műveletek egyéb eredményszemléletű bevételei (&gt;=18a)</t>
  </si>
  <si>
    <t>18a - ebből: árfolyamnyereség</t>
  </si>
  <si>
    <t>VIII Pénzügyi műveletek eredményszemléletű bevételei (=16+17+18)</t>
  </si>
  <si>
    <t>19 Fizetendő kamatok és kamatjellegű ráfordítások</t>
  </si>
  <si>
    <t>20 Részesedések, értékpapírok, pénzeszközök értékvesztése</t>
  </si>
  <si>
    <t>21 Pénzügyi műveletek egyéb ráfordításai (&gt;=21a)</t>
  </si>
  <si>
    <t>21a - ebből: árfolyamveszteség</t>
  </si>
  <si>
    <t>IX Pénzügyi műveletek ráfordításai (=19+20+21)</t>
  </si>
  <si>
    <t>B)  PÉNZÜGYI MŰVELETEK EREDMÉNYE (=VIII-IX)</t>
  </si>
  <si>
    <t>C)  SZOKÁSOS EREDMÉNY (=±A±B)</t>
  </si>
  <si>
    <t>22 Felhalmozási célú támogatások eredményszemléletű bevételei</t>
  </si>
  <si>
    <t>23 Különféle rendkívüli eredményszemléletű bevételek</t>
  </si>
  <si>
    <t>X Rendkívüli eredményszemléletű bevételek (=22+23)</t>
  </si>
  <si>
    <t>XI Rendkívüli ráfordítások</t>
  </si>
  <si>
    <t>D)  RENDKÍVÜLI EREDMÉNY(=X-XI)</t>
  </si>
  <si>
    <t>E)  MÉRLEG SZERINTI EREDMÉNY (=±C±D)</t>
  </si>
  <si>
    <t>Pénzkészlet tárgyidő.elején-Devizabetét számlák egyenlege</t>
  </si>
  <si>
    <t>Pénzkészlet tárgyidő.elején-Forintpénztár, betétk. egyenlege</t>
  </si>
  <si>
    <t>Pénzkészlet tárgyidő.elején-Valutapénztárak egyenlege</t>
  </si>
  <si>
    <t>Pénzkészlet tárgyidő.elején- ÖSSZESEN (01+02+03+04)</t>
  </si>
  <si>
    <t>Pénzkészlet tárgyidő.végén-Ft. költsv. bankszámlák egyenlege (Előirányzat-felhasználási keretszámlák egyenlege)</t>
  </si>
  <si>
    <t>Pénzkészlet tárgyidő.végén-Devizabetét számlák egyenlege</t>
  </si>
  <si>
    <t>Pénzkészlet tárgyidő.végén-Forintpénztár, betétk. egyenlege</t>
  </si>
  <si>
    <t>Pénzkészlet tárgyidő.végén-Valutapénztárak egyenlege</t>
  </si>
  <si>
    <t>Pénzkészlet tárgyidő.végén- ÖSSZESEN(08+...+11=05+06-07)</t>
  </si>
  <si>
    <t>K512</t>
  </si>
  <si>
    <t>Módosított
előirányzat</t>
  </si>
  <si>
    <t xml:space="preserve">A </t>
  </si>
  <si>
    <t>Bevételek   (pénzforgalmi )                                        (+)</t>
  </si>
  <si>
    <t>Kiadások     (pénzforgalmi)                                     (-)</t>
  </si>
  <si>
    <t>elkülönített állami pénzalapok NYÁRI DIÁKMUNKA</t>
  </si>
  <si>
    <t>Önkormányzati vagyon vagyonkezelésbe adásából származó bevétel(haszonbér)</t>
  </si>
  <si>
    <t>Felhalmozási bevételek (település rendezési tervre befizetett összegek)</t>
  </si>
  <si>
    <t>Műemlék épület 36 db x 9000,- Ft/év = 324.000,- Ft</t>
  </si>
  <si>
    <t>Magyarpolányi Óvoda</t>
  </si>
  <si>
    <t>Magyarpolányi Közös Önkorm.Hivatal</t>
  </si>
  <si>
    <t>Magyarpolány Község Önkormányzata</t>
  </si>
  <si>
    <t>egyház tulajdonában lévő:  19.570,- Ft</t>
  </si>
  <si>
    <t>mozg.korlát.személyek tulajdon.lévő : 33.455,- Ft</t>
  </si>
  <si>
    <t>költségvetési szervezet tulajdonában lévő:  28.014,- Ft</t>
  </si>
  <si>
    <t>Térítési díj kedvezmény</t>
  </si>
  <si>
    <t>Mozgáskorlátozott személyek, 
költségvetési szerv, egyház</t>
  </si>
  <si>
    <t xml:space="preserve">A  </t>
  </si>
  <si>
    <t>Iskolai étkeztetés / háromszori étkezés</t>
  </si>
  <si>
    <t>Iskolai étkeztetés / csak ebéd</t>
  </si>
  <si>
    <t xml:space="preserve">Pénzkészlet tárgyidő.elején
Ft költsv. bankszámlák egyenlege </t>
  </si>
  <si>
    <t>Sor-szám</t>
  </si>
  <si>
    <t xml:space="preserve">A/I        Immateriális javak </t>
  </si>
  <si>
    <t>A/II        Tárgyi eszközök</t>
  </si>
  <si>
    <t>A/III/2        Tartós hitelviszonyt megtestesítő értékpapírok</t>
  </si>
  <si>
    <t xml:space="preserve">A/III/1        Tartós részesedések </t>
  </si>
  <si>
    <t xml:space="preserve">A/III        Befektetett pénzügyi eszközök </t>
  </si>
  <si>
    <t>A/IV        Koncesszióba, vagyonkezelésbe adott eszközök</t>
  </si>
  <si>
    <t xml:space="preserve">A)        NEMZETI VAGYONBA TARTOZÓ BEFEKTETETT ESZKÖZÖK </t>
  </si>
  <si>
    <t xml:space="preserve">B/I        Készletek </t>
  </si>
  <si>
    <t xml:space="preserve">B/II        Értékpapírok </t>
  </si>
  <si>
    <t>B)        NEMZETI VAGYONBA TARTOZÓ FORGÓESZKÖZÖK</t>
  </si>
  <si>
    <t xml:space="preserve">C)        PÉNZESZKÖZÖK </t>
  </si>
  <si>
    <t xml:space="preserve">D/I/1        Költségvetési évben esedékes követelések működési célú támogatások bevételeire államháztartáson belülről </t>
  </si>
  <si>
    <t xml:space="preserve">D/I/2        Költségvetési évben esedékes követelések felhalmozási célú támogatások bevételeire államháztartáson belülről </t>
  </si>
  <si>
    <t>D/I/6        Költségvetési évben esedékes követelések működési célú átvett pénzeszközre</t>
  </si>
  <si>
    <t xml:space="preserve">D/I/8        Költségvetési évben esedékes követelések finanszírozási bevételekre </t>
  </si>
  <si>
    <t xml:space="preserve">D/I/7        Költségvetési évben esedékes követelések felhalmozási célú átvett pénzeszközre </t>
  </si>
  <si>
    <t>D/I        Költségvetési évben esedékes követelések</t>
  </si>
  <si>
    <t xml:space="preserve">D/II        Költségvetési évet követően esedékes követelések </t>
  </si>
  <si>
    <t>D/III/1        Adott előlegek</t>
  </si>
  <si>
    <t xml:space="preserve">D/III        Követelés jellegű sajátos elszámolások </t>
  </si>
  <si>
    <t>D)        KÖVETELÉSEK</t>
  </si>
  <si>
    <t>F)        AKTÍV IDŐBELI ELHATÁROLÁSOK</t>
  </si>
  <si>
    <t xml:space="preserve">ESZKÖZÖK ÖSSZESEN </t>
  </si>
  <si>
    <t xml:space="preserve">G)        SAJÁT TŐKE </t>
  </si>
  <si>
    <t xml:space="preserve">H/I/5        Költségvetési évben esedékes kötelezettségek egyéb működési célú kiadásokra </t>
  </si>
  <si>
    <t>H/I        Költségvetési évben esedékes kötelezettségek</t>
  </si>
  <si>
    <t xml:space="preserve">H/II/9        Költségvetési évet követően esedékes kötelezettségek finanszírozási kiadásokra </t>
  </si>
  <si>
    <t>H/II        Költségvetési évet követően esedékes kötelezettségek</t>
  </si>
  <si>
    <t xml:space="preserve">H/III        Kötelezettség jellegű sajátos elszámolások </t>
  </si>
  <si>
    <t xml:space="preserve">H)        KÖTELEZETTSÉGEK </t>
  </si>
  <si>
    <t>K)        PASSZÍV IDŐBELI ELHATÁROLÁSOK</t>
  </si>
  <si>
    <t xml:space="preserve">FORRÁSOK ÖSSZESEN </t>
  </si>
  <si>
    <t>Rovat
szám</t>
  </si>
  <si>
    <t>Eredeti előirányzat</t>
  </si>
  <si>
    <t>Teljesítés %</t>
  </si>
  <si>
    <t>B816</t>
  </si>
  <si>
    <t>Önkormányzati hatáskörben szabadon felhasználható összeg</t>
  </si>
  <si>
    <t xml:space="preserve"> Munkaad.terh.
járulékok és szoc.hoz.jár.adó</t>
  </si>
  <si>
    <t>Egyé közhatalmi bevétel</t>
  </si>
  <si>
    <t>Egyéb működési célú pénzeszköz átvétel (választások)</t>
  </si>
  <si>
    <t>ezer forintban</t>
  </si>
  <si>
    <t>Kormányzati funkció 
megnevezése</t>
  </si>
  <si>
    <t>Összes
 kiadás</t>
  </si>
  <si>
    <t xml:space="preserve">K 1
Személyi 
juttatások
</t>
  </si>
  <si>
    <t>K 2
Munkaad.
terh.
Járulékok és szoc.hoz.jár.adó</t>
  </si>
  <si>
    <t xml:space="preserve">K 3
Dologi
kiadások
</t>
  </si>
  <si>
    <t xml:space="preserve">K 6
Beruházások
</t>
  </si>
  <si>
    <t>Önkormányzatok és önkormányzati hivatalok jogalk. és ált.ig.tev.
Magyarpolányi hivatal</t>
  </si>
  <si>
    <t>Önkormányzatok és önkormányzati hivatalok jogalk. és ált.ig.tev.
Kislődi hivatal</t>
  </si>
  <si>
    <t>016010.</t>
  </si>
  <si>
    <t>Önkormányzati és EU parlamenti 
választások</t>
  </si>
  <si>
    <t>Kiadások összesen</t>
  </si>
  <si>
    <t>Eredeti előirányzat összesen</t>
  </si>
  <si>
    <t>Módosított előirányzat összesen</t>
  </si>
  <si>
    <t>Teljesítés összesen</t>
  </si>
  <si>
    <t>A/I        Immateriális javak</t>
  </si>
  <si>
    <t xml:space="preserve">A/II        Tárgyi eszközök </t>
  </si>
  <si>
    <t xml:space="preserve">A/IV        Koncesszióba, vagyonkezelésbe adott eszközök </t>
  </si>
  <si>
    <t>A)        NEMZETI VAGYONBA TARTOZÓ BEFEKTETETT ESZKÖZÖK</t>
  </si>
  <si>
    <t>B/I        Készletek</t>
  </si>
  <si>
    <t>B/II        Értékpapírok</t>
  </si>
  <si>
    <t xml:space="preserve">B)        NEMZETI VAGYONBA TARTOZÓ FORGÓESZKÖZÖK </t>
  </si>
  <si>
    <t>C)        PÉNZESZKÖZÖK</t>
  </si>
  <si>
    <t xml:space="preserve">D/III/1        Adott előlegek </t>
  </si>
  <si>
    <t xml:space="preserve">D)        KÖVETELÉSEK </t>
  </si>
  <si>
    <t xml:space="preserve">F)        AKTÍV IDŐBELI ELHATÁROLÁSOK </t>
  </si>
  <si>
    <t>G)        SAJÁT TŐKE</t>
  </si>
  <si>
    <t xml:space="preserve">H/I        Költségvetési évben esedékes kötelezettségek </t>
  </si>
  <si>
    <t>H/III        Kötelezettség jellegű sajátos elszámolások</t>
  </si>
  <si>
    <t xml:space="preserve">A)        Alaptevékenység maradványa </t>
  </si>
  <si>
    <t>B817</t>
  </si>
  <si>
    <t xml:space="preserve"> Munkaad.terh.
Járulékok és szoc.hoz.jár.adó</t>
  </si>
  <si>
    <t>B818</t>
  </si>
  <si>
    <t>B819</t>
  </si>
  <si>
    <t>Beruházási kiadások</t>
  </si>
  <si>
    <t>B820</t>
  </si>
  <si>
    <t>B821</t>
  </si>
  <si>
    <t>B822</t>
  </si>
  <si>
    <t>B823</t>
  </si>
  <si>
    <t>B824</t>
  </si>
  <si>
    <t>B825</t>
  </si>
  <si>
    <t>Települési önkormányzatok egyes köznevelési feladatainak támogatása
ÖNKORMÁNYZATI FINANSZÍROZÁS/ BEVÉTELEK ÖSSZSEN</t>
  </si>
  <si>
    <t>Kormányzati funkció
megnevezése</t>
  </si>
  <si>
    <t xml:space="preserve">Összes
 kiadás
</t>
  </si>
  <si>
    <t xml:space="preserve">K 2
Munkaad.
terh.
Járulékok
</t>
  </si>
  <si>
    <t xml:space="preserve">K 6
Dologi
kiadások
</t>
  </si>
  <si>
    <t>091110</t>
  </si>
  <si>
    <t>Óvodai nevelés, ellátás szakmai feladatai</t>
  </si>
  <si>
    <t>Óvodai nevelés, ellátás működtetési feladatai</t>
  </si>
  <si>
    <t>091130</t>
  </si>
  <si>
    <t>Nemzetiségi óvodai nevelés, 
ellátás szakmai feladatai</t>
  </si>
  <si>
    <t>A/III        Befektetett pénzügyi eszközök</t>
  </si>
  <si>
    <t>H)        KÖTELEZETTSÉGEK</t>
  </si>
  <si>
    <t>FORRÁSOK ÖSSZESEN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</si>
</sst>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€-2]\ #\ ##,000_);[Red]\([$€-2]\ #\ ##,000\)"/>
    <numFmt numFmtId="181" formatCode="00"/>
    <numFmt numFmtId="182" formatCode="#,##0.0\ _F_t;[Red]\-#,##0.0\ _F_t"/>
    <numFmt numFmtId="183" formatCode="\ ##########"/>
    <numFmt numFmtId="184" formatCode="#,##0.0"/>
    <numFmt numFmtId="185" formatCode="_-* #,##0\ _F_t_-;\-* #,##0\ _F_t_-;_-* &quot;-&quot;??\ _F_t_-;_-@_-"/>
    <numFmt numFmtId="186" formatCode="_-* #,##0.0\ _F_t_-;\-* #,##0.0\ _F_t_-;_-* &quot;-&quot;??\ _F_t_-;_-@_-"/>
    <numFmt numFmtId="187" formatCode="_-* #,##0.000\ _F_t_-;\-* #,##0.000\ _F_t_-;_-* &quot;-&quot;??\ _F_t_-;_-@_-"/>
    <numFmt numFmtId="188" formatCode="#,##0.0&quot; Ft&quot;;[Red]\-#,##0.0&quot; Ft&quot;"/>
    <numFmt numFmtId="189" formatCode="0.0%"/>
  </numFmts>
  <fonts count="6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name val="Arial CE"/>
      <family val="0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sz val="14"/>
      <name val="Arial CE"/>
      <family val="0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 CE"/>
      <family val="2"/>
    </font>
    <font>
      <sz val="10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6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33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38" fontId="4" fillId="0" borderId="0" xfId="4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10" xfId="0" applyFont="1" applyFill="1" applyBorder="1" applyAlignment="1" quotePrefix="1">
      <alignment horizontal="right" vertical="center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8" fillId="0" borderId="0" xfId="63">
      <alignment/>
      <protection/>
    </xf>
    <xf numFmtId="185" fontId="8" fillId="0" borderId="0" xfId="42" applyNumberFormat="1" applyFont="1" applyAlignment="1">
      <alignment horizontal="right"/>
    </xf>
    <xf numFmtId="0" fontId="8" fillId="0" borderId="12" xfId="63" applyBorder="1" applyAlignment="1">
      <alignment horizontal="center"/>
      <protection/>
    </xf>
    <xf numFmtId="185" fontId="8" fillId="0" borderId="12" xfId="42" applyNumberFormat="1" applyFont="1" applyBorder="1" applyAlignment="1">
      <alignment horizontal="center"/>
    </xf>
    <xf numFmtId="0" fontId="10" fillId="0" borderId="12" xfId="63" applyFont="1" applyBorder="1">
      <alignment/>
      <protection/>
    </xf>
    <xf numFmtId="185" fontId="10" fillId="0" borderId="12" xfId="42" applyNumberFormat="1" applyFont="1" applyBorder="1" applyAlignment="1">
      <alignment/>
    </xf>
    <xf numFmtId="0" fontId="0" fillId="0" borderId="11" xfId="0" applyFont="1" applyFill="1" applyBorder="1" applyAlignment="1">
      <alignment horizontal="right"/>
    </xf>
    <xf numFmtId="185" fontId="8" fillId="0" borderId="12" xfId="42" applyNumberFormat="1" applyFont="1" applyBorder="1" applyAlignment="1">
      <alignment/>
    </xf>
    <xf numFmtId="0" fontId="10" fillId="0" borderId="0" xfId="63" applyFont="1">
      <alignment/>
      <protection/>
    </xf>
    <xf numFmtId="185" fontId="8" fillId="0" borderId="0" xfId="42" applyNumberFormat="1" applyFont="1" applyAlignment="1">
      <alignment/>
    </xf>
    <xf numFmtId="0" fontId="8" fillId="0" borderId="0" xfId="63" applyAlignment="1">
      <alignment horizontal="left"/>
      <protection/>
    </xf>
    <xf numFmtId="0" fontId="8" fillId="0" borderId="0" xfId="63" applyFill="1">
      <alignment/>
      <protection/>
    </xf>
    <xf numFmtId="0" fontId="8" fillId="0" borderId="12" xfId="63" applyFill="1" applyBorder="1">
      <alignment/>
      <protection/>
    </xf>
    <xf numFmtId="0" fontId="8" fillId="0" borderId="12" xfId="63" applyFill="1" applyBorder="1" applyAlignment="1">
      <alignment horizontal="left"/>
      <protection/>
    </xf>
    <xf numFmtId="0" fontId="8" fillId="0" borderId="12" xfId="63" applyFill="1" applyBorder="1" applyAlignment="1">
      <alignment horizontal="right"/>
      <protection/>
    </xf>
    <xf numFmtId="0" fontId="10" fillId="0" borderId="0" xfId="63" applyFont="1" applyFill="1">
      <alignment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38" fontId="11" fillId="0" borderId="10" xfId="40" applyNumberFormat="1" applyFont="1" applyFill="1" applyBorder="1" applyAlignment="1">
      <alignment horizontal="right" vertical="center"/>
    </xf>
    <xf numFmtId="38" fontId="12" fillId="0" borderId="10" xfId="40" applyNumberFormat="1" applyFont="1" applyFill="1" applyBorder="1" applyAlignment="1">
      <alignment horizontal="right" vertical="center"/>
    </xf>
    <xf numFmtId="38" fontId="12" fillId="0" borderId="10" xfId="40" applyNumberFormat="1" applyFont="1" applyFill="1" applyBorder="1" applyAlignment="1">
      <alignment horizontal="right" vertical="center"/>
    </xf>
    <xf numFmtId="38" fontId="12" fillId="0" borderId="10" xfId="40" applyNumberFormat="1" applyFont="1" applyFill="1" applyBorder="1" applyAlignment="1">
      <alignment vertical="center"/>
    </xf>
    <xf numFmtId="9" fontId="11" fillId="0" borderId="12" xfId="71" applyFont="1" applyFill="1" applyBorder="1" applyAlignment="1">
      <alignment/>
    </xf>
    <xf numFmtId="38" fontId="12" fillId="0" borderId="10" xfId="40" applyNumberFormat="1" applyFont="1" applyFill="1" applyBorder="1" applyAlignment="1">
      <alignment vertical="center"/>
    </xf>
    <xf numFmtId="38" fontId="12" fillId="0" borderId="12" xfId="40" applyNumberFormat="1" applyFont="1" applyFill="1" applyBorder="1" applyAlignment="1">
      <alignment vertical="center"/>
    </xf>
    <xf numFmtId="38" fontId="16" fillId="0" borderId="12" xfId="40" applyNumberFormat="1" applyFont="1" applyFill="1" applyBorder="1" applyAlignment="1">
      <alignment vertical="center" wrapText="1"/>
    </xf>
    <xf numFmtId="38" fontId="16" fillId="0" borderId="12" xfId="40" applyNumberFormat="1" applyFont="1" applyFill="1" applyBorder="1" applyAlignment="1">
      <alignment vertical="center"/>
    </xf>
    <xf numFmtId="38" fontId="16" fillId="0" borderId="12" xfId="40" applyNumberFormat="1" applyFont="1" applyFill="1" applyBorder="1" applyAlignment="1">
      <alignment horizontal="center" vertical="center"/>
    </xf>
    <xf numFmtId="38" fontId="16" fillId="0" borderId="12" xfId="40" applyNumberFormat="1" applyFont="1" applyFill="1" applyBorder="1" applyAlignment="1">
      <alignment horizontal="left" vertical="center" wrapText="1"/>
    </xf>
    <xf numFmtId="38" fontId="16" fillId="0" borderId="12" xfId="40" applyNumberFormat="1" applyFont="1" applyFill="1" applyBorder="1" applyAlignment="1">
      <alignment horizontal="right" vertical="center"/>
    </xf>
    <xf numFmtId="38" fontId="16" fillId="0" borderId="12" xfId="40" applyNumberFormat="1" applyFont="1" applyFill="1" applyBorder="1" applyAlignment="1">
      <alignment vertical="center"/>
    </xf>
    <xf numFmtId="38" fontId="16" fillId="0" borderId="12" xfId="40" applyNumberFormat="1" applyFont="1" applyFill="1" applyBorder="1" applyAlignment="1">
      <alignment horizontal="right" vertical="center" wrapText="1"/>
    </xf>
    <xf numFmtId="38" fontId="17" fillId="0" borderId="12" xfId="40" applyNumberFormat="1" applyFont="1" applyFill="1" applyBorder="1" applyAlignment="1">
      <alignment horizontal="center" vertical="center"/>
    </xf>
    <xf numFmtId="38" fontId="13" fillId="0" borderId="0" xfId="40" applyNumberFormat="1" applyFont="1" applyFill="1" applyAlignment="1">
      <alignment/>
    </xf>
    <xf numFmtId="38" fontId="13" fillId="0" borderId="0" xfId="40" applyNumberFormat="1" applyFont="1" applyFill="1" applyAlignment="1">
      <alignment horizontal="center"/>
    </xf>
    <xf numFmtId="38" fontId="13" fillId="0" borderId="0" xfId="40" applyNumberFormat="1" applyFont="1" applyFill="1" applyAlignment="1">
      <alignment horizontal="right"/>
    </xf>
    <xf numFmtId="38" fontId="14" fillId="0" borderId="0" xfId="40" applyNumberFormat="1" applyFont="1" applyFill="1" applyAlignment="1">
      <alignment horizontal="center"/>
    </xf>
    <xf numFmtId="38" fontId="14" fillId="0" borderId="0" xfId="40" applyNumberFormat="1" applyFont="1" applyFill="1" applyAlignment="1">
      <alignment/>
    </xf>
    <xf numFmtId="38" fontId="15" fillId="0" borderId="12" xfId="40" applyNumberFormat="1" applyFont="1" applyFill="1" applyBorder="1" applyAlignment="1">
      <alignment horizontal="center"/>
    </xf>
    <xf numFmtId="38" fontId="15" fillId="0" borderId="12" xfId="40" applyNumberFormat="1" applyFont="1" applyFill="1" applyBorder="1" applyAlignment="1">
      <alignment horizontal="center" vertical="center" wrapText="1"/>
    </xf>
    <xf numFmtId="38" fontId="13" fillId="0" borderId="12" xfId="40" applyNumberFormat="1" applyFont="1" applyFill="1" applyBorder="1" applyAlignment="1">
      <alignment/>
    </xf>
    <xf numFmtId="38" fontId="13" fillId="0" borderId="12" xfId="40" applyNumberFormat="1" applyFont="1" applyFill="1" applyBorder="1" applyAlignment="1">
      <alignment horizontal="center"/>
    </xf>
    <xf numFmtId="38" fontId="17" fillId="0" borderId="12" xfId="40" applyNumberFormat="1" applyFont="1" applyFill="1" applyBorder="1" applyAlignment="1">
      <alignment vertical="center"/>
    </xf>
    <xf numFmtId="38" fontId="17" fillId="0" borderId="12" xfId="40" applyNumberFormat="1" applyFont="1" applyFill="1" applyBorder="1" applyAlignment="1">
      <alignment horizontal="right" vertical="center"/>
    </xf>
    <xf numFmtId="38" fontId="14" fillId="0" borderId="12" xfId="4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 horizontal="right"/>
    </xf>
    <xf numFmtId="0" fontId="18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/>
    </xf>
    <xf numFmtId="185" fontId="14" fillId="0" borderId="12" xfId="42" applyNumberFormat="1" applyFont="1" applyFill="1" applyBorder="1" applyAlignment="1">
      <alignment/>
    </xf>
    <xf numFmtId="185" fontId="14" fillId="0" borderId="12" xfId="42" applyNumberFormat="1" applyFont="1" applyBorder="1" applyAlignment="1">
      <alignment/>
    </xf>
    <xf numFmtId="0" fontId="18" fillId="0" borderId="0" xfId="0" applyFont="1" applyAlignment="1">
      <alignment/>
    </xf>
    <xf numFmtId="0" fontId="14" fillId="0" borderId="12" xfId="0" applyFont="1" applyBorder="1" applyAlignment="1">
      <alignment horizontal="left"/>
    </xf>
    <xf numFmtId="9" fontId="14" fillId="0" borderId="12" xfId="71" applyFont="1" applyFill="1" applyBorder="1" applyAlignment="1">
      <alignment/>
    </xf>
    <xf numFmtId="9" fontId="14" fillId="0" borderId="12" xfId="71" applyFont="1" applyBorder="1" applyAlignment="1">
      <alignment/>
    </xf>
    <xf numFmtId="0" fontId="14" fillId="0" borderId="12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4" fillId="0" borderId="12" xfId="0" applyFont="1" applyBorder="1" applyAlignment="1">
      <alignment/>
    </xf>
    <xf numFmtId="0" fontId="18" fillId="0" borderId="12" xfId="0" applyFont="1" applyBorder="1" applyAlignment="1">
      <alignment horizontal="left"/>
    </xf>
    <xf numFmtId="185" fontId="18" fillId="0" borderId="12" xfId="0" applyNumberFormat="1" applyFont="1" applyFill="1" applyBorder="1" applyAlignment="1">
      <alignment horizontal="center" vertical="center"/>
    </xf>
    <xf numFmtId="185" fontId="14" fillId="0" borderId="0" xfId="0" applyNumberFormat="1" applyFont="1" applyAlignment="1">
      <alignment/>
    </xf>
    <xf numFmtId="185" fontId="18" fillId="0" borderId="0" xfId="0" applyNumberFormat="1" applyFont="1" applyAlignment="1">
      <alignment/>
    </xf>
    <xf numFmtId="9" fontId="18" fillId="0" borderId="12" xfId="7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9" fillId="0" borderId="0" xfId="62" applyFill="1">
      <alignment/>
      <protection/>
    </xf>
    <xf numFmtId="0" fontId="19" fillId="0" borderId="12" xfId="62" applyFill="1" applyBorder="1">
      <alignment/>
      <protection/>
    </xf>
    <xf numFmtId="0" fontId="20" fillId="0" borderId="12" xfId="62" applyFont="1" applyFill="1" applyBorder="1" applyAlignment="1">
      <alignment horizontal="center" vertical="top" wrapText="1"/>
      <protection/>
    </xf>
    <xf numFmtId="0" fontId="7" fillId="0" borderId="12" xfId="62" applyFont="1" applyFill="1" applyBorder="1" applyAlignment="1">
      <alignment horizontal="center" vertical="top" wrapText="1"/>
      <protection/>
    </xf>
    <xf numFmtId="0" fontId="7" fillId="0" borderId="12" xfId="62" applyFont="1" applyFill="1" applyBorder="1" applyAlignment="1">
      <alignment horizontal="left" vertical="top" wrapText="1"/>
      <protection/>
    </xf>
    <xf numFmtId="0" fontId="6" fillId="0" borderId="12" xfId="62" applyFont="1" applyFill="1" applyBorder="1" applyAlignment="1">
      <alignment horizontal="center" vertical="top" wrapText="1"/>
      <protection/>
    </xf>
    <xf numFmtId="0" fontId="6" fillId="0" borderId="12" xfId="62" applyFont="1" applyFill="1" applyBorder="1" applyAlignment="1">
      <alignment horizontal="left" vertical="top" wrapText="1"/>
      <protection/>
    </xf>
    <xf numFmtId="3" fontId="6" fillId="0" borderId="12" xfId="62" applyNumberFormat="1" applyFont="1" applyFill="1" applyBorder="1" applyAlignment="1">
      <alignment horizontal="right" vertical="top" wrapText="1"/>
      <protection/>
    </xf>
    <xf numFmtId="3" fontId="7" fillId="0" borderId="12" xfId="62" applyNumberFormat="1" applyFont="1" applyFill="1" applyBorder="1" applyAlignment="1">
      <alignment horizontal="right" vertical="top" wrapText="1"/>
      <protection/>
    </xf>
    <xf numFmtId="0" fontId="19" fillId="0" borderId="0" xfId="62" applyFill="1" applyBorder="1">
      <alignment/>
      <protection/>
    </xf>
    <xf numFmtId="0" fontId="2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0" fillId="0" borderId="12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3" fontId="7" fillId="0" borderId="12" xfId="0" applyNumberFormat="1" applyFont="1" applyBorder="1" applyAlignment="1">
      <alignment horizontal="righ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3" fontId="6" fillId="0" borderId="12" xfId="0" applyNumberFormat="1" applyFont="1" applyBorder="1" applyAlignment="1">
      <alignment horizontal="right" vertical="top" wrapText="1"/>
    </xf>
    <xf numFmtId="185" fontId="8" fillId="0" borderId="12" xfId="42" applyNumberFormat="1" applyFont="1" applyBorder="1" applyAlignment="1">
      <alignment horizontal="center" wrapText="1"/>
    </xf>
    <xf numFmtId="0" fontId="8" fillId="0" borderId="0" xfId="63" applyFont="1" applyAlignment="1">
      <alignment horizontal="center"/>
      <protection/>
    </xf>
    <xf numFmtId="0" fontId="8" fillId="0" borderId="12" xfId="63" applyFont="1" applyBorder="1" applyAlignment="1">
      <alignment horizontal="center"/>
      <protection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3" fontId="6" fillId="0" borderId="12" xfId="0" applyNumberFormat="1" applyFont="1" applyFill="1" applyBorder="1" applyAlignment="1">
      <alignment horizontal="right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 vertical="top" wrapText="1"/>
    </xf>
    <xf numFmtId="3" fontId="7" fillId="0" borderId="12" xfId="0" applyNumberFormat="1" applyFont="1" applyFill="1" applyBorder="1" applyAlignment="1">
      <alignment horizontal="right" vertical="top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0" fillId="0" borderId="12" xfId="62" applyFont="1" applyFill="1" applyBorder="1" applyAlignment="1">
      <alignment horizontal="center" vertical="center" wrapText="1"/>
      <protection/>
    </xf>
    <xf numFmtId="0" fontId="19" fillId="0" borderId="12" xfId="62" applyFill="1" applyBorder="1" applyAlignment="1">
      <alignment horizontal="center" vertical="center"/>
      <protection/>
    </xf>
    <xf numFmtId="0" fontId="19" fillId="0" borderId="0" xfId="62" applyFill="1" applyAlignment="1">
      <alignment horizontal="center" vertical="center"/>
      <protection/>
    </xf>
    <xf numFmtId="0" fontId="20" fillId="0" borderId="12" xfId="62" applyFont="1" applyFill="1" applyBorder="1" applyAlignment="1">
      <alignment horizontal="center" wrapText="1"/>
      <protection/>
    </xf>
    <xf numFmtId="0" fontId="10" fillId="0" borderId="12" xfId="63" applyFont="1" applyFill="1" applyBorder="1">
      <alignment/>
      <protection/>
    </xf>
    <xf numFmtId="0" fontId="8" fillId="0" borderId="0" xfId="63" applyAlignment="1">
      <alignment horizontal="center"/>
      <protection/>
    </xf>
    <xf numFmtId="10" fontId="13" fillId="0" borderId="0" xfId="71" applyNumberFormat="1" applyFont="1" applyFill="1" applyAlignment="1">
      <alignment horizontal="right"/>
    </xf>
    <xf numFmtId="10" fontId="15" fillId="0" borderId="12" xfId="71" applyNumberFormat="1" applyFont="1" applyFill="1" applyBorder="1" applyAlignment="1">
      <alignment horizontal="center"/>
    </xf>
    <xf numFmtId="10" fontId="15" fillId="0" borderId="12" xfId="71" applyNumberFormat="1" applyFont="1" applyFill="1" applyBorder="1" applyAlignment="1">
      <alignment horizontal="center" vertical="center" wrapText="1"/>
    </xf>
    <xf numFmtId="10" fontId="16" fillId="0" borderId="12" xfId="71" applyNumberFormat="1" applyFont="1" applyFill="1" applyBorder="1" applyAlignment="1">
      <alignment vertical="center"/>
    </xf>
    <xf numFmtId="10" fontId="14" fillId="0" borderId="0" xfId="71" applyNumberFormat="1" applyFont="1" applyFill="1" applyAlignment="1">
      <alignment/>
    </xf>
    <xf numFmtId="10" fontId="14" fillId="0" borderId="12" xfId="40" applyNumberFormat="1" applyFont="1" applyFill="1" applyBorder="1" applyAlignment="1">
      <alignment/>
    </xf>
    <xf numFmtId="10" fontId="14" fillId="0" borderId="12" xfId="71" applyNumberFormat="1" applyFont="1" applyFill="1" applyBorder="1" applyAlignment="1">
      <alignment/>
    </xf>
    <xf numFmtId="185" fontId="16" fillId="0" borderId="0" xfId="44" applyNumberFormat="1" applyFont="1" applyFill="1" applyAlignment="1">
      <alignment/>
    </xf>
    <xf numFmtId="185" fontId="16" fillId="0" borderId="0" xfId="44" applyNumberFormat="1" applyFont="1" applyFill="1" applyAlignment="1">
      <alignment horizontal="center"/>
    </xf>
    <xf numFmtId="0" fontId="22" fillId="0" borderId="0" xfId="0" applyFont="1" applyFill="1" applyAlignment="1">
      <alignment/>
    </xf>
    <xf numFmtId="185" fontId="16" fillId="0" borderId="0" xfId="44" applyNumberFormat="1" applyFont="1" applyFill="1" applyAlignment="1">
      <alignment horizontal="right"/>
    </xf>
    <xf numFmtId="185" fontId="16" fillId="0" borderId="12" xfId="44" applyNumberFormat="1" applyFont="1" applyFill="1" applyBorder="1" applyAlignment="1">
      <alignment horizontal="center"/>
    </xf>
    <xf numFmtId="185" fontId="17" fillId="0" borderId="12" xfId="44" applyNumberFormat="1" applyFont="1" applyFill="1" applyBorder="1" applyAlignment="1">
      <alignment horizontal="center"/>
    </xf>
    <xf numFmtId="185" fontId="17" fillId="0" borderId="12" xfId="44" applyNumberFormat="1" applyFont="1" applyFill="1" applyBorder="1" applyAlignment="1">
      <alignment horizontal="center" wrapText="1"/>
    </xf>
    <xf numFmtId="185" fontId="17" fillId="0" borderId="12" xfId="44" applyNumberFormat="1" applyFont="1" applyFill="1" applyBorder="1" applyAlignment="1">
      <alignment horizontal="center" vertical="center" wrapText="1"/>
    </xf>
    <xf numFmtId="185" fontId="16" fillId="0" borderId="12" xfId="44" applyNumberFormat="1" applyFont="1" applyFill="1" applyBorder="1" applyAlignment="1">
      <alignment/>
    </xf>
    <xf numFmtId="0" fontId="16" fillId="0" borderId="12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center" vertical="center" wrapText="1"/>
    </xf>
    <xf numFmtId="38" fontId="16" fillId="0" borderId="12" xfId="42" applyNumberFormat="1" applyFont="1" applyFill="1" applyBorder="1" applyAlignment="1">
      <alignment vertical="center"/>
    </xf>
    <xf numFmtId="10" fontId="16" fillId="0" borderId="12" xfId="71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10" fontId="16" fillId="0" borderId="12" xfId="42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38" fontId="17" fillId="0" borderId="12" xfId="42" applyNumberFormat="1" applyFont="1" applyFill="1" applyBorder="1" applyAlignment="1">
      <alignment vertical="center"/>
    </xf>
    <xf numFmtId="10" fontId="17" fillId="0" borderId="12" xfId="71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/>
    </xf>
    <xf numFmtId="185" fontId="23" fillId="0" borderId="12" xfId="42" applyNumberFormat="1" applyFont="1" applyFill="1" applyBorder="1" applyAlignment="1">
      <alignment/>
    </xf>
    <xf numFmtId="185" fontId="22" fillId="0" borderId="12" xfId="42" applyNumberFormat="1" applyFont="1" applyFill="1" applyBorder="1" applyAlignment="1">
      <alignment/>
    </xf>
    <xf numFmtId="189" fontId="23" fillId="0" borderId="12" xfId="71" applyNumberFormat="1" applyFont="1" applyFill="1" applyBorder="1" applyAlignment="1">
      <alignment/>
    </xf>
    <xf numFmtId="189" fontId="22" fillId="0" borderId="12" xfId="71" applyNumberFormat="1" applyFont="1" applyFill="1" applyBorder="1" applyAlignment="1">
      <alignment/>
    </xf>
    <xf numFmtId="10" fontId="23" fillId="0" borderId="12" xfId="71" applyNumberFormat="1" applyFont="1" applyFill="1" applyBorder="1" applyAlignment="1">
      <alignment/>
    </xf>
    <xf numFmtId="10" fontId="22" fillId="0" borderId="12" xfId="71" applyNumberFormat="1" applyFont="1" applyFill="1" applyBorder="1" applyAlignment="1">
      <alignment/>
    </xf>
    <xf numFmtId="0" fontId="23" fillId="0" borderId="10" xfId="0" applyFont="1" applyFill="1" applyBorder="1" applyAlignment="1">
      <alignment horizontal="left"/>
    </xf>
    <xf numFmtId="0" fontId="23" fillId="0" borderId="12" xfId="0" applyFont="1" applyFill="1" applyBorder="1" applyAlignment="1">
      <alignment/>
    </xf>
    <xf numFmtId="0" fontId="24" fillId="0" borderId="0" xfId="61" applyFont="1" applyFill="1">
      <alignment/>
      <protection/>
    </xf>
    <xf numFmtId="0" fontId="22" fillId="0" borderId="12" xfId="61" applyFont="1" applyFill="1" applyBorder="1" applyAlignment="1">
      <alignment horizontal="center" vertical="top" wrapText="1"/>
      <protection/>
    </xf>
    <xf numFmtId="0" fontId="22" fillId="0" borderId="14" xfId="61" applyFont="1" applyFill="1" applyBorder="1" applyAlignment="1">
      <alignment vertical="top" wrapText="1"/>
      <protection/>
    </xf>
    <xf numFmtId="0" fontId="23" fillId="0" borderId="12" xfId="61" applyFont="1" applyFill="1" applyBorder="1" applyAlignment="1">
      <alignment horizontal="center" vertical="top" wrapText="1"/>
      <protection/>
    </xf>
    <xf numFmtId="0" fontId="24" fillId="0" borderId="12" xfId="61" applyFont="1" applyFill="1" applyBorder="1">
      <alignment/>
      <protection/>
    </xf>
    <xf numFmtId="0" fontId="23" fillId="0" borderId="12" xfId="61" applyFont="1" applyFill="1" applyBorder="1" applyAlignment="1">
      <alignment horizontal="left" vertical="top" wrapText="1"/>
      <protection/>
    </xf>
    <xf numFmtId="3" fontId="23" fillId="0" borderId="12" xfId="61" applyNumberFormat="1" applyFont="1" applyFill="1" applyBorder="1" applyAlignment="1">
      <alignment horizontal="right" vertical="top" wrapText="1"/>
      <protection/>
    </xf>
    <xf numFmtId="0" fontId="22" fillId="0" borderId="12" xfId="61" applyFont="1" applyFill="1" applyBorder="1" applyAlignment="1">
      <alignment horizontal="left" vertical="top" wrapText="1"/>
      <protection/>
    </xf>
    <xf numFmtId="3" fontId="22" fillId="0" borderId="12" xfId="61" applyNumberFormat="1" applyFont="1" applyFill="1" applyBorder="1" applyAlignment="1">
      <alignment horizontal="right" vertical="top" wrapText="1"/>
      <protection/>
    </xf>
    <xf numFmtId="0" fontId="22" fillId="0" borderId="12" xfId="61" applyFont="1" applyFill="1" applyBorder="1" applyAlignment="1">
      <alignment vertical="top" wrapText="1"/>
      <protection/>
    </xf>
    <xf numFmtId="0" fontId="24" fillId="0" borderId="12" xfId="61" applyFont="1" applyFill="1" applyBorder="1" applyAlignment="1">
      <alignment horizontal="center"/>
      <protection/>
    </xf>
    <xf numFmtId="0" fontId="24" fillId="0" borderId="0" xfId="61" applyFont="1" applyFill="1" applyAlignment="1">
      <alignment horizontal="center"/>
      <protection/>
    </xf>
    <xf numFmtId="0" fontId="16" fillId="0" borderId="0" xfId="63" applyFont="1" applyFill="1">
      <alignment/>
      <protection/>
    </xf>
    <xf numFmtId="0" fontId="16" fillId="0" borderId="12" xfId="63" applyFont="1" applyFill="1" applyBorder="1" applyAlignment="1">
      <alignment horizontal="center"/>
      <protection/>
    </xf>
    <xf numFmtId="0" fontId="16" fillId="0" borderId="0" xfId="63" applyFont="1" applyFill="1" applyAlignment="1">
      <alignment horizontal="center"/>
      <protection/>
    </xf>
    <xf numFmtId="0" fontId="17" fillId="0" borderId="0" xfId="63" applyFont="1" applyFill="1" applyAlignment="1">
      <alignment horizontal="center"/>
      <protection/>
    </xf>
    <xf numFmtId="10" fontId="16" fillId="0" borderId="12" xfId="71" applyNumberFormat="1" applyFont="1" applyFill="1" applyBorder="1" applyAlignment="1">
      <alignment vertical="center"/>
    </xf>
    <xf numFmtId="0" fontId="16" fillId="0" borderId="12" xfId="63" applyFont="1" applyFill="1" applyBorder="1">
      <alignment/>
      <protection/>
    </xf>
    <xf numFmtId="0" fontId="17" fillId="0" borderId="12" xfId="0" applyFont="1" applyFill="1" applyBorder="1" applyAlignment="1">
      <alignment vertical="center" wrapText="1"/>
    </xf>
    <xf numFmtId="0" fontId="17" fillId="0" borderId="12" xfId="63" applyFont="1" applyFill="1" applyBorder="1">
      <alignment/>
      <protection/>
    </xf>
    <xf numFmtId="0" fontId="17" fillId="0" borderId="0" xfId="63" applyFont="1" applyFill="1">
      <alignment/>
      <protection/>
    </xf>
    <xf numFmtId="185" fontId="17" fillId="0" borderId="12" xfId="44" applyNumberFormat="1" applyFont="1" applyFill="1" applyBorder="1" applyAlignment="1">
      <alignment/>
    </xf>
    <xf numFmtId="10" fontId="17" fillId="0" borderId="12" xfId="71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7" fillId="0" borderId="0" xfId="63" applyFont="1" applyFill="1" applyBorder="1">
      <alignment/>
      <protection/>
    </xf>
    <xf numFmtId="0" fontId="23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/>
    </xf>
    <xf numFmtId="0" fontId="22" fillId="0" borderId="12" xfId="62" applyFont="1" applyFill="1" applyBorder="1" applyAlignment="1">
      <alignment horizontal="center" vertical="top" wrapText="1"/>
      <protection/>
    </xf>
    <xf numFmtId="0" fontId="24" fillId="0" borderId="12" xfId="62" applyFont="1" applyFill="1" applyBorder="1" applyAlignment="1">
      <alignment horizontal="center"/>
      <protection/>
    </xf>
    <xf numFmtId="0" fontId="24" fillId="0" borderId="0" xfId="62" applyFont="1" applyFill="1" applyAlignment="1">
      <alignment horizontal="center"/>
      <protection/>
    </xf>
    <xf numFmtId="0" fontId="24" fillId="0" borderId="0" xfId="62" applyFont="1" applyFill="1">
      <alignment/>
      <protection/>
    </xf>
    <xf numFmtId="0" fontId="23" fillId="0" borderId="12" xfId="62" applyFont="1" applyFill="1" applyBorder="1" applyAlignment="1">
      <alignment horizontal="center" vertical="top" wrapText="1"/>
      <protection/>
    </xf>
    <xf numFmtId="0" fontId="24" fillId="0" borderId="12" xfId="62" applyFont="1" applyFill="1" applyBorder="1">
      <alignment/>
      <protection/>
    </xf>
    <xf numFmtId="0" fontId="23" fillId="0" borderId="12" xfId="62" applyFont="1" applyFill="1" applyBorder="1" applyAlignment="1">
      <alignment horizontal="left" vertical="top" wrapText="1"/>
      <protection/>
    </xf>
    <xf numFmtId="3" fontId="23" fillId="0" borderId="12" xfId="62" applyNumberFormat="1" applyFont="1" applyFill="1" applyBorder="1" applyAlignment="1">
      <alignment horizontal="right" vertical="top" wrapText="1"/>
      <protection/>
    </xf>
    <xf numFmtId="0" fontId="22" fillId="0" borderId="12" xfId="62" applyFont="1" applyFill="1" applyBorder="1" applyAlignment="1">
      <alignment horizontal="left" vertical="top" wrapText="1"/>
      <protection/>
    </xf>
    <xf numFmtId="3" fontId="22" fillId="0" borderId="12" xfId="62" applyNumberFormat="1" applyFont="1" applyFill="1" applyBorder="1" applyAlignment="1">
      <alignment horizontal="right" vertical="top" wrapText="1"/>
      <protection/>
    </xf>
    <xf numFmtId="0" fontId="20" fillId="0" borderId="12" xfId="62" applyFont="1" applyFill="1" applyBorder="1" applyAlignment="1">
      <alignment horizontal="center" vertical="top" wrapText="1"/>
      <protection/>
    </xf>
    <xf numFmtId="0" fontId="19" fillId="0" borderId="12" xfId="62" applyFill="1" applyBorder="1" applyAlignment="1">
      <alignment horizontal="center"/>
      <protection/>
    </xf>
    <xf numFmtId="0" fontId="19" fillId="0" borderId="0" xfId="62" applyFill="1" applyAlignment="1">
      <alignment horizontal="center"/>
      <protection/>
    </xf>
    <xf numFmtId="0" fontId="6" fillId="0" borderId="12" xfId="62" applyFont="1" applyFill="1" applyBorder="1" applyAlignment="1">
      <alignment horizontal="center" vertical="top" wrapText="1"/>
      <protection/>
    </xf>
    <xf numFmtId="0" fontId="6" fillId="0" borderId="12" xfId="62" applyFont="1" applyFill="1" applyBorder="1" applyAlignment="1">
      <alignment horizontal="left" vertical="top" wrapText="1"/>
      <protection/>
    </xf>
    <xf numFmtId="3" fontId="6" fillId="0" borderId="12" xfId="62" applyNumberFormat="1" applyFont="1" applyFill="1" applyBorder="1" applyAlignment="1">
      <alignment horizontal="right" vertical="top" wrapText="1"/>
      <protection/>
    </xf>
    <xf numFmtId="0" fontId="7" fillId="0" borderId="12" xfId="62" applyFont="1" applyFill="1" applyBorder="1" applyAlignment="1">
      <alignment horizontal="center" vertical="top" wrapText="1"/>
      <protection/>
    </xf>
    <xf numFmtId="0" fontId="7" fillId="0" borderId="12" xfId="62" applyFont="1" applyFill="1" applyBorder="1" applyAlignment="1">
      <alignment horizontal="left" vertical="top" wrapText="1"/>
      <protection/>
    </xf>
    <xf numFmtId="3" fontId="7" fillId="0" borderId="12" xfId="62" applyNumberFormat="1" applyFont="1" applyFill="1" applyBorder="1" applyAlignment="1">
      <alignment horizontal="right" vertical="top" wrapText="1"/>
      <protection/>
    </xf>
    <xf numFmtId="0" fontId="22" fillId="0" borderId="12" xfId="62" applyFont="1" applyFill="1" applyBorder="1" applyAlignment="1">
      <alignment vertical="top" wrapText="1"/>
      <protection/>
    </xf>
    <xf numFmtId="0" fontId="24" fillId="0" borderId="12" xfId="62" applyFont="1" applyFill="1" applyBorder="1" applyAlignment="1">
      <alignment/>
      <protection/>
    </xf>
    <xf numFmtId="38" fontId="15" fillId="0" borderId="10" xfId="40" applyNumberFormat="1" applyFont="1" applyFill="1" applyBorder="1" applyAlignment="1">
      <alignment horizontal="center"/>
    </xf>
    <xf numFmtId="38" fontId="15" fillId="0" borderId="11" xfId="40" applyNumberFormat="1" applyFont="1" applyFill="1" applyBorder="1" applyAlignment="1">
      <alignment horizontal="center"/>
    </xf>
    <xf numFmtId="38" fontId="15" fillId="0" borderId="13" xfId="40" applyNumberFormat="1" applyFont="1" applyFill="1" applyBorder="1" applyAlignment="1">
      <alignment horizontal="center"/>
    </xf>
    <xf numFmtId="38" fontId="15" fillId="0" borderId="14" xfId="40" applyNumberFormat="1" applyFont="1" applyFill="1" applyBorder="1" applyAlignment="1">
      <alignment horizontal="center" vertical="center" wrapText="1"/>
    </xf>
    <xf numFmtId="38" fontId="15" fillId="0" borderId="15" xfId="40" applyNumberFormat="1" applyFont="1" applyFill="1" applyBorder="1" applyAlignment="1">
      <alignment horizontal="center" vertical="center"/>
    </xf>
    <xf numFmtId="38" fontId="15" fillId="0" borderId="16" xfId="40" applyNumberFormat="1" applyFont="1" applyFill="1" applyBorder="1" applyAlignment="1">
      <alignment horizontal="center" vertical="center"/>
    </xf>
    <xf numFmtId="38" fontId="17" fillId="0" borderId="10" xfId="40" applyNumberFormat="1" applyFont="1" applyFill="1" applyBorder="1" applyAlignment="1">
      <alignment horizontal="center" vertical="center" wrapText="1"/>
    </xf>
    <xf numFmtId="38" fontId="17" fillId="0" borderId="13" xfId="4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38" fontId="11" fillId="0" borderId="10" xfId="40" applyNumberFormat="1" applyFont="1" applyFill="1" applyBorder="1" applyAlignment="1">
      <alignment horizontal="right" vertical="center"/>
    </xf>
    <xf numFmtId="38" fontId="11" fillId="0" borderId="11" xfId="40" applyNumberFormat="1" applyFont="1" applyFill="1" applyBorder="1" applyAlignment="1">
      <alignment horizontal="right" vertical="center"/>
    </xf>
    <xf numFmtId="38" fontId="11" fillId="0" borderId="13" xfId="40" applyNumberFormat="1" applyFont="1" applyFill="1" applyBorder="1" applyAlignment="1">
      <alignment horizontal="right" vertical="center"/>
    </xf>
    <xf numFmtId="38" fontId="12" fillId="0" borderId="10" xfId="40" applyNumberFormat="1" applyFont="1" applyFill="1" applyBorder="1" applyAlignment="1">
      <alignment horizontal="right" vertical="center"/>
    </xf>
    <xf numFmtId="38" fontId="12" fillId="0" borderId="11" xfId="40" applyNumberFormat="1" applyFont="1" applyFill="1" applyBorder="1" applyAlignment="1">
      <alignment horizontal="right" vertical="center"/>
    </xf>
    <xf numFmtId="38" fontId="12" fillId="0" borderId="13" xfId="40" applyNumberFormat="1" applyFont="1" applyFill="1" applyBorder="1" applyAlignment="1">
      <alignment horizontal="right" vertical="center"/>
    </xf>
    <xf numFmtId="38" fontId="12" fillId="0" borderId="14" xfId="40" applyNumberFormat="1" applyFont="1" applyFill="1" applyBorder="1" applyAlignment="1">
      <alignment horizontal="center" vertical="center"/>
    </xf>
    <xf numFmtId="38" fontId="12" fillId="0" borderId="15" xfId="40" applyNumberFormat="1" applyFont="1" applyFill="1" applyBorder="1" applyAlignment="1">
      <alignment horizontal="center" vertical="center"/>
    </xf>
    <xf numFmtId="38" fontId="12" fillId="0" borderId="16" xfId="4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38" fontId="11" fillId="0" borderId="10" xfId="40" applyNumberFormat="1" applyFont="1" applyFill="1" applyBorder="1" applyAlignment="1">
      <alignment horizontal="right" vertical="center"/>
    </xf>
    <xf numFmtId="38" fontId="11" fillId="0" borderId="11" xfId="40" applyNumberFormat="1" applyFont="1" applyFill="1" applyBorder="1" applyAlignment="1">
      <alignment horizontal="right" vertical="center"/>
    </xf>
    <xf numFmtId="38" fontId="11" fillId="0" borderId="13" xfId="40" applyNumberFormat="1" applyFont="1" applyFill="1" applyBorder="1" applyAlignment="1">
      <alignment horizontal="right" vertical="center"/>
    </xf>
    <xf numFmtId="181" fontId="4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38" fontId="6" fillId="0" borderId="10" xfId="40" applyNumberFormat="1" applyFont="1" applyFill="1" applyBorder="1" applyAlignment="1">
      <alignment horizontal="center" vertical="center" wrapText="1"/>
    </xf>
    <xf numFmtId="38" fontId="6" fillId="0" borderId="11" xfId="40" applyNumberFormat="1" applyFont="1" applyFill="1" applyBorder="1" applyAlignment="1">
      <alignment horizontal="center" vertical="center"/>
    </xf>
    <xf numFmtId="38" fontId="6" fillId="0" borderId="13" xfId="40" applyNumberFormat="1" applyFont="1" applyFill="1" applyBorder="1" applyAlignment="1">
      <alignment horizontal="center" vertical="center"/>
    </xf>
    <xf numFmtId="38" fontId="12" fillId="0" borderId="10" xfId="40" applyNumberFormat="1" applyFont="1" applyFill="1" applyBorder="1" applyAlignment="1">
      <alignment horizontal="right" vertical="center"/>
    </xf>
    <xf numFmtId="38" fontId="12" fillId="0" borderId="11" xfId="40" applyNumberFormat="1" applyFont="1" applyFill="1" applyBorder="1" applyAlignment="1">
      <alignment horizontal="right" vertical="center"/>
    </xf>
    <xf numFmtId="38" fontId="12" fillId="0" borderId="13" xfId="4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 quotePrefix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horizontal="right" vertical="center"/>
    </xf>
    <xf numFmtId="0" fontId="4" fillId="0" borderId="13" xfId="0" applyFont="1" applyFill="1" applyBorder="1" applyAlignment="1" quotePrefix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quotePrefix="1">
      <alignment vertical="center"/>
    </xf>
    <xf numFmtId="0" fontId="5" fillId="0" borderId="13" xfId="0" applyFont="1" applyFill="1" applyBorder="1" applyAlignment="1">
      <alignment vertical="center"/>
    </xf>
    <xf numFmtId="16" fontId="4" fillId="0" borderId="10" xfId="0" applyNumberFormat="1" applyFont="1" applyFill="1" applyBorder="1" applyAlignment="1" quotePrefix="1">
      <alignment vertical="center"/>
    </xf>
    <xf numFmtId="0" fontId="6" fillId="0" borderId="10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right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9" fontId="12" fillId="0" borderId="14" xfId="71" applyFont="1" applyFill="1" applyBorder="1" applyAlignment="1">
      <alignment horizontal="right" vertical="center"/>
    </xf>
    <xf numFmtId="9" fontId="12" fillId="0" borderId="15" xfId="71" applyFont="1" applyFill="1" applyBorder="1" applyAlignment="1">
      <alignment horizontal="right" vertical="center"/>
    </xf>
    <xf numFmtId="9" fontId="12" fillId="0" borderId="16" xfId="71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0" fillId="0" borderId="0" xfId="62" applyFont="1" applyFill="1" applyAlignment="1">
      <alignment horizontal="center" vertical="top" wrapText="1"/>
      <protection/>
    </xf>
    <xf numFmtId="0" fontId="19" fillId="0" borderId="0" xfId="62" applyFill="1">
      <alignment/>
      <protection/>
    </xf>
    <xf numFmtId="0" fontId="7" fillId="0" borderId="14" xfId="62" applyFont="1" applyFill="1" applyBorder="1" applyAlignment="1">
      <alignment horizontal="center" vertical="top" wrapText="1"/>
      <protection/>
    </xf>
    <xf numFmtId="0" fontId="7" fillId="0" borderId="16" xfId="62" applyFont="1" applyFill="1" applyBorder="1" applyAlignment="1">
      <alignment horizontal="center" vertical="top" wrapText="1"/>
      <protection/>
    </xf>
    <xf numFmtId="0" fontId="10" fillId="0" borderId="14" xfId="63" applyFont="1" applyBorder="1" applyAlignment="1">
      <alignment horizontal="center" vertical="center"/>
      <protection/>
    </xf>
    <xf numFmtId="0" fontId="10" fillId="0" borderId="16" xfId="63" applyFont="1" applyBorder="1" applyAlignment="1">
      <alignment horizontal="center" vertical="center"/>
      <protection/>
    </xf>
    <xf numFmtId="0" fontId="10" fillId="0" borderId="12" xfId="63" applyFont="1" applyFill="1" applyBorder="1" applyAlignment="1">
      <alignment horizontal="center"/>
      <protection/>
    </xf>
    <xf numFmtId="0" fontId="8" fillId="0" borderId="12" xfId="63" applyFill="1" applyBorder="1" applyAlignment="1">
      <alignment horizontal="left" wrapText="1"/>
      <protection/>
    </xf>
    <xf numFmtId="0" fontId="8" fillId="0" borderId="12" xfId="63" applyFont="1" applyFill="1" applyBorder="1" applyAlignment="1">
      <alignment horizontal="left" vertical="center" wrapText="1"/>
      <protection/>
    </xf>
    <xf numFmtId="0" fontId="10" fillId="0" borderId="14" xfId="63" applyFont="1" applyFill="1" applyBorder="1" applyAlignment="1">
      <alignment horizontal="center" vertical="center"/>
      <protection/>
    </xf>
    <xf numFmtId="0" fontId="10" fillId="0" borderId="16" xfId="63" applyFont="1" applyFill="1" applyBorder="1" applyAlignment="1">
      <alignment horizontal="center" vertical="center"/>
      <protection/>
    </xf>
    <xf numFmtId="0" fontId="10" fillId="0" borderId="12" xfId="63" applyFont="1" applyFill="1" applyBorder="1" applyAlignment="1">
      <alignment horizontal="left" vertical="center"/>
      <protection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38" fontId="17" fillId="0" borderId="0" xfId="42" applyNumberFormat="1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3 2" xfId="44"/>
    <cellStyle name="Figyelmezteté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Normál 2" xfId="59"/>
    <cellStyle name="Normál 3" xfId="60"/>
    <cellStyle name="Normál 3 2" xfId="61"/>
    <cellStyle name="Normál 4" xfId="62"/>
    <cellStyle name="Normál_2012.évi ktgvetés mellékleteti1" xfId="63"/>
    <cellStyle name="Normal_KARSZJ3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.%20Hivatal%20z&#225;rsz&#225;mad&#225;s-mell&#233;klete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4.%20&#211;voda%20z&#225;rsz&#225;mad&#225;s-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m.bevétel-kiadások alakulása"/>
      <sheetName val="2.m.kiadások"/>
      <sheetName val="3.m.Hivatal mérleg"/>
      <sheetName val="4.m.Hivatal maradvány kimutatás"/>
      <sheetName val="5.m.Hivatal eredmény kimutatás"/>
    </sheetNames>
    <sheetDataSet>
      <sheetData sheetId="1">
        <row r="16">
          <cell r="F16">
            <v>20424</v>
          </cell>
          <cell r="G16">
            <v>5536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M.Óvoda bevételek-kiadások"/>
      <sheetName val="2.M.Óvoda-kiadások"/>
      <sheetName val="3.M.Óvoda-mérleg"/>
      <sheetName val="4.M. Óvoda maradvány kimutatás"/>
      <sheetName val="5.M. Óvoda-eredmény kimutatás"/>
    </sheetNames>
    <sheetDataSet>
      <sheetData sheetId="1">
        <row r="18">
          <cell r="F18">
            <v>17216</v>
          </cell>
          <cell r="G18">
            <v>4685</v>
          </cell>
          <cell r="H18">
            <v>3244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view="pageLayout" workbookViewId="0" topLeftCell="G1">
      <selection activeCell="D1" sqref="D1"/>
    </sheetView>
  </sheetViews>
  <sheetFormatPr defaultColWidth="9.00390625" defaultRowHeight="12.75"/>
  <cols>
    <col min="1" max="1" width="6.875" style="52" bestFit="1" customWidth="1"/>
    <col min="2" max="2" width="13.75390625" style="51" bestFit="1" customWidth="1"/>
    <col min="3" max="3" width="99.375" style="52" bestFit="1" customWidth="1"/>
    <col min="4" max="6" width="14.875" style="52" bestFit="1" customWidth="1"/>
    <col min="7" max="7" width="12.625" style="128" customWidth="1"/>
    <col min="8" max="8" width="13.75390625" style="51" bestFit="1" customWidth="1"/>
    <col min="9" max="9" width="55.75390625" style="52" bestFit="1" customWidth="1"/>
    <col min="10" max="12" width="14.875" style="52" bestFit="1" customWidth="1"/>
    <col min="13" max="13" width="12.25390625" style="128" bestFit="1" customWidth="1"/>
    <col min="14" max="16384" width="9.125" style="52" customWidth="1"/>
  </cols>
  <sheetData>
    <row r="1" spans="1:13" ht="18.75">
      <c r="A1" s="48"/>
      <c r="B1" s="49"/>
      <c r="C1" s="48"/>
      <c r="D1" s="50"/>
      <c r="E1" s="50"/>
      <c r="F1" s="50"/>
      <c r="G1" s="124"/>
      <c r="J1" s="50"/>
      <c r="K1" s="50"/>
      <c r="L1" s="50"/>
      <c r="M1" s="124" t="s">
        <v>0</v>
      </c>
    </row>
    <row r="2" spans="1:13" ht="18.75">
      <c r="A2" s="218" t="s">
        <v>173</v>
      </c>
      <c r="B2" s="53" t="s">
        <v>1</v>
      </c>
      <c r="C2" s="53" t="s">
        <v>2</v>
      </c>
      <c r="D2" s="53" t="s">
        <v>3</v>
      </c>
      <c r="E2" s="53" t="s">
        <v>4</v>
      </c>
      <c r="F2" s="53" t="s">
        <v>5</v>
      </c>
      <c r="G2" s="125" t="s">
        <v>6</v>
      </c>
      <c r="H2" s="53" t="s">
        <v>7</v>
      </c>
      <c r="I2" s="53" t="s">
        <v>8</v>
      </c>
      <c r="J2" s="53" t="s">
        <v>9</v>
      </c>
      <c r="K2" s="53" t="s">
        <v>10</v>
      </c>
      <c r="L2" s="53" t="s">
        <v>292</v>
      </c>
      <c r="M2" s="125" t="s">
        <v>320</v>
      </c>
    </row>
    <row r="3" spans="1:10" ht="18.75">
      <c r="A3" s="219"/>
      <c r="B3" s="215" t="s">
        <v>305</v>
      </c>
      <c r="C3" s="216"/>
      <c r="D3" s="216"/>
      <c r="E3" s="216"/>
      <c r="F3" s="216"/>
      <c r="G3" s="217"/>
      <c r="H3" s="215" t="s">
        <v>306</v>
      </c>
      <c r="I3" s="216"/>
      <c r="J3" s="217"/>
    </row>
    <row r="4" spans="1:13" ht="58.5" customHeight="1">
      <c r="A4" s="220"/>
      <c r="B4" s="53" t="s">
        <v>39</v>
      </c>
      <c r="C4" s="53" t="s">
        <v>66</v>
      </c>
      <c r="D4" s="54" t="s">
        <v>367</v>
      </c>
      <c r="E4" s="54" t="s">
        <v>368</v>
      </c>
      <c r="F4" s="54" t="s">
        <v>340</v>
      </c>
      <c r="G4" s="126" t="s">
        <v>363</v>
      </c>
      <c r="H4" s="53" t="s">
        <v>39</v>
      </c>
      <c r="I4" s="53" t="s">
        <v>66</v>
      </c>
      <c r="J4" s="54" t="s">
        <v>367</v>
      </c>
      <c r="K4" s="54" t="s">
        <v>369</v>
      </c>
      <c r="L4" s="54" t="s">
        <v>340</v>
      </c>
      <c r="M4" s="126" t="s">
        <v>366</v>
      </c>
    </row>
    <row r="5" spans="1:13" ht="26.25" customHeight="1">
      <c r="A5" s="55">
        <v>1</v>
      </c>
      <c r="B5" s="56" t="s">
        <v>68</v>
      </c>
      <c r="C5" s="40" t="s">
        <v>67</v>
      </c>
      <c r="D5" s="41">
        <f>SUM('2.M.Önkorm.bevételek'!AM4:AP4)</f>
        <v>50111.735</v>
      </c>
      <c r="E5" s="41">
        <v>50112</v>
      </c>
      <c r="F5" s="41">
        <v>50112</v>
      </c>
      <c r="G5" s="127">
        <f>SUM(F5/E5)</f>
        <v>1</v>
      </c>
      <c r="H5" s="42" t="s">
        <v>267</v>
      </c>
      <c r="I5" s="43" t="s">
        <v>307</v>
      </c>
      <c r="J5" s="44">
        <v>14299</v>
      </c>
      <c r="K5" s="44">
        <v>16518</v>
      </c>
      <c r="L5" s="44">
        <v>16419</v>
      </c>
      <c r="M5" s="127">
        <f aca="true" t="shared" si="0" ref="M5:M12">SUM(L5/K5)</f>
        <v>0.9940065383218307</v>
      </c>
    </row>
    <row r="6" spans="1:13" ht="26.25" customHeight="1">
      <c r="A6" s="55">
        <v>2</v>
      </c>
      <c r="B6" s="56" t="s">
        <v>70</v>
      </c>
      <c r="C6" s="40" t="s">
        <v>69</v>
      </c>
      <c r="D6" s="41">
        <f>SUM('2.M.Önkorm.bevételek'!AM13:AP13)</f>
        <v>27398.72</v>
      </c>
      <c r="E6" s="41">
        <v>27399</v>
      </c>
      <c r="F6" s="41">
        <v>27399</v>
      </c>
      <c r="G6" s="127">
        <f aca="true" t="shared" si="1" ref="G6:G20">SUM(F6/E6)</f>
        <v>1</v>
      </c>
      <c r="H6" s="42" t="s">
        <v>268</v>
      </c>
      <c r="I6" s="43" t="s">
        <v>314</v>
      </c>
      <c r="J6" s="44">
        <v>3321</v>
      </c>
      <c r="K6" s="44">
        <v>3756</v>
      </c>
      <c r="L6" s="44">
        <v>3713</v>
      </c>
      <c r="M6" s="127">
        <f t="shared" si="0"/>
        <v>0.9885516506922257</v>
      </c>
    </row>
    <row r="7" spans="1:13" ht="26.25" customHeight="1">
      <c r="A7" s="55">
        <v>3</v>
      </c>
      <c r="B7" s="56" t="s">
        <v>72</v>
      </c>
      <c r="C7" s="40" t="s">
        <v>71</v>
      </c>
      <c r="D7" s="41">
        <f>SUM('2.M.Önkorm.bevételek'!AM23:AP23)</f>
        <v>13328.281</v>
      </c>
      <c r="E7" s="41">
        <v>12946</v>
      </c>
      <c r="F7" s="41">
        <v>12946</v>
      </c>
      <c r="G7" s="127">
        <f t="shared" si="1"/>
        <v>1</v>
      </c>
      <c r="H7" s="42" t="s">
        <v>269</v>
      </c>
      <c r="I7" s="43" t="s">
        <v>308</v>
      </c>
      <c r="J7" s="44">
        <v>38879</v>
      </c>
      <c r="K7" s="44">
        <v>37437</v>
      </c>
      <c r="L7" s="44">
        <v>34331</v>
      </c>
      <c r="M7" s="127">
        <f t="shared" si="0"/>
        <v>0.9170339503699548</v>
      </c>
    </row>
    <row r="8" spans="1:13" ht="26.25" customHeight="1">
      <c r="A8" s="55">
        <v>4</v>
      </c>
      <c r="B8" s="56" t="s">
        <v>74</v>
      </c>
      <c r="C8" s="40" t="s">
        <v>73</v>
      </c>
      <c r="D8" s="41">
        <f>SUM('2.M.Önkorm.bevételek'!AM34:AP34)</f>
        <v>1451.22</v>
      </c>
      <c r="E8" s="41">
        <v>1451</v>
      </c>
      <c r="F8" s="41">
        <v>1451</v>
      </c>
      <c r="G8" s="127">
        <f t="shared" si="1"/>
        <v>1</v>
      </c>
      <c r="H8" s="42" t="s">
        <v>270</v>
      </c>
      <c r="I8" s="40" t="s">
        <v>42</v>
      </c>
      <c r="J8" s="44">
        <v>4269</v>
      </c>
      <c r="K8" s="44">
        <v>4338</v>
      </c>
      <c r="L8" s="44">
        <v>3598</v>
      </c>
      <c r="M8" s="127">
        <f t="shared" si="0"/>
        <v>0.8294144767173813</v>
      </c>
    </row>
    <row r="9" spans="1:13" ht="26.25" customHeight="1">
      <c r="A9" s="55">
        <v>5</v>
      </c>
      <c r="B9" s="56" t="s">
        <v>76</v>
      </c>
      <c r="C9" s="40" t="s">
        <v>75</v>
      </c>
      <c r="D9" s="41">
        <f>SUM('2.M.Önkorm.bevételek'!AM36:AP36)</f>
        <v>549.9</v>
      </c>
      <c r="E9" s="41">
        <v>986</v>
      </c>
      <c r="F9" s="41">
        <v>986</v>
      </c>
      <c r="G9" s="127">
        <f t="shared" si="1"/>
        <v>1</v>
      </c>
      <c r="H9" s="42" t="s">
        <v>271</v>
      </c>
      <c r="I9" s="45" t="s">
        <v>41</v>
      </c>
      <c r="J9" s="44">
        <v>5711</v>
      </c>
      <c r="K9" s="44">
        <v>10382</v>
      </c>
      <c r="L9" s="44">
        <v>9982</v>
      </c>
      <c r="M9" s="127">
        <f t="shared" si="0"/>
        <v>0.9614717780774418</v>
      </c>
    </row>
    <row r="10" spans="1:13" ht="26.25" customHeight="1">
      <c r="A10" s="55">
        <v>6</v>
      </c>
      <c r="B10" s="56" t="s">
        <v>78</v>
      </c>
      <c r="C10" s="40" t="s">
        <v>364</v>
      </c>
      <c r="D10" s="41"/>
      <c r="E10" s="41">
        <v>2180</v>
      </c>
      <c r="F10" s="41">
        <v>2180</v>
      </c>
      <c r="G10" s="127">
        <f t="shared" si="1"/>
        <v>1</v>
      </c>
      <c r="H10" s="42" t="s">
        <v>272</v>
      </c>
      <c r="I10" s="45" t="s">
        <v>312</v>
      </c>
      <c r="J10" s="44">
        <v>0</v>
      </c>
      <c r="K10" s="44">
        <v>1256</v>
      </c>
      <c r="L10" s="44">
        <v>1256</v>
      </c>
      <c r="M10" s="127">
        <f t="shared" si="0"/>
        <v>1</v>
      </c>
    </row>
    <row r="11" spans="1:13" ht="26.25" customHeight="1">
      <c r="A11" s="55">
        <v>7</v>
      </c>
      <c r="B11" s="56" t="s">
        <v>89</v>
      </c>
      <c r="C11" s="40" t="s">
        <v>88</v>
      </c>
      <c r="D11" s="41">
        <f>SUM('2.M.Önkorm.bevételek'!AM55:AP55)</f>
        <v>7336.485</v>
      </c>
      <c r="E11" s="41">
        <v>9395</v>
      </c>
      <c r="F11" s="41">
        <v>9380</v>
      </c>
      <c r="G11" s="127">
        <f t="shared" si="1"/>
        <v>0.9984034060670569</v>
      </c>
      <c r="H11" s="42" t="s">
        <v>273</v>
      </c>
      <c r="I11" s="45" t="s">
        <v>313</v>
      </c>
      <c r="J11" s="44">
        <v>667</v>
      </c>
      <c r="K11" s="44">
        <v>127</v>
      </c>
      <c r="L11" s="44">
        <v>127</v>
      </c>
      <c r="M11" s="127">
        <f t="shared" si="0"/>
        <v>1</v>
      </c>
    </row>
    <row r="12" spans="1:13" ht="26.25" customHeight="1">
      <c r="A12" s="55">
        <v>8</v>
      </c>
      <c r="B12" s="56" t="s">
        <v>120</v>
      </c>
      <c r="C12" s="40" t="s">
        <v>106</v>
      </c>
      <c r="D12" s="41">
        <f>SUM('2.M.Önkorm.bevételek'!AM77:AP77)</f>
        <v>5171</v>
      </c>
      <c r="E12" s="41">
        <v>5292</v>
      </c>
      <c r="F12" s="41">
        <v>5291</v>
      </c>
      <c r="G12" s="127">
        <f t="shared" si="1"/>
        <v>0.9998110355253212</v>
      </c>
      <c r="H12" s="42" t="s">
        <v>274</v>
      </c>
      <c r="I12" s="45" t="s">
        <v>40</v>
      </c>
      <c r="J12" s="44">
        <v>64504</v>
      </c>
      <c r="K12" s="44">
        <v>69562</v>
      </c>
      <c r="L12" s="44">
        <v>62569</v>
      </c>
      <c r="M12" s="127">
        <f t="shared" si="0"/>
        <v>0.8994709755326183</v>
      </c>
    </row>
    <row r="13" spans="1:13" ht="26.25" customHeight="1">
      <c r="A13" s="55">
        <v>9</v>
      </c>
      <c r="B13" s="56" t="s">
        <v>117</v>
      </c>
      <c r="C13" s="40" t="s">
        <v>310</v>
      </c>
      <c r="D13" s="41">
        <f>SUM('2.M.Önkorm.bevételek'!AM90:AP90)</f>
        <v>15300</v>
      </c>
      <c r="E13" s="41">
        <v>17513</v>
      </c>
      <c r="F13" s="41">
        <v>17514</v>
      </c>
      <c r="G13" s="127">
        <f t="shared" si="1"/>
        <v>1.0000571004396734</v>
      </c>
      <c r="H13" s="42" t="s">
        <v>612</v>
      </c>
      <c r="I13" s="45" t="s">
        <v>65</v>
      </c>
      <c r="J13" s="44">
        <v>69491</v>
      </c>
      <c r="K13" s="44">
        <v>75731</v>
      </c>
      <c r="L13" s="44"/>
      <c r="M13" s="127"/>
    </row>
    <row r="14" spans="1:13" ht="26.25" customHeight="1">
      <c r="A14" s="55">
        <v>10</v>
      </c>
      <c r="B14" s="56" t="s">
        <v>126</v>
      </c>
      <c r="C14" s="40" t="s">
        <v>365</v>
      </c>
      <c r="D14" s="41"/>
      <c r="E14" s="41">
        <v>199</v>
      </c>
      <c r="F14" s="41">
        <v>199</v>
      </c>
      <c r="G14" s="127">
        <f t="shared" si="1"/>
        <v>1</v>
      </c>
      <c r="H14" s="59"/>
      <c r="I14" s="59"/>
      <c r="J14" s="59"/>
      <c r="K14" s="59"/>
      <c r="L14" s="59"/>
      <c r="M14" s="129"/>
    </row>
    <row r="15" spans="1:13" ht="26.25" customHeight="1">
      <c r="A15" s="55">
        <v>11</v>
      </c>
      <c r="B15" s="56" t="s">
        <v>146</v>
      </c>
      <c r="C15" s="40" t="s">
        <v>311</v>
      </c>
      <c r="D15" s="41">
        <f>SUM('2.M.Önkorm.bevételek'!AM106:AP106)</f>
        <v>12171.054</v>
      </c>
      <c r="E15" s="41">
        <v>17987</v>
      </c>
      <c r="F15" s="41">
        <v>17808</v>
      </c>
      <c r="G15" s="127">
        <f t="shared" si="1"/>
        <v>0.9900483682659699</v>
      </c>
      <c r="H15" s="59"/>
      <c r="I15" s="59"/>
      <c r="J15" s="59"/>
      <c r="K15" s="59"/>
      <c r="L15" s="59"/>
      <c r="M15" s="130"/>
    </row>
    <row r="16" spans="1:13" ht="26.25" customHeight="1">
      <c r="A16" s="55">
        <v>12</v>
      </c>
      <c r="B16" s="56" t="s">
        <v>157</v>
      </c>
      <c r="C16" s="40" t="s">
        <v>303</v>
      </c>
      <c r="D16" s="41">
        <f>SUM('2.M.Önkorm.bevételek'!AM112:AP112)</f>
        <v>0</v>
      </c>
      <c r="E16" s="41">
        <v>1630</v>
      </c>
      <c r="F16" s="41">
        <v>1630</v>
      </c>
      <c r="G16" s="127">
        <f t="shared" si="1"/>
        <v>1</v>
      </c>
      <c r="H16" s="59"/>
      <c r="I16" s="59"/>
      <c r="J16" s="59"/>
      <c r="K16" s="59"/>
      <c r="L16" s="59"/>
      <c r="M16" s="130"/>
    </row>
    <row r="17" spans="1:13" ht="26.25" customHeight="1" hidden="1">
      <c r="A17" s="55">
        <v>11</v>
      </c>
      <c r="B17" s="56" t="s">
        <v>164</v>
      </c>
      <c r="C17" s="40" t="s">
        <v>302</v>
      </c>
      <c r="D17" s="41">
        <f>SUM('2.M.Önkorm.bevételek'!AM116:AP116)</f>
        <v>0</v>
      </c>
      <c r="E17" s="41">
        <v>0</v>
      </c>
      <c r="F17" s="41">
        <v>0</v>
      </c>
      <c r="G17" s="127"/>
      <c r="H17" s="42"/>
      <c r="I17" s="45"/>
      <c r="J17" s="44"/>
      <c r="K17" s="44"/>
      <c r="L17" s="44"/>
      <c r="M17" s="127"/>
    </row>
    <row r="18" spans="1:13" ht="26.25" customHeight="1" hidden="1">
      <c r="A18" s="55">
        <v>11</v>
      </c>
      <c r="B18" s="56" t="s">
        <v>171</v>
      </c>
      <c r="C18" s="40" t="s">
        <v>304</v>
      </c>
      <c r="D18" s="41">
        <f>SUM('2.M.Önkorm.bevételek'!AM120:AP120)</f>
        <v>0</v>
      </c>
      <c r="E18" s="41"/>
      <c r="F18" s="41"/>
      <c r="G18" s="127" t="e">
        <f t="shared" si="1"/>
        <v>#DIV/0!</v>
      </c>
      <c r="H18" s="42"/>
      <c r="I18" s="45"/>
      <c r="J18" s="44"/>
      <c r="K18" s="46"/>
      <c r="L18" s="44"/>
      <c r="M18" s="127"/>
    </row>
    <row r="19" spans="1:13" ht="26.25" customHeight="1">
      <c r="A19" s="55">
        <v>13</v>
      </c>
      <c r="B19" s="56" t="s">
        <v>277</v>
      </c>
      <c r="C19" s="40" t="s">
        <v>295</v>
      </c>
      <c r="D19" s="41">
        <f>SUM('2.M.Önkorm.bevételek'!AM124:AP124)</f>
        <v>68322.746</v>
      </c>
      <c r="E19" s="41">
        <v>72017</v>
      </c>
      <c r="F19" s="41">
        <v>72017</v>
      </c>
      <c r="G19" s="127">
        <f t="shared" si="1"/>
        <v>1</v>
      </c>
      <c r="H19" s="47"/>
      <c r="I19" s="45"/>
      <c r="J19" s="44"/>
      <c r="K19" s="46"/>
      <c r="L19" s="44"/>
      <c r="M19" s="127"/>
    </row>
    <row r="20" spans="1:13" ht="47.25" customHeight="1">
      <c r="A20" s="55">
        <v>14</v>
      </c>
      <c r="B20" s="221" t="s">
        <v>315</v>
      </c>
      <c r="C20" s="222"/>
      <c r="D20" s="57">
        <f>SUM(D5:D19)</f>
        <v>201141.141</v>
      </c>
      <c r="E20" s="57">
        <f>SUM(E5:E19)</f>
        <v>219107</v>
      </c>
      <c r="F20" s="57">
        <f>SUM(F5:F19)</f>
        <v>218913</v>
      </c>
      <c r="G20" s="127">
        <f t="shared" si="1"/>
        <v>0.999114587849772</v>
      </c>
      <c r="H20" s="221" t="s">
        <v>309</v>
      </c>
      <c r="I20" s="222"/>
      <c r="J20" s="58">
        <f>SUM(J5:J19)</f>
        <v>201141</v>
      </c>
      <c r="K20" s="58">
        <f>SUM(K5:K19)</f>
        <v>219107</v>
      </c>
      <c r="L20" s="58">
        <f>SUM(L5:L19)</f>
        <v>131995</v>
      </c>
      <c r="M20" s="127">
        <f>SUM(L20/K20)</f>
        <v>0.6024225606667062</v>
      </c>
    </row>
  </sheetData>
  <sheetProtection/>
  <mergeCells count="5">
    <mergeCell ref="H3:J3"/>
    <mergeCell ref="A2:A4"/>
    <mergeCell ref="B20:C20"/>
    <mergeCell ref="H20:I20"/>
    <mergeCell ref="B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  <headerFooter>
    <oddHeader xml:space="preserve">&amp;LMAGYARPOLÁNY KÖZSÉG ÖNKORMÁNYZATA&amp;C2014. ÉVI ZÁRSZÁMADÁS
BEVÉTELEK ÉS KIADÁSOK ALAKULÁSA&amp;R1. melléklet a 6/2015. (V. 8.) önkormányzati rendelethez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43"/>
  <sheetViews>
    <sheetView view="pageLayout" workbookViewId="0" topLeftCell="A1">
      <selection activeCell="B30" sqref="B30"/>
    </sheetView>
  </sheetViews>
  <sheetFormatPr defaultColWidth="9.00390625" defaultRowHeight="12.75"/>
  <cols>
    <col min="1" max="1" width="10.375" style="6" customWidth="1"/>
    <col min="2" max="2" width="82.00390625" style="6" customWidth="1"/>
    <col min="3" max="5" width="19.125" style="6" customWidth="1"/>
    <col min="6" max="16384" width="9.125" style="6" customWidth="1"/>
  </cols>
  <sheetData>
    <row r="1" spans="1:5" s="117" customFormat="1" ht="24" customHeight="1">
      <c r="A1" s="116"/>
      <c r="B1" s="116" t="s">
        <v>614</v>
      </c>
      <c r="C1" s="116" t="s">
        <v>2</v>
      </c>
      <c r="D1" s="116" t="s">
        <v>3</v>
      </c>
      <c r="E1" s="116" t="s">
        <v>4</v>
      </c>
    </row>
    <row r="2" spans="1:5" ht="42" customHeight="1">
      <c r="A2" s="100" t="s">
        <v>352</v>
      </c>
      <c r="B2" s="100" t="s">
        <v>349</v>
      </c>
      <c r="C2" s="100" t="s">
        <v>526</v>
      </c>
      <c r="D2" s="100" t="s">
        <v>527</v>
      </c>
      <c r="E2" s="100" t="s">
        <v>528</v>
      </c>
    </row>
    <row r="3" spans="1:5" ht="24" customHeight="1">
      <c r="A3" s="110" t="s">
        <v>383</v>
      </c>
      <c r="B3" s="111" t="s">
        <v>562</v>
      </c>
      <c r="C3" s="112">
        <v>22824</v>
      </c>
      <c r="D3" s="112">
        <v>0</v>
      </c>
      <c r="E3" s="112">
        <v>22824</v>
      </c>
    </row>
    <row r="4" spans="1:5" ht="24" customHeight="1">
      <c r="A4" s="110" t="s">
        <v>385</v>
      </c>
      <c r="B4" s="111" t="s">
        <v>563</v>
      </c>
      <c r="C4" s="112">
        <v>9618</v>
      </c>
      <c r="D4" s="112">
        <v>0</v>
      </c>
      <c r="E4" s="112">
        <v>9618</v>
      </c>
    </row>
    <row r="5" spans="1:5" ht="24" customHeight="1">
      <c r="A5" s="110" t="s">
        <v>387</v>
      </c>
      <c r="B5" s="111" t="s">
        <v>564</v>
      </c>
      <c r="C5" s="112">
        <v>6027</v>
      </c>
      <c r="D5" s="112">
        <v>0</v>
      </c>
      <c r="E5" s="112">
        <v>6027</v>
      </c>
    </row>
    <row r="6" spans="1:5" ht="24" customHeight="1">
      <c r="A6" s="113" t="s">
        <v>389</v>
      </c>
      <c r="B6" s="114" t="s">
        <v>565</v>
      </c>
      <c r="C6" s="115">
        <v>38469</v>
      </c>
      <c r="D6" s="115">
        <v>0</v>
      </c>
      <c r="E6" s="115">
        <v>38469</v>
      </c>
    </row>
    <row r="7" spans="1:5" ht="24" customHeight="1">
      <c r="A7" s="110" t="s">
        <v>390</v>
      </c>
      <c r="B7" s="111" t="s">
        <v>566</v>
      </c>
      <c r="C7" s="112">
        <v>0</v>
      </c>
      <c r="D7" s="112">
        <v>0</v>
      </c>
      <c r="E7" s="112">
        <v>0</v>
      </c>
    </row>
    <row r="8" spans="1:5" ht="24" customHeight="1">
      <c r="A8" s="110" t="s">
        <v>392</v>
      </c>
      <c r="B8" s="111" t="s">
        <v>567</v>
      </c>
      <c r="C8" s="112">
        <v>0</v>
      </c>
      <c r="D8" s="112">
        <v>0</v>
      </c>
      <c r="E8" s="112">
        <v>0</v>
      </c>
    </row>
    <row r="9" spans="1:5" ht="24" customHeight="1">
      <c r="A9" s="113" t="s">
        <v>394</v>
      </c>
      <c r="B9" s="114" t="s">
        <v>568</v>
      </c>
      <c r="C9" s="115">
        <v>0</v>
      </c>
      <c r="D9" s="115">
        <v>0</v>
      </c>
      <c r="E9" s="115">
        <v>0</v>
      </c>
    </row>
    <row r="10" spans="1:5" ht="24" customHeight="1">
      <c r="A10" s="110" t="s">
        <v>396</v>
      </c>
      <c r="B10" s="111" t="s">
        <v>569</v>
      </c>
      <c r="C10" s="112">
        <v>157919</v>
      </c>
      <c r="D10" s="112">
        <v>-62569</v>
      </c>
      <c r="E10" s="112">
        <v>95350</v>
      </c>
    </row>
    <row r="11" spans="1:5" ht="24" customHeight="1">
      <c r="A11" s="110" t="s">
        <v>398</v>
      </c>
      <c r="B11" s="111" t="s">
        <v>570</v>
      </c>
      <c r="C11" s="112">
        <v>11580</v>
      </c>
      <c r="D11" s="112">
        <v>0</v>
      </c>
      <c r="E11" s="112">
        <v>11580</v>
      </c>
    </row>
    <row r="12" spans="1:5" ht="24" customHeight="1">
      <c r="A12" s="110" t="s">
        <v>400</v>
      </c>
      <c r="B12" s="111" t="s">
        <v>571</v>
      </c>
      <c r="C12" s="112">
        <v>831</v>
      </c>
      <c r="D12" s="112">
        <v>0</v>
      </c>
      <c r="E12" s="112">
        <v>831</v>
      </c>
    </row>
    <row r="13" spans="1:5" ht="24" customHeight="1">
      <c r="A13" s="113" t="s">
        <v>401</v>
      </c>
      <c r="B13" s="114" t="s">
        <v>572</v>
      </c>
      <c r="C13" s="115">
        <v>170330</v>
      </c>
      <c r="D13" s="115">
        <v>-62569</v>
      </c>
      <c r="E13" s="115">
        <v>107761</v>
      </c>
    </row>
    <row r="14" spans="1:5" ht="24" customHeight="1">
      <c r="A14" s="110" t="s">
        <v>402</v>
      </c>
      <c r="B14" s="111" t="s">
        <v>573</v>
      </c>
      <c r="C14" s="112">
        <v>7623</v>
      </c>
      <c r="D14" s="112">
        <v>0</v>
      </c>
      <c r="E14" s="112">
        <v>7623</v>
      </c>
    </row>
    <row r="15" spans="1:5" ht="24" customHeight="1">
      <c r="A15" s="110" t="s">
        <v>403</v>
      </c>
      <c r="B15" s="111" t="s">
        <v>574</v>
      </c>
      <c r="C15" s="112">
        <v>31147</v>
      </c>
      <c r="D15" s="112">
        <v>0</v>
      </c>
      <c r="E15" s="112">
        <v>31147</v>
      </c>
    </row>
    <row r="16" spans="1:5" ht="24" customHeight="1">
      <c r="A16" s="110" t="s">
        <v>404</v>
      </c>
      <c r="B16" s="111" t="s">
        <v>575</v>
      </c>
      <c r="C16" s="112">
        <v>0</v>
      </c>
      <c r="D16" s="112">
        <v>0</v>
      </c>
      <c r="E16" s="112">
        <v>0</v>
      </c>
    </row>
    <row r="17" spans="1:5" ht="24" customHeight="1">
      <c r="A17" s="110" t="s">
        <v>405</v>
      </c>
      <c r="B17" s="111" t="s">
        <v>576</v>
      </c>
      <c r="C17" s="112">
        <v>0</v>
      </c>
      <c r="D17" s="112">
        <v>0</v>
      </c>
      <c r="E17" s="112">
        <v>0</v>
      </c>
    </row>
    <row r="18" spans="1:5" ht="24" customHeight="1">
      <c r="A18" s="113" t="s">
        <v>406</v>
      </c>
      <c r="B18" s="114" t="s">
        <v>577</v>
      </c>
      <c r="C18" s="115">
        <v>38770</v>
      </c>
      <c r="D18" s="115">
        <v>0</v>
      </c>
      <c r="E18" s="115">
        <v>38770</v>
      </c>
    </row>
    <row r="19" spans="1:5" ht="24" customHeight="1">
      <c r="A19" s="110" t="s">
        <v>407</v>
      </c>
      <c r="B19" s="111" t="s">
        <v>578</v>
      </c>
      <c r="C19" s="112">
        <v>49100</v>
      </c>
      <c r="D19" s="112">
        <v>0</v>
      </c>
      <c r="E19" s="112">
        <v>49100</v>
      </c>
    </row>
    <row r="20" spans="1:5" ht="24" customHeight="1">
      <c r="A20" s="110" t="s">
        <v>409</v>
      </c>
      <c r="B20" s="111" t="s">
        <v>579</v>
      </c>
      <c r="C20" s="112">
        <v>11510</v>
      </c>
      <c r="D20" s="112">
        <v>0</v>
      </c>
      <c r="E20" s="112">
        <v>11510</v>
      </c>
    </row>
    <row r="21" spans="1:5" ht="24" customHeight="1">
      <c r="A21" s="110" t="s">
        <v>410</v>
      </c>
      <c r="B21" s="111" t="s">
        <v>580</v>
      </c>
      <c r="C21" s="112">
        <v>15565</v>
      </c>
      <c r="D21" s="112">
        <v>0</v>
      </c>
      <c r="E21" s="112">
        <v>15565</v>
      </c>
    </row>
    <row r="22" spans="1:5" ht="24" customHeight="1">
      <c r="A22" s="113" t="s">
        <v>411</v>
      </c>
      <c r="B22" s="114" t="s">
        <v>581</v>
      </c>
      <c r="C22" s="115">
        <v>76175</v>
      </c>
      <c r="D22" s="115">
        <v>0</v>
      </c>
      <c r="E22" s="115">
        <v>76175</v>
      </c>
    </row>
    <row r="23" spans="1:5" ht="24" customHeight="1">
      <c r="A23" s="113" t="s">
        <v>412</v>
      </c>
      <c r="B23" s="114" t="s">
        <v>582</v>
      </c>
      <c r="C23" s="115">
        <v>18296</v>
      </c>
      <c r="D23" s="115">
        <v>0</v>
      </c>
      <c r="E23" s="115">
        <v>18296</v>
      </c>
    </row>
    <row r="24" spans="1:5" ht="24" customHeight="1">
      <c r="A24" s="113" t="s">
        <v>413</v>
      </c>
      <c r="B24" s="114" t="s">
        <v>583</v>
      </c>
      <c r="C24" s="115">
        <v>84274</v>
      </c>
      <c r="D24" s="115">
        <v>-62569</v>
      </c>
      <c r="E24" s="115">
        <v>21705</v>
      </c>
    </row>
    <row r="25" spans="1:5" ht="24" customHeight="1">
      <c r="A25" s="113" t="s">
        <v>414</v>
      </c>
      <c r="B25" s="114" t="s">
        <v>584</v>
      </c>
      <c r="C25" s="115">
        <v>-8716</v>
      </c>
      <c r="D25" s="115">
        <v>0</v>
      </c>
      <c r="E25" s="115">
        <v>-8716</v>
      </c>
    </row>
    <row r="26" spans="1:5" ht="24" customHeight="1">
      <c r="A26" s="110" t="s">
        <v>416</v>
      </c>
      <c r="B26" s="111" t="s">
        <v>585</v>
      </c>
      <c r="C26" s="112">
        <v>0</v>
      </c>
      <c r="D26" s="112">
        <v>0</v>
      </c>
      <c r="E26" s="112">
        <v>0</v>
      </c>
    </row>
    <row r="27" spans="1:5" ht="24" customHeight="1">
      <c r="A27" s="110" t="s">
        <v>417</v>
      </c>
      <c r="B27" s="111" t="s">
        <v>586</v>
      </c>
      <c r="C27" s="112">
        <v>36</v>
      </c>
      <c r="D27" s="112">
        <v>0</v>
      </c>
      <c r="E27" s="112">
        <v>36</v>
      </c>
    </row>
    <row r="28" spans="1:5" ht="24" customHeight="1">
      <c r="A28" s="110" t="s">
        <v>418</v>
      </c>
      <c r="B28" s="111" t="s">
        <v>587</v>
      </c>
      <c r="C28" s="112">
        <v>1296</v>
      </c>
      <c r="D28" s="112">
        <v>0</v>
      </c>
      <c r="E28" s="112">
        <v>1296</v>
      </c>
    </row>
    <row r="29" spans="1:5" ht="24" customHeight="1">
      <c r="A29" s="110" t="s">
        <v>419</v>
      </c>
      <c r="B29" s="111" t="s">
        <v>588</v>
      </c>
      <c r="C29" s="112">
        <v>0</v>
      </c>
      <c r="D29" s="112">
        <v>0</v>
      </c>
      <c r="E29" s="112">
        <v>0</v>
      </c>
    </row>
    <row r="30" spans="1:5" ht="24" customHeight="1">
      <c r="A30" s="113" t="s">
        <v>420</v>
      </c>
      <c r="B30" s="114" t="s">
        <v>589</v>
      </c>
      <c r="C30" s="115">
        <v>1332</v>
      </c>
      <c r="D30" s="115">
        <v>0</v>
      </c>
      <c r="E30" s="115">
        <v>1332</v>
      </c>
    </row>
    <row r="31" spans="1:5" ht="24" customHeight="1">
      <c r="A31" s="110" t="s">
        <v>421</v>
      </c>
      <c r="B31" s="111" t="s">
        <v>590</v>
      </c>
      <c r="C31" s="112">
        <v>0</v>
      </c>
      <c r="D31" s="112">
        <v>0</v>
      </c>
      <c r="E31" s="112">
        <v>0</v>
      </c>
    </row>
    <row r="32" spans="1:5" ht="24" customHeight="1">
      <c r="A32" s="110" t="s">
        <v>422</v>
      </c>
      <c r="B32" s="111" t="s">
        <v>591</v>
      </c>
      <c r="C32" s="112">
        <v>0</v>
      </c>
      <c r="D32" s="112">
        <v>0</v>
      </c>
      <c r="E32" s="112">
        <v>0</v>
      </c>
    </row>
    <row r="33" spans="1:5" ht="24" customHeight="1">
      <c r="A33" s="110" t="s">
        <v>423</v>
      </c>
      <c r="B33" s="111" t="s">
        <v>592</v>
      </c>
      <c r="C33" s="112">
        <v>0</v>
      </c>
      <c r="D33" s="112">
        <v>0</v>
      </c>
      <c r="E33" s="112">
        <v>0</v>
      </c>
    </row>
    <row r="34" spans="1:5" ht="24" customHeight="1">
      <c r="A34" s="110" t="s">
        <v>424</v>
      </c>
      <c r="B34" s="111" t="s">
        <v>593</v>
      </c>
      <c r="C34" s="112">
        <v>0</v>
      </c>
      <c r="D34" s="112">
        <v>0</v>
      </c>
      <c r="E34" s="112">
        <v>0</v>
      </c>
    </row>
    <row r="35" spans="1:5" ht="24" customHeight="1">
      <c r="A35" s="113" t="s">
        <v>425</v>
      </c>
      <c r="B35" s="114" t="s">
        <v>594</v>
      </c>
      <c r="C35" s="115">
        <v>0</v>
      </c>
      <c r="D35" s="115">
        <v>0</v>
      </c>
      <c r="E35" s="115">
        <v>0</v>
      </c>
    </row>
    <row r="36" spans="1:5" ht="24" customHeight="1">
      <c r="A36" s="113" t="s">
        <v>426</v>
      </c>
      <c r="B36" s="114" t="s">
        <v>595</v>
      </c>
      <c r="C36" s="115">
        <v>1332</v>
      </c>
      <c r="D36" s="115">
        <v>0</v>
      </c>
      <c r="E36" s="115">
        <v>1332</v>
      </c>
    </row>
    <row r="37" spans="1:5" ht="24" customHeight="1">
      <c r="A37" s="113" t="s">
        <v>427</v>
      </c>
      <c r="B37" s="114" t="s">
        <v>596</v>
      </c>
      <c r="C37" s="115">
        <v>-7384</v>
      </c>
      <c r="D37" s="115">
        <v>0</v>
      </c>
      <c r="E37" s="115">
        <v>-7384</v>
      </c>
    </row>
    <row r="38" spans="1:5" ht="24" customHeight="1">
      <c r="A38" s="110" t="s">
        <v>428</v>
      </c>
      <c r="B38" s="111" t="s">
        <v>597</v>
      </c>
      <c r="C38" s="112">
        <v>1630</v>
      </c>
      <c r="D38" s="112">
        <v>0</v>
      </c>
      <c r="E38" s="112">
        <v>1630</v>
      </c>
    </row>
    <row r="39" spans="1:5" ht="24" customHeight="1">
      <c r="A39" s="110" t="s">
        <v>429</v>
      </c>
      <c r="B39" s="111" t="s">
        <v>598</v>
      </c>
      <c r="C39" s="112">
        <v>0</v>
      </c>
      <c r="D39" s="112">
        <v>0</v>
      </c>
      <c r="E39" s="112">
        <v>0</v>
      </c>
    </row>
    <row r="40" spans="1:5" ht="24" customHeight="1">
      <c r="A40" s="113" t="s">
        <v>430</v>
      </c>
      <c r="B40" s="114" t="s">
        <v>599</v>
      </c>
      <c r="C40" s="115">
        <v>1630</v>
      </c>
      <c r="D40" s="115">
        <v>0</v>
      </c>
      <c r="E40" s="115">
        <v>1630</v>
      </c>
    </row>
    <row r="41" spans="1:5" ht="24" customHeight="1">
      <c r="A41" s="113" t="s">
        <v>432</v>
      </c>
      <c r="B41" s="114" t="s">
        <v>600</v>
      </c>
      <c r="C41" s="115">
        <v>0</v>
      </c>
      <c r="D41" s="115">
        <v>0</v>
      </c>
      <c r="E41" s="115">
        <v>0</v>
      </c>
    </row>
    <row r="42" spans="1:5" ht="24" customHeight="1">
      <c r="A42" s="113" t="s">
        <v>434</v>
      </c>
      <c r="B42" s="114" t="s">
        <v>601</v>
      </c>
      <c r="C42" s="115">
        <v>1630</v>
      </c>
      <c r="D42" s="115">
        <v>0</v>
      </c>
      <c r="E42" s="115">
        <v>1630</v>
      </c>
    </row>
    <row r="43" spans="1:5" ht="24" customHeight="1">
      <c r="A43" s="113" t="s">
        <v>436</v>
      </c>
      <c r="B43" s="114" t="s">
        <v>602</v>
      </c>
      <c r="C43" s="115">
        <v>-5754</v>
      </c>
      <c r="D43" s="115">
        <v>0</v>
      </c>
      <c r="E43" s="115">
        <v>-5754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scale="60" r:id="rId1"/>
  <headerFooter alignWithMargins="0">
    <oddHeader>&amp;LMAGYARPOLÁNY KÖZSÉG 
ÖNKORMÁNYZATA&amp;CKONSZOLIDÁLT EREDMÉNYKIMUTATÁS&amp;R10. melléklet a 6/2015. (V. 8.)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"/>
  <sheetViews>
    <sheetView view="pageLayout" workbookViewId="0" topLeftCell="C1">
      <selection activeCell="D4" sqref="D4"/>
    </sheetView>
  </sheetViews>
  <sheetFormatPr defaultColWidth="9.00390625" defaultRowHeight="12.75"/>
  <cols>
    <col min="1" max="1" width="10.25390625" style="6" customWidth="1"/>
    <col min="2" max="2" width="82.00390625" style="6" customWidth="1"/>
    <col min="3" max="6" width="19.125" style="6" customWidth="1"/>
    <col min="7" max="16384" width="9.125" style="6" customWidth="1"/>
  </cols>
  <sheetData>
    <row r="1" spans="1:6" s="117" customFormat="1" ht="32.25" customHeight="1">
      <c r="A1" s="116"/>
      <c r="B1" s="116" t="s">
        <v>1</v>
      </c>
      <c r="C1" s="116" t="s">
        <v>2</v>
      </c>
      <c r="D1" s="116" t="s">
        <v>3</v>
      </c>
      <c r="E1" s="116" t="s">
        <v>4</v>
      </c>
      <c r="F1" s="116" t="s">
        <v>5</v>
      </c>
    </row>
    <row r="2" spans="1:6" ht="45">
      <c r="A2" s="100" t="s">
        <v>352</v>
      </c>
      <c r="B2" s="100" t="s">
        <v>349</v>
      </c>
      <c r="C2" s="100" t="s">
        <v>623</v>
      </c>
      <c r="D2" s="100" t="s">
        <v>622</v>
      </c>
      <c r="E2" s="100" t="s">
        <v>621</v>
      </c>
      <c r="F2" s="100" t="s">
        <v>278</v>
      </c>
    </row>
    <row r="3" spans="1:6" ht="24" customHeight="1">
      <c r="A3" s="110" t="s">
        <v>383</v>
      </c>
      <c r="B3" s="111" t="s">
        <v>529</v>
      </c>
      <c r="C3" s="112">
        <v>66</v>
      </c>
      <c r="D3" s="112">
        <v>0</v>
      </c>
      <c r="E3" s="112">
        <v>0</v>
      </c>
      <c r="F3" s="112">
        <f aca="true" t="shared" si="0" ref="F3:F22">SUM(C3:E3)</f>
        <v>66</v>
      </c>
    </row>
    <row r="4" spans="1:6" ht="24" customHeight="1">
      <c r="A4" s="110" t="s">
        <v>385</v>
      </c>
      <c r="B4" s="111" t="s">
        <v>530</v>
      </c>
      <c r="C4" s="112">
        <v>553920</v>
      </c>
      <c r="D4" s="112">
        <v>50</v>
      </c>
      <c r="E4" s="112">
        <v>0</v>
      </c>
      <c r="F4" s="112">
        <f t="shared" si="0"/>
        <v>553970</v>
      </c>
    </row>
    <row r="5" spans="1:6" ht="24" customHeight="1">
      <c r="A5" s="110" t="s">
        <v>387</v>
      </c>
      <c r="B5" s="111" t="s">
        <v>531</v>
      </c>
      <c r="C5" s="112">
        <v>2400</v>
      </c>
      <c r="D5" s="112">
        <v>0</v>
      </c>
      <c r="E5" s="112">
        <v>0</v>
      </c>
      <c r="F5" s="112">
        <f t="shared" si="0"/>
        <v>2400</v>
      </c>
    </row>
    <row r="6" spans="1:6" ht="24" customHeight="1">
      <c r="A6" s="110" t="s">
        <v>389</v>
      </c>
      <c r="B6" s="111" t="s">
        <v>532</v>
      </c>
      <c r="C6" s="112">
        <v>0</v>
      </c>
      <c r="D6" s="112">
        <v>0</v>
      </c>
      <c r="E6" s="112">
        <v>0</v>
      </c>
      <c r="F6" s="112">
        <f t="shared" si="0"/>
        <v>0</v>
      </c>
    </row>
    <row r="7" spans="1:6" ht="24" customHeight="1">
      <c r="A7" s="113" t="s">
        <v>390</v>
      </c>
      <c r="B7" s="114" t="s">
        <v>533</v>
      </c>
      <c r="C7" s="115">
        <v>556436</v>
      </c>
      <c r="D7" s="115">
        <v>50</v>
      </c>
      <c r="E7" s="115">
        <v>0</v>
      </c>
      <c r="F7" s="115">
        <f t="shared" si="0"/>
        <v>556486</v>
      </c>
    </row>
    <row r="8" spans="1:6" ht="24" customHeight="1">
      <c r="A8" s="110" t="s">
        <v>392</v>
      </c>
      <c r="B8" s="111" t="s">
        <v>534</v>
      </c>
      <c r="C8" s="112">
        <v>30</v>
      </c>
      <c r="D8" s="112">
        <v>0</v>
      </c>
      <c r="E8" s="112">
        <v>0</v>
      </c>
      <c r="F8" s="112">
        <f t="shared" si="0"/>
        <v>30</v>
      </c>
    </row>
    <row r="9" spans="1:6" ht="24" customHeight="1">
      <c r="A9" s="110" t="s">
        <v>394</v>
      </c>
      <c r="B9" s="111" t="s">
        <v>535</v>
      </c>
      <c r="C9" s="112">
        <v>0</v>
      </c>
      <c r="D9" s="112">
        <v>0</v>
      </c>
      <c r="E9" s="112">
        <v>0</v>
      </c>
      <c r="F9" s="112">
        <f t="shared" si="0"/>
        <v>0</v>
      </c>
    </row>
    <row r="10" spans="1:6" ht="24" customHeight="1">
      <c r="A10" s="113" t="s">
        <v>396</v>
      </c>
      <c r="B10" s="114" t="s">
        <v>536</v>
      </c>
      <c r="C10" s="115">
        <v>30</v>
      </c>
      <c r="D10" s="115">
        <v>0</v>
      </c>
      <c r="E10" s="115">
        <v>0</v>
      </c>
      <c r="F10" s="115">
        <f t="shared" si="0"/>
        <v>30</v>
      </c>
    </row>
    <row r="11" spans="1:6" ht="24" customHeight="1">
      <c r="A11" s="110" t="s">
        <v>398</v>
      </c>
      <c r="B11" s="111" t="s">
        <v>537</v>
      </c>
      <c r="C11" s="112">
        <v>0</v>
      </c>
      <c r="D11" s="112">
        <v>0</v>
      </c>
      <c r="E11" s="112">
        <v>0</v>
      </c>
      <c r="F11" s="112">
        <f t="shared" si="0"/>
        <v>0</v>
      </c>
    </row>
    <row r="12" spans="1:6" ht="24" customHeight="1">
      <c r="A12" s="110" t="s">
        <v>400</v>
      </c>
      <c r="B12" s="111" t="s">
        <v>538</v>
      </c>
      <c r="C12" s="112">
        <v>0</v>
      </c>
      <c r="D12" s="112">
        <v>0</v>
      </c>
      <c r="E12" s="112">
        <v>0</v>
      </c>
      <c r="F12" s="112">
        <f t="shared" si="0"/>
        <v>0</v>
      </c>
    </row>
    <row r="13" spans="1:6" ht="24" customHeight="1">
      <c r="A13" s="110" t="s">
        <v>401</v>
      </c>
      <c r="B13" s="111" t="s">
        <v>539</v>
      </c>
      <c r="C13" s="112">
        <v>86153</v>
      </c>
      <c r="D13" s="112">
        <v>0</v>
      </c>
      <c r="E13" s="112">
        <v>0</v>
      </c>
      <c r="F13" s="112">
        <f t="shared" si="0"/>
        <v>86153</v>
      </c>
    </row>
    <row r="14" spans="1:6" ht="24" customHeight="1">
      <c r="A14" s="110" t="s">
        <v>402</v>
      </c>
      <c r="B14" s="111" t="s">
        <v>540</v>
      </c>
      <c r="C14" s="112">
        <v>0</v>
      </c>
      <c r="D14" s="112">
        <v>0</v>
      </c>
      <c r="E14" s="112">
        <v>0</v>
      </c>
      <c r="F14" s="112">
        <f t="shared" si="0"/>
        <v>0</v>
      </c>
    </row>
    <row r="15" spans="1:6" ht="24" customHeight="1">
      <c r="A15" s="113" t="s">
        <v>403</v>
      </c>
      <c r="B15" s="114" t="s">
        <v>541</v>
      </c>
      <c r="C15" s="115">
        <v>86153</v>
      </c>
      <c r="D15" s="115"/>
      <c r="E15" s="115">
        <v>0</v>
      </c>
      <c r="F15" s="115">
        <f t="shared" si="0"/>
        <v>86153</v>
      </c>
    </row>
    <row r="16" spans="1:6" ht="24" customHeight="1">
      <c r="A16" s="110" t="s">
        <v>404</v>
      </c>
      <c r="B16" s="111" t="s">
        <v>542</v>
      </c>
      <c r="C16" s="112">
        <v>3390</v>
      </c>
      <c r="D16" s="112"/>
      <c r="E16" s="112">
        <v>0</v>
      </c>
      <c r="F16" s="112">
        <f t="shared" si="0"/>
        <v>3390</v>
      </c>
    </row>
    <row r="17" spans="1:6" ht="24" customHeight="1">
      <c r="A17" s="110" t="s">
        <v>405</v>
      </c>
      <c r="B17" s="111" t="s">
        <v>543</v>
      </c>
      <c r="C17" s="112">
        <v>0</v>
      </c>
      <c r="D17" s="112"/>
      <c r="E17" s="112">
        <v>0</v>
      </c>
      <c r="F17" s="112">
        <f t="shared" si="0"/>
        <v>0</v>
      </c>
    </row>
    <row r="18" spans="1:6" ht="24" customHeight="1">
      <c r="A18" s="110" t="s">
        <v>406</v>
      </c>
      <c r="B18" s="111" t="s">
        <v>544</v>
      </c>
      <c r="C18" s="112">
        <v>220</v>
      </c>
      <c r="D18" s="112">
        <v>11</v>
      </c>
      <c r="E18" s="112">
        <v>0</v>
      </c>
      <c r="F18" s="112">
        <f t="shared" si="0"/>
        <v>231</v>
      </c>
    </row>
    <row r="19" spans="1:6" ht="24" customHeight="1">
      <c r="A19" s="113" t="s">
        <v>407</v>
      </c>
      <c r="B19" s="114" t="s">
        <v>545</v>
      </c>
      <c r="C19" s="115">
        <v>3401</v>
      </c>
      <c r="D19" s="115">
        <v>220</v>
      </c>
      <c r="E19" s="115">
        <v>0</v>
      </c>
      <c r="F19" s="115">
        <f t="shared" si="0"/>
        <v>3621</v>
      </c>
    </row>
    <row r="20" spans="1:6" ht="24" customHeight="1">
      <c r="A20" s="113" t="s">
        <v>409</v>
      </c>
      <c r="B20" s="114" t="s">
        <v>546</v>
      </c>
      <c r="C20" s="115">
        <v>902</v>
      </c>
      <c r="D20" s="115">
        <v>1671</v>
      </c>
      <c r="E20" s="115">
        <v>1244</v>
      </c>
      <c r="F20" s="115">
        <f t="shared" si="0"/>
        <v>3817</v>
      </c>
    </row>
    <row r="21" spans="1:6" ht="24" customHeight="1">
      <c r="A21" s="113" t="s">
        <v>410</v>
      </c>
      <c r="B21" s="114" t="s">
        <v>547</v>
      </c>
      <c r="C21" s="115">
        <v>0</v>
      </c>
      <c r="D21" s="115"/>
      <c r="E21" s="115">
        <v>0</v>
      </c>
      <c r="F21" s="115">
        <f t="shared" si="0"/>
        <v>0</v>
      </c>
    </row>
    <row r="22" spans="1:6" ht="24" customHeight="1">
      <c r="A22" s="113" t="s">
        <v>411</v>
      </c>
      <c r="B22" s="114" t="s">
        <v>548</v>
      </c>
      <c r="C22" s="115">
        <f>SUM(C7+C15+C19+C20+C21)</f>
        <v>646892</v>
      </c>
      <c r="D22" s="115">
        <f>SUM(D7+D15+D19+D20+D21)</f>
        <v>1941</v>
      </c>
      <c r="E22" s="115">
        <f>SUM(E7+E15+E19+E20+E21)</f>
        <v>1244</v>
      </c>
      <c r="F22" s="115">
        <f t="shared" si="0"/>
        <v>650077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&amp;LMAGYARPOLÁNY KÖZSÉG
ÖNKORMÁNYZATA ÉS INTÉZMÉNYEI&amp;C2014. ÉVI ZÁRSZÁMADÁS
VAGYONKIMUTATÁS&amp;R11. melléklet a 6/2015. (V. 8.)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2"/>
  <sheetViews>
    <sheetView view="pageLayout" workbookViewId="0" topLeftCell="A1">
      <selection activeCell="I3" sqref="I3"/>
    </sheetView>
  </sheetViews>
  <sheetFormatPr defaultColWidth="9.00390625" defaultRowHeight="12.75"/>
  <cols>
    <col min="1" max="1" width="9.125" style="123" customWidth="1"/>
    <col min="2" max="3" width="9.125" style="10" customWidth="1"/>
    <col min="4" max="4" width="16.75390625" style="10" customWidth="1"/>
    <col min="5" max="5" width="14.00390625" style="10" bestFit="1" customWidth="1"/>
    <col min="6" max="6" width="10.125" style="10" bestFit="1" customWidth="1"/>
    <col min="7" max="7" width="16.00390625" style="10" bestFit="1" customWidth="1"/>
    <col min="8" max="8" width="10.125" style="10" bestFit="1" customWidth="1"/>
    <col min="9" max="9" width="10.125" style="10" customWidth="1"/>
    <col min="10" max="10" width="13.00390625" style="10" customWidth="1"/>
    <col min="11" max="16384" width="9.125" style="10" customWidth="1"/>
  </cols>
  <sheetData>
    <row r="1" spans="1:10" s="123" customFormat="1" ht="15">
      <c r="A1" s="12"/>
      <c r="B1" s="12" t="s">
        <v>629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</row>
    <row r="2" spans="1:10" ht="22.5" customHeight="1">
      <c r="A2" s="307" t="s">
        <v>352</v>
      </c>
      <c r="B2" s="314" t="s">
        <v>322</v>
      </c>
      <c r="C2" s="314"/>
      <c r="D2" s="314"/>
      <c r="E2" s="312" t="s">
        <v>323</v>
      </c>
      <c r="F2" s="309" t="s">
        <v>324</v>
      </c>
      <c r="G2" s="309"/>
      <c r="H2" s="309" t="s">
        <v>627</v>
      </c>
      <c r="I2" s="309"/>
      <c r="J2" s="309"/>
    </row>
    <row r="3" spans="1:10" ht="22.5" customHeight="1">
      <c r="A3" s="308"/>
      <c r="B3" s="314"/>
      <c r="C3" s="314"/>
      <c r="D3" s="314"/>
      <c r="E3" s="313"/>
      <c r="F3" s="122" t="s">
        <v>325</v>
      </c>
      <c r="G3" s="122" t="s">
        <v>326</v>
      </c>
      <c r="H3" s="122" t="s">
        <v>325</v>
      </c>
      <c r="I3" s="122" t="s">
        <v>327</v>
      </c>
      <c r="J3" s="122" t="s">
        <v>326</v>
      </c>
    </row>
    <row r="4" spans="1:10" ht="22.5" customHeight="1">
      <c r="A4" s="12">
        <v>1</v>
      </c>
      <c r="B4" s="22" t="s">
        <v>328</v>
      </c>
      <c r="C4" s="22"/>
      <c r="D4" s="22"/>
      <c r="E4" s="22" t="s">
        <v>329</v>
      </c>
      <c r="F4" s="22">
        <v>100</v>
      </c>
      <c r="G4" s="22">
        <v>324</v>
      </c>
      <c r="H4" s="22"/>
      <c r="I4" s="22"/>
      <c r="J4" s="22"/>
    </row>
    <row r="5" spans="1:10" ht="22.5" customHeight="1">
      <c r="A5" s="12">
        <v>2</v>
      </c>
      <c r="B5" s="22" t="s">
        <v>330</v>
      </c>
      <c r="C5" s="22"/>
      <c r="D5" s="22"/>
      <c r="E5" s="22" t="s">
        <v>329</v>
      </c>
      <c r="F5" s="22">
        <v>100</v>
      </c>
      <c r="G5" s="22">
        <v>522</v>
      </c>
      <c r="H5" s="22"/>
      <c r="I5" s="22"/>
      <c r="J5" s="22"/>
    </row>
    <row r="6" spans="1:10" s="20" customFormat="1" ht="30.75" customHeight="1">
      <c r="A6" s="12">
        <v>3</v>
      </c>
      <c r="B6" s="310" t="s">
        <v>628</v>
      </c>
      <c r="C6" s="310"/>
      <c r="D6" s="310"/>
      <c r="E6" s="23" t="s">
        <v>331</v>
      </c>
      <c r="F6" s="24">
        <v>100</v>
      </c>
      <c r="G6" s="24">
        <v>81</v>
      </c>
      <c r="H6" s="23"/>
      <c r="I6" s="23"/>
      <c r="J6" s="23"/>
    </row>
    <row r="7" spans="1:10" s="20" customFormat="1" ht="22.5" customHeight="1">
      <c r="A7" s="12">
        <v>4</v>
      </c>
      <c r="B7" s="311" t="s">
        <v>630</v>
      </c>
      <c r="C7" s="311"/>
      <c r="D7" s="311"/>
      <c r="E7" s="23"/>
      <c r="F7" s="24"/>
      <c r="G7" s="24"/>
      <c r="H7" s="24">
        <v>100</v>
      </c>
      <c r="I7" s="24">
        <v>5</v>
      </c>
      <c r="J7" s="24">
        <v>421</v>
      </c>
    </row>
    <row r="8" spans="1:10" s="20" customFormat="1" ht="22.5" customHeight="1">
      <c r="A8" s="12">
        <v>5</v>
      </c>
      <c r="B8" s="311"/>
      <c r="C8" s="311"/>
      <c r="D8" s="311"/>
      <c r="E8" s="23"/>
      <c r="F8" s="24"/>
      <c r="G8" s="24"/>
      <c r="H8" s="24">
        <v>50</v>
      </c>
      <c r="I8" s="24">
        <v>18</v>
      </c>
      <c r="J8" s="24">
        <v>783</v>
      </c>
    </row>
    <row r="9" spans="1:10" s="20" customFormat="1" ht="22.5" customHeight="1">
      <c r="A9" s="12">
        <v>6</v>
      </c>
      <c r="B9" s="311" t="s">
        <v>631</v>
      </c>
      <c r="C9" s="311"/>
      <c r="D9" s="311"/>
      <c r="E9" s="23"/>
      <c r="F9" s="24"/>
      <c r="G9" s="24"/>
      <c r="H9" s="24">
        <v>100</v>
      </c>
      <c r="I9" s="24">
        <v>1</v>
      </c>
      <c r="J9" s="24">
        <v>44</v>
      </c>
    </row>
    <row r="10" spans="1:10" s="20" customFormat="1" ht="22.5" customHeight="1">
      <c r="A10" s="12">
        <v>7</v>
      </c>
      <c r="B10" s="311"/>
      <c r="C10" s="311"/>
      <c r="D10" s="311"/>
      <c r="E10" s="23"/>
      <c r="F10" s="24"/>
      <c r="G10" s="24"/>
      <c r="H10" s="24">
        <v>50</v>
      </c>
      <c r="I10" s="24">
        <v>14</v>
      </c>
      <c r="J10" s="24">
        <v>430</v>
      </c>
    </row>
    <row r="11" spans="1:10" ht="22.5" customHeight="1">
      <c r="A11" s="12">
        <v>8</v>
      </c>
      <c r="B11" s="311" t="s">
        <v>332</v>
      </c>
      <c r="C11" s="311"/>
      <c r="D11" s="311"/>
      <c r="E11" s="23"/>
      <c r="F11" s="24"/>
      <c r="G11" s="24"/>
      <c r="H11" s="24">
        <v>100</v>
      </c>
      <c r="I11" s="24">
        <v>1</v>
      </c>
      <c r="J11" s="24">
        <v>90</v>
      </c>
    </row>
    <row r="12" spans="1:10" ht="22.5" customHeight="1">
      <c r="A12" s="12">
        <v>9</v>
      </c>
      <c r="B12" s="311"/>
      <c r="C12" s="311"/>
      <c r="D12" s="311"/>
      <c r="E12" s="23"/>
      <c r="F12" s="24"/>
      <c r="G12" s="24"/>
      <c r="H12" s="24">
        <v>50</v>
      </c>
      <c r="I12" s="24">
        <v>9</v>
      </c>
      <c r="J12" s="24">
        <v>363</v>
      </c>
    </row>
    <row r="13" spans="1:10" ht="22.5" customHeight="1">
      <c r="A13" s="12">
        <v>10</v>
      </c>
      <c r="B13" s="311" t="s">
        <v>333</v>
      </c>
      <c r="C13" s="311"/>
      <c r="D13" s="311"/>
      <c r="E13" s="23"/>
      <c r="F13" s="24"/>
      <c r="G13" s="24"/>
      <c r="H13" s="24">
        <v>100</v>
      </c>
      <c r="I13" s="24">
        <v>0</v>
      </c>
      <c r="J13" s="24">
        <v>0</v>
      </c>
    </row>
    <row r="14" spans="1:10" ht="22.5" customHeight="1">
      <c r="A14" s="12">
        <v>11</v>
      </c>
      <c r="B14" s="311"/>
      <c r="C14" s="311"/>
      <c r="D14" s="311"/>
      <c r="E14" s="23"/>
      <c r="F14" s="24"/>
      <c r="G14" s="24"/>
      <c r="H14" s="24">
        <v>50</v>
      </c>
      <c r="I14" s="24">
        <v>1</v>
      </c>
      <c r="J14" s="24">
        <v>45</v>
      </c>
    </row>
    <row r="15" spans="2:10" ht="15">
      <c r="B15" s="21"/>
      <c r="C15" s="21"/>
      <c r="D15" s="21"/>
      <c r="E15" s="21"/>
      <c r="F15" s="21"/>
      <c r="G15" s="21"/>
      <c r="H15" s="21"/>
      <c r="I15" s="21"/>
      <c r="J15" s="21"/>
    </row>
    <row r="16" spans="2:10" ht="15">
      <c r="B16" s="25" t="s">
        <v>334</v>
      </c>
      <c r="C16" s="21"/>
      <c r="D16" s="21"/>
      <c r="E16" s="21"/>
      <c r="F16" s="21"/>
      <c r="G16" s="21"/>
      <c r="H16" s="21"/>
      <c r="I16" s="21"/>
      <c r="J16" s="21"/>
    </row>
    <row r="17" spans="2:10" ht="21" customHeight="1">
      <c r="B17" s="21" t="s">
        <v>620</v>
      </c>
      <c r="C17" s="21"/>
      <c r="D17" s="21"/>
      <c r="E17" s="21"/>
      <c r="F17" s="21"/>
      <c r="G17" s="21"/>
      <c r="H17" s="21"/>
      <c r="I17" s="21"/>
      <c r="J17" s="21"/>
    </row>
    <row r="18" spans="2:10" ht="15">
      <c r="B18" s="21" t="s">
        <v>335</v>
      </c>
      <c r="C18" s="21"/>
      <c r="D18" s="21"/>
      <c r="E18" s="21"/>
      <c r="F18" s="21"/>
      <c r="G18" s="21"/>
      <c r="H18" s="21"/>
      <c r="I18" s="21"/>
      <c r="J18" s="21"/>
    </row>
    <row r="19" spans="2:10" ht="15">
      <c r="B19" s="21" t="s">
        <v>336</v>
      </c>
      <c r="C19" s="21"/>
      <c r="D19" s="21"/>
      <c r="E19" s="21"/>
      <c r="F19" s="21"/>
      <c r="G19" s="21"/>
      <c r="H19" s="21"/>
      <c r="I19" s="21"/>
      <c r="J19" s="21"/>
    </row>
    <row r="20" spans="2:10" ht="15">
      <c r="B20" s="21"/>
      <c r="C20" s="21" t="s">
        <v>625</v>
      </c>
      <c r="D20" s="21"/>
      <c r="E20" s="21"/>
      <c r="F20" s="21"/>
      <c r="G20" s="21"/>
      <c r="H20" s="21"/>
      <c r="I20" s="21"/>
      <c r="J20" s="21"/>
    </row>
    <row r="21" spans="2:10" ht="15">
      <c r="B21" s="21"/>
      <c r="C21" s="21" t="s">
        <v>624</v>
      </c>
      <c r="D21" s="21"/>
      <c r="E21" s="21"/>
      <c r="F21" s="21"/>
      <c r="G21" s="21"/>
      <c r="H21" s="21"/>
      <c r="I21" s="21"/>
      <c r="J21" s="21"/>
    </row>
    <row r="22" spans="2:10" ht="15">
      <c r="B22" s="21"/>
      <c r="C22" s="21" t="s">
        <v>626</v>
      </c>
      <c r="D22" s="21"/>
      <c r="E22" s="21"/>
      <c r="F22" s="21"/>
      <c r="G22" s="21"/>
      <c r="H22" s="21"/>
      <c r="I22" s="21"/>
      <c r="J22" s="21"/>
    </row>
  </sheetData>
  <sheetProtection/>
  <mergeCells count="10">
    <mergeCell ref="A2:A3"/>
    <mergeCell ref="H2:J2"/>
    <mergeCell ref="B6:D6"/>
    <mergeCell ref="B9:D10"/>
    <mergeCell ref="B11:D12"/>
    <mergeCell ref="B13:D14"/>
    <mergeCell ref="E2:E3"/>
    <mergeCell ref="B7:D8"/>
    <mergeCell ref="F2:G2"/>
    <mergeCell ref="B2:D3"/>
  </mergeCells>
  <printOptions horizontalCentered="1" verticalCentered="1"/>
  <pageMargins left="0.2362204724409449" right="0.31496062992125984" top="0.984251968503937" bottom="0.984251968503937" header="0.5118110236220472" footer="0.5118110236220472"/>
  <pageSetup horizontalDpi="600" verticalDpi="600" orientation="landscape" paperSize="9" r:id="rId1"/>
  <headerFooter alignWithMargins="0">
    <oddHeader>&amp;LMAGYARPOLÁNY KÖZSÉG 
ÖNKORMÁNYZATA&amp;C2014.ÉVI ZÁRSZÁMADÁS
KÖZVETETT TÁMOGATÁSOK&amp;R12. melléklet a 6/2015. (V. 8.)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view="pageLayout" zoomScaleNormal="75" workbookViewId="0" topLeftCell="C1">
      <selection activeCell="H4" sqref="H4"/>
    </sheetView>
  </sheetViews>
  <sheetFormatPr defaultColWidth="9.00390625" defaultRowHeight="12.75"/>
  <cols>
    <col min="1" max="1" width="8.125" style="133" bestFit="1" customWidth="1"/>
    <col min="2" max="2" width="81.875" style="133" bestFit="1" customWidth="1"/>
    <col min="3" max="3" width="9.875" style="149" bestFit="1" customWidth="1"/>
    <col min="4" max="4" width="16.00390625" style="133" bestFit="1" customWidth="1"/>
    <col min="5" max="5" width="16.75390625" style="133" bestFit="1" customWidth="1"/>
    <col min="6" max="7" width="14.875" style="133" bestFit="1" customWidth="1"/>
    <col min="8" max="8" width="37.625" style="133" bestFit="1" customWidth="1"/>
    <col min="9" max="9" width="9.875" style="133" bestFit="1" customWidth="1"/>
    <col min="10" max="10" width="16.00390625" style="133" bestFit="1" customWidth="1"/>
    <col min="11" max="11" width="16.75390625" style="133" bestFit="1" customWidth="1"/>
    <col min="12" max="13" width="14.875" style="133" bestFit="1" customWidth="1"/>
    <col min="14" max="16384" width="9.125" style="133" customWidth="1"/>
  </cols>
  <sheetData>
    <row r="1" spans="1:13" ht="55.5" customHeight="1">
      <c r="A1" s="131"/>
      <c r="B1" s="131"/>
      <c r="C1" s="132"/>
      <c r="D1" s="131"/>
      <c r="E1" s="131"/>
      <c r="F1" s="131"/>
      <c r="G1" s="131"/>
      <c r="H1" s="131"/>
      <c r="I1" s="131"/>
      <c r="M1" s="134" t="s">
        <v>0</v>
      </c>
    </row>
    <row r="2" spans="1:13" ht="52.5" customHeight="1">
      <c r="A2" s="135"/>
      <c r="B2" s="135" t="s">
        <v>1</v>
      </c>
      <c r="C2" s="135" t="s">
        <v>2</v>
      </c>
      <c r="D2" s="135" t="s">
        <v>3</v>
      </c>
      <c r="E2" s="135" t="s">
        <v>4</v>
      </c>
      <c r="F2" s="135" t="s">
        <v>5</v>
      </c>
      <c r="G2" s="135" t="s">
        <v>6</v>
      </c>
      <c r="H2" s="135" t="s">
        <v>7</v>
      </c>
      <c r="I2" s="135" t="s">
        <v>8</v>
      </c>
      <c r="J2" s="135" t="s">
        <v>9</v>
      </c>
      <c r="K2" s="135" t="s">
        <v>10</v>
      </c>
      <c r="L2" s="135" t="s">
        <v>292</v>
      </c>
      <c r="M2" s="135" t="s">
        <v>320</v>
      </c>
    </row>
    <row r="3" spans="1:13" ht="52.5" customHeight="1">
      <c r="A3" s="135">
        <v>1</v>
      </c>
      <c r="B3" s="136" t="s">
        <v>305</v>
      </c>
      <c r="C3" s="137" t="s">
        <v>666</v>
      </c>
      <c r="D3" s="138" t="s">
        <v>667</v>
      </c>
      <c r="E3" s="138" t="s">
        <v>339</v>
      </c>
      <c r="F3" s="138" t="s">
        <v>340</v>
      </c>
      <c r="G3" s="138" t="s">
        <v>363</v>
      </c>
      <c r="H3" s="136" t="s">
        <v>306</v>
      </c>
      <c r="I3" s="137" t="s">
        <v>666</v>
      </c>
      <c r="J3" s="138" t="s">
        <v>667</v>
      </c>
      <c r="K3" s="138" t="s">
        <v>339</v>
      </c>
      <c r="L3" s="138" t="s">
        <v>340</v>
      </c>
      <c r="M3" s="138" t="s">
        <v>668</v>
      </c>
    </row>
    <row r="4" spans="1:13" ht="52.5" customHeight="1">
      <c r="A4" s="139">
        <v>2</v>
      </c>
      <c r="B4" s="140" t="s">
        <v>196</v>
      </c>
      <c r="C4" s="141" t="s">
        <v>669</v>
      </c>
      <c r="D4" s="142">
        <v>38106</v>
      </c>
      <c r="E4" s="142">
        <v>37106</v>
      </c>
      <c r="F4" s="142">
        <v>35108</v>
      </c>
      <c r="G4" s="143">
        <f>SUM(F4/E4)</f>
        <v>0.9461542607664528</v>
      </c>
      <c r="H4" s="144" t="s">
        <v>307</v>
      </c>
      <c r="I4" s="141" t="s">
        <v>267</v>
      </c>
      <c r="J4" s="142">
        <f>SUM('[1]2.m.kiadások'!F16)</f>
        <v>20424</v>
      </c>
      <c r="K4" s="142">
        <v>22961</v>
      </c>
      <c r="L4" s="142">
        <v>21248</v>
      </c>
      <c r="M4" s="143">
        <f>SUM(L4/K4)</f>
        <v>0.9253952353991551</v>
      </c>
    </row>
    <row r="5" spans="1:13" ht="52.5" customHeight="1">
      <c r="A5" s="135">
        <v>3</v>
      </c>
      <c r="B5" s="140" t="s">
        <v>670</v>
      </c>
      <c r="C5" s="141" t="s">
        <v>669</v>
      </c>
      <c r="D5" s="142">
        <v>-1000</v>
      </c>
      <c r="E5" s="142"/>
      <c r="F5" s="142"/>
      <c r="G5" s="145"/>
      <c r="H5" s="144" t="s">
        <v>671</v>
      </c>
      <c r="I5" s="141" t="s">
        <v>268</v>
      </c>
      <c r="J5" s="142">
        <f>SUM('[1]2.m.kiadások'!G16)</f>
        <v>5536</v>
      </c>
      <c r="K5" s="142">
        <v>6202</v>
      </c>
      <c r="L5" s="142">
        <v>5712</v>
      </c>
      <c r="M5" s="143">
        <f>SUM(L5/K5)</f>
        <v>0.9209932279909706</v>
      </c>
    </row>
    <row r="6" spans="1:13" ht="52.5" customHeight="1">
      <c r="A6" s="139">
        <v>4</v>
      </c>
      <c r="B6" s="140" t="s">
        <v>350</v>
      </c>
      <c r="C6" s="141" t="s">
        <v>669</v>
      </c>
      <c r="D6" s="142"/>
      <c r="E6" s="142">
        <v>967</v>
      </c>
      <c r="F6" s="142">
        <v>967</v>
      </c>
      <c r="G6" s="145"/>
      <c r="H6" s="144" t="s">
        <v>308</v>
      </c>
      <c r="I6" s="141" t="s">
        <v>269</v>
      </c>
      <c r="J6" s="142">
        <v>11146</v>
      </c>
      <c r="K6" s="142">
        <v>10522</v>
      </c>
      <c r="L6" s="142">
        <v>8973</v>
      </c>
      <c r="M6" s="143">
        <f>SUM(L6/K6)</f>
        <v>0.8527846417030983</v>
      </c>
    </row>
    <row r="7" spans="1:13" ht="52.5" customHeight="1">
      <c r="A7" s="135">
        <v>5</v>
      </c>
      <c r="B7" s="140" t="s">
        <v>672</v>
      </c>
      <c r="C7" s="141" t="s">
        <v>89</v>
      </c>
      <c r="D7" s="142"/>
      <c r="E7" s="142">
        <v>14</v>
      </c>
      <c r="F7" s="142">
        <v>14</v>
      </c>
      <c r="G7" s="143">
        <f>SUM(F7/E7)</f>
        <v>1</v>
      </c>
      <c r="H7" s="144" t="s">
        <v>312</v>
      </c>
      <c r="I7" s="141" t="s">
        <v>272</v>
      </c>
      <c r="J7" s="142"/>
      <c r="K7" s="142">
        <v>888</v>
      </c>
      <c r="L7" s="142">
        <v>888</v>
      </c>
      <c r="M7" s="143">
        <f>SUM(L7/K7)</f>
        <v>1</v>
      </c>
    </row>
    <row r="8" spans="1:13" ht="52.5" customHeight="1">
      <c r="A8" s="139">
        <v>6</v>
      </c>
      <c r="B8" s="140" t="s">
        <v>673</v>
      </c>
      <c r="C8" s="141" t="s">
        <v>126</v>
      </c>
      <c r="D8" s="142"/>
      <c r="E8" s="142">
        <v>2486</v>
      </c>
      <c r="F8" s="142">
        <v>2476</v>
      </c>
      <c r="G8" s="143">
        <f>SUM(F8/E8)</f>
        <v>0.99597747385358</v>
      </c>
      <c r="H8" s="144"/>
      <c r="I8" s="141"/>
      <c r="J8" s="142"/>
      <c r="K8" s="142"/>
      <c r="L8" s="142"/>
      <c r="M8" s="143"/>
    </row>
    <row r="9" spans="1:13" ht="52.5" customHeight="1">
      <c r="A9" s="135">
        <v>7</v>
      </c>
      <c r="B9" s="146" t="s">
        <v>315</v>
      </c>
      <c r="C9" s="146" t="s">
        <v>2</v>
      </c>
      <c r="D9" s="147">
        <f>SUM(D4:D8)</f>
        <v>37106</v>
      </c>
      <c r="E9" s="147">
        <f>SUM(E4:E8)</f>
        <v>40573</v>
      </c>
      <c r="F9" s="147">
        <f>SUM(F4:F8)</f>
        <v>38565</v>
      </c>
      <c r="G9" s="148">
        <f>SUM(F9/E9)</f>
        <v>0.9505089591600325</v>
      </c>
      <c r="H9" s="146" t="s">
        <v>309</v>
      </c>
      <c r="I9" s="146"/>
      <c r="J9" s="147">
        <f>SUM(J4:J8)</f>
        <v>37106</v>
      </c>
      <c r="K9" s="147">
        <f>SUM(K4:K8)</f>
        <v>40573</v>
      </c>
      <c r="L9" s="147">
        <f>SUM(L4:L8)</f>
        <v>36821</v>
      </c>
      <c r="M9" s="148">
        <f>SUM(L9/K9)</f>
        <v>0.907524708550021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  <headerFooter>
    <oddHeader>&amp;LMAGYARPOLÁNYI KÖZÖS
ÖNKORMÁNYZATI HIVATAL&amp;C2014.ÉVI ZÁRSZÁMADÁS
BEVÉTELEK ÉS KIADÁSOK ALAKULÁSA&amp;R13. melléklet a 6/2015. (V. 8.)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view="pageLayout" zoomScaleNormal="75" workbookViewId="0" topLeftCell="D1">
      <selection activeCell="H13" sqref="H13"/>
    </sheetView>
  </sheetViews>
  <sheetFormatPr defaultColWidth="9.00390625" defaultRowHeight="12.75"/>
  <cols>
    <col min="1" max="1" width="9.125" style="133" customWidth="1"/>
    <col min="2" max="2" width="19.00390625" style="133" customWidth="1"/>
    <col min="3" max="3" width="56.75390625" style="133" customWidth="1"/>
    <col min="4" max="4" width="45.875" style="133" bestFit="1" customWidth="1"/>
    <col min="5" max="5" width="26.00390625" style="150" customWidth="1"/>
    <col min="6" max="9" width="26.00390625" style="133" customWidth="1"/>
    <col min="10" max="16384" width="9.125" style="133" customWidth="1"/>
  </cols>
  <sheetData>
    <row r="1" spans="2:9" ht="18">
      <c r="B1" s="149"/>
      <c r="H1" s="151"/>
      <c r="I1" s="151" t="s">
        <v>674</v>
      </c>
    </row>
    <row r="2" spans="1:9" ht="18">
      <c r="A2" s="152"/>
      <c r="B2" s="153" t="s">
        <v>1</v>
      </c>
      <c r="C2" s="153" t="s">
        <v>2</v>
      </c>
      <c r="D2" s="153" t="s">
        <v>3</v>
      </c>
      <c r="E2" s="153" t="s">
        <v>4</v>
      </c>
      <c r="F2" s="153" t="s">
        <v>5</v>
      </c>
      <c r="G2" s="153" t="s">
        <v>6</v>
      </c>
      <c r="H2" s="153" t="s">
        <v>7</v>
      </c>
      <c r="I2" s="153" t="s">
        <v>8</v>
      </c>
    </row>
    <row r="3" spans="1:9" ht="90">
      <c r="A3" s="153">
        <v>1</v>
      </c>
      <c r="B3" s="154" t="s">
        <v>353</v>
      </c>
      <c r="C3" s="154" t="s">
        <v>675</v>
      </c>
      <c r="D3" s="154"/>
      <c r="E3" s="154" t="s">
        <v>676</v>
      </c>
      <c r="F3" s="154" t="s">
        <v>677</v>
      </c>
      <c r="G3" s="154" t="s">
        <v>678</v>
      </c>
      <c r="H3" s="154" t="s">
        <v>679</v>
      </c>
      <c r="I3" s="154" t="s">
        <v>680</v>
      </c>
    </row>
    <row r="4" spans="1:9" ht="49.5" customHeight="1">
      <c r="A4" s="153">
        <v>2</v>
      </c>
      <c r="B4" s="321" t="s">
        <v>44</v>
      </c>
      <c r="C4" s="321" t="s">
        <v>681</v>
      </c>
      <c r="D4" s="155" t="s">
        <v>667</v>
      </c>
      <c r="E4" s="156">
        <f>SUM(F4:H4)</f>
        <v>18053</v>
      </c>
      <c r="F4" s="157">
        <v>10345</v>
      </c>
      <c r="G4" s="157">
        <v>2797</v>
      </c>
      <c r="H4" s="157">
        <v>4911</v>
      </c>
      <c r="I4" s="157"/>
    </row>
    <row r="5" spans="1:9" ht="49.5" customHeight="1">
      <c r="A5" s="153">
        <v>3</v>
      </c>
      <c r="B5" s="322"/>
      <c r="C5" s="322"/>
      <c r="D5" s="155" t="s">
        <v>339</v>
      </c>
      <c r="E5" s="156">
        <f>SUM(F5:H5)</f>
        <v>18566</v>
      </c>
      <c r="F5" s="157">
        <v>10784</v>
      </c>
      <c r="G5" s="157">
        <v>2871</v>
      </c>
      <c r="H5" s="157">
        <v>4911</v>
      </c>
      <c r="I5" s="157"/>
    </row>
    <row r="6" spans="1:9" ht="49.5" customHeight="1">
      <c r="A6" s="153">
        <v>4</v>
      </c>
      <c r="B6" s="322"/>
      <c r="C6" s="322"/>
      <c r="D6" s="155" t="s">
        <v>340</v>
      </c>
      <c r="E6" s="156">
        <f>SUM(F6:H6)</f>
        <v>17123</v>
      </c>
      <c r="F6" s="157">
        <v>10298</v>
      </c>
      <c r="G6" s="157">
        <v>2719</v>
      </c>
      <c r="H6" s="157">
        <v>4106</v>
      </c>
      <c r="I6" s="157"/>
    </row>
    <row r="7" spans="1:9" ht="49.5" customHeight="1">
      <c r="A7" s="153">
        <v>5</v>
      </c>
      <c r="B7" s="323"/>
      <c r="C7" s="323"/>
      <c r="D7" s="155" t="s">
        <v>668</v>
      </c>
      <c r="E7" s="158">
        <f>E6/E5</f>
        <v>0.9222772810513843</v>
      </c>
      <c r="F7" s="159">
        <f>F6/F5</f>
        <v>0.954933234421365</v>
      </c>
      <c r="G7" s="159">
        <f>G6/G5</f>
        <v>0.9470567746429815</v>
      </c>
      <c r="H7" s="159">
        <f>H6/H5</f>
        <v>0.8360822643046223</v>
      </c>
      <c r="I7" s="159"/>
    </row>
    <row r="8" spans="1:9" ht="49.5" customHeight="1">
      <c r="A8" s="153">
        <v>6</v>
      </c>
      <c r="B8" s="321" t="s">
        <v>44</v>
      </c>
      <c r="C8" s="321" t="s">
        <v>682</v>
      </c>
      <c r="D8" s="155" t="s">
        <v>667</v>
      </c>
      <c r="E8" s="156">
        <f>SUM(F8:H8)</f>
        <v>19053</v>
      </c>
      <c r="F8" s="157">
        <v>10079</v>
      </c>
      <c r="G8" s="157">
        <v>2739</v>
      </c>
      <c r="H8" s="157">
        <v>6235</v>
      </c>
      <c r="I8" s="157"/>
    </row>
    <row r="9" spans="1:9" ht="49.5" customHeight="1">
      <c r="A9" s="153">
        <v>7</v>
      </c>
      <c r="B9" s="322"/>
      <c r="C9" s="322"/>
      <c r="D9" s="155" t="s">
        <v>339</v>
      </c>
      <c r="E9" s="156">
        <f>SUM(F9:I9)</f>
        <v>19521</v>
      </c>
      <c r="F9" s="157">
        <v>10437</v>
      </c>
      <c r="G9" s="157">
        <v>2836</v>
      </c>
      <c r="H9" s="157">
        <v>5360</v>
      </c>
      <c r="I9" s="157">
        <v>888</v>
      </c>
    </row>
    <row r="10" spans="1:9" ht="49.5" customHeight="1">
      <c r="A10" s="153">
        <v>8</v>
      </c>
      <c r="B10" s="322"/>
      <c r="C10" s="322"/>
      <c r="D10" s="155" t="s">
        <v>340</v>
      </c>
      <c r="E10" s="156">
        <f>SUM(F10:I10)</f>
        <v>17212</v>
      </c>
      <c r="F10" s="157">
        <v>9210</v>
      </c>
      <c r="G10" s="157">
        <v>2498</v>
      </c>
      <c r="H10" s="157">
        <v>4616</v>
      </c>
      <c r="I10" s="157">
        <v>888</v>
      </c>
    </row>
    <row r="11" spans="1:9" ht="49.5" customHeight="1">
      <c r="A11" s="153">
        <v>9</v>
      </c>
      <c r="B11" s="323"/>
      <c r="C11" s="323"/>
      <c r="D11" s="155" t="s">
        <v>668</v>
      </c>
      <c r="E11" s="160">
        <f>E10/E9</f>
        <v>0.8817171251472773</v>
      </c>
      <c r="F11" s="161">
        <f>F10/F9</f>
        <v>0.8824374820350676</v>
      </c>
      <c r="G11" s="161">
        <f>G10/G9</f>
        <v>0.8808180535966149</v>
      </c>
      <c r="H11" s="161">
        <f>H10/H9</f>
        <v>0.8611940298507462</v>
      </c>
      <c r="I11" s="161">
        <f>I10/I9</f>
        <v>1</v>
      </c>
    </row>
    <row r="12" spans="1:9" ht="49.5" customHeight="1">
      <c r="A12" s="153">
        <v>10</v>
      </c>
      <c r="B12" s="321" t="s">
        <v>683</v>
      </c>
      <c r="C12" s="321" t="s">
        <v>684</v>
      </c>
      <c r="D12" s="155" t="s">
        <v>667</v>
      </c>
      <c r="E12" s="156">
        <f>SUM(F12:H12)</f>
        <v>0</v>
      </c>
      <c r="F12" s="157">
        <v>0</v>
      </c>
      <c r="G12" s="157">
        <v>0</v>
      </c>
      <c r="H12" s="157">
        <v>0</v>
      </c>
      <c r="I12" s="157">
        <v>0</v>
      </c>
    </row>
    <row r="13" spans="1:9" ht="49.5" customHeight="1">
      <c r="A13" s="153">
        <v>11</v>
      </c>
      <c r="B13" s="322"/>
      <c r="C13" s="322"/>
      <c r="D13" s="155" t="s">
        <v>339</v>
      </c>
      <c r="E13" s="156">
        <f>SUM(F13:H13)</f>
        <v>2486</v>
      </c>
      <c r="F13" s="157">
        <v>1740</v>
      </c>
      <c r="G13" s="157">
        <v>495</v>
      </c>
      <c r="H13" s="157">
        <v>251</v>
      </c>
      <c r="I13" s="157"/>
    </row>
    <row r="14" spans="1:9" ht="49.5" customHeight="1">
      <c r="A14" s="153">
        <v>12</v>
      </c>
      <c r="B14" s="322"/>
      <c r="C14" s="322"/>
      <c r="D14" s="155" t="s">
        <v>340</v>
      </c>
      <c r="E14" s="156">
        <f>SUM(F14:H14)</f>
        <v>2486</v>
      </c>
      <c r="F14" s="157">
        <v>1740</v>
      </c>
      <c r="G14" s="157">
        <v>495</v>
      </c>
      <c r="H14" s="157">
        <v>251</v>
      </c>
      <c r="I14" s="157"/>
    </row>
    <row r="15" spans="1:9" ht="49.5" customHeight="1">
      <c r="A15" s="153">
        <v>13</v>
      </c>
      <c r="B15" s="323"/>
      <c r="C15" s="323"/>
      <c r="D15" s="155" t="s">
        <v>668</v>
      </c>
      <c r="E15" s="160">
        <f>E14/E13</f>
        <v>1</v>
      </c>
      <c r="F15" s="161">
        <f>F14/F13</f>
        <v>1</v>
      </c>
      <c r="G15" s="161">
        <f>G14/G13</f>
        <v>1</v>
      </c>
      <c r="H15" s="161">
        <f>H14/H13</f>
        <v>1</v>
      </c>
      <c r="I15" s="161"/>
    </row>
    <row r="16" spans="1:9" s="150" customFormat="1" ht="45" customHeight="1">
      <c r="A16" s="153">
        <v>14</v>
      </c>
      <c r="B16" s="315" t="s">
        <v>685</v>
      </c>
      <c r="C16" s="316"/>
      <c r="D16" s="162" t="s">
        <v>686</v>
      </c>
      <c r="E16" s="156">
        <f>SUM(F16:I16)</f>
        <v>37106</v>
      </c>
      <c r="F16" s="156">
        <f aca="true" t="shared" si="0" ref="F16:I18">F4+F8+F12</f>
        <v>20424</v>
      </c>
      <c r="G16" s="156">
        <f t="shared" si="0"/>
        <v>5536</v>
      </c>
      <c r="H16" s="156">
        <f t="shared" si="0"/>
        <v>11146</v>
      </c>
      <c r="I16" s="156">
        <f t="shared" si="0"/>
        <v>0</v>
      </c>
    </row>
    <row r="17" spans="1:9" s="150" customFormat="1" ht="45" customHeight="1">
      <c r="A17" s="153">
        <v>15</v>
      </c>
      <c r="B17" s="317"/>
      <c r="C17" s="318"/>
      <c r="D17" s="162" t="s">
        <v>687</v>
      </c>
      <c r="E17" s="156">
        <f>SUM(F17:I17)</f>
        <v>40573</v>
      </c>
      <c r="F17" s="156">
        <f t="shared" si="0"/>
        <v>22961</v>
      </c>
      <c r="G17" s="156">
        <f t="shared" si="0"/>
        <v>6202</v>
      </c>
      <c r="H17" s="156">
        <f t="shared" si="0"/>
        <v>10522</v>
      </c>
      <c r="I17" s="156">
        <f t="shared" si="0"/>
        <v>888</v>
      </c>
    </row>
    <row r="18" spans="1:9" s="150" customFormat="1" ht="45" customHeight="1">
      <c r="A18" s="153">
        <v>16</v>
      </c>
      <c r="B18" s="317"/>
      <c r="C18" s="318"/>
      <c r="D18" s="162" t="s">
        <v>688</v>
      </c>
      <c r="E18" s="156">
        <f>SUM(F18:I18)</f>
        <v>36821</v>
      </c>
      <c r="F18" s="156">
        <f t="shared" si="0"/>
        <v>21248</v>
      </c>
      <c r="G18" s="156">
        <f t="shared" si="0"/>
        <v>5712</v>
      </c>
      <c r="H18" s="156">
        <f t="shared" si="0"/>
        <v>8973</v>
      </c>
      <c r="I18" s="156">
        <f t="shared" si="0"/>
        <v>888</v>
      </c>
    </row>
    <row r="19" spans="1:9" s="150" customFormat="1" ht="49.5" customHeight="1">
      <c r="A19" s="153">
        <v>17</v>
      </c>
      <c r="B19" s="319"/>
      <c r="C19" s="320"/>
      <c r="D19" s="163" t="s">
        <v>668</v>
      </c>
      <c r="E19" s="160">
        <f>E18/E17</f>
        <v>0.907524708550021</v>
      </c>
      <c r="F19" s="161">
        <f>F18/F17</f>
        <v>0.9253952353991551</v>
      </c>
      <c r="G19" s="161">
        <f>G18/G17</f>
        <v>0.9209932279909706</v>
      </c>
      <c r="H19" s="161">
        <f>H18/H17</f>
        <v>0.8527846417030983</v>
      </c>
      <c r="I19" s="161">
        <f>I18/I17</f>
        <v>1</v>
      </c>
    </row>
  </sheetData>
  <sheetProtection/>
  <mergeCells count="7">
    <mergeCell ref="B16:C19"/>
    <mergeCell ref="B4:B7"/>
    <mergeCell ref="C4:C7"/>
    <mergeCell ref="B8:B11"/>
    <mergeCell ref="C8:C11"/>
    <mergeCell ref="B12:B15"/>
    <mergeCell ref="C12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  <headerFooter>
    <oddHeader>&amp;LMAGYARPOLÁNYI KÖZÖS
ÖNKORMÁNYZATI HIVATAL&amp;C2014.ÉVI ZÁRSZÁMADÁS
KIADÁSOK &amp;R14. melléklet a 6/2015. (V. 8.)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51"/>
  <sheetViews>
    <sheetView view="pageLayout" workbookViewId="0" topLeftCell="A1">
      <selection activeCell="C2" sqref="C2"/>
    </sheetView>
  </sheetViews>
  <sheetFormatPr defaultColWidth="9.00390625" defaultRowHeight="12.75"/>
  <cols>
    <col min="1" max="1" width="8.125" style="164" customWidth="1"/>
    <col min="2" max="2" width="92.375" style="164" customWidth="1"/>
    <col min="3" max="5" width="19.125" style="164" customWidth="1"/>
    <col min="6" max="16384" width="9.125" style="164" customWidth="1"/>
  </cols>
  <sheetData>
    <row r="1" spans="2:5" ht="23.25" customHeight="1">
      <c r="B1" s="165" t="s">
        <v>1</v>
      </c>
      <c r="C1" s="165" t="s">
        <v>2</v>
      </c>
      <c r="D1" s="165" t="s">
        <v>3</v>
      </c>
      <c r="E1" s="165" t="s">
        <v>4</v>
      </c>
    </row>
    <row r="2" spans="1:5" ht="43.5" customHeight="1">
      <c r="A2" s="166" t="s">
        <v>633</v>
      </c>
      <c r="B2" s="165" t="s">
        <v>349</v>
      </c>
      <c r="C2" s="165" t="s">
        <v>379</v>
      </c>
      <c r="D2" s="165" t="s">
        <v>380</v>
      </c>
      <c r="E2" s="165" t="s">
        <v>381</v>
      </c>
    </row>
    <row r="3" spans="1:5" ht="19.5">
      <c r="A3" s="165">
        <v>1</v>
      </c>
      <c r="B3" s="167" t="s">
        <v>382</v>
      </c>
      <c r="C3" s="168"/>
      <c r="D3" s="168"/>
      <c r="E3" s="168"/>
    </row>
    <row r="4" spans="1:5" ht="19.5">
      <c r="A4" s="165">
        <v>2</v>
      </c>
      <c r="B4" s="169" t="s">
        <v>689</v>
      </c>
      <c r="C4" s="170">
        <v>0</v>
      </c>
      <c r="D4" s="170">
        <v>0</v>
      </c>
      <c r="E4" s="170">
        <v>0</v>
      </c>
    </row>
    <row r="5" spans="1:5" ht="19.5">
      <c r="A5" s="165">
        <v>3</v>
      </c>
      <c r="B5" s="171" t="s">
        <v>391</v>
      </c>
      <c r="C5" s="172">
        <v>0</v>
      </c>
      <c r="D5" s="172">
        <v>0</v>
      </c>
      <c r="E5" s="172">
        <v>0</v>
      </c>
    </row>
    <row r="6" spans="1:5" ht="19.5">
      <c r="A6" s="165">
        <v>4</v>
      </c>
      <c r="B6" s="171" t="s">
        <v>393</v>
      </c>
      <c r="C6" s="172">
        <v>250</v>
      </c>
      <c r="D6" s="172">
        <v>0</v>
      </c>
      <c r="E6" s="172">
        <v>50</v>
      </c>
    </row>
    <row r="7" spans="1:5" ht="19.5">
      <c r="A7" s="165">
        <v>5</v>
      </c>
      <c r="B7" s="171" t="s">
        <v>395</v>
      </c>
      <c r="C7" s="172">
        <v>0</v>
      </c>
      <c r="D7" s="172">
        <v>0</v>
      </c>
      <c r="E7" s="172">
        <v>0</v>
      </c>
    </row>
    <row r="8" spans="1:5" ht="19.5">
      <c r="A8" s="165">
        <v>6</v>
      </c>
      <c r="B8" s="171" t="s">
        <v>397</v>
      </c>
      <c r="C8" s="172">
        <v>0</v>
      </c>
      <c r="D8" s="172">
        <v>0</v>
      </c>
      <c r="E8" s="172">
        <v>0</v>
      </c>
    </row>
    <row r="9" spans="1:5" ht="19.5">
      <c r="A9" s="165">
        <v>7</v>
      </c>
      <c r="B9" s="171" t="s">
        <v>399</v>
      </c>
      <c r="C9" s="172">
        <v>0</v>
      </c>
      <c r="D9" s="172">
        <v>0</v>
      </c>
      <c r="E9" s="172">
        <v>0</v>
      </c>
    </row>
    <row r="10" spans="1:5" ht="19.5">
      <c r="A10" s="165">
        <v>8</v>
      </c>
      <c r="B10" s="169" t="s">
        <v>690</v>
      </c>
      <c r="C10" s="170">
        <v>250</v>
      </c>
      <c r="D10" s="170">
        <v>0</v>
      </c>
      <c r="E10" s="170">
        <v>50</v>
      </c>
    </row>
    <row r="11" spans="1:5" ht="19.5">
      <c r="A11" s="165">
        <v>9</v>
      </c>
      <c r="B11" s="169" t="s">
        <v>638</v>
      </c>
      <c r="C11" s="170">
        <v>0</v>
      </c>
      <c r="D11" s="170">
        <v>0</v>
      </c>
      <c r="E11" s="170">
        <v>0</v>
      </c>
    </row>
    <row r="12" spans="1:5" ht="19.5">
      <c r="A12" s="165">
        <v>10</v>
      </c>
      <c r="B12" s="169" t="s">
        <v>691</v>
      </c>
      <c r="C12" s="170">
        <v>0</v>
      </c>
      <c r="D12" s="170">
        <v>0</v>
      </c>
      <c r="E12" s="170">
        <v>0</v>
      </c>
    </row>
    <row r="13" spans="1:5" ht="19.5">
      <c r="A13" s="165">
        <v>11</v>
      </c>
      <c r="B13" s="169" t="s">
        <v>692</v>
      </c>
      <c r="C13" s="170">
        <v>250</v>
      </c>
      <c r="D13" s="170">
        <v>0</v>
      </c>
      <c r="E13" s="170">
        <v>50</v>
      </c>
    </row>
    <row r="14" spans="1:5" ht="19.5">
      <c r="A14" s="165">
        <v>12</v>
      </c>
      <c r="B14" s="169" t="s">
        <v>693</v>
      </c>
      <c r="C14" s="170">
        <v>0</v>
      </c>
      <c r="D14" s="170">
        <v>0</v>
      </c>
      <c r="E14" s="170">
        <v>0</v>
      </c>
    </row>
    <row r="15" spans="1:5" ht="19.5">
      <c r="A15" s="165">
        <v>13</v>
      </c>
      <c r="B15" s="169" t="s">
        <v>694</v>
      </c>
      <c r="C15" s="170">
        <v>0</v>
      </c>
      <c r="D15" s="170">
        <v>0</v>
      </c>
      <c r="E15" s="170">
        <v>0</v>
      </c>
    </row>
    <row r="16" spans="1:5" ht="19.5">
      <c r="A16" s="165">
        <v>14</v>
      </c>
      <c r="B16" s="169" t="s">
        <v>695</v>
      </c>
      <c r="C16" s="170">
        <v>0</v>
      </c>
      <c r="D16" s="170">
        <v>0</v>
      </c>
      <c r="E16" s="170">
        <v>0</v>
      </c>
    </row>
    <row r="17" spans="1:5" ht="19.5">
      <c r="A17" s="165">
        <v>15</v>
      </c>
      <c r="B17" s="169" t="s">
        <v>696</v>
      </c>
      <c r="C17" s="170">
        <v>0</v>
      </c>
      <c r="D17" s="170">
        <v>0</v>
      </c>
      <c r="E17" s="170">
        <v>0</v>
      </c>
    </row>
    <row r="18" spans="1:5" ht="19.5">
      <c r="A18" s="165">
        <v>16</v>
      </c>
      <c r="B18" s="169" t="s">
        <v>650</v>
      </c>
      <c r="C18" s="170">
        <v>0</v>
      </c>
      <c r="D18" s="170">
        <v>0</v>
      </c>
      <c r="E18" s="170">
        <v>0</v>
      </c>
    </row>
    <row r="19" spans="1:5" ht="19.5">
      <c r="A19" s="165">
        <v>17</v>
      </c>
      <c r="B19" s="169" t="s">
        <v>651</v>
      </c>
      <c r="C19" s="170">
        <v>0</v>
      </c>
      <c r="D19" s="170">
        <v>0</v>
      </c>
      <c r="E19" s="170">
        <v>0</v>
      </c>
    </row>
    <row r="20" spans="1:5" ht="19.5">
      <c r="A20" s="165">
        <v>18</v>
      </c>
      <c r="B20" s="171" t="s">
        <v>697</v>
      </c>
      <c r="C20" s="172">
        <v>147</v>
      </c>
      <c r="D20" s="172">
        <v>0</v>
      </c>
      <c r="E20" s="172">
        <v>220</v>
      </c>
    </row>
    <row r="21" spans="1:5" ht="19.5">
      <c r="A21" s="165">
        <v>19</v>
      </c>
      <c r="B21" s="171" t="s">
        <v>443</v>
      </c>
      <c r="C21" s="172">
        <v>0</v>
      </c>
      <c r="D21" s="172">
        <v>0</v>
      </c>
      <c r="E21" s="172">
        <v>0</v>
      </c>
    </row>
    <row r="22" spans="1:5" ht="19.5">
      <c r="A22" s="165">
        <v>20</v>
      </c>
      <c r="B22" s="171" t="s">
        <v>444</v>
      </c>
      <c r="C22" s="172">
        <v>0</v>
      </c>
      <c r="D22" s="172">
        <v>0</v>
      </c>
      <c r="E22" s="172">
        <v>0</v>
      </c>
    </row>
    <row r="23" spans="1:5" ht="19.5">
      <c r="A23" s="165">
        <v>21</v>
      </c>
      <c r="B23" s="171" t="s">
        <v>445</v>
      </c>
      <c r="C23" s="172">
        <v>0</v>
      </c>
      <c r="D23" s="172">
        <v>0</v>
      </c>
      <c r="E23" s="172">
        <v>0</v>
      </c>
    </row>
    <row r="24" spans="1:5" ht="19.5">
      <c r="A24" s="165">
        <v>22</v>
      </c>
      <c r="B24" s="171" t="s">
        <v>446</v>
      </c>
      <c r="C24" s="172">
        <v>147</v>
      </c>
      <c r="D24" s="172">
        <v>0</v>
      </c>
      <c r="E24" s="172">
        <v>220</v>
      </c>
    </row>
    <row r="25" spans="1:5" ht="19.5">
      <c r="A25" s="165">
        <v>23</v>
      </c>
      <c r="B25" s="169" t="s">
        <v>653</v>
      </c>
      <c r="C25" s="170">
        <v>147</v>
      </c>
      <c r="D25" s="170">
        <v>0</v>
      </c>
      <c r="E25" s="170">
        <v>220</v>
      </c>
    </row>
    <row r="26" spans="1:5" ht="19.5">
      <c r="A26" s="165">
        <v>24</v>
      </c>
      <c r="B26" s="169" t="s">
        <v>698</v>
      </c>
      <c r="C26" s="170">
        <v>147</v>
      </c>
      <c r="D26" s="170">
        <v>0</v>
      </c>
      <c r="E26" s="170">
        <v>220</v>
      </c>
    </row>
    <row r="27" spans="1:5" ht="19.5">
      <c r="A27" s="165">
        <v>25</v>
      </c>
      <c r="B27" s="169" t="s">
        <v>447</v>
      </c>
      <c r="C27" s="170">
        <v>0</v>
      </c>
      <c r="D27" s="170">
        <v>0</v>
      </c>
      <c r="E27" s="170">
        <v>1671</v>
      </c>
    </row>
    <row r="28" spans="1:5" ht="19.5">
      <c r="A28" s="165">
        <v>26</v>
      </c>
      <c r="B28" s="171" t="s">
        <v>448</v>
      </c>
      <c r="C28" s="172">
        <v>0</v>
      </c>
      <c r="D28" s="172">
        <v>0</v>
      </c>
      <c r="E28" s="172">
        <v>0</v>
      </c>
    </row>
    <row r="29" spans="1:5" ht="19.5">
      <c r="A29" s="165">
        <v>27</v>
      </c>
      <c r="B29" s="171" t="s">
        <v>449</v>
      </c>
      <c r="C29" s="172">
        <v>0</v>
      </c>
      <c r="D29" s="172">
        <v>0</v>
      </c>
      <c r="E29" s="172">
        <v>0</v>
      </c>
    </row>
    <row r="30" spans="1:5" ht="19.5">
      <c r="A30" s="165">
        <v>28</v>
      </c>
      <c r="B30" s="171" t="s">
        <v>450</v>
      </c>
      <c r="C30" s="172">
        <v>0</v>
      </c>
      <c r="D30" s="172">
        <v>0</v>
      </c>
      <c r="E30" s="172">
        <v>0</v>
      </c>
    </row>
    <row r="31" spans="1:5" ht="19.5">
      <c r="A31" s="165">
        <v>29</v>
      </c>
      <c r="B31" s="169" t="s">
        <v>699</v>
      </c>
      <c r="C31" s="170">
        <v>0</v>
      </c>
      <c r="D31" s="170">
        <v>0</v>
      </c>
      <c r="E31" s="170">
        <v>0</v>
      </c>
    </row>
    <row r="32" spans="1:5" ht="19.5">
      <c r="A32" s="165">
        <v>30</v>
      </c>
      <c r="B32" s="169" t="s">
        <v>656</v>
      </c>
      <c r="C32" s="170">
        <v>397</v>
      </c>
      <c r="D32" s="170">
        <v>0</v>
      </c>
      <c r="E32" s="170">
        <v>1941</v>
      </c>
    </row>
    <row r="33" spans="1:5" ht="19.5">
      <c r="A33" s="165">
        <v>31</v>
      </c>
      <c r="B33" s="167" t="s">
        <v>451</v>
      </c>
      <c r="C33" s="168"/>
      <c r="D33" s="168"/>
      <c r="E33" s="168"/>
    </row>
    <row r="34" spans="1:5" ht="19.5">
      <c r="A34" s="165">
        <v>32</v>
      </c>
      <c r="B34" s="171" t="s">
        <v>452</v>
      </c>
      <c r="C34" s="172">
        <v>2410</v>
      </c>
      <c r="D34" s="172">
        <v>0</v>
      </c>
      <c r="E34" s="172">
        <v>2410</v>
      </c>
    </row>
    <row r="35" spans="1:5" ht="19.5">
      <c r="A35" s="165">
        <v>33</v>
      </c>
      <c r="B35" s="171" t="s">
        <v>453</v>
      </c>
      <c r="C35" s="172">
        <v>0</v>
      </c>
      <c r="D35" s="172">
        <v>0</v>
      </c>
      <c r="E35" s="172">
        <v>0</v>
      </c>
    </row>
    <row r="36" spans="1:5" ht="19.5">
      <c r="A36" s="165">
        <v>34</v>
      </c>
      <c r="B36" s="171" t="s">
        <v>454</v>
      </c>
      <c r="C36" s="172">
        <v>0</v>
      </c>
      <c r="D36" s="172">
        <v>0</v>
      </c>
      <c r="E36" s="172">
        <v>0</v>
      </c>
    </row>
    <row r="37" spans="1:5" ht="19.5">
      <c r="A37" s="165">
        <v>35</v>
      </c>
      <c r="B37" s="171" t="s">
        <v>455</v>
      </c>
      <c r="C37" s="172">
        <v>-2013</v>
      </c>
      <c r="D37" s="172">
        <v>0</v>
      </c>
      <c r="E37" s="172">
        <v>-2013</v>
      </c>
    </row>
    <row r="38" spans="1:5" ht="19.5">
      <c r="A38" s="165">
        <v>36</v>
      </c>
      <c r="B38" s="171" t="s">
        <v>456</v>
      </c>
      <c r="C38" s="172">
        <v>0</v>
      </c>
      <c r="D38" s="172">
        <v>0</v>
      </c>
      <c r="E38" s="172">
        <v>0</v>
      </c>
    </row>
    <row r="39" spans="1:5" ht="19.5">
      <c r="A39" s="165">
        <v>37</v>
      </c>
      <c r="B39" s="171" t="s">
        <v>457</v>
      </c>
      <c r="C39" s="172">
        <v>0</v>
      </c>
      <c r="D39" s="172">
        <v>0</v>
      </c>
      <c r="E39" s="172">
        <v>-1761</v>
      </c>
    </row>
    <row r="40" spans="1:5" ht="19.5">
      <c r="A40" s="165">
        <v>38</v>
      </c>
      <c r="B40" s="169" t="s">
        <v>700</v>
      </c>
      <c r="C40" s="170">
        <v>397</v>
      </c>
      <c r="D40" s="170">
        <v>0</v>
      </c>
      <c r="E40" s="170">
        <v>-1364</v>
      </c>
    </row>
    <row r="41" spans="1:5" ht="19.5">
      <c r="A41" s="165">
        <v>39</v>
      </c>
      <c r="B41" s="169" t="s">
        <v>701</v>
      </c>
      <c r="C41" s="170">
        <v>0</v>
      </c>
      <c r="D41" s="170">
        <v>0</v>
      </c>
      <c r="E41" s="170">
        <v>0</v>
      </c>
    </row>
    <row r="42" spans="1:5" ht="19.5">
      <c r="A42" s="165">
        <v>40</v>
      </c>
      <c r="B42" s="169" t="s">
        <v>661</v>
      </c>
      <c r="C42" s="170">
        <v>0</v>
      </c>
      <c r="D42" s="170">
        <v>0</v>
      </c>
      <c r="E42" s="170">
        <v>0</v>
      </c>
    </row>
    <row r="43" spans="1:5" ht="19.5">
      <c r="A43" s="165">
        <v>41</v>
      </c>
      <c r="B43" s="171" t="s">
        <v>702</v>
      </c>
      <c r="C43" s="172">
        <v>0</v>
      </c>
      <c r="D43" s="172">
        <v>0</v>
      </c>
      <c r="E43" s="172">
        <v>0</v>
      </c>
    </row>
    <row r="44" spans="1:5" ht="19.5">
      <c r="A44" s="165">
        <v>42</v>
      </c>
      <c r="B44" s="169" t="s">
        <v>663</v>
      </c>
      <c r="C44" s="170">
        <v>0</v>
      </c>
      <c r="D44" s="170">
        <v>0</v>
      </c>
      <c r="E44" s="170">
        <v>0</v>
      </c>
    </row>
    <row r="45" spans="1:5" ht="19.5">
      <c r="A45" s="165">
        <v>43</v>
      </c>
      <c r="B45" s="169" t="s">
        <v>460</v>
      </c>
      <c r="C45" s="170">
        <v>0</v>
      </c>
      <c r="D45" s="170">
        <v>0</v>
      </c>
      <c r="E45" s="170">
        <v>0</v>
      </c>
    </row>
    <row r="46" spans="1:5" ht="36">
      <c r="A46" s="165">
        <v>44</v>
      </c>
      <c r="B46" s="169" t="s">
        <v>461</v>
      </c>
      <c r="C46" s="170">
        <v>0</v>
      </c>
      <c r="D46" s="170">
        <v>0</v>
      </c>
      <c r="E46" s="170">
        <v>0</v>
      </c>
    </row>
    <row r="47" spans="1:5" ht="19.5">
      <c r="A47" s="165">
        <v>45</v>
      </c>
      <c r="B47" s="171" t="s">
        <v>462</v>
      </c>
      <c r="C47" s="172">
        <v>0</v>
      </c>
      <c r="D47" s="172">
        <v>0</v>
      </c>
      <c r="E47" s="172">
        <v>0</v>
      </c>
    </row>
    <row r="48" spans="1:5" ht="19.5">
      <c r="A48" s="165">
        <v>46</v>
      </c>
      <c r="B48" s="171" t="s">
        <v>463</v>
      </c>
      <c r="C48" s="172">
        <v>0</v>
      </c>
      <c r="D48" s="172">
        <v>0</v>
      </c>
      <c r="E48" s="172">
        <v>3305</v>
      </c>
    </row>
    <row r="49" spans="1:5" ht="19.5">
      <c r="A49" s="165">
        <v>47</v>
      </c>
      <c r="B49" s="171" t="s">
        <v>464</v>
      </c>
      <c r="C49" s="172">
        <v>0</v>
      </c>
      <c r="D49" s="172">
        <v>0</v>
      </c>
      <c r="E49" s="172">
        <v>0</v>
      </c>
    </row>
    <row r="50" spans="1:5" ht="19.5">
      <c r="A50" s="165">
        <v>48</v>
      </c>
      <c r="B50" s="169" t="s">
        <v>664</v>
      </c>
      <c r="C50" s="170">
        <v>0</v>
      </c>
      <c r="D50" s="170">
        <v>0</v>
      </c>
      <c r="E50" s="170">
        <v>3305</v>
      </c>
    </row>
    <row r="51" spans="1:5" ht="19.5">
      <c r="A51" s="168">
        <v>49</v>
      </c>
      <c r="B51" s="169" t="s">
        <v>665</v>
      </c>
      <c r="C51" s="170">
        <v>397</v>
      </c>
      <c r="D51" s="170">
        <v>0</v>
      </c>
      <c r="E51" s="170">
        <v>1941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scale="54" r:id="rId1"/>
  <headerFooter alignWithMargins="0">
    <oddHeader>&amp;LMAGYARPOLÁNYI KÖZÖS
ÖNKORMÁNYZATI HIVATAL&amp;C2014. ÉVI ZÁRSZÁMADÁS
MÉRLEG
&amp;R15. melléklet a 6/2015. (V. 8.)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21"/>
  <sheetViews>
    <sheetView view="pageLayout" workbookViewId="0" topLeftCell="B1">
      <selection activeCell="C3" sqref="C3"/>
    </sheetView>
  </sheetViews>
  <sheetFormatPr defaultColWidth="9.00390625" defaultRowHeight="43.5" customHeight="1"/>
  <cols>
    <col min="1" max="1" width="8.125" style="164" customWidth="1"/>
    <col min="2" max="2" width="82.00390625" style="164" customWidth="1"/>
    <col min="3" max="3" width="19.125" style="164" customWidth="1"/>
    <col min="4" max="16384" width="9.125" style="164" customWidth="1"/>
  </cols>
  <sheetData>
    <row r="1" spans="1:3" ht="19.5">
      <c r="A1" s="173"/>
      <c r="B1" s="174" t="s">
        <v>614</v>
      </c>
      <c r="C1" s="174" t="s">
        <v>2</v>
      </c>
    </row>
    <row r="2" spans="1:3" ht="43.5" customHeight="1">
      <c r="A2" s="165" t="s">
        <v>633</v>
      </c>
      <c r="B2" s="165" t="s">
        <v>349</v>
      </c>
      <c r="C2" s="165" t="s">
        <v>465</v>
      </c>
    </row>
    <row r="3" spans="1:3" ht="43.5" customHeight="1">
      <c r="A3" s="165">
        <v>1</v>
      </c>
      <c r="B3" s="171" t="s">
        <v>466</v>
      </c>
      <c r="C3" s="172">
        <v>2490</v>
      </c>
    </row>
    <row r="4" spans="1:3" ht="43.5" customHeight="1">
      <c r="A4" s="165">
        <v>2</v>
      </c>
      <c r="B4" s="171" t="s">
        <v>467</v>
      </c>
      <c r="C4" s="172">
        <v>36821</v>
      </c>
    </row>
    <row r="5" spans="1:3" ht="43.5" customHeight="1">
      <c r="A5" s="165">
        <v>3</v>
      </c>
      <c r="B5" s="169" t="s">
        <v>468</v>
      </c>
      <c r="C5" s="170">
        <v>-34331</v>
      </c>
    </row>
    <row r="6" spans="1:3" ht="43.5" customHeight="1">
      <c r="A6" s="165">
        <v>4</v>
      </c>
      <c r="B6" s="171" t="s">
        <v>469</v>
      </c>
      <c r="C6" s="172">
        <v>36075</v>
      </c>
    </row>
    <row r="7" spans="1:3" ht="43.5" customHeight="1">
      <c r="A7" s="165">
        <v>5</v>
      </c>
      <c r="B7" s="171" t="s">
        <v>470</v>
      </c>
      <c r="C7" s="172">
        <v>0</v>
      </c>
    </row>
    <row r="8" spans="1:3" ht="43.5" customHeight="1">
      <c r="A8" s="165">
        <v>6</v>
      </c>
      <c r="B8" s="169" t="s">
        <v>471</v>
      </c>
      <c r="C8" s="170">
        <v>36075</v>
      </c>
    </row>
    <row r="9" spans="1:3" ht="43.5" customHeight="1">
      <c r="A9" s="165">
        <v>7</v>
      </c>
      <c r="B9" s="169" t="s">
        <v>703</v>
      </c>
      <c r="C9" s="170">
        <v>1744</v>
      </c>
    </row>
    <row r="10" spans="1:3" ht="43.5" customHeight="1">
      <c r="A10" s="165">
        <v>8</v>
      </c>
      <c r="B10" s="171" t="s">
        <v>473</v>
      </c>
      <c r="C10" s="172">
        <v>0</v>
      </c>
    </row>
    <row r="11" spans="1:3" ht="43.5" customHeight="1">
      <c r="A11" s="165">
        <v>9</v>
      </c>
      <c r="B11" s="171" t="s">
        <v>474</v>
      </c>
      <c r="C11" s="172">
        <v>0</v>
      </c>
    </row>
    <row r="12" spans="1:3" ht="43.5" customHeight="1">
      <c r="A12" s="165">
        <v>10</v>
      </c>
      <c r="B12" s="169" t="s">
        <v>475</v>
      </c>
      <c r="C12" s="170">
        <v>0</v>
      </c>
    </row>
    <row r="13" spans="1:3" ht="43.5" customHeight="1">
      <c r="A13" s="165">
        <v>11</v>
      </c>
      <c r="B13" s="171" t="s">
        <v>476</v>
      </c>
      <c r="C13" s="172">
        <v>0</v>
      </c>
    </row>
    <row r="14" spans="1:3" ht="43.5" customHeight="1">
      <c r="A14" s="165">
        <v>12</v>
      </c>
      <c r="B14" s="171" t="s">
        <v>477</v>
      </c>
      <c r="C14" s="172">
        <v>0</v>
      </c>
    </row>
    <row r="15" spans="1:3" ht="43.5" customHeight="1">
      <c r="A15" s="165">
        <v>13</v>
      </c>
      <c r="B15" s="169" t="s">
        <v>478</v>
      </c>
      <c r="C15" s="170">
        <v>0</v>
      </c>
    </row>
    <row r="16" spans="1:3" ht="43.5" customHeight="1">
      <c r="A16" s="165">
        <v>14</v>
      </c>
      <c r="B16" s="169" t="s">
        <v>479</v>
      </c>
      <c r="C16" s="170">
        <v>0</v>
      </c>
    </row>
    <row r="17" spans="1:3" ht="43.5" customHeight="1">
      <c r="A17" s="165">
        <v>15</v>
      </c>
      <c r="B17" s="169" t="s">
        <v>480</v>
      </c>
      <c r="C17" s="170">
        <v>1744</v>
      </c>
    </row>
    <row r="18" spans="1:3" ht="43.5" customHeight="1">
      <c r="A18" s="165">
        <v>16</v>
      </c>
      <c r="B18" s="169" t="s">
        <v>481</v>
      </c>
      <c r="C18" s="170">
        <v>1524</v>
      </c>
    </row>
    <row r="19" spans="1:3" ht="43.5" customHeight="1">
      <c r="A19" s="165">
        <v>17</v>
      </c>
      <c r="B19" s="169" t="s">
        <v>482</v>
      </c>
      <c r="C19" s="170">
        <v>220</v>
      </c>
    </row>
    <row r="20" spans="1:3" ht="43.5" customHeight="1">
      <c r="A20" s="165">
        <v>18</v>
      </c>
      <c r="B20" s="169" t="s">
        <v>483</v>
      </c>
      <c r="C20" s="170">
        <v>0</v>
      </c>
    </row>
    <row r="21" spans="1:3" ht="43.5" customHeight="1">
      <c r="A21" s="165">
        <v>19</v>
      </c>
      <c r="B21" s="169" t="s">
        <v>484</v>
      </c>
      <c r="C21" s="170"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scale="74" r:id="rId1"/>
  <headerFooter alignWithMargins="0">
    <oddHeader>&amp;LMAGYARPOLÁNYI KÖZÖS
 ÖNKORMÁNYZATI HIVATAL&amp;C2014.ÉVI ZÁRSZÁMADÁS
MARADVÁNY KIMUTATÁS
&amp;R16. melléklet a 6/2015. (V. 8.)
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43"/>
  <sheetViews>
    <sheetView view="pageLayout" workbookViewId="0" topLeftCell="A1">
      <selection activeCell="D16" sqref="D15:D16"/>
    </sheetView>
  </sheetViews>
  <sheetFormatPr defaultColWidth="9.00390625" defaultRowHeight="12.75"/>
  <cols>
    <col min="1" max="1" width="8.125" style="164" customWidth="1"/>
    <col min="2" max="2" width="82.00390625" style="164" customWidth="1"/>
    <col min="3" max="5" width="19.125" style="164" customWidth="1"/>
    <col min="6" max="16384" width="9.125" style="164" customWidth="1"/>
  </cols>
  <sheetData>
    <row r="1" spans="1:5" s="175" customFormat="1" ht="19.5">
      <c r="A1" s="165"/>
      <c r="B1" s="174" t="s">
        <v>614</v>
      </c>
      <c r="C1" s="174" t="s">
        <v>2</v>
      </c>
      <c r="D1" s="174" t="s">
        <v>3</v>
      </c>
      <c r="E1" s="174" t="s">
        <v>4</v>
      </c>
    </row>
    <row r="2" spans="1:5" ht="36">
      <c r="A2" s="165" t="s">
        <v>633</v>
      </c>
      <c r="B2" s="165" t="s">
        <v>349</v>
      </c>
      <c r="C2" s="165" t="s">
        <v>379</v>
      </c>
      <c r="D2" s="165" t="s">
        <v>380</v>
      </c>
      <c r="E2" s="165" t="s">
        <v>381</v>
      </c>
    </row>
    <row r="3" spans="1:5" ht="19.5">
      <c r="A3" s="165" t="s">
        <v>383</v>
      </c>
      <c r="B3" s="171" t="s">
        <v>485</v>
      </c>
      <c r="C3" s="172">
        <v>0</v>
      </c>
      <c r="D3" s="172">
        <v>0</v>
      </c>
      <c r="E3" s="172">
        <v>14</v>
      </c>
    </row>
    <row r="4" spans="1:5" ht="36">
      <c r="A4" s="165" t="s">
        <v>385</v>
      </c>
      <c r="B4" s="171" t="s">
        <v>486</v>
      </c>
      <c r="C4" s="172">
        <v>0</v>
      </c>
      <c r="D4" s="172">
        <v>0</v>
      </c>
      <c r="E4" s="172">
        <v>0</v>
      </c>
    </row>
    <row r="5" spans="1:5" ht="19.5">
      <c r="A5" s="165" t="s">
        <v>387</v>
      </c>
      <c r="B5" s="171" t="s">
        <v>487</v>
      </c>
      <c r="C5" s="172">
        <v>0</v>
      </c>
      <c r="D5" s="172">
        <v>0</v>
      </c>
      <c r="E5" s="172">
        <v>0</v>
      </c>
    </row>
    <row r="6" spans="1:5" ht="36">
      <c r="A6" s="165" t="s">
        <v>389</v>
      </c>
      <c r="B6" s="169" t="s">
        <v>488</v>
      </c>
      <c r="C6" s="170">
        <v>0</v>
      </c>
      <c r="D6" s="170">
        <v>0</v>
      </c>
      <c r="E6" s="170">
        <v>14</v>
      </c>
    </row>
    <row r="7" spans="1:5" ht="19.5">
      <c r="A7" s="165" t="s">
        <v>390</v>
      </c>
      <c r="B7" s="171" t="s">
        <v>489</v>
      </c>
      <c r="C7" s="172">
        <v>0</v>
      </c>
      <c r="D7" s="172">
        <v>0</v>
      </c>
      <c r="E7" s="172">
        <v>0</v>
      </c>
    </row>
    <row r="8" spans="1:5" ht="19.5">
      <c r="A8" s="165" t="s">
        <v>392</v>
      </c>
      <c r="B8" s="171" t="s">
        <v>490</v>
      </c>
      <c r="C8" s="172">
        <v>0</v>
      </c>
      <c r="D8" s="172">
        <v>0</v>
      </c>
      <c r="E8" s="172">
        <v>0</v>
      </c>
    </row>
    <row r="9" spans="1:5" ht="36">
      <c r="A9" s="165" t="s">
        <v>394</v>
      </c>
      <c r="B9" s="169" t="s">
        <v>491</v>
      </c>
      <c r="C9" s="170">
        <v>0</v>
      </c>
      <c r="D9" s="170">
        <v>0</v>
      </c>
      <c r="E9" s="170">
        <v>0</v>
      </c>
    </row>
    <row r="10" spans="1:5" ht="36">
      <c r="A10" s="165" t="s">
        <v>396</v>
      </c>
      <c r="B10" s="171" t="s">
        <v>492</v>
      </c>
      <c r="C10" s="172">
        <v>0</v>
      </c>
      <c r="D10" s="172">
        <v>0</v>
      </c>
      <c r="E10" s="172">
        <v>36075</v>
      </c>
    </row>
    <row r="11" spans="1:5" ht="36">
      <c r="A11" s="165" t="s">
        <v>398</v>
      </c>
      <c r="B11" s="171" t="s">
        <v>493</v>
      </c>
      <c r="C11" s="172">
        <v>0</v>
      </c>
      <c r="D11" s="172">
        <v>0</v>
      </c>
      <c r="E11" s="172">
        <v>2476</v>
      </c>
    </row>
    <row r="12" spans="1:5" ht="19.5">
      <c r="A12" s="165" t="s">
        <v>400</v>
      </c>
      <c r="B12" s="171" t="s">
        <v>494</v>
      </c>
      <c r="C12" s="172">
        <v>0</v>
      </c>
      <c r="D12" s="172">
        <v>0</v>
      </c>
      <c r="E12" s="172">
        <v>0</v>
      </c>
    </row>
    <row r="13" spans="1:5" ht="36">
      <c r="A13" s="165" t="s">
        <v>401</v>
      </c>
      <c r="B13" s="169" t="s">
        <v>495</v>
      </c>
      <c r="C13" s="170">
        <v>0</v>
      </c>
      <c r="D13" s="170">
        <v>0</v>
      </c>
      <c r="E13" s="170">
        <v>38551</v>
      </c>
    </row>
    <row r="14" spans="1:5" ht="19.5">
      <c r="A14" s="165" t="s">
        <v>402</v>
      </c>
      <c r="B14" s="171" t="s">
        <v>496</v>
      </c>
      <c r="C14" s="172">
        <v>0</v>
      </c>
      <c r="D14" s="172">
        <v>0</v>
      </c>
      <c r="E14" s="172">
        <v>1207</v>
      </c>
    </row>
    <row r="15" spans="1:5" ht="19.5">
      <c r="A15" s="165" t="s">
        <v>403</v>
      </c>
      <c r="B15" s="171" t="s">
        <v>497</v>
      </c>
      <c r="C15" s="172">
        <v>0</v>
      </c>
      <c r="D15" s="172">
        <v>0</v>
      </c>
      <c r="E15" s="172">
        <v>6348</v>
      </c>
    </row>
    <row r="16" spans="1:5" ht="19.5">
      <c r="A16" s="165" t="s">
        <v>404</v>
      </c>
      <c r="B16" s="171" t="s">
        <v>498</v>
      </c>
      <c r="C16" s="172">
        <v>0</v>
      </c>
      <c r="D16" s="172">
        <v>0</v>
      </c>
      <c r="E16" s="172">
        <v>0</v>
      </c>
    </row>
    <row r="17" spans="1:5" ht="19.5">
      <c r="A17" s="165" t="s">
        <v>405</v>
      </c>
      <c r="B17" s="171" t="s">
        <v>499</v>
      </c>
      <c r="C17" s="172">
        <v>0</v>
      </c>
      <c r="D17" s="172">
        <v>0</v>
      </c>
      <c r="E17" s="172">
        <v>0</v>
      </c>
    </row>
    <row r="18" spans="1:5" ht="36">
      <c r="A18" s="165" t="s">
        <v>406</v>
      </c>
      <c r="B18" s="169" t="s">
        <v>500</v>
      </c>
      <c r="C18" s="170">
        <v>0</v>
      </c>
      <c r="D18" s="170">
        <v>0</v>
      </c>
      <c r="E18" s="170">
        <v>7555</v>
      </c>
    </row>
    <row r="19" spans="1:5" ht="19.5">
      <c r="A19" s="165" t="s">
        <v>407</v>
      </c>
      <c r="B19" s="171" t="s">
        <v>501</v>
      </c>
      <c r="C19" s="172">
        <v>0</v>
      </c>
      <c r="D19" s="172">
        <v>0</v>
      </c>
      <c r="E19" s="172">
        <v>21316</v>
      </c>
    </row>
    <row r="20" spans="1:5" ht="19.5">
      <c r="A20" s="165" t="s">
        <v>409</v>
      </c>
      <c r="B20" s="171" t="s">
        <v>502</v>
      </c>
      <c r="C20" s="172">
        <v>0</v>
      </c>
      <c r="D20" s="172">
        <v>0</v>
      </c>
      <c r="E20" s="172">
        <v>2534</v>
      </c>
    </row>
    <row r="21" spans="1:5" ht="19.5">
      <c r="A21" s="165" t="s">
        <v>410</v>
      </c>
      <c r="B21" s="171" t="s">
        <v>503</v>
      </c>
      <c r="C21" s="172">
        <v>0</v>
      </c>
      <c r="D21" s="172">
        <v>0</v>
      </c>
      <c r="E21" s="172">
        <v>6415</v>
      </c>
    </row>
    <row r="22" spans="1:5" ht="36">
      <c r="A22" s="165" t="s">
        <v>411</v>
      </c>
      <c r="B22" s="169" t="s">
        <v>504</v>
      </c>
      <c r="C22" s="170">
        <v>0</v>
      </c>
      <c r="D22" s="170">
        <v>0</v>
      </c>
      <c r="E22" s="170">
        <v>30265</v>
      </c>
    </row>
    <row r="23" spans="1:5" ht="19.5">
      <c r="A23" s="165" t="s">
        <v>412</v>
      </c>
      <c r="B23" s="169" t="s">
        <v>505</v>
      </c>
      <c r="C23" s="170">
        <v>0</v>
      </c>
      <c r="D23" s="170">
        <v>0</v>
      </c>
      <c r="E23" s="170">
        <v>899</v>
      </c>
    </row>
    <row r="24" spans="1:5" ht="19.5">
      <c r="A24" s="165" t="s">
        <v>413</v>
      </c>
      <c r="B24" s="169" t="s">
        <v>506</v>
      </c>
      <c r="C24" s="170">
        <v>0</v>
      </c>
      <c r="D24" s="170">
        <v>0</v>
      </c>
      <c r="E24" s="170">
        <v>1607</v>
      </c>
    </row>
    <row r="25" spans="1:5" ht="36">
      <c r="A25" s="165" t="s">
        <v>414</v>
      </c>
      <c r="B25" s="169" t="s">
        <v>507</v>
      </c>
      <c r="C25" s="170">
        <v>0</v>
      </c>
      <c r="D25" s="170">
        <v>0</v>
      </c>
      <c r="E25" s="170">
        <v>-1761</v>
      </c>
    </row>
    <row r="26" spans="1:5" ht="19.5">
      <c r="A26" s="165" t="s">
        <v>416</v>
      </c>
      <c r="B26" s="171" t="s">
        <v>508</v>
      </c>
      <c r="C26" s="172">
        <v>0</v>
      </c>
      <c r="D26" s="172">
        <v>0</v>
      </c>
      <c r="E26" s="172">
        <v>0</v>
      </c>
    </row>
    <row r="27" spans="1:5" ht="36">
      <c r="A27" s="165" t="s">
        <v>417</v>
      </c>
      <c r="B27" s="171" t="s">
        <v>509</v>
      </c>
      <c r="C27" s="172">
        <v>0</v>
      </c>
      <c r="D27" s="172">
        <v>0</v>
      </c>
      <c r="E27" s="172">
        <v>0</v>
      </c>
    </row>
    <row r="28" spans="1:5" ht="36">
      <c r="A28" s="165" t="s">
        <v>418</v>
      </c>
      <c r="B28" s="171" t="s">
        <v>510</v>
      </c>
      <c r="C28" s="172">
        <v>0</v>
      </c>
      <c r="D28" s="172">
        <v>0</v>
      </c>
      <c r="E28" s="172">
        <v>0</v>
      </c>
    </row>
    <row r="29" spans="1:5" ht="19.5">
      <c r="A29" s="165" t="s">
        <v>419</v>
      </c>
      <c r="B29" s="171" t="s">
        <v>511</v>
      </c>
      <c r="C29" s="172">
        <v>0</v>
      </c>
      <c r="D29" s="172">
        <v>0</v>
      </c>
      <c r="E29" s="172">
        <v>0</v>
      </c>
    </row>
    <row r="30" spans="1:5" ht="36">
      <c r="A30" s="165" t="s">
        <v>420</v>
      </c>
      <c r="B30" s="169" t="s">
        <v>512</v>
      </c>
      <c r="C30" s="170">
        <v>0</v>
      </c>
      <c r="D30" s="170">
        <v>0</v>
      </c>
      <c r="E30" s="170">
        <v>0</v>
      </c>
    </row>
    <row r="31" spans="1:5" ht="19.5">
      <c r="A31" s="165" t="s">
        <v>421</v>
      </c>
      <c r="B31" s="171" t="s">
        <v>513</v>
      </c>
      <c r="C31" s="172">
        <v>0</v>
      </c>
      <c r="D31" s="172">
        <v>0</v>
      </c>
      <c r="E31" s="172">
        <v>0</v>
      </c>
    </row>
    <row r="32" spans="1:5" ht="36">
      <c r="A32" s="165" t="s">
        <v>422</v>
      </c>
      <c r="B32" s="171" t="s">
        <v>514</v>
      </c>
      <c r="C32" s="172">
        <v>0</v>
      </c>
      <c r="D32" s="172">
        <v>0</v>
      </c>
      <c r="E32" s="172">
        <v>0</v>
      </c>
    </row>
    <row r="33" spans="1:5" ht="19.5">
      <c r="A33" s="165" t="s">
        <v>423</v>
      </c>
      <c r="B33" s="171" t="s">
        <v>515</v>
      </c>
      <c r="C33" s="172">
        <v>0</v>
      </c>
      <c r="D33" s="172">
        <v>0</v>
      </c>
      <c r="E33" s="172">
        <v>0</v>
      </c>
    </row>
    <row r="34" spans="1:5" ht="19.5">
      <c r="A34" s="165" t="s">
        <v>424</v>
      </c>
      <c r="B34" s="171" t="s">
        <v>516</v>
      </c>
      <c r="C34" s="172">
        <v>0</v>
      </c>
      <c r="D34" s="172">
        <v>0</v>
      </c>
      <c r="E34" s="172">
        <v>0</v>
      </c>
    </row>
    <row r="35" spans="1:5" ht="36">
      <c r="A35" s="165" t="s">
        <v>425</v>
      </c>
      <c r="B35" s="169" t="s">
        <v>517</v>
      </c>
      <c r="C35" s="170">
        <v>0</v>
      </c>
      <c r="D35" s="170">
        <v>0</v>
      </c>
      <c r="E35" s="170">
        <v>0</v>
      </c>
    </row>
    <row r="36" spans="1:5" ht="36">
      <c r="A36" s="165" t="s">
        <v>426</v>
      </c>
      <c r="B36" s="169" t="s">
        <v>518</v>
      </c>
      <c r="C36" s="170">
        <v>0</v>
      </c>
      <c r="D36" s="170">
        <v>0</v>
      </c>
      <c r="E36" s="170">
        <v>0</v>
      </c>
    </row>
    <row r="37" spans="1:5" ht="19.5">
      <c r="A37" s="165" t="s">
        <v>427</v>
      </c>
      <c r="B37" s="169" t="s">
        <v>519</v>
      </c>
      <c r="C37" s="170">
        <v>0</v>
      </c>
      <c r="D37" s="170">
        <v>0</v>
      </c>
      <c r="E37" s="170">
        <v>-1761</v>
      </c>
    </row>
    <row r="38" spans="1:5" ht="36">
      <c r="A38" s="165" t="s">
        <v>428</v>
      </c>
      <c r="B38" s="171" t="s">
        <v>520</v>
      </c>
      <c r="C38" s="172">
        <v>0</v>
      </c>
      <c r="D38" s="172">
        <v>0</v>
      </c>
      <c r="E38" s="172">
        <v>0</v>
      </c>
    </row>
    <row r="39" spans="1:5" ht="19.5">
      <c r="A39" s="165" t="s">
        <v>429</v>
      </c>
      <c r="B39" s="171" t="s">
        <v>521</v>
      </c>
      <c r="C39" s="172">
        <v>0</v>
      </c>
      <c r="D39" s="172">
        <v>0</v>
      </c>
      <c r="E39" s="172">
        <v>0</v>
      </c>
    </row>
    <row r="40" spans="1:5" ht="36">
      <c r="A40" s="165" t="s">
        <v>430</v>
      </c>
      <c r="B40" s="169" t="s">
        <v>522</v>
      </c>
      <c r="C40" s="170">
        <v>0</v>
      </c>
      <c r="D40" s="170">
        <v>0</v>
      </c>
      <c r="E40" s="170">
        <v>0</v>
      </c>
    </row>
    <row r="41" spans="1:5" ht="19.5">
      <c r="A41" s="165" t="s">
        <v>432</v>
      </c>
      <c r="B41" s="169" t="s">
        <v>523</v>
      </c>
      <c r="C41" s="170">
        <v>0</v>
      </c>
      <c r="D41" s="170">
        <v>0</v>
      </c>
      <c r="E41" s="170">
        <v>0</v>
      </c>
    </row>
    <row r="42" spans="1:5" ht="19.5">
      <c r="A42" s="165" t="s">
        <v>434</v>
      </c>
      <c r="B42" s="169" t="s">
        <v>524</v>
      </c>
      <c r="C42" s="170">
        <v>0</v>
      </c>
      <c r="D42" s="170">
        <v>0</v>
      </c>
      <c r="E42" s="170">
        <v>0</v>
      </c>
    </row>
    <row r="43" spans="1:5" ht="19.5">
      <c r="A43" s="165" t="s">
        <v>436</v>
      </c>
      <c r="B43" s="169" t="s">
        <v>525</v>
      </c>
      <c r="C43" s="170">
        <v>0</v>
      </c>
      <c r="D43" s="170">
        <v>0</v>
      </c>
      <c r="E43" s="170">
        <v>-1761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scale="58" r:id="rId1"/>
  <headerFooter alignWithMargins="0">
    <oddHeader>&amp;LMAGYARPOLÁNYI KÖZÖS
ÖNKORMÁNYZATI HIVATAL&amp;C2014.ÉVI ZÁRSZÁMADÁS
EREDMÉNY KIMUTATÁS&amp;R17. melléklet a 6/2015. (V. 8.)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4"/>
  <sheetViews>
    <sheetView view="pageLayout" zoomScaleNormal="75" workbookViewId="0" topLeftCell="H1">
      <selection activeCell="L7" sqref="L7"/>
    </sheetView>
  </sheetViews>
  <sheetFormatPr defaultColWidth="9.00390625" defaultRowHeight="12.75"/>
  <cols>
    <col min="1" max="1" width="9.75390625" style="131" bestFit="1" customWidth="1"/>
    <col min="2" max="2" width="99.375" style="131" bestFit="1" customWidth="1"/>
    <col min="3" max="3" width="9.875" style="132" bestFit="1" customWidth="1"/>
    <col min="4" max="4" width="16.00390625" style="131" bestFit="1" customWidth="1"/>
    <col min="5" max="5" width="16.75390625" style="131" bestFit="1" customWidth="1"/>
    <col min="6" max="6" width="14.875" style="131" bestFit="1" customWidth="1"/>
    <col min="7" max="7" width="15.75390625" style="131" customWidth="1"/>
    <col min="8" max="8" width="58.00390625" style="131" customWidth="1"/>
    <col min="9" max="9" width="9.875" style="132" bestFit="1" customWidth="1"/>
    <col min="10" max="10" width="16.00390625" style="131" bestFit="1" customWidth="1"/>
    <col min="11" max="11" width="16.75390625" style="176" bestFit="1" customWidth="1"/>
    <col min="12" max="13" width="14.875" style="176" bestFit="1" customWidth="1"/>
    <col min="14" max="16384" width="9.125" style="176" customWidth="1"/>
  </cols>
  <sheetData>
    <row r="1" ht="18">
      <c r="M1" s="131" t="s">
        <v>0</v>
      </c>
    </row>
    <row r="2" spans="1:13" s="178" customFormat="1" ht="63" customHeight="1">
      <c r="A2" s="135"/>
      <c r="B2" s="135" t="s">
        <v>1</v>
      </c>
      <c r="C2" s="135" t="s">
        <v>2</v>
      </c>
      <c r="D2" s="135" t="s">
        <v>3</v>
      </c>
      <c r="E2" s="135" t="s">
        <v>4</v>
      </c>
      <c r="F2" s="135" t="s">
        <v>5</v>
      </c>
      <c r="G2" s="135" t="s">
        <v>6</v>
      </c>
      <c r="H2" s="135" t="s">
        <v>7</v>
      </c>
      <c r="I2" s="135" t="s">
        <v>8</v>
      </c>
      <c r="J2" s="135" t="s">
        <v>9</v>
      </c>
      <c r="K2" s="177" t="s">
        <v>10</v>
      </c>
      <c r="L2" s="177" t="s">
        <v>292</v>
      </c>
      <c r="M2" s="177" t="s">
        <v>320</v>
      </c>
    </row>
    <row r="3" spans="1:13" s="179" customFormat="1" ht="63" customHeight="1">
      <c r="A3" s="135">
        <v>1</v>
      </c>
      <c r="B3" s="136" t="s">
        <v>305</v>
      </c>
      <c r="C3" s="137" t="s">
        <v>666</v>
      </c>
      <c r="D3" s="138" t="s">
        <v>667</v>
      </c>
      <c r="E3" s="138" t="s">
        <v>339</v>
      </c>
      <c r="F3" s="138" t="s">
        <v>340</v>
      </c>
      <c r="G3" s="138" t="s">
        <v>363</v>
      </c>
      <c r="H3" s="136" t="s">
        <v>306</v>
      </c>
      <c r="I3" s="137" t="s">
        <v>666</v>
      </c>
      <c r="J3" s="138" t="s">
        <v>667</v>
      </c>
      <c r="K3" s="138" t="s">
        <v>339</v>
      </c>
      <c r="L3" s="138" t="s">
        <v>340</v>
      </c>
      <c r="M3" s="138" t="s">
        <v>363</v>
      </c>
    </row>
    <row r="4" spans="1:13" ht="63" customHeight="1">
      <c r="A4" s="139">
        <v>2</v>
      </c>
      <c r="B4" s="140" t="s">
        <v>195</v>
      </c>
      <c r="C4" s="141" t="s">
        <v>669</v>
      </c>
      <c r="D4" s="142">
        <v>12839</v>
      </c>
      <c r="E4" s="142">
        <v>12839</v>
      </c>
      <c r="F4" s="142">
        <v>11538</v>
      </c>
      <c r="G4" s="180">
        <f>SUM(F4/E4)</f>
        <v>0.8986681205701379</v>
      </c>
      <c r="H4" s="144" t="s">
        <v>307</v>
      </c>
      <c r="I4" s="143" t="s">
        <v>267</v>
      </c>
      <c r="J4" s="142">
        <v>18173</v>
      </c>
      <c r="K4" s="142">
        <v>18411</v>
      </c>
      <c r="L4" s="142">
        <f>SUM('[2]2.M.Óvoda-kiadások'!F18)</f>
        <v>17216</v>
      </c>
      <c r="M4" s="180">
        <f>SUM(L4/K4)</f>
        <v>0.9350931508337407</v>
      </c>
    </row>
    <row r="5" spans="1:13" ht="63" customHeight="1">
      <c r="A5" s="139">
        <v>3</v>
      </c>
      <c r="B5" s="140" t="s">
        <v>197</v>
      </c>
      <c r="C5" s="141" t="s">
        <v>704</v>
      </c>
      <c r="D5" s="142">
        <v>3600</v>
      </c>
      <c r="E5" s="142">
        <v>3600</v>
      </c>
      <c r="F5" s="142">
        <v>3600</v>
      </c>
      <c r="G5" s="180">
        <f aca="true" t="shared" si="0" ref="G5:G14">SUM(F5/E5)</f>
        <v>1</v>
      </c>
      <c r="H5" s="144" t="s">
        <v>705</v>
      </c>
      <c r="I5" s="143" t="s">
        <v>268</v>
      </c>
      <c r="J5" s="142">
        <v>4861</v>
      </c>
      <c r="K5" s="142">
        <v>5019</v>
      </c>
      <c r="L5" s="142">
        <f>SUM('[2]2.M.Óvoda-kiadások'!G18)</f>
        <v>4685</v>
      </c>
      <c r="M5" s="180">
        <f>SUM(L5/K5)</f>
        <v>0.9334528790595736</v>
      </c>
    </row>
    <row r="6" spans="1:13" ht="63" customHeight="1">
      <c r="A6" s="139">
        <v>4</v>
      </c>
      <c r="B6" s="140" t="s">
        <v>202</v>
      </c>
      <c r="C6" s="141" t="s">
        <v>706</v>
      </c>
      <c r="D6" s="142">
        <v>6419</v>
      </c>
      <c r="E6" s="142">
        <v>6419</v>
      </c>
      <c r="F6" s="142">
        <v>6419</v>
      </c>
      <c r="G6" s="180">
        <f t="shared" si="0"/>
        <v>1</v>
      </c>
      <c r="H6" s="144" t="s">
        <v>308</v>
      </c>
      <c r="I6" s="143" t="s">
        <v>269</v>
      </c>
      <c r="J6" s="142">
        <v>4365</v>
      </c>
      <c r="K6" s="142">
        <v>4259</v>
      </c>
      <c r="L6" s="142">
        <f>SUM('[2]2.M.Óvoda-kiadások'!H18)</f>
        <v>3244</v>
      </c>
      <c r="M6" s="180">
        <f>SUM(L6/K6)</f>
        <v>0.7616811458088754</v>
      </c>
    </row>
    <row r="7" spans="1:13" ht="63" customHeight="1">
      <c r="A7" s="139">
        <v>5</v>
      </c>
      <c r="B7" s="140" t="s">
        <v>205</v>
      </c>
      <c r="C7" s="141" t="s">
        <v>707</v>
      </c>
      <c r="D7" s="142">
        <v>165</v>
      </c>
      <c r="E7" s="142">
        <v>165</v>
      </c>
      <c r="F7" s="142">
        <v>165</v>
      </c>
      <c r="G7" s="180">
        <f t="shared" si="0"/>
        <v>1</v>
      </c>
      <c r="H7" s="144" t="s">
        <v>708</v>
      </c>
      <c r="I7" s="143" t="s">
        <v>272</v>
      </c>
      <c r="J7" s="142"/>
      <c r="K7" s="142">
        <v>106</v>
      </c>
      <c r="L7" s="142">
        <v>105</v>
      </c>
      <c r="M7" s="180">
        <f>SUM(L7/K7)</f>
        <v>0.9905660377358491</v>
      </c>
    </row>
    <row r="8" spans="1:13" ht="63" customHeight="1">
      <c r="A8" s="139">
        <v>6</v>
      </c>
      <c r="B8" s="140" t="s">
        <v>203</v>
      </c>
      <c r="C8" s="141" t="s">
        <v>709</v>
      </c>
      <c r="D8" s="142">
        <v>1800</v>
      </c>
      <c r="E8" s="142">
        <v>1800</v>
      </c>
      <c r="F8" s="142">
        <v>1800</v>
      </c>
      <c r="G8" s="180">
        <f t="shared" si="0"/>
        <v>1</v>
      </c>
      <c r="H8" s="142"/>
      <c r="I8" s="143"/>
      <c r="J8" s="142"/>
      <c r="K8" s="181"/>
      <c r="L8" s="181"/>
      <c r="M8" s="181"/>
    </row>
    <row r="9" spans="1:13" ht="63" customHeight="1">
      <c r="A9" s="139">
        <v>7</v>
      </c>
      <c r="B9" s="182" t="s">
        <v>194</v>
      </c>
      <c r="C9" s="141" t="s">
        <v>710</v>
      </c>
      <c r="D9" s="147">
        <f>SUM(D4:D8)</f>
        <v>24823</v>
      </c>
      <c r="E9" s="147">
        <f>SUM(E4:E8)</f>
        <v>24823</v>
      </c>
      <c r="F9" s="147">
        <f>SUM(F4:F8)</f>
        <v>23522</v>
      </c>
      <c r="G9" s="180">
        <f t="shared" si="0"/>
        <v>0.9475889296217218</v>
      </c>
      <c r="H9" s="147"/>
      <c r="I9" s="143"/>
      <c r="J9" s="142"/>
      <c r="K9" s="181"/>
      <c r="L9" s="181"/>
      <c r="M9" s="181"/>
    </row>
    <row r="10" spans="1:13" ht="63" customHeight="1">
      <c r="A10" s="139">
        <v>8</v>
      </c>
      <c r="B10" s="140" t="s">
        <v>209</v>
      </c>
      <c r="C10" s="141" t="s">
        <v>711</v>
      </c>
      <c r="D10" s="142">
        <v>1717</v>
      </c>
      <c r="E10" s="142">
        <v>1717</v>
      </c>
      <c r="F10" s="142">
        <v>1717</v>
      </c>
      <c r="G10" s="180">
        <f t="shared" si="0"/>
        <v>1</v>
      </c>
      <c r="H10" s="142"/>
      <c r="I10" s="143"/>
      <c r="J10" s="142"/>
      <c r="K10" s="181"/>
      <c r="L10" s="181"/>
      <c r="M10" s="181"/>
    </row>
    <row r="11" spans="1:13" ht="63" customHeight="1">
      <c r="A11" s="139">
        <v>9</v>
      </c>
      <c r="B11" s="140" t="s">
        <v>211</v>
      </c>
      <c r="C11" s="141" t="s">
        <v>712</v>
      </c>
      <c r="D11" s="142">
        <v>859</v>
      </c>
      <c r="E11" s="142">
        <v>859</v>
      </c>
      <c r="F11" s="142">
        <v>859</v>
      </c>
      <c r="G11" s="180">
        <f t="shared" si="0"/>
        <v>1</v>
      </c>
      <c r="H11" s="142"/>
      <c r="I11" s="143"/>
      <c r="J11" s="142"/>
      <c r="K11" s="181"/>
      <c r="L11" s="181"/>
      <c r="M11" s="181"/>
    </row>
    <row r="12" spans="1:13" s="184" customFormat="1" ht="63" customHeight="1">
      <c r="A12" s="139">
        <v>10</v>
      </c>
      <c r="B12" s="182" t="s">
        <v>206</v>
      </c>
      <c r="C12" s="141" t="s">
        <v>713</v>
      </c>
      <c r="D12" s="147">
        <f>SUM(D10:D11)</f>
        <v>2576</v>
      </c>
      <c r="E12" s="147">
        <f>SUM(E10:E11)</f>
        <v>2576</v>
      </c>
      <c r="F12" s="147">
        <f>SUM(F10:F11)</f>
        <v>2576</v>
      </c>
      <c r="G12" s="180">
        <f t="shared" si="0"/>
        <v>1</v>
      </c>
      <c r="H12" s="147"/>
      <c r="I12" s="143"/>
      <c r="J12" s="142"/>
      <c r="K12" s="183"/>
      <c r="L12" s="183"/>
      <c r="M12" s="183"/>
    </row>
    <row r="13" spans="1:13" s="184" customFormat="1" ht="63" customHeight="1">
      <c r="A13" s="139">
        <v>11</v>
      </c>
      <c r="B13" s="182" t="s">
        <v>350</v>
      </c>
      <c r="C13" s="141" t="s">
        <v>714</v>
      </c>
      <c r="D13" s="147"/>
      <c r="E13" s="147">
        <v>396</v>
      </c>
      <c r="F13" s="147">
        <v>396</v>
      </c>
      <c r="G13" s="180">
        <f t="shared" si="0"/>
        <v>1</v>
      </c>
      <c r="H13" s="147"/>
      <c r="I13" s="143"/>
      <c r="J13" s="142"/>
      <c r="K13" s="183"/>
      <c r="L13" s="183"/>
      <c r="M13" s="183"/>
    </row>
    <row r="14" spans="1:40" s="188" customFormat="1" ht="63" customHeight="1">
      <c r="A14" s="185">
        <v>12</v>
      </c>
      <c r="B14" s="146" t="s">
        <v>715</v>
      </c>
      <c r="C14" s="146" t="s">
        <v>2</v>
      </c>
      <c r="D14" s="147">
        <f>SUM(D9+D12+D13)</f>
        <v>27399</v>
      </c>
      <c r="E14" s="147">
        <f>SUM(E9+E12+E13)</f>
        <v>27795</v>
      </c>
      <c r="F14" s="147">
        <f>SUM(F9+F12+F13)</f>
        <v>26494</v>
      </c>
      <c r="G14" s="186">
        <f t="shared" si="0"/>
        <v>0.9531930203273971</v>
      </c>
      <c r="H14" s="146" t="s">
        <v>309</v>
      </c>
      <c r="I14" s="148" t="s">
        <v>292</v>
      </c>
      <c r="J14" s="147">
        <f>SUM(J4:J12)</f>
        <v>27399</v>
      </c>
      <c r="K14" s="147">
        <f>SUM(K4:K12)</f>
        <v>27795</v>
      </c>
      <c r="L14" s="147">
        <f>SUM(L4:L12)</f>
        <v>25250</v>
      </c>
      <c r="M14" s="186">
        <f>SUM(L14/K14)</f>
        <v>0.9084367692030941</v>
      </c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324"/>
      <c r="AH14" s="324"/>
      <c r="AI14" s="324"/>
      <c r="AJ14" s="324"/>
      <c r="AK14" s="325"/>
      <c r="AL14" s="325"/>
      <c r="AM14" s="325"/>
      <c r="AN14" s="325"/>
    </row>
  </sheetData>
  <sheetProtection/>
  <mergeCells count="2">
    <mergeCell ref="AG14:AJ14"/>
    <mergeCell ref="AK14:AN14"/>
  </mergeCells>
  <printOptions horizontalCentered="1"/>
  <pageMargins left="0.7480314960629921" right="0.7480314960629921" top="1.4173228346456694" bottom="0.984251968503937" header="0.5118110236220472" footer="0.5118110236220472"/>
  <pageSetup fitToHeight="1" fitToWidth="1" horizontalDpi="600" verticalDpi="600" orientation="landscape" paperSize="9" scale="42" r:id="rId1"/>
  <headerFooter>
    <oddHeader>&amp;LMAGYARPOLÁNYI ÓVODA&amp;C2014.ÉVI ZÁRSZÁMADÁS
BEVÉTELEK ÉS KIADÁSOK
ALAKULÁSA&amp;R18. melléklet a 6/2015. (V. 8.)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view="pageLayout" workbookViewId="0" topLeftCell="F1">
      <selection activeCell="C4" sqref="C4:C7"/>
    </sheetView>
  </sheetViews>
  <sheetFormatPr defaultColWidth="16.00390625" defaultRowHeight="16.5" customHeight="1"/>
  <cols>
    <col min="1" max="1" width="5.625" style="133" customWidth="1"/>
    <col min="2" max="2" width="19.625" style="149" bestFit="1" customWidth="1"/>
    <col min="3" max="3" width="56.25390625" style="133" bestFit="1" customWidth="1"/>
    <col min="4" max="4" width="41.00390625" style="133" bestFit="1" customWidth="1"/>
    <col min="5" max="9" width="17.875" style="133" customWidth="1"/>
    <col min="10" max="250" width="9.125" style="133" customWidth="1"/>
    <col min="251" max="251" width="5.625" style="133" customWidth="1"/>
    <col min="252" max="252" width="13.75390625" style="133" bestFit="1" customWidth="1"/>
    <col min="253" max="253" width="56.25390625" style="133" bestFit="1" customWidth="1"/>
    <col min="254" max="254" width="15.00390625" style="133" customWidth="1"/>
    <col min="255" max="16384" width="16.00390625" style="133" customWidth="1"/>
  </cols>
  <sheetData>
    <row r="1" spans="8:9" ht="16.5" customHeight="1">
      <c r="H1" s="151"/>
      <c r="I1" s="151" t="s">
        <v>0</v>
      </c>
    </row>
    <row r="2" spans="1:9" s="191" customFormat="1" ht="18">
      <c r="A2" s="189"/>
      <c r="B2" s="190" t="s">
        <v>1</v>
      </c>
      <c r="C2" s="153" t="s">
        <v>2</v>
      </c>
      <c r="D2" s="153" t="s">
        <v>3</v>
      </c>
      <c r="E2" s="153" t="s">
        <v>4</v>
      </c>
      <c r="F2" s="153" t="s">
        <v>5</v>
      </c>
      <c r="G2" s="153" t="s">
        <v>6</v>
      </c>
      <c r="H2" s="153" t="s">
        <v>7</v>
      </c>
      <c r="I2" s="153" t="s">
        <v>8</v>
      </c>
    </row>
    <row r="3" spans="1:9" ht="96" customHeight="1">
      <c r="A3" s="152">
        <v>1</v>
      </c>
      <c r="B3" s="192" t="s">
        <v>353</v>
      </c>
      <c r="C3" s="154" t="s">
        <v>716</v>
      </c>
      <c r="D3" s="154"/>
      <c r="E3" s="154" t="s">
        <v>717</v>
      </c>
      <c r="F3" s="154" t="s">
        <v>677</v>
      </c>
      <c r="G3" s="154" t="s">
        <v>718</v>
      </c>
      <c r="H3" s="154" t="s">
        <v>679</v>
      </c>
      <c r="I3" s="154" t="s">
        <v>719</v>
      </c>
    </row>
    <row r="4" spans="1:9" s="150" customFormat="1" ht="33" customHeight="1">
      <c r="A4" s="152">
        <v>2</v>
      </c>
      <c r="B4" s="327" t="s">
        <v>720</v>
      </c>
      <c r="C4" s="330" t="s">
        <v>721</v>
      </c>
      <c r="D4" s="155" t="s">
        <v>667</v>
      </c>
      <c r="E4" s="157">
        <f>SUM(F4:I4)</f>
        <v>12496</v>
      </c>
      <c r="F4" s="157">
        <v>9280</v>
      </c>
      <c r="G4" s="157">
        <v>2485</v>
      </c>
      <c r="H4" s="157">
        <v>731</v>
      </c>
      <c r="I4" s="157">
        <v>0</v>
      </c>
    </row>
    <row r="5" spans="1:9" s="150" customFormat="1" ht="33" customHeight="1">
      <c r="A5" s="152">
        <v>3</v>
      </c>
      <c r="B5" s="328"/>
      <c r="C5" s="331"/>
      <c r="D5" s="155" t="s">
        <v>339</v>
      </c>
      <c r="E5" s="157">
        <f>SUM(F5:I5)</f>
        <v>12891</v>
      </c>
      <c r="F5" s="157">
        <v>9517</v>
      </c>
      <c r="G5" s="157">
        <v>2643</v>
      </c>
      <c r="H5" s="157">
        <v>625</v>
      </c>
      <c r="I5" s="157">
        <v>106</v>
      </c>
    </row>
    <row r="6" spans="1:9" s="150" customFormat="1" ht="33" customHeight="1">
      <c r="A6" s="152">
        <v>4</v>
      </c>
      <c r="B6" s="328"/>
      <c r="C6" s="331"/>
      <c r="D6" s="155" t="s">
        <v>340</v>
      </c>
      <c r="E6" s="157">
        <f>SUM(F6:I6)</f>
        <v>11906</v>
      </c>
      <c r="F6" s="157">
        <v>8900</v>
      </c>
      <c r="G6" s="157">
        <v>2460</v>
      </c>
      <c r="H6" s="157">
        <v>441</v>
      </c>
      <c r="I6" s="157">
        <v>105</v>
      </c>
    </row>
    <row r="7" spans="1:9" s="150" customFormat="1" ht="33" customHeight="1">
      <c r="A7" s="152">
        <v>5</v>
      </c>
      <c r="B7" s="329"/>
      <c r="C7" s="332"/>
      <c r="D7" s="155" t="s">
        <v>668</v>
      </c>
      <c r="E7" s="161">
        <f>(E6/E5)</f>
        <v>0.9235901016212862</v>
      </c>
      <c r="F7" s="161">
        <f>(F6/F5)</f>
        <v>0.9351686455815909</v>
      </c>
      <c r="G7" s="161">
        <f>(G6/G5)</f>
        <v>0.9307604994324631</v>
      </c>
      <c r="H7" s="161">
        <f>(H6/H5)</f>
        <v>0.7056</v>
      </c>
      <c r="I7" s="161">
        <f>(I6/I5)</f>
        <v>0.9905660377358491</v>
      </c>
    </row>
    <row r="8" spans="1:9" s="150" customFormat="1" ht="33" customHeight="1">
      <c r="A8" s="152">
        <v>6</v>
      </c>
      <c r="B8" s="327" t="s">
        <v>358</v>
      </c>
      <c r="C8" s="330" t="s">
        <v>722</v>
      </c>
      <c r="D8" s="155" t="s">
        <v>667</v>
      </c>
      <c r="E8" s="157">
        <f aca="true" t="shared" si="0" ref="E8:E14">SUM(F8:H8)</f>
        <v>3811</v>
      </c>
      <c r="F8" s="157">
        <v>494</v>
      </c>
      <c r="G8" s="157">
        <v>133</v>
      </c>
      <c r="H8" s="157">
        <v>3184</v>
      </c>
      <c r="I8" s="157">
        <v>0</v>
      </c>
    </row>
    <row r="9" spans="1:9" s="150" customFormat="1" ht="33" customHeight="1">
      <c r="A9" s="152">
        <v>7</v>
      </c>
      <c r="B9" s="328"/>
      <c r="C9" s="331"/>
      <c r="D9" s="155" t="s">
        <v>339</v>
      </c>
      <c r="E9" s="157">
        <f t="shared" si="0"/>
        <v>3812</v>
      </c>
      <c r="F9" s="157">
        <v>495</v>
      </c>
      <c r="G9" s="157">
        <v>133</v>
      </c>
      <c r="H9" s="157">
        <v>3184</v>
      </c>
      <c r="I9" s="157">
        <v>0</v>
      </c>
    </row>
    <row r="10" spans="1:9" s="150" customFormat="1" ht="33" customHeight="1">
      <c r="A10" s="152">
        <v>8</v>
      </c>
      <c r="B10" s="328"/>
      <c r="C10" s="331"/>
      <c r="D10" s="155" t="s">
        <v>340</v>
      </c>
      <c r="E10" s="157">
        <f t="shared" si="0"/>
        <v>3039</v>
      </c>
      <c r="F10" s="157">
        <v>495</v>
      </c>
      <c r="G10" s="157">
        <v>133</v>
      </c>
      <c r="H10" s="157">
        <v>2411</v>
      </c>
      <c r="I10" s="157">
        <v>0</v>
      </c>
    </row>
    <row r="11" spans="1:9" s="150" customFormat="1" ht="33" customHeight="1">
      <c r="A11" s="152">
        <v>9</v>
      </c>
      <c r="B11" s="329"/>
      <c r="C11" s="332"/>
      <c r="D11" s="155" t="s">
        <v>668</v>
      </c>
      <c r="E11" s="161">
        <f>(E10/E9)</f>
        <v>0.7972193074501573</v>
      </c>
      <c r="F11" s="161">
        <f>(F10/F9)</f>
        <v>1</v>
      </c>
      <c r="G11" s="161">
        <f>(G10/G9)</f>
        <v>1</v>
      </c>
      <c r="H11" s="161">
        <f>(H10/H9)</f>
        <v>0.7572236180904522</v>
      </c>
      <c r="I11" s="157">
        <v>0</v>
      </c>
    </row>
    <row r="12" spans="1:9" s="150" customFormat="1" ht="33" customHeight="1">
      <c r="A12" s="152">
        <v>10</v>
      </c>
      <c r="B12" s="327" t="s">
        <v>723</v>
      </c>
      <c r="C12" s="321" t="s">
        <v>724</v>
      </c>
      <c r="D12" s="155" t="s">
        <v>667</v>
      </c>
      <c r="E12" s="157">
        <f t="shared" si="0"/>
        <v>11092</v>
      </c>
      <c r="F12" s="157">
        <v>8399</v>
      </c>
      <c r="G12" s="157">
        <v>2243</v>
      </c>
      <c r="H12" s="157">
        <v>450</v>
      </c>
      <c r="I12" s="157">
        <v>0</v>
      </c>
    </row>
    <row r="13" spans="1:9" s="150" customFormat="1" ht="33" customHeight="1">
      <c r="A13" s="152">
        <v>11</v>
      </c>
      <c r="B13" s="328"/>
      <c r="C13" s="331"/>
      <c r="D13" s="155" t="s">
        <v>339</v>
      </c>
      <c r="E13" s="157">
        <f t="shared" si="0"/>
        <v>11092</v>
      </c>
      <c r="F13" s="157">
        <v>8399</v>
      </c>
      <c r="G13" s="157">
        <v>2243</v>
      </c>
      <c r="H13" s="157">
        <v>450</v>
      </c>
      <c r="I13" s="157">
        <v>0</v>
      </c>
    </row>
    <row r="14" spans="1:9" s="150" customFormat="1" ht="33" customHeight="1">
      <c r="A14" s="152">
        <v>12</v>
      </c>
      <c r="B14" s="328"/>
      <c r="C14" s="331"/>
      <c r="D14" s="155" t="s">
        <v>340</v>
      </c>
      <c r="E14" s="157">
        <f t="shared" si="0"/>
        <v>10305</v>
      </c>
      <c r="F14" s="157">
        <v>7821</v>
      </c>
      <c r="G14" s="157">
        <v>2092</v>
      </c>
      <c r="H14" s="157">
        <v>392</v>
      </c>
      <c r="I14" s="157">
        <v>0</v>
      </c>
    </row>
    <row r="15" spans="1:9" s="150" customFormat="1" ht="33" customHeight="1">
      <c r="A15" s="152">
        <v>13</v>
      </c>
      <c r="B15" s="329"/>
      <c r="C15" s="332"/>
      <c r="D15" s="155" t="s">
        <v>668</v>
      </c>
      <c r="E15" s="161">
        <f>(E14/E13)</f>
        <v>0.9290479624954923</v>
      </c>
      <c r="F15" s="161">
        <f>(F14/F13)</f>
        <v>0.9311822836051911</v>
      </c>
      <c r="G15" s="161">
        <f>(G14/G13)</f>
        <v>0.9326794471689701</v>
      </c>
      <c r="H15" s="161">
        <f>(H14/H13)</f>
        <v>0.8711111111111111</v>
      </c>
      <c r="I15" s="157">
        <v>0</v>
      </c>
    </row>
    <row r="16" spans="1:9" ht="33" customHeight="1">
      <c r="A16" s="153">
        <v>14</v>
      </c>
      <c r="B16" s="326" t="s">
        <v>309</v>
      </c>
      <c r="C16" s="326"/>
      <c r="D16" s="193" t="s">
        <v>686</v>
      </c>
      <c r="E16" s="156">
        <f>SUM(E4+E8+E12)</f>
        <v>27399</v>
      </c>
      <c r="F16" s="156">
        <f>SUM(F4+F8+F12)</f>
        <v>18173</v>
      </c>
      <c r="G16" s="156">
        <f>SUM(G4+G8+G12)</f>
        <v>4861</v>
      </c>
      <c r="H16" s="156">
        <f>SUM(H4+H8+H12)</f>
        <v>4365</v>
      </c>
      <c r="I16" s="156">
        <f>SUM(I4+I8+I12)</f>
        <v>0</v>
      </c>
    </row>
    <row r="17" spans="1:9" s="150" customFormat="1" ht="33" customHeight="1">
      <c r="A17" s="153">
        <v>15</v>
      </c>
      <c r="B17" s="326"/>
      <c r="C17" s="326"/>
      <c r="D17" s="193" t="s">
        <v>687</v>
      </c>
      <c r="E17" s="156">
        <f aca="true" t="shared" si="1" ref="E17:I18">SUM(E5+E9+E13)</f>
        <v>27795</v>
      </c>
      <c r="F17" s="156">
        <f t="shared" si="1"/>
        <v>18411</v>
      </c>
      <c r="G17" s="156">
        <f t="shared" si="1"/>
        <v>5019</v>
      </c>
      <c r="H17" s="156">
        <f t="shared" si="1"/>
        <v>4259</v>
      </c>
      <c r="I17" s="156">
        <f t="shared" si="1"/>
        <v>106</v>
      </c>
    </row>
    <row r="18" spans="1:9" ht="33" customHeight="1">
      <c r="A18" s="153">
        <v>16</v>
      </c>
      <c r="B18" s="326"/>
      <c r="C18" s="326"/>
      <c r="D18" s="193" t="s">
        <v>688</v>
      </c>
      <c r="E18" s="156">
        <f t="shared" si="1"/>
        <v>25250</v>
      </c>
      <c r="F18" s="156">
        <f t="shared" si="1"/>
        <v>17216</v>
      </c>
      <c r="G18" s="156">
        <f t="shared" si="1"/>
        <v>4685</v>
      </c>
      <c r="H18" s="156">
        <f t="shared" si="1"/>
        <v>3244</v>
      </c>
      <c r="I18" s="156">
        <f t="shared" si="1"/>
        <v>105</v>
      </c>
    </row>
    <row r="19" spans="1:9" s="150" customFormat="1" ht="33" customHeight="1">
      <c r="A19" s="153">
        <v>17</v>
      </c>
      <c r="B19" s="326"/>
      <c r="C19" s="326"/>
      <c r="D19" s="155" t="s">
        <v>668</v>
      </c>
      <c r="E19" s="161">
        <f>(E18/E17)</f>
        <v>0.9084367692030941</v>
      </c>
      <c r="F19" s="161">
        <f>(F18/F17)</f>
        <v>0.9350931508337407</v>
      </c>
      <c r="G19" s="161">
        <f>(G18/G17)</f>
        <v>0.9334528790595736</v>
      </c>
      <c r="H19" s="161">
        <f>(H18/H17)</f>
        <v>0.7616811458088754</v>
      </c>
      <c r="I19" s="161">
        <f>(I18/I17)</f>
        <v>0.9905660377358491</v>
      </c>
    </row>
  </sheetData>
  <sheetProtection/>
  <mergeCells count="7">
    <mergeCell ref="B16:C19"/>
    <mergeCell ref="B4:B7"/>
    <mergeCell ref="C4:C7"/>
    <mergeCell ref="B8:B11"/>
    <mergeCell ref="C8:C11"/>
    <mergeCell ref="B12:B15"/>
    <mergeCell ref="C12:C15"/>
  </mergeCells>
  <printOptions/>
  <pageMargins left="0.1968503937007874" right="0.15748031496062992" top="1.29921259842519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&amp;LMAGYARPOLÁNYI ÓVODA&amp;C2014.ÉVI ZÁRSZÁMADÁS
KIADÁSOK 
&amp;R19. melléklet a 6/2015. (V. 8.) önkormányzati rendelethez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5"/>
  <sheetViews>
    <sheetView view="pageLayout" zoomScaleSheetLayoutView="100" workbookViewId="0" topLeftCell="C1">
      <selection activeCell="AM27" sqref="AM27:AP27"/>
    </sheetView>
  </sheetViews>
  <sheetFormatPr defaultColWidth="9.00390625" defaultRowHeight="12.75"/>
  <cols>
    <col min="1" max="1" width="2.75390625" style="9" customWidth="1"/>
    <col min="2" max="2" width="3.125" style="9" customWidth="1"/>
    <col min="3" max="3" width="2.75390625" style="5" customWidth="1"/>
    <col min="4" max="4" width="5.375" style="1" customWidth="1"/>
    <col min="5" max="27" width="2.75390625" style="3" customWidth="1"/>
    <col min="28" max="28" width="5.00390625" style="3" customWidth="1"/>
    <col min="29" max="30" width="2.75390625" style="3" customWidth="1"/>
    <col min="31" max="32" width="2.75390625" style="1" customWidth="1"/>
    <col min="33" max="33" width="1.12109375" style="4" customWidth="1"/>
    <col min="34" max="34" width="4.25390625" style="4" customWidth="1"/>
    <col min="35" max="36" width="4.75390625" style="4" hidden="1" customWidth="1"/>
    <col min="37" max="38" width="4.75390625" style="1" hidden="1" customWidth="1"/>
    <col min="39" max="40" width="4.75390625" style="4" customWidth="1"/>
    <col min="41" max="41" width="4.75390625" style="1" customWidth="1"/>
    <col min="42" max="42" width="3.125" style="1" customWidth="1"/>
    <col min="43" max="43" width="12.375" style="1" bestFit="1" customWidth="1"/>
    <col min="44" max="44" width="12.25390625" style="1" bestFit="1" customWidth="1"/>
    <col min="45" max="45" width="10.375" style="1" customWidth="1"/>
    <col min="46" max="16384" width="9.125" style="1" customWidth="1"/>
  </cols>
  <sheetData>
    <row r="1" spans="1:45" ht="12.75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0"/>
      <c r="AP1" s="290"/>
      <c r="AQ1" s="290"/>
      <c r="AR1" s="290"/>
      <c r="AS1" s="290"/>
    </row>
    <row r="2" spans="1:45" ht="27" customHeight="1">
      <c r="A2" s="253"/>
      <c r="B2" s="254"/>
      <c r="C2" s="255" t="s">
        <v>1</v>
      </c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41"/>
      <c r="AE2" s="257" t="s">
        <v>2</v>
      </c>
      <c r="AF2" s="258"/>
      <c r="AG2" s="258"/>
      <c r="AH2" s="258"/>
      <c r="AI2" s="259" t="s">
        <v>3</v>
      </c>
      <c r="AJ2" s="260"/>
      <c r="AK2" s="260"/>
      <c r="AL2" s="261"/>
      <c r="AM2" s="259" t="s">
        <v>3</v>
      </c>
      <c r="AN2" s="260"/>
      <c r="AO2" s="260"/>
      <c r="AP2" s="261"/>
      <c r="AQ2" s="27" t="s">
        <v>4</v>
      </c>
      <c r="AR2" s="27" t="s">
        <v>5</v>
      </c>
      <c r="AS2" s="27" t="s">
        <v>6</v>
      </c>
    </row>
    <row r="3" spans="1:45" ht="27" customHeight="1">
      <c r="A3" s="253" t="s">
        <v>173</v>
      </c>
      <c r="B3" s="254"/>
      <c r="C3" s="255" t="s">
        <v>66</v>
      </c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41"/>
      <c r="AE3" s="257" t="s">
        <v>174</v>
      </c>
      <c r="AF3" s="258"/>
      <c r="AG3" s="258"/>
      <c r="AH3" s="258"/>
      <c r="AI3" s="259" t="s">
        <v>175</v>
      </c>
      <c r="AJ3" s="260"/>
      <c r="AK3" s="260"/>
      <c r="AL3" s="261"/>
      <c r="AM3" s="259" t="s">
        <v>175</v>
      </c>
      <c r="AN3" s="260"/>
      <c r="AO3" s="260"/>
      <c r="AP3" s="261"/>
      <c r="AQ3" s="26" t="s">
        <v>339</v>
      </c>
      <c r="AR3" s="26" t="s">
        <v>340</v>
      </c>
      <c r="AS3" s="26" t="s">
        <v>341</v>
      </c>
    </row>
    <row r="4" spans="1:45" ht="15.75">
      <c r="A4" s="223">
        <v>1</v>
      </c>
      <c r="B4" s="224"/>
      <c r="C4" s="281" t="s">
        <v>178</v>
      </c>
      <c r="D4" s="282"/>
      <c r="E4" s="278" t="s">
        <v>67</v>
      </c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80"/>
      <c r="AE4" s="272" t="s">
        <v>68</v>
      </c>
      <c r="AF4" s="273"/>
      <c r="AG4" s="273"/>
      <c r="AH4" s="274"/>
      <c r="AI4" s="234">
        <f>SUM(AI11+AI6+AI5)</f>
        <v>50111735</v>
      </c>
      <c r="AJ4" s="235"/>
      <c r="AK4" s="235"/>
      <c r="AL4" s="236"/>
      <c r="AM4" s="234">
        <f>SUM(AI4)/1000</f>
        <v>50111.735</v>
      </c>
      <c r="AN4" s="235"/>
      <c r="AO4" s="235"/>
      <c r="AP4" s="236"/>
      <c r="AQ4" s="34">
        <f>SUM(AQ11+AQ6+AQ5)</f>
        <v>50112</v>
      </c>
      <c r="AR4" s="34">
        <f>SUM(AR11+AR6+AR5)</f>
        <v>50112</v>
      </c>
      <c r="AS4" s="37">
        <f>SUM(AR4/AQ4)</f>
        <v>1</v>
      </c>
    </row>
    <row r="5" spans="1:45" ht="15">
      <c r="A5" s="240">
        <v>2</v>
      </c>
      <c r="B5" s="241"/>
      <c r="C5" s="283" t="s">
        <v>179</v>
      </c>
      <c r="D5" s="243"/>
      <c r="E5" s="244" t="s">
        <v>196</v>
      </c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6"/>
      <c r="AE5" s="228"/>
      <c r="AF5" s="229"/>
      <c r="AG5" s="229"/>
      <c r="AH5" s="230"/>
      <c r="AI5" s="231">
        <v>38105600</v>
      </c>
      <c r="AJ5" s="232"/>
      <c r="AK5" s="232"/>
      <c r="AL5" s="233"/>
      <c r="AM5" s="231">
        <f aca="true" t="shared" si="0" ref="AM5:AM75">SUM(AI5)/1000</f>
        <v>38105.6</v>
      </c>
      <c r="AN5" s="232"/>
      <c r="AO5" s="232"/>
      <c r="AP5" s="233"/>
      <c r="AQ5" s="33">
        <v>38106</v>
      </c>
      <c r="AR5" s="33">
        <v>38106</v>
      </c>
      <c r="AS5" s="37">
        <f aca="true" t="shared" si="1" ref="AS5:AS68">SUM(AR5/AQ5)</f>
        <v>1</v>
      </c>
    </row>
    <row r="6" spans="1:45" ht="15">
      <c r="A6" s="223">
        <v>3</v>
      </c>
      <c r="B6" s="224"/>
      <c r="C6" s="283" t="s">
        <v>180</v>
      </c>
      <c r="D6" s="243"/>
      <c r="E6" s="244" t="s">
        <v>177</v>
      </c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6"/>
      <c r="AE6" s="228"/>
      <c r="AF6" s="229"/>
      <c r="AG6" s="229"/>
      <c r="AH6" s="230"/>
      <c r="AI6" s="231">
        <f>SUM(AI7:AL10)</f>
        <v>8006135</v>
      </c>
      <c r="AJ6" s="232"/>
      <c r="AK6" s="232"/>
      <c r="AL6" s="233"/>
      <c r="AM6" s="231">
        <f t="shared" si="0"/>
        <v>8006.135</v>
      </c>
      <c r="AN6" s="232"/>
      <c r="AO6" s="232"/>
      <c r="AP6" s="233"/>
      <c r="AQ6" s="33">
        <f>SUM(AQ7:AQ10)-1</f>
        <v>8006</v>
      </c>
      <c r="AR6" s="33">
        <f>SUM(AR7:AR10)-1</f>
        <v>8006</v>
      </c>
      <c r="AS6" s="37">
        <f t="shared" si="1"/>
        <v>1</v>
      </c>
    </row>
    <row r="7" spans="1:45" ht="15">
      <c r="A7" s="240">
        <v>4</v>
      </c>
      <c r="B7" s="241"/>
      <c r="C7" s="283" t="s">
        <v>182</v>
      </c>
      <c r="D7" s="243"/>
      <c r="E7" s="244" t="s">
        <v>187</v>
      </c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6"/>
      <c r="AE7" s="228"/>
      <c r="AF7" s="229"/>
      <c r="AG7" s="229"/>
      <c r="AH7" s="230"/>
      <c r="AI7" s="231">
        <v>2789730</v>
      </c>
      <c r="AJ7" s="232"/>
      <c r="AK7" s="232"/>
      <c r="AL7" s="233"/>
      <c r="AM7" s="231">
        <f t="shared" si="0"/>
        <v>2789.73</v>
      </c>
      <c r="AN7" s="232"/>
      <c r="AO7" s="232"/>
      <c r="AP7" s="233"/>
      <c r="AQ7" s="33">
        <v>2790</v>
      </c>
      <c r="AR7" s="33">
        <v>2790</v>
      </c>
      <c r="AS7" s="37">
        <f t="shared" si="1"/>
        <v>1</v>
      </c>
    </row>
    <row r="8" spans="1:45" ht="15">
      <c r="A8" s="223">
        <v>5</v>
      </c>
      <c r="B8" s="224"/>
      <c r="C8" s="283" t="s">
        <v>183</v>
      </c>
      <c r="D8" s="243"/>
      <c r="E8" s="244" t="s">
        <v>188</v>
      </c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6"/>
      <c r="AE8" s="228"/>
      <c r="AF8" s="229"/>
      <c r="AG8" s="229"/>
      <c r="AH8" s="230"/>
      <c r="AI8" s="231">
        <v>3596640</v>
      </c>
      <c r="AJ8" s="232"/>
      <c r="AK8" s="232"/>
      <c r="AL8" s="233"/>
      <c r="AM8" s="231">
        <f t="shared" si="0"/>
        <v>3596.64</v>
      </c>
      <c r="AN8" s="232"/>
      <c r="AO8" s="232"/>
      <c r="AP8" s="233"/>
      <c r="AQ8" s="33">
        <v>3597</v>
      </c>
      <c r="AR8" s="33">
        <v>3597</v>
      </c>
      <c r="AS8" s="37">
        <f t="shared" si="1"/>
        <v>1</v>
      </c>
    </row>
    <row r="9" spans="1:45" ht="15">
      <c r="A9" s="240">
        <v>6</v>
      </c>
      <c r="B9" s="241"/>
      <c r="C9" s="283" t="s">
        <v>184</v>
      </c>
      <c r="D9" s="243"/>
      <c r="E9" s="244" t="s">
        <v>189</v>
      </c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6"/>
      <c r="AE9" s="228"/>
      <c r="AF9" s="229"/>
      <c r="AG9" s="229"/>
      <c r="AH9" s="230"/>
      <c r="AI9" s="231">
        <v>100000</v>
      </c>
      <c r="AJ9" s="232"/>
      <c r="AK9" s="232"/>
      <c r="AL9" s="233"/>
      <c r="AM9" s="231">
        <f t="shared" si="0"/>
        <v>100</v>
      </c>
      <c r="AN9" s="232"/>
      <c r="AO9" s="232"/>
      <c r="AP9" s="233"/>
      <c r="AQ9" s="33">
        <v>100</v>
      </c>
      <c r="AR9" s="33">
        <v>100</v>
      </c>
      <c r="AS9" s="37">
        <f t="shared" si="1"/>
        <v>1</v>
      </c>
    </row>
    <row r="10" spans="1:45" ht="15">
      <c r="A10" s="223">
        <v>7</v>
      </c>
      <c r="B10" s="224"/>
      <c r="C10" s="283" t="s">
        <v>185</v>
      </c>
      <c r="D10" s="243"/>
      <c r="E10" s="244" t="s">
        <v>190</v>
      </c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6"/>
      <c r="AE10" s="228"/>
      <c r="AF10" s="229"/>
      <c r="AG10" s="229"/>
      <c r="AH10" s="230"/>
      <c r="AI10" s="231">
        <v>1519765</v>
      </c>
      <c r="AJ10" s="232"/>
      <c r="AK10" s="232"/>
      <c r="AL10" s="233"/>
      <c r="AM10" s="231">
        <f t="shared" si="0"/>
        <v>1519.765</v>
      </c>
      <c r="AN10" s="232"/>
      <c r="AO10" s="232"/>
      <c r="AP10" s="233"/>
      <c r="AQ10" s="33">
        <v>1520</v>
      </c>
      <c r="AR10" s="33">
        <v>1520</v>
      </c>
      <c r="AS10" s="37">
        <f t="shared" si="1"/>
        <v>1</v>
      </c>
    </row>
    <row r="11" spans="1:45" ht="15">
      <c r="A11" s="240">
        <v>8</v>
      </c>
      <c r="B11" s="241"/>
      <c r="C11" s="283" t="s">
        <v>181</v>
      </c>
      <c r="D11" s="243"/>
      <c r="E11" s="244" t="s">
        <v>191</v>
      </c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6"/>
      <c r="AE11" s="228"/>
      <c r="AF11" s="229"/>
      <c r="AG11" s="229"/>
      <c r="AH11" s="230"/>
      <c r="AI11" s="231">
        <v>4000000</v>
      </c>
      <c r="AJ11" s="232"/>
      <c r="AK11" s="232"/>
      <c r="AL11" s="233"/>
      <c r="AM11" s="231">
        <f t="shared" si="0"/>
        <v>4000</v>
      </c>
      <c r="AN11" s="232"/>
      <c r="AO11" s="232"/>
      <c r="AP11" s="233"/>
      <c r="AQ11" s="33">
        <v>4000</v>
      </c>
      <c r="AR11" s="33">
        <v>4000</v>
      </c>
      <c r="AS11" s="37">
        <f t="shared" si="1"/>
        <v>1</v>
      </c>
    </row>
    <row r="12" spans="1:45" ht="15">
      <c r="A12" s="223">
        <v>9</v>
      </c>
      <c r="B12" s="224"/>
      <c r="C12" s="283"/>
      <c r="D12" s="243"/>
      <c r="E12" s="244" t="s">
        <v>186</v>
      </c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6"/>
      <c r="AE12" s="228"/>
      <c r="AF12" s="229"/>
      <c r="AG12" s="229"/>
      <c r="AH12" s="230"/>
      <c r="AI12" s="231">
        <v>540895</v>
      </c>
      <c r="AJ12" s="232"/>
      <c r="AK12" s="232"/>
      <c r="AL12" s="233"/>
      <c r="AM12" s="231">
        <f t="shared" si="0"/>
        <v>540.895</v>
      </c>
      <c r="AN12" s="232"/>
      <c r="AO12" s="232"/>
      <c r="AP12" s="233"/>
      <c r="AQ12" s="33">
        <v>541</v>
      </c>
      <c r="AR12" s="33">
        <v>541</v>
      </c>
      <c r="AS12" s="37">
        <f t="shared" si="1"/>
        <v>1</v>
      </c>
    </row>
    <row r="13" spans="1:45" ht="15.75">
      <c r="A13" s="240">
        <v>10</v>
      </c>
      <c r="B13" s="241"/>
      <c r="C13" s="281" t="s">
        <v>192</v>
      </c>
      <c r="D13" s="282"/>
      <c r="E13" s="278" t="s">
        <v>69</v>
      </c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80"/>
      <c r="AE13" s="272" t="s">
        <v>70</v>
      </c>
      <c r="AF13" s="273"/>
      <c r="AG13" s="273"/>
      <c r="AH13" s="274"/>
      <c r="AI13" s="234">
        <f>SUM(AI14+AI20)</f>
        <v>27398720</v>
      </c>
      <c r="AJ13" s="235"/>
      <c r="AK13" s="235"/>
      <c r="AL13" s="236"/>
      <c r="AM13" s="234">
        <f t="shared" si="0"/>
        <v>27398.72</v>
      </c>
      <c r="AN13" s="235"/>
      <c r="AO13" s="235"/>
      <c r="AP13" s="236"/>
      <c r="AQ13" s="34">
        <f>SUM(AQ14+AQ20)</f>
        <v>27399</v>
      </c>
      <c r="AR13" s="34">
        <f>SUM(AR14+AR20)</f>
        <v>27399</v>
      </c>
      <c r="AS13" s="37">
        <f t="shared" si="1"/>
        <v>1</v>
      </c>
    </row>
    <row r="14" spans="1:45" ht="31.5" customHeight="1">
      <c r="A14" s="223">
        <v>11</v>
      </c>
      <c r="B14" s="224"/>
      <c r="C14" s="281" t="s">
        <v>193</v>
      </c>
      <c r="D14" s="282"/>
      <c r="E14" s="278" t="s">
        <v>194</v>
      </c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80"/>
      <c r="AE14" s="272"/>
      <c r="AF14" s="273"/>
      <c r="AG14" s="273"/>
      <c r="AH14" s="274"/>
      <c r="AI14" s="234">
        <f>SUM(AI15:AL19)</f>
        <v>24822720</v>
      </c>
      <c r="AJ14" s="235"/>
      <c r="AK14" s="235"/>
      <c r="AL14" s="236"/>
      <c r="AM14" s="234">
        <f t="shared" si="0"/>
        <v>24822.72</v>
      </c>
      <c r="AN14" s="235"/>
      <c r="AO14" s="235"/>
      <c r="AP14" s="236"/>
      <c r="AQ14" s="34">
        <f>SUM(AQ15:AQ19)+1</f>
        <v>24823</v>
      </c>
      <c r="AR14" s="34">
        <f>SUM(AR15:AR19)+1</f>
        <v>24823</v>
      </c>
      <c r="AS14" s="37">
        <f t="shared" si="1"/>
        <v>1</v>
      </c>
    </row>
    <row r="15" spans="1:45" ht="15">
      <c r="A15" s="240">
        <v>12</v>
      </c>
      <c r="B15" s="241"/>
      <c r="C15" s="242" t="s">
        <v>198</v>
      </c>
      <c r="D15" s="243"/>
      <c r="E15" s="244" t="s">
        <v>195</v>
      </c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6"/>
      <c r="AE15" s="228"/>
      <c r="AF15" s="229"/>
      <c r="AG15" s="229"/>
      <c r="AH15" s="230"/>
      <c r="AI15" s="231">
        <v>12838400</v>
      </c>
      <c r="AJ15" s="232"/>
      <c r="AK15" s="232"/>
      <c r="AL15" s="233"/>
      <c r="AM15" s="231">
        <f t="shared" si="0"/>
        <v>12838.4</v>
      </c>
      <c r="AN15" s="232"/>
      <c r="AO15" s="232"/>
      <c r="AP15" s="233"/>
      <c r="AQ15" s="33">
        <v>12838</v>
      </c>
      <c r="AR15" s="33">
        <v>12838</v>
      </c>
      <c r="AS15" s="37">
        <f t="shared" si="1"/>
        <v>1</v>
      </c>
    </row>
    <row r="16" spans="1:45" ht="15">
      <c r="A16" s="223">
        <v>13</v>
      </c>
      <c r="B16" s="224"/>
      <c r="C16" s="242" t="s">
        <v>199</v>
      </c>
      <c r="D16" s="243"/>
      <c r="E16" s="244" t="s">
        <v>197</v>
      </c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6"/>
      <c r="AE16" s="228"/>
      <c r="AF16" s="229"/>
      <c r="AG16" s="229"/>
      <c r="AH16" s="230"/>
      <c r="AI16" s="231">
        <v>3600000</v>
      </c>
      <c r="AJ16" s="232"/>
      <c r="AK16" s="232"/>
      <c r="AL16" s="233"/>
      <c r="AM16" s="231">
        <f t="shared" si="0"/>
        <v>3600</v>
      </c>
      <c r="AN16" s="232"/>
      <c r="AO16" s="232"/>
      <c r="AP16" s="233"/>
      <c r="AQ16" s="33">
        <v>3600</v>
      </c>
      <c r="AR16" s="33">
        <v>3600</v>
      </c>
      <c r="AS16" s="37">
        <f t="shared" si="1"/>
        <v>1</v>
      </c>
    </row>
    <row r="17" spans="1:45" ht="15">
      <c r="A17" s="240">
        <v>14</v>
      </c>
      <c r="B17" s="241"/>
      <c r="C17" s="242" t="s">
        <v>200</v>
      </c>
      <c r="D17" s="243"/>
      <c r="E17" s="244" t="s">
        <v>202</v>
      </c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6"/>
      <c r="AE17" s="228"/>
      <c r="AF17" s="229"/>
      <c r="AG17" s="229"/>
      <c r="AH17" s="230"/>
      <c r="AI17" s="231">
        <v>6419200</v>
      </c>
      <c r="AJ17" s="232"/>
      <c r="AK17" s="232"/>
      <c r="AL17" s="233"/>
      <c r="AM17" s="231">
        <f t="shared" si="0"/>
        <v>6419.2</v>
      </c>
      <c r="AN17" s="232"/>
      <c r="AO17" s="232"/>
      <c r="AP17" s="233"/>
      <c r="AQ17" s="33">
        <v>6419</v>
      </c>
      <c r="AR17" s="33">
        <v>6419</v>
      </c>
      <c r="AS17" s="37">
        <f t="shared" si="1"/>
        <v>1</v>
      </c>
    </row>
    <row r="18" spans="1:45" ht="15">
      <c r="A18" s="223">
        <v>15</v>
      </c>
      <c r="B18" s="224"/>
      <c r="C18" s="242" t="s">
        <v>204</v>
      </c>
      <c r="D18" s="243"/>
      <c r="E18" s="244" t="s">
        <v>205</v>
      </c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6"/>
      <c r="AE18" s="228"/>
      <c r="AF18" s="229"/>
      <c r="AG18" s="229"/>
      <c r="AH18" s="230"/>
      <c r="AI18" s="231">
        <v>165120</v>
      </c>
      <c r="AJ18" s="232"/>
      <c r="AK18" s="232"/>
      <c r="AL18" s="233"/>
      <c r="AM18" s="231">
        <f t="shared" si="0"/>
        <v>165.12</v>
      </c>
      <c r="AN18" s="232"/>
      <c r="AO18" s="232"/>
      <c r="AP18" s="233"/>
      <c r="AQ18" s="33">
        <v>165</v>
      </c>
      <c r="AR18" s="33">
        <v>165</v>
      </c>
      <c r="AS18" s="37">
        <f t="shared" si="1"/>
        <v>1</v>
      </c>
    </row>
    <row r="19" spans="1:45" ht="15">
      <c r="A19" s="240">
        <v>16</v>
      </c>
      <c r="B19" s="241"/>
      <c r="C19" s="242" t="s">
        <v>201</v>
      </c>
      <c r="D19" s="243"/>
      <c r="E19" s="244" t="s">
        <v>203</v>
      </c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6"/>
      <c r="AE19" s="228"/>
      <c r="AF19" s="229"/>
      <c r="AG19" s="229"/>
      <c r="AH19" s="230"/>
      <c r="AI19" s="231">
        <v>1800000</v>
      </c>
      <c r="AJ19" s="232"/>
      <c r="AK19" s="232"/>
      <c r="AL19" s="233"/>
      <c r="AM19" s="231">
        <f t="shared" si="0"/>
        <v>1800</v>
      </c>
      <c r="AN19" s="232"/>
      <c r="AO19" s="232"/>
      <c r="AP19" s="233"/>
      <c r="AQ19" s="33">
        <v>1800</v>
      </c>
      <c r="AR19" s="33">
        <v>1800</v>
      </c>
      <c r="AS19" s="37">
        <f t="shared" si="1"/>
        <v>1</v>
      </c>
    </row>
    <row r="20" spans="1:45" ht="15.75">
      <c r="A20" s="223">
        <v>17</v>
      </c>
      <c r="B20" s="224"/>
      <c r="C20" s="281" t="s">
        <v>207</v>
      </c>
      <c r="D20" s="282"/>
      <c r="E20" s="278" t="s">
        <v>206</v>
      </c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80"/>
      <c r="AE20" s="272"/>
      <c r="AF20" s="273"/>
      <c r="AG20" s="273"/>
      <c r="AH20" s="274"/>
      <c r="AI20" s="234">
        <f>SUM(AI21:AL22)</f>
        <v>2576000</v>
      </c>
      <c r="AJ20" s="235"/>
      <c r="AK20" s="235"/>
      <c r="AL20" s="236"/>
      <c r="AM20" s="234">
        <f t="shared" si="0"/>
        <v>2576</v>
      </c>
      <c r="AN20" s="235"/>
      <c r="AO20" s="235"/>
      <c r="AP20" s="236"/>
      <c r="AQ20" s="33">
        <f>SUM(AQ21:AQ22)</f>
        <v>2576</v>
      </c>
      <c r="AR20" s="33">
        <f>SUM(AR21:AR22)</f>
        <v>2576</v>
      </c>
      <c r="AS20" s="37">
        <f t="shared" si="1"/>
        <v>1</v>
      </c>
    </row>
    <row r="21" spans="1:45" ht="15">
      <c r="A21" s="240">
        <v>18</v>
      </c>
      <c r="B21" s="241"/>
      <c r="C21" s="242" t="s">
        <v>208</v>
      </c>
      <c r="D21" s="243"/>
      <c r="E21" s="244" t="s">
        <v>209</v>
      </c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6"/>
      <c r="AE21" s="228"/>
      <c r="AF21" s="229"/>
      <c r="AG21" s="229"/>
      <c r="AH21" s="230"/>
      <c r="AI21" s="231">
        <v>1717333</v>
      </c>
      <c r="AJ21" s="232"/>
      <c r="AK21" s="232"/>
      <c r="AL21" s="233"/>
      <c r="AM21" s="231">
        <f t="shared" si="0"/>
        <v>1717.333</v>
      </c>
      <c r="AN21" s="232"/>
      <c r="AO21" s="232"/>
      <c r="AP21" s="233"/>
      <c r="AQ21" s="33">
        <v>1717</v>
      </c>
      <c r="AR21" s="33">
        <v>1717</v>
      </c>
      <c r="AS21" s="37">
        <f t="shared" si="1"/>
        <v>1</v>
      </c>
    </row>
    <row r="22" spans="1:45" ht="15">
      <c r="A22" s="223">
        <v>19</v>
      </c>
      <c r="B22" s="224"/>
      <c r="C22" s="242" t="s">
        <v>210</v>
      </c>
      <c r="D22" s="243"/>
      <c r="E22" s="244" t="s">
        <v>211</v>
      </c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6"/>
      <c r="AE22" s="228"/>
      <c r="AF22" s="229"/>
      <c r="AG22" s="229"/>
      <c r="AH22" s="230"/>
      <c r="AI22" s="231">
        <v>858667</v>
      </c>
      <c r="AJ22" s="232"/>
      <c r="AK22" s="232"/>
      <c r="AL22" s="233"/>
      <c r="AM22" s="231">
        <f t="shared" si="0"/>
        <v>858.667</v>
      </c>
      <c r="AN22" s="232"/>
      <c r="AO22" s="232"/>
      <c r="AP22" s="233"/>
      <c r="AQ22" s="33">
        <v>859</v>
      </c>
      <c r="AR22" s="33">
        <v>859</v>
      </c>
      <c r="AS22" s="37">
        <f t="shared" si="1"/>
        <v>1</v>
      </c>
    </row>
    <row r="23" spans="1:45" ht="27.75" customHeight="1">
      <c r="A23" s="223">
        <v>20</v>
      </c>
      <c r="B23" s="224"/>
      <c r="C23" s="281" t="s">
        <v>212</v>
      </c>
      <c r="D23" s="282"/>
      <c r="E23" s="278" t="s">
        <v>71</v>
      </c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80"/>
      <c r="AE23" s="272" t="s">
        <v>72</v>
      </c>
      <c r="AF23" s="273"/>
      <c r="AG23" s="273"/>
      <c r="AH23" s="274"/>
      <c r="AI23" s="234">
        <f>SUM(AI31+AI29+AI28+AI24)</f>
        <v>13328281</v>
      </c>
      <c r="AJ23" s="235"/>
      <c r="AK23" s="235"/>
      <c r="AL23" s="236"/>
      <c r="AM23" s="234">
        <f t="shared" si="0"/>
        <v>13328.281</v>
      </c>
      <c r="AN23" s="235"/>
      <c r="AO23" s="235"/>
      <c r="AP23" s="236"/>
      <c r="AQ23" s="35">
        <f>SUM(AQ31+AQ29+AQ28+AQ24)</f>
        <v>12946</v>
      </c>
      <c r="AR23" s="35">
        <f>SUM(AR31+AR29+AR28+AR24)</f>
        <v>12946</v>
      </c>
      <c r="AS23" s="37">
        <f t="shared" si="1"/>
        <v>1</v>
      </c>
    </row>
    <row r="24" spans="1:45" ht="15.75">
      <c r="A24" s="240">
        <v>21</v>
      </c>
      <c r="B24" s="241"/>
      <c r="C24" s="281" t="s">
        <v>285</v>
      </c>
      <c r="D24" s="282"/>
      <c r="E24" s="278" t="s">
        <v>286</v>
      </c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80"/>
      <c r="AE24" s="272"/>
      <c r="AF24" s="273"/>
      <c r="AG24" s="273"/>
      <c r="AH24" s="274"/>
      <c r="AI24" s="234">
        <f>SUM(AI25:AL26)</f>
        <v>1870000</v>
      </c>
      <c r="AJ24" s="235"/>
      <c r="AK24" s="235"/>
      <c r="AL24" s="236"/>
      <c r="AM24" s="234">
        <f t="shared" si="0"/>
        <v>1870</v>
      </c>
      <c r="AN24" s="235"/>
      <c r="AO24" s="235"/>
      <c r="AP24" s="236"/>
      <c r="AQ24" s="237">
        <v>1487</v>
      </c>
      <c r="AR24" s="237">
        <v>1487</v>
      </c>
      <c r="AS24" s="293">
        <f t="shared" si="1"/>
        <v>1</v>
      </c>
    </row>
    <row r="25" spans="1:45" ht="15">
      <c r="A25" s="223">
        <v>22</v>
      </c>
      <c r="B25" s="224"/>
      <c r="C25" s="242" t="s">
        <v>289</v>
      </c>
      <c r="D25" s="243"/>
      <c r="E25" s="247" t="s">
        <v>288</v>
      </c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9"/>
      <c r="AE25" s="228"/>
      <c r="AF25" s="229"/>
      <c r="AG25" s="229"/>
      <c r="AH25" s="230"/>
      <c r="AI25" s="231">
        <v>270000</v>
      </c>
      <c r="AJ25" s="232"/>
      <c r="AK25" s="232"/>
      <c r="AL25" s="233"/>
      <c r="AM25" s="231">
        <f t="shared" si="0"/>
        <v>270</v>
      </c>
      <c r="AN25" s="232"/>
      <c r="AO25" s="232"/>
      <c r="AP25" s="233"/>
      <c r="AQ25" s="238"/>
      <c r="AR25" s="238"/>
      <c r="AS25" s="294"/>
    </row>
    <row r="26" spans="1:45" ht="15">
      <c r="A26" s="223">
        <v>23</v>
      </c>
      <c r="B26" s="224"/>
      <c r="C26" s="242" t="s">
        <v>290</v>
      </c>
      <c r="D26" s="243"/>
      <c r="E26" s="247" t="s">
        <v>287</v>
      </c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9"/>
      <c r="AE26" s="228"/>
      <c r="AF26" s="229"/>
      <c r="AG26" s="229"/>
      <c r="AH26" s="230"/>
      <c r="AI26" s="231">
        <v>1600000</v>
      </c>
      <c r="AJ26" s="232"/>
      <c r="AK26" s="232"/>
      <c r="AL26" s="233"/>
      <c r="AM26" s="231">
        <f t="shared" si="0"/>
        <v>1600</v>
      </c>
      <c r="AN26" s="232"/>
      <c r="AO26" s="232"/>
      <c r="AP26" s="233"/>
      <c r="AQ26" s="238"/>
      <c r="AR26" s="238"/>
      <c r="AS26" s="294"/>
    </row>
    <row r="27" spans="1:45" ht="15">
      <c r="A27" s="223">
        <v>24</v>
      </c>
      <c r="B27" s="224"/>
      <c r="C27" s="281" t="s">
        <v>213</v>
      </c>
      <c r="D27" s="282"/>
      <c r="E27" s="244" t="s">
        <v>291</v>
      </c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6"/>
      <c r="AE27" s="228"/>
      <c r="AF27" s="229"/>
      <c r="AG27" s="229"/>
      <c r="AH27" s="230"/>
      <c r="AI27" s="231">
        <v>2119475</v>
      </c>
      <c r="AJ27" s="232"/>
      <c r="AK27" s="232"/>
      <c r="AL27" s="233"/>
      <c r="AM27" s="231">
        <f t="shared" si="0"/>
        <v>2119.475</v>
      </c>
      <c r="AN27" s="232"/>
      <c r="AO27" s="232"/>
      <c r="AP27" s="233"/>
      <c r="AQ27" s="239"/>
      <c r="AR27" s="239"/>
      <c r="AS27" s="295"/>
    </row>
    <row r="28" spans="1:45" ht="15.75">
      <c r="A28" s="223">
        <v>25</v>
      </c>
      <c r="B28" s="224"/>
      <c r="C28" s="242" t="s">
        <v>214</v>
      </c>
      <c r="D28" s="243"/>
      <c r="E28" s="278" t="s">
        <v>215</v>
      </c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80"/>
      <c r="AE28" s="272"/>
      <c r="AF28" s="273"/>
      <c r="AG28" s="273"/>
      <c r="AH28" s="274"/>
      <c r="AI28" s="234">
        <v>1578580</v>
      </c>
      <c r="AJ28" s="235"/>
      <c r="AK28" s="235"/>
      <c r="AL28" s="236"/>
      <c r="AM28" s="234">
        <f t="shared" si="0"/>
        <v>1578.58</v>
      </c>
      <c r="AN28" s="235"/>
      <c r="AO28" s="235"/>
      <c r="AP28" s="236"/>
      <c r="AQ28" s="35">
        <v>1579</v>
      </c>
      <c r="AR28" s="35">
        <v>1579</v>
      </c>
      <c r="AS28" s="37">
        <f t="shared" si="1"/>
        <v>1</v>
      </c>
    </row>
    <row r="29" spans="1:45" ht="15.75">
      <c r="A29" s="240">
        <v>26</v>
      </c>
      <c r="B29" s="241"/>
      <c r="C29" s="281" t="s">
        <v>216</v>
      </c>
      <c r="D29" s="282"/>
      <c r="E29" s="244" t="s">
        <v>217</v>
      </c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6"/>
      <c r="AE29" s="228"/>
      <c r="AF29" s="229"/>
      <c r="AG29" s="229"/>
      <c r="AH29" s="230"/>
      <c r="AI29" s="234">
        <f>AI30</f>
        <v>1273000</v>
      </c>
      <c r="AJ29" s="235"/>
      <c r="AK29" s="235"/>
      <c r="AL29" s="236"/>
      <c r="AM29" s="234">
        <f t="shared" si="0"/>
        <v>1273</v>
      </c>
      <c r="AN29" s="235"/>
      <c r="AO29" s="235"/>
      <c r="AP29" s="236"/>
      <c r="AQ29" s="35">
        <f>SUM(AQ30)</f>
        <v>1273</v>
      </c>
      <c r="AR29" s="35">
        <f>SUM(AR30)</f>
        <v>1273</v>
      </c>
      <c r="AS29" s="37">
        <f t="shared" si="1"/>
        <v>1</v>
      </c>
    </row>
    <row r="30" spans="1:45" ht="15">
      <c r="A30" s="223">
        <v>27</v>
      </c>
      <c r="B30" s="224"/>
      <c r="C30" s="242" t="s">
        <v>218</v>
      </c>
      <c r="D30" s="243"/>
      <c r="E30" s="244" t="s">
        <v>219</v>
      </c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6"/>
      <c r="AE30" s="228"/>
      <c r="AF30" s="229"/>
      <c r="AG30" s="229"/>
      <c r="AH30" s="230"/>
      <c r="AI30" s="231">
        <v>1273000</v>
      </c>
      <c r="AJ30" s="232"/>
      <c r="AK30" s="232"/>
      <c r="AL30" s="233"/>
      <c r="AM30" s="231">
        <f t="shared" si="0"/>
        <v>1273</v>
      </c>
      <c r="AN30" s="232"/>
      <c r="AO30" s="232"/>
      <c r="AP30" s="233"/>
      <c r="AQ30" s="33">
        <v>1273</v>
      </c>
      <c r="AR30" s="33">
        <v>1273</v>
      </c>
      <c r="AS30" s="37">
        <f t="shared" si="1"/>
        <v>1</v>
      </c>
    </row>
    <row r="31" spans="1:45" ht="15.75">
      <c r="A31" s="240">
        <v>28</v>
      </c>
      <c r="B31" s="241"/>
      <c r="C31" s="281" t="s">
        <v>220</v>
      </c>
      <c r="D31" s="282"/>
      <c r="E31" s="278" t="s">
        <v>221</v>
      </c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80"/>
      <c r="AE31" s="272"/>
      <c r="AF31" s="273"/>
      <c r="AG31" s="273"/>
      <c r="AH31" s="274"/>
      <c r="AI31" s="234">
        <f>SUM(AI32:AL33)</f>
        <v>8606701</v>
      </c>
      <c r="AJ31" s="235"/>
      <c r="AK31" s="235"/>
      <c r="AL31" s="236"/>
      <c r="AM31" s="234">
        <f t="shared" si="0"/>
        <v>8606.701</v>
      </c>
      <c r="AN31" s="235"/>
      <c r="AO31" s="235"/>
      <c r="AP31" s="236"/>
      <c r="AQ31" s="35">
        <f>SUM(AQ32:AQ33)</f>
        <v>8607</v>
      </c>
      <c r="AR31" s="35">
        <f>SUM(AR32:AR33)</f>
        <v>8607</v>
      </c>
      <c r="AS31" s="37">
        <f t="shared" si="1"/>
        <v>1</v>
      </c>
    </row>
    <row r="32" spans="1:45" ht="15">
      <c r="A32" s="223">
        <v>29</v>
      </c>
      <c r="B32" s="224"/>
      <c r="C32" s="242" t="s">
        <v>222</v>
      </c>
      <c r="D32" s="243"/>
      <c r="E32" s="244" t="s">
        <v>225</v>
      </c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6"/>
      <c r="AE32" s="228"/>
      <c r="AF32" s="229"/>
      <c r="AG32" s="229"/>
      <c r="AH32" s="230"/>
      <c r="AI32" s="231">
        <v>5352960</v>
      </c>
      <c r="AJ32" s="232"/>
      <c r="AK32" s="232"/>
      <c r="AL32" s="233"/>
      <c r="AM32" s="231">
        <f t="shared" si="0"/>
        <v>5352.96</v>
      </c>
      <c r="AN32" s="232"/>
      <c r="AO32" s="232"/>
      <c r="AP32" s="233"/>
      <c r="AQ32" s="33">
        <v>5353</v>
      </c>
      <c r="AR32" s="33">
        <v>5353</v>
      </c>
      <c r="AS32" s="37">
        <f t="shared" si="1"/>
        <v>1</v>
      </c>
    </row>
    <row r="33" spans="1:45" ht="15">
      <c r="A33" s="240">
        <v>30</v>
      </c>
      <c r="B33" s="241"/>
      <c r="C33" s="242" t="s">
        <v>223</v>
      </c>
      <c r="D33" s="243"/>
      <c r="E33" s="244" t="s">
        <v>224</v>
      </c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6"/>
      <c r="AE33" s="228"/>
      <c r="AF33" s="229"/>
      <c r="AG33" s="229"/>
      <c r="AH33" s="230"/>
      <c r="AI33" s="231">
        <v>3253741</v>
      </c>
      <c r="AJ33" s="232"/>
      <c r="AK33" s="232"/>
      <c r="AL33" s="233"/>
      <c r="AM33" s="231">
        <f t="shared" si="0"/>
        <v>3253.741</v>
      </c>
      <c r="AN33" s="232"/>
      <c r="AO33" s="232"/>
      <c r="AP33" s="233"/>
      <c r="AQ33" s="33">
        <v>3254</v>
      </c>
      <c r="AR33" s="33">
        <v>3254</v>
      </c>
      <c r="AS33" s="37">
        <f t="shared" si="1"/>
        <v>1</v>
      </c>
    </row>
    <row r="34" spans="1:45" ht="15.75">
      <c r="A34" s="223">
        <v>31</v>
      </c>
      <c r="B34" s="224"/>
      <c r="C34" s="242" t="s">
        <v>226</v>
      </c>
      <c r="D34" s="265"/>
      <c r="E34" s="278" t="s">
        <v>73</v>
      </c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80"/>
      <c r="AE34" s="272" t="s">
        <v>74</v>
      </c>
      <c r="AF34" s="273"/>
      <c r="AG34" s="273"/>
      <c r="AH34" s="274"/>
      <c r="AI34" s="234">
        <f>SUM(AI35)</f>
        <v>1451220</v>
      </c>
      <c r="AJ34" s="235"/>
      <c r="AK34" s="235"/>
      <c r="AL34" s="236"/>
      <c r="AM34" s="234">
        <f t="shared" si="0"/>
        <v>1451.22</v>
      </c>
      <c r="AN34" s="235"/>
      <c r="AO34" s="235"/>
      <c r="AP34" s="236"/>
      <c r="AQ34" s="35">
        <f>SUM(AQ35)</f>
        <v>1451</v>
      </c>
      <c r="AR34" s="35">
        <f>SUM(AR35)</f>
        <v>1451</v>
      </c>
      <c r="AS34" s="37">
        <f t="shared" si="1"/>
        <v>1</v>
      </c>
    </row>
    <row r="35" spans="1:45" ht="30.75" customHeight="1">
      <c r="A35" s="240">
        <v>32</v>
      </c>
      <c r="B35" s="241"/>
      <c r="C35" s="242" t="s">
        <v>227</v>
      </c>
      <c r="D35" s="265"/>
      <c r="E35" s="244" t="s">
        <v>228</v>
      </c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6"/>
      <c r="AE35" s="228"/>
      <c r="AF35" s="229"/>
      <c r="AG35" s="229"/>
      <c r="AH35" s="230"/>
      <c r="AI35" s="231">
        <v>1451220</v>
      </c>
      <c r="AJ35" s="232"/>
      <c r="AK35" s="232"/>
      <c r="AL35" s="233"/>
      <c r="AM35" s="231">
        <f t="shared" si="0"/>
        <v>1451.22</v>
      </c>
      <c r="AN35" s="232"/>
      <c r="AO35" s="232"/>
      <c r="AP35" s="233"/>
      <c r="AQ35" s="33">
        <v>1451</v>
      </c>
      <c r="AR35" s="33">
        <v>1451</v>
      </c>
      <c r="AS35" s="37">
        <f t="shared" si="1"/>
        <v>1</v>
      </c>
    </row>
    <row r="36" spans="1:45" ht="15.75">
      <c r="A36" s="223">
        <v>33</v>
      </c>
      <c r="B36" s="224"/>
      <c r="C36" s="242" t="s">
        <v>230</v>
      </c>
      <c r="D36" s="243"/>
      <c r="E36" s="278" t="s">
        <v>75</v>
      </c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80"/>
      <c r="AE36" s="272" t="s">
        <v>76</v>
      </c>
      <c r="AF36" s="273"/>
      <c r="AG36" s="273"/>
      <c r="AH36" s="274"/>
      <c r="AI36" s="234">
        <f>SUM(AI39)</f>
        <v>549900</v>
      </c>
      <c r="AJ36" s="235"/>
      <c r="AK36" s="235"/>
      <c r="AL36" s="236"/>
      <c r="AM36" s="234">
        <f t="shared" si="0"/>
        <v>549.9</v>
      </c>
      <c r="AN36" s="235"/>
      <c r="AO36" s="235"/>
      <c r="AP36" s="236"/>
      <c r="AQ36" s="35">
        <f>SUM(AQ37:AQ39)</f>
        <v>986</v>
      </c>
      <c r="AR36" s="35">
        <f>SUM(AR37:AR39)</f>
        <v>986</v>
      </c>
      <c r="AS36" s="37">
        <f t="shared" si="1"/>
        <v>1</v>
      </c>
    </row>
    <row r="37" spans="1:45" s="2" customFormat="1" ht="15">
      <c r="A37" s="240">
        <v>34</v>
      </c>
      <c r="B37" s="241"/>
      <c r="C37" s="242"/>
      <c r="D37" s="243"/>
      <c r="E37" s="244" t="s">
        <v>342</v>
      </c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6"/>
      <c r="AE37" s="228"/>
      <c r="AF37" s="229"/>
      <c r="AG37" s="229"/>
      <c r="AH37" s="230"/>
      <c r="AI37" s="231"/>
      <c r="AJ37" s="232"/>
      <c r="AK37" s="232"/>
      <c r="AL37" s="233"/>
      <c r="AM37" s="231">
        <f>SUM(AI37)/1000</f>
        <v>0</v>
      </c>
      <c r="AN37" s="232"/>
      <c r="AO37" s="232"/>
      <c r="AP37" s="233"/>
      <c r="AQ37" s="33">
        <v>135</v>
      </c>
      <c r="AR37" s="33">
        <v>135</v>
      </c>
      <c r="AS37" s="37">
        <f t="shared" si="1"/>
        <v>1</v>
      </c>
    </row>
    <row r="38" spans="1:45" s="2" customFormat="1" ht="15">
      <c r="A38" s="240">
        <v>35</v>
      </c>
      <c r="B38" s="241"/>
      <c r="C38" s="242"/>
      <c r="D38" s="243"/>
      <c r="E38" s="244" t="s">
        <v>343</v>
      </c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6"/>
      <c r="AE38" s="228"/>
      <c r="AF38" s="229"/>
      <c r="AG38" s="229"/>
      <c r="AH38" s="230"/>
      <c r="AI38" s="231"/>
      <c r="AJ38" s="232"/>
      <c r="AK38" s="232"/>
      <c r="AL38" s="233"/>
      <c r="AM38" s="231">
        <f>SUM(AI38)/1000</f>
        <v>0</v>
      </c>
      <c r="AN38" s="232"/>
      <c r="AO38" s="232"/>
      <c r="AP38" s="233"/>
      <c r="AQ38" s="33">
        <v>301</v>
      </c>
      <c r="AR38" s="33">
        <v>301</v>
      </c>
      <c r="AS38" s="37">
        <f t="shared" si="1"/>
        <v>1</v>
      </c>
    </row>
    <row r="39" spans="1:45" s="2" customFormat="1" ht="15">
      <c r="A39" s="240">
        <v>36</v>
      </c>
      <c r="B39" s="241"/>
      <c r="C39" s="242"/>
      <c r="D39" s="243"/>
      <c r="E39" s="244" t="s">
        <v>229</v>
      </c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6"/>
      <c r="AE39" s="228"/>
      <c r="AF39" s="229"/>
      <c r="AG39" s="229"/>
      <c r="AH39" s="230"/>
      <c r="AI39" s="231">
        <v>549900</v>
      </c>
      <c r="AJ39" s="232"/>
      <c r="AK39" s="232"/>
      <c r="AL39" s="233"/>
      <c r="AM39" s="231">
        <f t="shared" si="0"/>
        <v>549.9</v>
      </c>
      <c r="AN39" s="232"/>
      <c r="AO39" s="232"/>
      <c r="AP39" s="233"/>
      <c r="AQ39" s="33">
        <v>550</v>
      </c>
      <c r="AR39" s="33">
        <v>550</v>
      </c>
      <c r="AS39" s="37">
        <f t="shared" si="1"/>
        <v>1</v>
      </c>
    </row>
    <row r="40" spans="1:45" s="2" customFormat="1" ht="15.75">
      <c r="A40" s="223">
        <v>37</v>
      </c>
      <c r="B40" s="224"/>
      <c r="C40" s="242" t="s">
        <v>231</v>
      </c>
      <c r="D40" s="243"/>
      <c r="E40" s="244" t="s">
        <v>77</v>
      </c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6"/>
      <c r="AE40" s="272" t="s">
        <v>78</v>
      </c>
      <c r="AF40" s="273"/>
      <c r="AG40" s="273"/>
      <c r="AH40" s="274"/>
      <c r="AI40" s="234"/>
      <c r="AJ40" s="235"/>
      <c r="AK40" s="235"/>
      <c r="AL40" s="236"/>
      <c r="AM40" s="234">
        <f t="shared" si="0"/>
        <v>0</v>
      </c>
      <c r="AN40" s="235"/>
      <c r="AO40" s="235"/>
      <c r="AP40" s="236"/>
      <c r="AQ40" s="35">
        <f>SUM(AQ41:AQ43)</f>
        <v>2180</v>
      </c>
      <c r="AR40" s="35">
        <f>SUM(AR41:AR43)</f>
        <v>2180</v>
      </c>
      <c r="AS40" s="37">
        <f t="shared" si="1"/>
        <v>1</v>
      </c>
    </row>
    <row r="41" spans="1:45" s="2" customFormat="1" ht="15">
      <c r="A41" s="240">
        <v>38</v>
      </c>
      <c r="B41" s="241"/>
      <c r="C41" s="242"/>
      <c r="D41" s="243"/>
      <c r="E41" s="244" t="s">
        <v>344</v>
      </c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6"/>
      <c r="AE41" s="228"/>
      <c r="AF41" s="229"/>
      <c r="AG41" s="229"/>
      <c r="AH41" s="230"/>
      <c r="AI41" s="231"/>
      <c r="AJ41" s="232"/>
      <c r="AK41" s="232"/>
      <c r="AL41" s="233"/>
      <c r="AM41" s="231">
        <f t="shared" si="0"/>
        <v>0</v>
      </c>
      <c r="AN41" s="232"/>
      <c r="AO41" s="232"/>
      <c r="AP41" s="233"/>
      <c r="AQ41" s="33">
        <v>1549</v>
      </c>
      <c r="AR41" s="33">
        <v>1549</v>
      </c>
      <c r="AS41" s="37">
        <f t="shared" si="1"/>
        <v>1</v>
      </c>
    </row>
    <row r="42" spans="1:45" s="2" customFormat="1" ht="15">
      <c r="A42" s="240">
        <v>39</v>
      </c>
      <c r="B42" s="241"/>
      <c r="C42" s="242"/>
      <c r="D42" s="243"/>
      <c r="E42" s="244" t="s">
        <v>345</v>
      </c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6"/>
      <c r="AE42" s="228"/>
      <c r="AF42" s="229"/>
      <c r="AG42" s="229"/>
      <c r="AH42" s="230"/>
      <c r="AI42" s="231"/>
      <c r="AJ42" s="232"/>
      <c r="AK42" s="232"/>
      <c r="AL42" s="233"/>
      <c r="AM42" s="231">
        <f t="shared" si="0"/>
        <v>0</v>
      </c>
      <c r="AN42" s="232"/>
      <c r="AO42" s="232"/>
      <c r="AP42" s="233"/>
      <c r="AQ42" s="33">
        <v>325</v>
      </c>
      <c r="AR42" s="33">
        <v>325</v>
      </c>
      <c r="AS42" s="37">
        <f t="shared" si="1"/>
        <v>1</v>
      </c>
    </row>
    <row r="43" spans="1:45" s="2" customFormat="1" ht="15">
      <c r="A43" s="240">
        <v>40</v>
      </c>
      <c r="B43" s="241"/>
      <c r="C43" s="242"/>
      <c r="D43" s="243"/>
      <c r="E43" s="244" t="s">
        <v>346</v>
      </c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6"/>
      <c r="AE43" s="228"/>
      <c r="AF43" s="229"/>
      <c r="AG43" s="229"/>
      <c r="AH43" s="230"/>
      <c r="AI43" s="231"/>
      <c r="AJ43" s="232"/>
      <c r="AK43" s="232"/>
      <c r="AL43" s="233"/>
      <c r="AM43" s="231">
        <f t="shared" si="0"/>
        <v>0</v>
      </c>
      <c r="AN43" s="232"/>
      <c r="AO43" s="232"/>
      <c r="AP43" s="233"/>
      <c r="AQ43" s="33">
        <v>306</v>
      </c>
      <c r="AR43" s="33">
        <v>306</v>
      </c>
      <c r="AS43" s="37">
        <f t="shared" si="1"/>
        <v>1</v>
      </c>
    </row>
    <row r="44" spans="1:45" s="2" customFormat="1" ht="20.25" customHeight="1">
      <c r="A44" s="240">
        <v>41</v>
      </c>
      <c r="B44" s="241"/>
      <c r="C44" s="278" t="s">
        <v>297</v>
      </c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80"/>
      <c r="AE44" s="272" t="s">
        <v>79</v>
      </c>
      <c r="AF44" s="273"/>
      <c r="AG44" s="273"/>
      <c r="AH44" s="274"/>
      <c r="AI44" s="234">
        <f>SUM(AI4+AI13+AI23+AI34+AI36+AI40)</f>
        <v>92839856</v>
      </c>
      <c r="AJ44" s="235"/>
      <c r="AK44" s="235"/>
      <c r="AL44" s="236"/>
      <c r="AM44" s="234">
        <f>SUM(AM4+AM13+AM23+AM34+AM36+AM40)</f>
        <v>92839.856</v>
      </c>
      <c r="AN44" s="235"/>
      <c r="AO44" s="235"/>
      <c r="AP44" s="236"/>
      <c r="AQ44" s="36">
        <f>SUM(AQ4+AQ13+AQ23+AQ34+AQ36+AQ40)</f>
        <v>95074</v>
      </c>
      <c r="AR44" s="36">
        <f>SUM(AR4+AR13+AR23+AR34+AR36+AR40)</f>
        <v>95074</v>
      </c>
      <c r="AS44" s="37">
        <f t="shared" si="1"/>
        <v>1</v>
      </c>
    </row>
    <row r="45" spans="1:45" ht="12.75" customHeight="1" hidden="1">
      <c r="A45" s="223">
        <v>37</v>
      </c>
      <c r="B45" s="224"/>
      <c r="C45" s="278" t="s">
        <v>80</v>
      </c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80"/>
      <c r="AE45" s="272" t="s">
        <v>81</v>
      </c>
      <c r="AF45" s="273"/>
      <c r="AG45" s="273"/>
      <c r="AH45" s="274"/>
      <c r="AI45" s="231"/>
      <c r="AJ45" s="232"/>
      <c r="AK45" s="232"/>
      <c r="AL45" s="233"/>
      <c r="AM45" s="234"/>
      <c r="AN45" s="235"/>
      <c r="AO45" s="235"/>
      <c r="AP45" s="236"/>
      <c r="AQ45" s="33"/>
      <c r="AR45" s="28"/>
      <c r="AS45" s="37" t="e">
        <f t="shared" si="1"/>
        <v>#DIV/0!</v>
      </c>
    </row>
    <row r="46" spans="1:45" ht="12.75" customHeight="1" hidden="1">
      <c r="A46" s="240">
        <v>38</v>
      </c>
      <c r="B46" s="241"/>
      <c r="C46" s="278" t="s">
        <v>82</v>
      </c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80"/>
      <c r="AE46" s="272" t="s">
        <v>83</v>
      </c>
      <c r="AF46" s="273"/>
      <c r="AG46" s="273"/>
      <c r="AH46" s="274"/>
      <c r="AI46" s="231"/>
      <c r="AJ46" s="232"/>
      <c r="AK46" s="232"/>
      <c r="AL46" s="233"/>
      <c r="AM46" s="234"/>
      <c r="AN46" s="235"/>
      <c r="AO46" s="235"/>
      <c r="AP46" s="236"/>
      <c r="AQ46" s="33"/>
      <c r="AR46" s="28"/>
      <c r="AS46" s="37" t="e">
        <f t="shared" si="1"/>
        <v>#DIV/0!</v>
      </c>
    </row>
    <row r="47" spans="1:45" ht="12.75" customHeight="1" hidden="1">
      <c r="A47" s="223">
        <v>39</v>
      </c>
      <c r="B47" s="224"/>
      <c r="C47" s="278" t="s">
        <v>84</v>
      </c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80"/>
      <c r="AE47" s="272" t="s">
        <v>85</v>
      </c>
      <c r="AF47" s="273"/>
      <c r="AG47" s="273"/>
      <c r="AH47" s="274"/>
      <c r="AI47" s="231"/>
      <c r="AJ47" s="232"/>
      <c r="AK47" s="232"/>
      <c r="AL47" s="233"/>
      <c r="AM47" s="234"/>
      <c r="AN47" s="235"/>
      <c r="AO47" s="235"/>
      <c r="AP47" s="236"/>
      <c r="AQ47" s="33"/>
      <c r="AR47" s="28"/>
      <c r="AS47" s="37" t="e">
        <f t="shared" si="1"/>
        <v>#DIV/0!</v>
      </c>
    </row>
    <row r="48" spans="1:45" ht="12.75" customHeight="1" hidden="1">
      <c r="A48" s="240">
        <v>40</v>
      </c>
      <c r="B48" s="241"/>
      <c r="C48" s="278" t="s">
        <v>86</v>
      </c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80"/>
      <c r="AE48" s="272" t="s">
        <v>87</v>
      </c>
      <c r="AF48" s="273"/>
      <c r="AG48" s="273"/>
      <c r="AH48" s="274"/>
      <c r="AI48" s="234">
        <f>SUM(AI49:AL54)</f>
        <v>0</v>
      </c>
      <c r="AJ48" s="235"/>
      <c r="AK48" s="235"/>
      <c r="AL48" s="236"/>
      <c r="AM48" s="234">
        <f t="shared" si="0"/>
        <v>0</v>
      </c>
      <c r="AN48" s="235"/>
      <c r="AO48" s="235"/>
      <c r="AP48" s="236"/>
      <c r="AQ48" s="33"/>
      <c r="AR48" s="28"/>
      <c r="AS48" s="37" t="e">
        <f t="shared" si="1"/>
        <v>#DIV/0!</v>
      </c>
    </row>
    <row r="49" spans="1:45" ht="12.75" customHeight="1" hidden="1">
      <c r="A49" s="223">
        <v>41</v>
      </c>
      <c r="B49" s="224"/>
      <c r="C49" s="247" t="s">
        <v>234</v>
      </c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9"/>
      <c r="AE49" s="228"/>
      <c r="AF49" s="229"/>
      <c r="AG49" s="229"/>
      <c r="AH49" s="230"/>
      <c r="AI49" s="231"/>
      <c r="AJ49" s="232"/>
      <c r="AK49" s="232"/>
      <c r="AL49" s="233"/>
      <c r="AM49" s="234"/>
      <c r="AN49" s="235"/>
      <c r="AO49" s="235"/>
      <c r="AP49" s="236"/>
      <c r="AQ49" s="33"/>
      <c r="AR49" s="28"/>
      <c r="AS49" s="37" t="e">
        <f t="shared" si="1"/>
        <v>#DIV/0!</v>
      </c>
    </row>
    <row r="50" spans="1:45" ht="12.75" customHeight="1" hidden="1">
      <c r="A50" s="223">
        <v>42</v>
      </c>
      <c r="B50" s="224"/>
      <c r="C50" s="247" t="s">
        <v>235</v>
      </c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9"/>
      <c r="AE50" s="228"/>
      <c r="AF50" s="229"/>
      <c r="AG50" s="229"/>
      <c r="AH50" s="230"/>
      <c r="AI50" s="231"/>
      <c r="AJ50" s="232"/>
      <c r="AK50" s="232"/>
      <c r="AL50" s="233"/>
      <c r="AM50" s="234"/>
      <c r="AN50" s="235"/>
      <c r="AO50" s="235"/>
      <c r="AP50" s="236"/>
      <c r="AQ50" s="33"/>
      <c r="AR50" s="28"/>
      <c r="AS50" s="37" t="e">
        <f t="shared" si="1"/>
        <v>#DIV/0!</v>
      </c>
    </row>
    <row r="51" spans="1:45" ht="12.75" customHeight="1" hidden="1">
      <c r="A51" s="240">
        <v>43</v>
      </c>
      <c r="B51" s="241"/>
      <c r="C51" s="247" t="s">
        <v>236</v>
      </c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9"/>
      <c r="AE51" s="228"/>
      <c r="AF51" s="229"/>
      <c r="AG51" s="229"/>
      <c r="AH51" s="230"/>
      <c r="AI51" s="231"/>
      <c r="AJ51" s="232"/>
      <c r="AK51" s="232"/>
      <c r="AL51" s="233"/>
      <c r="AM51" s="234"/>
      <c r="AN51" s="235"/>
      <c r="AO51" s="235"/>
      <c r="AP51" s="236"/>
      <c r="AQ51" s="33"/>
      <c r="AR51" s="28"/>
      <c r="AS51" s="37" t="e">
        <f t="shared" si="1"/>
        <v>#DIV/0!</v>
      </c>
    </row>
    <row r="52" spans="1:45" ht="12.75" customHeight="1" hidden="1">
      <c r="A52" s="223">
        <v>44</v>
      </c>
      <c r="B52" s="224"/>
      <c r="C52" s="247" t="s">
        <v>280</v>
      </c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9"/>
      <c r="AE52" s="228"/>
      <c r="AF52" s="229"/>
      <c r="AG52" s="229"/>
      <c r="AH52" s="230"/>
      <c r="AI52" s="231"/>
      <c r="AJ52" s="232"/>
      <c r="AK52" s="232"/>
      <c r="AL52" s="233"/>
      <c r="AM52" s="234"/>
      <c r="AN52" s="235"/>
      <c r="AO52" s="235"/>
      <c r="AP52" s="236"/>
      <c r="AQ52" s="33"/>
      <c r="AR52" s="28"/>
      <c r="AS52" s="37" t="e">
        <f t="shared" si="1"/>
        <v>#DIV/0!</v>
      </c>
    </row>
    <row r="53" spans="1:45" ht="12.75" customHeight="1" hidden="1">
      <c r="A53" s="240">
        <v>45</v>
      </c>
      <c r="B53" s="241"/>
      <c r="C53" s="247" t="s">
        <v>237</v>
      </c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9"/>
      <c r="AE53" s="228"/>
      <c r="AF53" s="229"/>
      <c r="AG53" s="229"/>
      <c r="AH53" s="230"/>
      <c r="AI53" s="231"/>
      <c r="AJ53" s="232"/>
      <c r="AK53" s="232"/>
      <c r="AL53" s="233"/>
      <c r="AM53" s="234"/>
      <c r="AN53" s="235"/>
      <c r="AO53" s="235"/>
      <c r="AP53" s="236"/>
      <c r="AQ53" s="33"/>
      <c r="AR53" s="28"/>
      <c r="AS53" s="37" t="e">
        <f t="shared" si="1"/>
        <v>#DIV/0!</v>
      </c>
    </row>
    <row r="54" spans="1:45" ht="12.75" customHeight="1" hidden="1">
      <c r="A54" s="223">
        <v>46</v>
      </c>
      <c r="B54" s="224"/>
      <c r="C54" s="247" t="s">
        <v>238</v>
      </c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9"/>
      <c r="AE54" s="228"/>
      <c r="AF54" s="229"/>
      <c r="AG54" s="229"/>
      <c r="AH54" s="230"/>
      <c r="AI54" s="231"/>
      <c r="AJ54" s="232"/>
      <c r="AK54" s="232"/>
      <c r="AL54" s="233"/>
      <c r="AM54" s="234"/>
      <c r="AN54" s="235"/>
      <c r="AO54" s="235"/>
      <c r="AP54" s="236"/>
      <c r="AQ54" s="33"/>
      <c r="AR54" s="28"/>
      <c r="AS54" s="37" t="e">
        <f t="shared" si="1"/>
        <v>#DIV/0!</v>
      </c>
    </row>
    <row r="55" spans="1:45" ht="19.5" customHeight="1">
      <c r="A55" s="240">
        <v>42</v>
      </c>
      <c r="B55" s="241"/>
      <c r="C55" s="278" t="s">
        <v>88</v>
      </c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80"/>
      <c r="AE55" s="272" t="s">
        <v>89</v>
      </c>
      <c r="AF55" s="273"/>
      <c r="AG55" s="273"/>
      <c r="AH55" s="274"/>
      <c r="AI55" s="234">
        <f>SUM(AI56:AL64)</f>
        <v>7336485</v>
      </c>
      <c r="AJ55" s="235"/>
      <c r="AK55" s="235"/>
      <c r="AL55" s="236"/>
      <c r="AM55" s="234">
        <f t="shared" si="0"/>
        <v>7336.485</v>
      </c>
      <c r="AN55" s="235"/>
      <c r="AO55" s="235"/>
      <c r="AP55" s="236"/>
      <c r="AQ55" s="35">
        <f>SUM(AQ56:AQ61)</f>
        <v>9395</v>
      </c>
      <c r="AR55" s="35">
        <f>SUM(AR56:AR61)</f>
        <v>9380</v>
      </c>
      <c r="AS55" s="37">
        <f t="shared" si="1"/>
        <v>0.9984034060670569</v>
      </c>
    </row>
    <row r="56" spans="1:45" ht="12.75" customHeight="1">
      <c r="A56" s="223">
        <v>43</v>
      </c>
      <c r="B56" s="224"/>
      <c r="C56" s="247" t="s">
        <v>281</v>
      </c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9"/>
      <c r="AE56" s="228"/>
      <c r="AF56" s="229"/>
      <c r="AG56" s="229"/>
      <c r="AH56" s="230"/>
      <c r="AI56" s="231">
        <v>1133000</v>
      </c>
      <c r="AJ56" s="232"/>
      <c r="AK56" s="232"/>
      <c r="AL56" s="233"/>
      <c r="AM56" s="250">
        <f t="shared" si="0"/>
        <v>1133</v>
      </c>
      <c r="AN56" s="251"/>
      <c r="AO56" s="251"/>
      <c r="AP56" s="252"/>
      <c r="AQ56" s="33">
        <v>1133</v>
      </c>
      <c r="AR56" s="33">
        <v>1133</v>
      </c>
      <c r="AS56" s="37">
        <f t="shared" si="1"/>
        <v>1</v>
      </c>
    </row>
    <row r="57" spans="1:45" ht="12.75" customHeight="1">
      <c r="A57" s="223">
        <v>44</v>
      </c>
      <c r="B57" s="224"/>
      <c r="C57" s="247" t="s">
        <v>282</v>
      </c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9"/>
      <c r="AE57" s="228"/>
      <c r="AF57" s="229"/>
      <c r="AG57" s="229"/>
      <c r="AH57" s="230"/>
      <c r="AI57" s="231">
        <v>3512400</v>
      </c>
      <c r="AJ57" s="232"/>
      <c r="AK57" s="232"/>
      <c r="AL57" s="233"/>
      <c r="AM57" s="250">
        <v>3512</v>
      </c>
      <c r="AN57" s="251"/>
      <c r="AO57" s="251"/>
      <c r="AP57" s="252"/>
      <c r="AQ57" s="33">
        <v>3827</v>
      </c>
      <c r="AR57" s="33">
        <v>3828</v>
      </c>
      <c r="AS57" s="37">
        <f t="shared" si="1"/>
        <v>1.0002613012803763</v>
      </c>
    </row>
    <row r="58" spans="1:45" ht="12.75" customHeight="1">
      <c r="A58" s="240">
        <v>45</v>
      </c>
      <c r="B58" s="241"/>
      <c r="C58" s="247" t="s">
        <v>283</v>
      </c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9"/>
      <c r="AE58" s="228"/>
      <c r="AF58" s="229"/>
      <c r="AG58" s="229"/>
      <c r="AH58" s="230"/>
      <c r="AI58" s="231">
        <v>1658235</v>
      </c>
      <c r="AJ58" s="232"/>
      <c r="AK58" s="232"/>
      <c r="AL58" s="233"/>
      <c r="AM58" s="250">
        <v>1658</v>
      </c>
      <c r="AN58" s="251"/>
      <c r="AO58" s="251"/>
      <c r="AP58" s="252"/>
      <c r="AQ58" s="33">
        <v>1334</v>
      </c>
      <c r="AR58" s="33">
        <v>1333</v>
      </c>
      <c r="AS58" s="37">
        <f t="shared" si="1"/>
        <v>0.9992503748125937</v>
      </c>
    </row>
    <row r="59" spans="1:45" ht="12.75" customHeight="1">
      <c r="A59" s="240">
        <v>46</v>
      </c>
      <c r="B59" s="241"/>
      <c r="C59" s="247" t="s">
        <v>617</v>
      </c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9"/>
      <c r="AE59" s="228"/>
      <c r="AF59" s="229"/>
      <c r="AG59" s="229"/>
      <c r="AH59" s="230"/>
      <c r="AI59" s="231"/>
      <c r="AJ59" s="232"/>
      <c r="AK59" s="232"/>
      <c r="AL59" s="233"/>
      <c r="AM59" s="250"/>
      <c r="AN59" s="251"/>
      <c r="AO59" s="251"/>
      <c r="AP59" s="252"/>
      <c r="AQ59" s="33">
        <v>370</v>
      </c>
      <c r="AR59" s="33">
        <v>370</v>
      </c>
      <c r="AS59" s="37">
        <f t="shared" si="1"/>
        <v>1</v>
      </c>
    </row>
    <row r="60" spans="1:45" ht="12.75" customHeight="1">
      <c r="A60" s="240">
        <v>47</v>
      </c>
      <c r="B60" s="241"/>
      <c r="C60" s="247" t="s">
        <v>43</v>
      </c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9"/>
      <c r="AE60" s="228"/>
      <c r="AF60" s="229"/>
      <c r="AG60" s="229"/>
      <c r="AH60" s="230"/>
      <c r="AI60" s="231"/>
      <c r="AJ60" s="232"/>
      <c r="AK60" s="232"/>
      <c r="AL60" s="233"/>
      <c r="AM60" s="234"/>
      <c r="AN60" s="235"/>
      <c r="AO60" s="235"/>
      <c r="AP60" s="236"/>
      <c r="AQ60" s="33">
        <v>276</v>
      </c>
      <c r="AR60" s="33">
        <v>276</v>
      </c>
      <c r="AS60" s="37">
        <f t="shared" si="1"/>
        <v>1</v>
      </c>
    </row>
    <row r="61" spans="1:45" ht="12.75" customHeight="1">
      <c r="A61" s="223">
        <v>48</v>
      </c>
      <c r="B61" s="224"/>
      <c r="C61" s="7"/>
      <c r="D61" s="248" t="s">
        <v>284</v>
      </c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9"/>
      <c r="AE61" s="30"/>
      <c r="AF61" s="31"/>
      <c r="AG61" s="31"/>
      <c r="AH61" s="32"/>
      <c r="AI61" s="231">
        <v>1032850</v>
      </c>
      <c r="AJ61" s="232"/>
      <c r="AK61" s="232"/>
      <c r="AL61" s="233"/>
      <c r="AM61" s="234">
        <v>1033</v>
      </c>
      <c r="AN61" s="235"/>
      <c r="AO61" s="235"/>
      <c r="AP61" s="236"/>
      <c r="AQ61" s="33">
        <v>2455</v>
      </c>
      <c r="AR61" s="33">
        <v>2440</v>
      </c>
      <c r="AS61" s="37">
        <f t="shared" si="1"/>
        <v>0.9938900203665988</v>
      </c>
    </row>
    <row r="62" spans="1:45" ht="12.75" customHeight="1" hidden="1">
      <c r="A62" s="223">
        <v>42</v>
      </c>
      <c r="B62" s="224"/>
      <c r="C62" s="247" t="s">
        <v>280</v>
      </c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249"/>
      <c r="AE62" s="228"/>
      <c r="AF62" s="229"/>
      <c r="AG62" s="229"/>
      <c r="AH62" s="230"/>
      <c r="AI62" s="231"/>
      <c r="AJ62" s="232"/>
      <c r="AK62" s="232"/>
      <c r="AL62" s="233"/>
      <c r="AM62" s="234">
        <f t="shared" si="0"/>
        <v>0</v>
      </c>
      <c r="AN62" s="235"/>
      <c r="AO62" s="235"/>
      <c r="AP62" s="236"/>
      <c r="AQ62" s="33"/>
      <c r="AR62" s="28"/>
      <c r="AS62" s="37" t="e">
        <f t="shared" si="1"/>
        <v>#DIV/0!</v>
      </c>
    </row>
    <row r="63" spans="1:45" ht="12.75" customHeight="1" hidden="1">
      <c r="A63" s="240" t="s">
        <v>246</v>
      </c>
      <c r="B63" s="241"/>
      <c r="C63" s="247" t="s">
        <v>237</v>
      </c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48"/>
      <c r="AA63" s="248"/>
      <c r="AB63" s="248"/>
      <c r="AC63" s="248"/>
      <c r="AD63" s="249"/>
      <c r="AE63" s="228"/>
      <c r="AF63" s="229"/>
      <c r="AG63" s="229"/>
      <c r="AH63" s="230"/>
      <c r="AI63" s="231"/>
      <c r="AJ63" s="232"/>
      <c r="AK63" s="232"/>
      <c r="AL63" s="233"/>
      <c r="AM63" s="234">
        <f t="shared" si="0"/>
        <v>0</v>
      </c>
      <c r="AN63" s="235"/>
      <c r="AO63" s="235"/>
      <c r="AP63" s="236"/>
      <c r="AQ63" s="33"/>
      <c r="AR63" s="28"/>
      <c r="AS63" s="37" t="e">
        <f t="shared" si="1"/>
        <v>#DIV/0!</v>
      </c>
    </row>
    <row r="64" spans="1:45" ht="12.75" customHeight="1" hidden="1">
      <c r="A64" s="223" t="s">
        <v>247</v>
      </c>
      <c r="B64" s="224"/>
      <c r="C64" s="247" t="s">
        <v>238</v>
      </c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48"/>
      <c r="AA64" s="248"/>
      <c r="AB64" s="248"/>
      <c r="AC64" s="248"/>
      <c r="AD64" s="249"/>
      <c r="AE64" s="228"/>
      <c r="AF64" s="229"/>
      <c r="AG64" s="229"/>
      <c r="AH64" s="230"/>
      <c r="AI64" s="231"/>
      <c r="AJ64" s="232"/>
      <c r="AK64" s="232"/>
      <c r="AL64" s="233"/>
      <c r="AM64" s="234">
        <f t="shared" si="0"/>
        <v>0</v>
      </c>
      <c r="AN64" s="235"/>
      <c r="AO64" s="235"/>
      <c r="AP64" s="236"/>
      <c r="AQ64" s="33"/>
      <c r="AR64" s="28"/>
      <c r="AS64" s="37" t="e">
        <f t="shared" si="1"/>
        <v>#DIV/0!</v>
      </c>
    </row>
    <row r="65" spans="1:45" ht="27.75" customHeight="1">
      <c r="A65" s="240">
        <v>49</v>
      </c>
      <c r="B65" s="241"/>
      <c r="C65" s="278" t="s">
        <v>298</v>
      </c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79"/>
      <c r="S65" s="279"/>
      <c r="T65" s="279"/>
      <c r="U65" s="279"/>
      <c r="V65" s="279"/>
      <c r="W65" s="279"/>
      <c r="X65" s="279"/>
      <c r="Y65" s="279"/>
      <c r="Z65" s="279"/>
      <c r="AA65" s="279"/>
      <c r="AB65" s="279"/>
      <c r="AC65" s="279"/>
      <c r="AD65" s="280"/>
      <c r="AE65" s="287" t="s">
        <v>90</v>
      </c>
      <c r="AF65" s="288"/>
      <c r="AG65" s="288"/>
      <c r="AH65" s="289"/>
      <c r="AI65" s="262">
        <f>SUM(AI44+AI45+AI46+AI47+AI48+AI55)</f>
        <v>100176341</v>
      </c>
      <c r="AJ65" s="263"/>
      <c r="AK65" s="263"/>
      <c r="AL65" s="264"/>
      <c r="AM65" s="262">
        <f>SUM(AM44+AM45+AM46+AM47+AM48+AM55)</f>
        <v>100176.341</v>
      </c>
      <c r="AN65" s="263"/>
      <c r="AO65" s="263"/>
      <c r="AP65" s="264"/>
      <c r="AQ65" s="38">
        <f>SUM(AQ44+AQ45+AQ46+AQ47+AQ48+AQ55)</f>
        <v>104469</v>
      </c>
      <c r="AR65" s="38">
        <f>SUM(AR44+AR45+AR46+AR47+AR48+AR55)</f>
        <v>104454</v>
      </c>
      <c r="AS65" s="37">
        <f t="shared" si="1"/>
        <v>0.9998564167360653</v>
      </c>
    </row>
    <row r="66" spans="1:45" ht="12.75" customHeight="1" hidden="1">
      <c r="A66" s="240">
        <v>43</v>
      </c>
      <c r="B66" s="241"/>
      <c r="D66" s="8"/>
      <c r="E66" s="244" t="s">
        <v>91</v>
      </c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6"/>
      <c r="AE66" s="228" t="s">
        <v>96</v>
      </c>
      <c r="AF66" s="229"/>
      <c r="AG66" s="229"/>
      <c r="AH66" s="230"/>
      <c r="AI66" s="231"/>
      <c r="AJ66" s="232"/>
      <c r="AK66" s="232"/>
      <c r="AL66" s="233"/>
      <c r="AM66" s="234">
        <f t="shared" si="0"/>
        <v>0</v>
      </c>
      <c r="AN66" s="235"/>
      <c r="AO66" s="235"/>
      <c r="AP66" s="236"/>
      <c r="AQ66" s="33"/>
      <c r="AR66" s="28"/>
      <c r="AS66" s="37" t="e">
        <f t="shared" si="1"/>
        <v>#DIV/0!</v>
      </c>
    </row>
    <row r="67" spans="1:45" ht="12.75" customHeight="1" hidden="1">
      <c r="A67" s="223" t="s">
        <v>248</v>
      </c>
      <c r="B67" s="224"/>
      <c r="C67" s="269"/>
      <c r="D67" s="271"/>
      <c r="E67" s="244" t="s">
        <v>92</v>
      </c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6"/>
      <c r="AE67" s="228" t="s">
        <v>97</v>
      </c>
      <c r="AF67" s="229"/>
      <c r="AG67" s="229"/>
      <c r="AH67" s="230"/>
      <c r="AI67" s="231"/>
      <c r="AJ67" s="232"/>
      <c r="AK67" s="232"/>
      <c r="AL67" s="233"/>
      <c r="AM67" s="234">
        <f t="shared" si="0"/>
        <v>0</v>
      </c>
      <c r="AN67" s="235"/>
      <c r="AO67" s="235"/>
      <c r="AP67" s="236"/>
      <c r="AQ67" s="33"/>
      <c r="AR67" s="28"/>
      <c r="AS67" s="37" t="e">
        <f t="shared" si="1"/>
        <v>#DIV/0!</v>
      </c>
    </row>
    <row r="68" spans="1:45" ht="12.75" customHeight="1" hidden="1">
      <c r="A68" s="240" t="s">
        <v>249</v>
      </c>
      <c r="B68" s="241"/>
      <c r="C68" s="269"/>
      <c r="D68" s="271"/>
      <c r="E68" s="244" t="s">
        <v>93</v>
      </c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6"/>
      <c r="AE68" s="228" t="s">
        <v>98</v>
      </c>
      <c r="AF68" s="229"/>
      <c r="AG68" s="229"/>
      <c r="AH68" s="230"/>
      <c r="AI68" s="231"/>
      <c r="AJ68" s="232"/>
      <c r="AK68" s="232"/>
      <c r="AL68" s="233"/>
      <c r="AM68" s="234">
        <f t="shared" si="0"/>
        <v>0</v>
      </c>
      <c r="AN68" s="235"/>
      <c r="AO68" s="235"/>
      <c r="AP68" s="236"/>
      <c r="AQ68" s="33"/>
      <c r="AR68" s="28"/>
      <c r="AS68" s="37" t="e">
        <f t="shared" si="1"/>
        <v>#DIV/0!</v>
      </c>
    </row>
    <row r="69" spans="1:45" ht="12.75" customHeight="1" hidden="1">
      <c r="A69" s="223">
        <v>4</v>
      </c>
      <c r="B69" s="224"/>
      <c r="C69" s="269"/>
      <c r="D69" s="271"/>
      <c r="E69" s="244" t="s">
        <v>94</v>
      </c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45"/>
      <c r="AB69" s="245"/>
      <c r="AC69" s="245"/>
      <c r="AD69" s="246"/>
      <c r="AE69" s="228" t="s">
        <v>99</v>
      </c>
      <c r="AF69" s="229"/>
      <c r="AG69" s="229"/>
      <c r="AH69" s="230"/>
      <c r="AI69" s="231"/>
      <c r="AJ69" s="232"/>
      <c r="AK69" s="232"/>
      <c r="AL69" s="233"/>
      <c r="AM69" s="234">
        <f t="shared" si="0"/>
        <v>0</v>
      </c>
      <c r="AN69" s="235"/>
      <c r="AO69" s="235"/>
      <c r="AP69" s="236"/>
      <c r="AQ69" s="33"/>
      <c r="AR69" s="28"/>
      <c r="AS69" s="37" t="e">
        <f aca="true" t="shared" si="2" ref="AS69:AS124">SUM(AR69/AQ69)</f>
        <v>#DIV/0!</v>
      </c>
    </row>
    <row r="70" spans="1:45" ht="12.75" customHeight="1" hidden="1">
      <c r="A70" s="240" t="s">
        <v>250</v>
      </c>
      <c r="B70" s="241"/>
      <c r="C70" s="269"/>
      <c r="D70" s="271"/>
      <c r="E70" s="244" t="s">
        <v>95</v>
      </c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6"/>
      <c r="AE70" s="228" t="s">
        <v>100</v>
      </c>
      <c r="AF70" s="229"/>
      <c r="AG70" s="229"/>
      <c r="AH70" s="230"/>
      <c r="AI70" s="231"/>
      <c r="AJ70" s="232"/>
      <c r="AK70" s="232"/>
      <c r="AL70" s="233"/>
      <c r="AM70" s="234">
        <f t="shared" si="0"/>
        <v>0</v>
      </c>
      <c r="AN70" s="235"/>
      <c r="AO70" s="235"/>
      <c r="AP70" s="236"/>
      <c r="AQ70" s="33"/>
      <c r="AR70" s="28"/>
      <c r="AS70" s="37" t="e">
        <f t="shared" si="2"/>
        <v>#DIV/0!</v>
      </c>
    </row>
    <row r="71" spans="1:45" ht="27" customHeight="1" hidden="1">
      <c r="A71" s="223">
        <v>43</v>
      </c>
      <c r="B71" s="224"/>
      <c r="C71" s="244" t="s">
        <v>299</v>
      </c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6"/>
      <c r="AE71" s="228" t="s">
        <v>101</v>
      </c>
      <c r="AF71" s="229"/>
      <c r="AG71" s="229"/>
      <c r="AH71" s="230"/>
      <c r="AI71" s="231">
        <f>SUM(AI66:AL70)</f>
        <v>0</v>
      </c>
      <c r="AJ71" s="232"/>
      <c r="AK71" s="232"/>
      <c r="AL71" s="233"/>
      <c r="AM71" s="234">
        <f t="shared" si="0"/>
        <v>0</v>
      </c>
      <c r="AN71" s="235"/>
      <c r="AO71" s="235"/>
      <c r="AP71" s="236"/>
      <c r="AQ71" s="33">
        <v>0</v>
      </c>
      <c r="AR71" s="28">
        <v>0</v>
      </c>
      <c r="AS71" s="37" t="e">
        <f t="shared" si="2"/>
        <v>#DIV/0!</v>
      </c>
    </row>
    <row r="72" spans="1:45" ht="12.75" customHeight="1" hidden="1">
      <c r="A72" s="240" t="s">
        <v>251</v>
      </c>
      <c r="B72" s="241"/>
      <c r="C72" s="269"/>
      <c r="D72" s="271"/>
      <c r="E72" s="247" t="s">
        <v>102</v>
      </c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48"/>
      <c r="AA72" s="248"/>
      <c r="AB72" s="248"/>
      <c r="AC72" s="248"/>
      <c r="AD72" s="249"/>
      <c r="AE72" s="228" t="s">
        <v>113</v>
      </c>
      <c r="AF72" s="229"/>
      <c r="AG72" s="229"/>
      <c r="AH72" s="230"/>
      <c r="AI72" s="231"/>
      <c r="AJ72" s="232"/>
      <c r="AK72" s="232"/>
      <c r="AL72" s="233"/>
      <c r="AM72" s="234">
        <f t="shared" si="0"/>
        <v>0</v>
      </c>
      <c r="AN72" s="235"/>
      <c r="AO72" s="235"/>
      <c r="AP72" s="236"/>
      <c r="AQ72" s="33"/>
      <c r="AR72" s="28"/>
      <c r="AS72" s="37" t="e">
        <f t="shared" si="2"/>
        <v>#DIV/0!</v>
      </c>
    </row>
    <row r="73" spans="1:45" ht="12.75" customHeight="1" hidden="1">
      <c r="A73" s="223" t="s">
        <v>252</v>
      </c>
      <c r="B73" s="224"/>
      <c r="C73" s="269"/>
      <c r="D73" s="271"/>
      <c r="E73" s="247" t="s">
        <v>103</v>
      </c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  <c r="AD73" s="249"/>
      <c r="AE73" s="228" t="s">
        <v>114</v>
      </c>
      <c r="AF73" s="229"/>
      <c r="AG73" s="229"/>
      <c r="AH73" s="230"/>
      <c r="AI73" s="231"/>
      <c r="AJ73" s="232"/>
      <c r="AK73" s="232"/>
      <c r="AL73" s="233"/>
      <c r="AM73" s="234">
        <f t="shared" si="0"/>
        <v>0</v>
      </c>
      <c r="AN73" s="235"/>
      <c r="AO73" s="235"/>
      <c r="AP73" s="236"/>
      <c r="AQ73" s="33"/>
      <c r="AR73" s="28"/>
      <c r="AS73" s="37" t="e">
        <f t="shared" si="2"/>
        <v>#DIV/0!</v>
      </c>
    </row>
    <row r="74" spans="1:45" ht="12.75" customHeight="1" hidden="1">
      <c r="A74" s="240" t="s">
        <v>253</v>
      </c>
      <c r="B74" s="241"/>
      <c r="C74" s="269"/>
      <c r="D74" s="271"/>
      <c r="E74" s="244" t="s">
        <v>176</v>
      </c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  <c r="AB74" s="245"/>
      <c r="AC74" s="245"/>
      <c r="AD74" s="246"/>
      <c r="AE74" s="228" t="s">
        <v>115</v>
      </c>
      <c r="AF74" s="229"/>
      <c r="AG74" s="229"/>
      <c r="AH74" s="230"/>
      <c r="AI74" s="231">
        <f>SUM(AI72:AL73)</f>
        <v>0</v>
      </c>
      <c r="AJ74" s="232"/>
      <c r="AK74" s="232"/>
      <c r="AL74" s="233"/>
      <c r="AM74" s="234">
        <f t="shared" si="0"/>
        <v>0</v>
      </c>
      <c r="AN74" s="235"/>
      <c r="AO74" s="235"/>
      <c r="AP74" s="236"/>
      <c r="AQ74" s="33"/>
      <c r="AR74" s="28"/>
      <c r="AS74" s="37" t="e">
        <f t="shared" si="2"/>
        <v>#DIV/0!</v>
      </c>
    </row>
    <row r="75" spans="1:45" s="3" customFormat="1" ht="12.75" customHeight="1" hidden="1">
      <c r="A75" s="223">
        <v>54</v>
      </c>
      <c r="B75" s="224"/>
      <c r="C75" s="269"/>
      <c r="D75" s="271"/>
      <c r="E75" s="244" t="s">
        <v>104</v>
      </c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  <c r="X75" s="245"/>
      <c r="Y75" s="245"/>
      <c r="Z75" s="245"/>
      <c r="AA75" s="245"/>
      <c r="AB75" s="245"/>
      <c r="AC75" s="245"/>
      <c r="AD75" s="246"/>
      <c r="AE75" s="228" t="s">
        <v>118</v>
      </c>
      <c r="AF75" s="229"/>
      <c r="AG75" s="229"/>
      <c r="AH75" s="230"/>
      <c r="AI75" s="231"/>
      <c r="AJ75" s="232"/>
      <c r="AK75" s="232"/>
      <c r="AL75" s="233"/>
      <c r="AM75" s="234">
        <f t="shared" si="0"/>
        <v>0</v>
      </c>
      <c r="AN75" s="235"/>
      <c r="AO75" s="235"/>
      <c r="AP75" s="236"/>
      <c r="AQ75" s="33"/>
      <c r="AR75" s="29"/>
      <c r="AS75" s="37" t="e">
        <f t="shared" si="2"/>
        <v>#DIV/0!</v>
      </c>
    </row>
    <row r="76" spans="1:45" ht="12.75" customHeight="1" hidden="1">
      <c r="A76" s="240" t="s">
        <v>254</v>
      </c>
      <c r="B76" s="241"/>
      <c r="C76" s="269"/>
      <c r="D76" s="271"/>
      <c r="E76" s="244" t="s">
        <v>105</v>
      </c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6"/>
      <c r="AE76" s="228" t="s">
        <v>119</v>
      </c>
      <c r="AF76" s="229"/>
      <c r="AG76" s="229"/>
      <c r="AH76" s="230"/>
      <c r="AI76" s="231"/>
      <c r="AJ76" s="232"/>
      <c r="AK76" s="232"/>
      <c r="AL76" s="233"/>
      <c r="AM76" s="234">
        <f aca="true" t="shared" si="3" ref="AM76:AM124">SUM(AI76)/1000</f>
        <v>0</v>
      </c>
      <c r="AN76" s="235"/>
      <c r="AO76" s="235"/>
      <c r="AP76" s="236"/>
      <c r="AQ76" s="33"/>
      <c r="AR76" s="28"/>
      <c r="AS76" s="37" t="e">
        <f t="shared" si="2"/>
        <v>#DIV/0!</v>
      </c>
    </row>
    <row r="77" spans="1:45" ht="16.5" customHeight="1">
      <c r="A77" s="223">
        <v>50</v>
      </c>
      <c r="B77" s="224"/>
      <c r="C77" s="278" t="s">
        <v>106</v>
      </c>
      <c r="D77" s="279"/>
      <c r="E77" s="279"/>
      <c r="F77" s="279"/>
      <c r="G77" s="279"/>
      <c r="H77" s="279"/>
      <c r="I77" s="279"/>
      <c r="J77" s="279"/>
      <c r="K77" s="279"/>
      <c r="L77" s="279"/>
      <c r="M77" s="279"/>
      <c r="N77" s="279"/>
      <c r="O77" s="279"/>
      <c r="P77" s="279"/>
      <c r="Q77" s="279"/>
      <c r="R77" s="279"/>
      <c r="S77" s="279"/>
      <c r="T77" s="279"/>
      <c r="U77" s="279"/>
      <c r="V77" s="279"/>
      <c r="W77" s="279"/>
      <c r="X77" s="279"/>
      <c r="Y77" s="279"/>
      <c r="Z77" s="279"/>
      <c r="AA77" s="279"/>
      <c r="AB77" s="279"/>
      <c r="AC77" s="279"/>
      <c r="AD77" s="280"/>
      <c r="AE77" s="272" t="s">
        <v>120</v>
      </c>
      <c r="AF77" s="273"/>
      <c r="AG77" s="273"/>
      <c r="AH77" s="274"/>
      <c r="AI77" s="234">
        <f>SUM(AI78:AL79)</f>
        <v>5171000</v>
      </c>
      <c r="AJ77" s="235"/>
      <c r="AK77" s="235"/>
      <c r="AL77" s="236"/>
      <c r="AM77" s="234">
        <f t="shared" si="3"/>
        <v>5171</v>
      </c>
      <c r="AN77" s="235"/>
      <c r="AO77" s="235"/>
      <c r="AP77" s="236"/>
      <c r="AQ77" s="35">
        <v>5292</v>
      </c>
      <c r="AR77" s="35">
        <v>5291</v>
      </c>
      <c r="AS77" s="37">
        <f t="shared" si="2"/>
        <v>0.9998110355253212</v>
      </c>
    </row>
    <row r="78" spans="1:45" ht="15">
      <c r="A78" s="240">
        <v>51</v>
      </c>
      <c r="B78" s="241"/>
      <c r="C78" s="269"/>
      <c r="D78" s="271"/>
      <c r="E78" s="247" t="s">
        <v>232</v>
      </c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249"/>
      <c r="AE78" s="228"/>
      <c r="AF78" s="229"/>
      <c r="AG78" s="229"/>
      <c r="AH78" s="230"/>
      <c r="AI78" s="231">
        <v>171000</v>
      </c>
      <c r="AJ78" s="232"/>
      <c r="AK78" s="232"/>
      <c r="AL78" s="233"/>
      <c r="AM78" s="231">
        <v>171</v>
      </c>
      <c r="AN78" s="232"/>
      <c r="AO78" s="232"/>
      <c r="AP78" s="233"/>
      <c r="AQ78" s="33">
        <v>172</v>
      </c>
      <c r="AR78" s="33">
        <v>171</v>
      </c>
      <c r="AS78" s="37">
        <f t="shared" si="2"/>
        <v>0.9941860465116279</v>
      </c>
    </row>
    <row r="79" spans="1:45" ht="15">
      <c r="A79" s="223">
        <v>52</v>
      </c>
      <c r="B79" s="224"/>
      <c r="C79" s="269"/>
      <c r="D79" s="271"/>
      <c r="E79" s="247" t="s">
        <v>233</v>
      </c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48"/>
      <c r="AA79" s="248"/>
      <c r="AB79" s="248"/>
      <c r="AC79" s="248"/>
      <c r="AD79" s="249"/>
      <c r="AE79" s="228"/>
      <c r="AF79" s="229"/>
      <c r="AG79" s="229"/>
      <c r="AH79" s="230"/>
      <c r="AI79" s="231">
        <v>5000000</v>
      </c>
      <c r="AJ79" s="232"/>
      <c r="AK79" s="232"/>
      <c r="AL79" s="233"/>
      <c r="AM79" s="231">
        <v>5000</v>
      </c>
      <c r="AN79" s="232"/>
      <c r="AO79" s="232"/>
      <c r="AP79" s="233"/>
      <c r="AQ79" s="33">
        <v>5120</v>
      </c>
      <c r="AR79" s="33">
        <v>5120</v>
      </c>
      <c r="AS79" s="37">
        <f t="shared" si="2"/>
        <v>1</v>
      </c>
    </row>
    <row r="80" spans="1:45" ht="15.75">
      <c r="A80" s="240">
        <v>53</v>
      </c>
      <c r="B80" s="241"/>
      <c r="C80" s="269"/>
      <c r="D80" s="271"/>
      <c r="E80" s="244" t="s">
        <v>107</v>
      </c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245"/>
      <c r="Z80" s="245"/>
      <c r="AA80" s="245"/>
      <c r="AB80" s="245"/>
      <c r="AC80" s="245"/>
      <c r="AD80" s="246"/>
      <c r="AE80" s="272" t="s">
        <v>121</v>
      </c>
      <c r="AF80" s="273"/>
      <c r="AG80" s="273"/>
      <c r="AH80" s="274"/>
      <c r="AI80" s="234">
        <f>SUM(AI81:AL82)</f>
        <v>10500000</v>
      </c>
      <c r="AJ80" s="235"/>
      <c r="AK80" s="235"/>
      <c r="AL80" s="236"/>
      <c r="AM80" s="234">
        <f t="shared" si="3"/>
        <v>10500</v>
      </c>
      <c r="AN80" s="235"/>
      <c r="AO80" s="235"/>
      <c r="AP80" s="236"/>
      <c r="AQ80" s="35">
        <v>12528</v>
      </c>
      <c r="AR80" s="35">
        <f>SUM(AR81)</f>
        <v>12529</v>
      </c>
      <c r="AS80" s="37">
        <f t="shared" si="2"/>
        <v>1.0000798212005109</v>
      </c>
    </row>
    <row r="81" spans="1:45" ht="15">
      <c r="A81" s="223">
        <v>54</v>
      </c>
      <c r="B81" s="224"/>
      <c r="C81" s="269"/>
      <c r="D81" s="271"/>
      <c r="E81" s="247" t="s">
        <v>239</v>
      </c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48"/>
      <c r="AA81" s="248"/>
      <c r="AB81" s="248"/>
      <c r="AC81" s="248"/>
      <c r="AD81" s="249"/>
      <c r="AE81" s="228"/>
      <c r="AF81" s="229"/>
      <c r="AG81" s="229"/>
      <c r="AH81" s="230"/>
      <c r="AI81" s="231">
        <v>10500000</v>
      </c>
      <c r="AJ81" s="232"/>
      <c r="AK81" s="232"/>
      <c r="AL81" s="233"/>
      <c r="AM81" s="231">
        <v>10500</v>
      </c>
      <c r="AN81" s="232"/>
      <c r="AO81" s="232"/>
      <c r="AP81" s="233"/>
      <c r="AQ81" s="33">
        <v>12528</v>
      </c>
      <c r="AR81" s="33">
        <v>12529</v>
      </c>
      <c r="AS81" s="37">
        <f t="shared" si="2"/>
        <v>1.0000798212005109</v>
      </c>
    </row>
    <row r="82" spans="1:45" ht="12.75" customHeight="1" hidden="1">
      <c r="A82" s="240">
        <v>48</v>
      </c>
      <c r="B82" s="241"/>
      <c r="C82" s="269"/>
      <c r="D82" s="271"/>
      <c r="E82" s="247" t="s">
        <v>240</v>
      </c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248"/>
      <c r="AA82" s="248"/>
      <c r="AB82" s="248"/>
      <c r="AC82" s="248"/>
      <c r="AD82" s="249"/>
      <c r="AE82" s="228"/>
      <c r="AF82" s="229"/>
      <c r="AG82" s="229"/>
      <c r="AH82" s="230"/>
      <c r="AI82" s="231"/>
      <c r="AJ82" s="232"/>
      <c r="AK82" s="232"/>
      <c r="AL82" s="233"/>
      <c r="AM82" s="234">
        <f t="shared" si="3"/>
        <v>0</v>
      </c>
      <c r="AN82" s="235"/>
      <c r="AO82" s="235"/>
      <c r="AP82" s="236"/>
      <c r="AQ82" s="33"/>
      <c r="AR82" s="33"/>
      <c r="AS82" s="37" t="e">
        <f t="shared" si="2"/>
        <v>#DIV/0!</v>
      </c>
    </row>
    <row r="83" spans="1:45" ht="12.75" customHeight="1" hidden="1">
      <c r="A83" s="223" t="s">
        <v>255</v>
      </c>
      <c r="B83" s="224"/>
      <c r="C83" s="269"/>
      <c r="D83" s="271"/>
      <c r="E83" s="244" t="s">
        <v>108</v>
      </c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6"/>
      <c r="AE83" s="228" t="s">
        <v>122</v>
      </c>
      <c r="AF83" s="229"/>
      <c r="AG83" s="229"/>
      <c r="AH83" s="230"/>
      <c r="AI83" s="231"/>
      <c r="AJ83" s="232"/>
      <c r="AK83" s="232"/>
      <c r="AL83" s="233"/>
      <c r="AM83" s="234">
        <f t="shared" si="3"/>
        <v>0</v>
      </c>
      <c r="AN83" s="235"/>
      <c r="AO83" s="235"/>
      <c r="AP83" s="236"/>
      <c r="AQ83" s="33"/>
      <c r="AR83" s="33"/>
      <c r="AS83" s="37" t="e">
        <f t="shared" si="2"/>
        <v>#DIV/0!</v>
      </c>
    </row>
    <row r="84" spans="1:45" ht="12.75" customHeight="1" hidden="1">
      <c r="A84" s="240" t="s">
        <v>256</v>
      </c>
      <c r="B84" s="241"/>
      <c r="C84" s="269"/>
      <c r="D84" s="271"/>
      <c r="E84" s="244" t="s">
        <v>109</v>
      </c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245"/>
      <c r="V84" s="245"/>
      <c r="W84" s="245"/>
      <c r="X84" s="245"/>
      <c r="Y84" s="245"/>
      <c r="Z84" s="245"/>
      <c r="AA84" s="245"/>
      <c r="AB84" s="245"/>
      <c r="AC84" s="245"/>
      <c r="AD84" s="246"/>
      <c r="AE84" s="228" t="s">
        <v>123</v>
      </c>
      <c r="AF84" s="229"/>
      <c r="AG84" s="229"/>
      <c r="AH84" s="230"/>
      <c r="AI84" s="231"/>
      <c r="AJ84" s="232"/>
      <c r="AK84" s="232"/>
      <c r="AL84" s="233"/>
      <c r="AM84" s="234">
        <f t="shared" si="3"/>
        <v>0</v>
      </c>
      <c r="AN84" s="235"/>
      <c r="AO84" s="235"/>
      <c r="AP84" s="236"/>
      <c r="AQ84" s="33"/>
      <c r="AR84" s="33"/>
      <c r="AS84" s="37" t="e">
        <f t="shared" si="2"/>
        <v>#DIV/0!</v>
      </c>
    </row>
    <row r="85" spans="1:45" ht="15.75">
      <c r="A85" s="223">
        <v>55</v>
      </c>
      <c r="B85" s="224"/>
      <c r="C85" s="269"/>
      <c r="D85" s="271"/>
      <c r="E85" s="244" t="s">
        <v>110</v>
      </c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6"/>
      <c r="AE85" s="272" t="s">
        <v>124</v>
      </c>
      <c r="AF85" s="273"/>
      <c r="AG85" s="273"/>
      <c r="AH85" s="274"/>
      <c r="AI85" s="234">
        <f>SUM(AI86:AL86)</f>
        <v>4000000</v>
      </c>
      <c r="AJ85" s="235"/>
      <c r="AK85" s="235"/>
      <c r="AL85" s="236"/>
      <c r="AM85" s="234">
        <f t="shared" si="3"/>
        <v>4000</v>
      </c>
      <c r="AN85" s="235"/>
      <c r="AO85" s="235"/>
      <c r="AP85" s="236"/>
      <c r="AQ85" s="35">
        <v>4275</v>
      </c>
      <c r="AR85" s="35">
        <v>4275</v>
      </c>
      <c r="AS85" s="37">
        <f t="shared" si="2"/>
        <v>1</v>
      </c>
    </row>
    <row r="86" spans="1:45" ht="15">
      <c r="A86" s="223">
        <v>56</v>
      </c>
      <c r="B86" s="224"/>
      <c r="C86" s="269"/>
      <c r="D86" s="271"/>
      <c r="E86" s="247" t="s">
        <v>241</v>
      </c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  <c r="Y86" s="248"/>
      <c r="Z86" s="248"/>
      <c r="AA86" s="248"/>
      <c r="AB86" s="248"/>
      <c r="AC86" s="248"/>
      <c r="AD86" s="249"/>
      <c r="AE86" s="228"/>
      <c r="AF86" s="229"/>
      <c r="AG86" s="229"/>
      <c r="AH86" s="230"/>
      <c r="AI86" s="231">
        <v>4000000</v>
      </c>
      <c r="AJ86" s="232"/>
      <c r="AK86" s="232"/>
      <c r="AL86" s="233"/>
      <c r="AM86" s="231">
        <f t="shared" si="3"/>
        <v>4000</v>
      </c>
      <c r="AN86" s="232"/>
      <c r="AO86" s="232"/>
      <c r="AP86" s="233"/>
      <c r="AQ86" s="33">
        <v>4275</v>
      </c>
      <c r="AR86" s="33">
        <v>4275</v>
      </c>
      <c r="AS86" s="37">
        <f t="shared" si="2"/>
        <v>1</v>
      </c>
    </row>
    <row r="87" spans="1:45" ht="15.75">
      <c r="A87" s="240">
        <v>57</v>
      </c>
      <c r="B87" s="241"/>
      <c r="C87" s="269"/>
      <c r="D87" s="271"/>
      <c r="E87" s="244" t="s">
        <v>111</v>
      </c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  <c r="R87" s="245"/>
      <c r="S87" s="245"/>
      <c r="T87" s="245"/>
      <c r="U87" s="245"/>
      <c r="V87" s="245"/>
      <c r="W87" s="245"/>
      <c r="X87" s="245"/>
      <c r="Y87" s="245"/>
      <c r="Z87" s="245"/>
      <c r="AA87" s="245"/>
      <c r="AB87" s="245"/>
      <c r="AC87" s="245"/>
      <c r="AD87" s="246"/>
      <c r="AE87" s="272" t="s">
        <v>125</v>
      </c>
      <c r="AF87" s="273"/>
      <c r="AG87" s="273"/>
      <c r="AH87" s="274"/>
      <c r="AI87" s="234">
        <f>SUM(AI88:AL89)</f>
        <v>800000</v>
      </c>
      <c r="AJ87" s="235"/>
      <c r="AK87" s="235"/>
      <c r="AL87" s="236"/>
      <c r="AM87" s="234">
        <f t="shared" si="3"/>
        <v>800</v>
      </c>
      <c r="AN87" s="235"/>
      <c r="AO87" s="235"/>
      <c r="AP87" s="236"/>
      <c r="AQ87" s="35">
        <f>SUM(AQ88:AQ89)</f>
        <v>710</v>
      </c>
      <c r="AR87" s="35">
        <f>SUM(AR88:AR89)</f>
        <v>710</v>
      </c>
      <c r="AS87" s="37">
        <f t="shared" si="2"/>
        <v>1</v>
      </c>
    </row>
    <row r="88" spans="1:45" ht="15">
      <c r="A88" s="223">
        <v>58</v>
      </c>
      <c r="B88" s="224"/>
      <c r="C88" s="269"/>
      <c r="D88" s="271"/>
      <c r="E88" s="247" t="s">
        <v>242</v>
      </c>
      <c r="F88" s="248"/>
      <c r="G88" s="248"/>
      <c r="H88" s="248"/>
      <c r="I88" s="248"/>
      <c r="J88" s="248"/>
      <c r="K88" s="248"/>
      <c r="L88" s="248"/>
      <c r="M88" s="248"/>
      <c r="N88" s="248"/>
      <c r="O88" s="248"/>
      <c r="P88" s="248"/>
      <c r="Q88" s="248"/>
      <c r="R88" s="248"/>
      <c r="S88" s="248"/>
      <c r="T88" s="248"/>
      <c r="U88" s="248"/>
      <c r="V88" s="248"/>
      <c r="W88" s="248"/>
      <c r="X88" s="248"/>
      <c r="Y88" s="248"/>
      <c r="Z88" s="248"/>
      <c r="AA88" s="248"/>
      <c r="AB88" s="248"/>
      <c r="AC88" s="248"/>
      <c r="AD88" s="249"/>
      <c r="AE88" s="228"/>
      <c r="AF88" s="229"/>
      <c r="AG88" s="229"/>
      <c r="AH88" s="230"/>
      <c r="AI88" s="231">
        <v>200000</v>
      </c>
      <c r="AJ88" s="232"/>
      <c r="AK88" s="232"/>
      <c r="AL88" s="233"/>
      <c r="AM88" s="231">
        <v>200</v>
      </c>
      <c r="AN88" s="232"/>
      <c r="AO88" s="232"/>
      <c r="AP88" s="233"/>
      <c r="AQ88" s="33">
        <v>450</v>
      </c>
      <c r="AR88" s="33">
        <v>450</v>
      </c>
      <c r="AS88" s="37">
        <f t="shared" si="2"/>
        <v>1</v>
      </c>
    </row>
    <row r="89" spans="1:45" ht="15">
      <c r="A89" s="223">
        <v>59</v>
      </c>
      <c r="B89" s="224"/>
      <c r="C89" s="269"/>
      <c r="D89" s="271"/>
      <c r="E89" s="247" t="s">
        <v>243</v>
      </c>
      <c r="F89" s="248"/>
      <c r="G89" s="248"/>
      <c r="H89" s="248"/>
      <c r="I89" s="248"/>
      <c r="J89" s="248"/>
      <c r="K89" s="248"/>
      <c r="L89" s="248"/>
      <c r="M89" s="248"/>
      <c r="N89" s="248"/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  <c r="AA89" s="248"/>
      <c r="AB89" s="248"/>
      <c r="AC89" s="248"/>
      <c r="AD89" s="249"/>
      <c r="AE89" s="228"/>
      <c r="AF89" s="229"/>
      <c r="AG89" s="229"/>
      <c r="AH89" s="230"/>
      <c r="AI89" s="231">
        <v>600000</v>
      </c>
      <c r="AJ89" s="232"/>
      <c r="AK89" s="232"/>
      <c r="AL89" s="233"/>
      <c r="AM89" s="231">
        <v>600</v>
      </c>
      <c r="AN89" s="232"/>
      <c r="AO89" s="232"/>
      <c r="AP89" s="233"/>
      <c r="AQ89" s="33">
        <v>260</v>
      </c>
      <c r="AR89" s="33">
        <v>260</v>
      </c>
      <c r="AS89" s="37">
        <f t="shared" si="2"/>
        <v>1</v>
      </c>
    </row>
    <row r="90" spans="1:45" ht="15.75">
      <c r="A90" s="240">
        <v>60</v>
      </c>
      <c r="B90" s="241"/>
      <c r="C90" s="278" t="s">
        <v>310</v>
      </c>
      <c r="D90" s="279"/>
      <c r="E90" s="279"/>
      <c r="F90" s="279"/>
      <c r="G90" s="279"/>
      <c r="H90" s="279"/>
      <c r="I90" s="279"/>
      <c r="J90" s="279"/>
      <c r="K90" s="279"/>
      <c r="L90" s="279"/>
      <c r="M90" s="279"/>
      <c r="N90" s="279"/>
      <c r="O90" s="279"/>
      <c r="P90" s="279"/>
      <c r="Q90" s="279"/>
      <c r="R90" s="279"/>
      <c r="S90" s="279"/>
      <c r="T90" s="279"/>
      <c r="U90" s="279"/>
      <c r="V90" s="279"/>
      <c r="W90" s="279"/>
      <c r="X90" s="279"/>
      <c r="Y90" s="279"/>
      <c r="Z90" s="279"/>
      <c r="AA90" s="279"/>
      <c r="AB90" s="279"/>
      <c r="AC90" s="279"/>
      <c r="AD90" s="280"/>
      <c r="AE90" s="272" t="s">
        <v>117</v>
      </c>
      <c r="AF90" s="273"/>
      <c r="AG90" s="273"/>
      <c r="AH90" s="274"/>
      <c r="AI90" s="234">
        <f>SUM(AI80+AI83+AI84+AI85+AI87)</f>
        <v>15300000</v>
      </c>
      <c r="AJ90" s="235"/>
      <c r="AK90" s="235"/>
      <c r="AL90" s="236"/>
      <c r="AM90" s="234">
        <f t="shared" si="3"/>
        <v>15300</v>
      </c>
      <c r="AN90" s="235"/>
      <c r="AO90" s="235"/>
      <c r="AP90" s="236"/>
      <c r="AQ90" s="35">
        <f>SUM(AQ80+AQ85+AQ87)</f>
        <v>17513</v>
      </c>
      <c r="AR90" s="35">
        <f>SUM(AR80+AR85+AR87)</f>
        <v>17514</v>
      </c>
      <c r="AS90" s="37">
        <f t="shared" si="2"/>
        <v>1.0000571004396734</v>
      </c>
    </row>
    <row r="91" spans="1:45" ht="15.75">
      <c r="A91" s="223">
        <v>61</v>
      </c>
      <c r="B91" s="224"/>
      <c r="C91" s="278" t="s">
        <v>112</v>
      </c>
      <c r="D91" s="279"/>
      <c r="E91" s="279"/>
      <c r="F91" s="279"/>
      <c r="G91" s="279"/>
      <c r="H91" s="279"/>
      <c r="I91" s="279"/>
      <c r="J91" s="279"/>
      <c r="K91" s="279"/>
      <c r="L91" s="279"/>
      <c r="M91" s="279"/>
      <c r="N91" s="279"/>
      <c r="O91" s="279"/>
      <c r="P91" s="279"/>
      <c r="Q91" s="279"/>
      <c r="R91" s="279"/>
      <c r="S91" s="279"/>
      <c r="T91" s="279"/>
      <c r="U91" s="279"/>
      <c r="V91" s="279"/>
      <c r="W91" s="279"/>
      <c r="X91" s="279"/>
      <c r="Y91" s="279"/>
      <c r="Z91" s="279"/>
      <c r="AA91" s="279"/>
      <c r="AB91" s="279"/>
      <c r="AC91" s="279"/>
      <c r="AD91" s="280"/>
      <c r="AE91" s="272" t="s">
        <v>126</v>
      </c>
      <c r="AF91" s="273"/>
      <c r="AG91" s="273"/>
      <c r="AH91" s="274"/>
      <c r="AI91" s="231"/>
      <c r="AJ91" s="232"/>
      <c r="AK91" s="232"/>
      <c r="AL91" s="233"/>
      <c r="AM91" s="234"/>
      <c r="AN91" s="235"/>
      <c r="AO91" s="235"/>
      <c r="AP91" s="236"/>
      <c r="AQ91" s="35">
        <v>199</v>
      </c>
      <c r="AR91" s="35">
        <v>199</v>
      </c>
      <c r="AS91" s="37">
        <f t="shared" si="2"/>
        <v>1</v>
      </c>
    </row>
    <row r="92" spans="1:45" ht="15.75">
      <c r="A92" s="240">
        <v>62</v>
      </c>
      <c r="B92" s="241"/>
      <c r="C92" s="244" t="s">
        <v>301</v>
      </c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6"/>
      <c r="AE92" s="228" t="s">
        <v>116</v>
      </c>
      <c r="AF92" s="229"/>
      <c r="AG92" s="229"/>
      <c r="AH92" s="230"/>
      <c r="AI92" s="231">
        <f>SUM(AI74+AI75+AI76+AI77+AI90+AI91)</f>
        <v>20471000</v>
      </c>
      <c r="AJ92" s="232"/>
      <c r="AK92" s="232"/>
      <c r="AL92" s="233"/>
      <c r="AM92" s="234">
        <f t="shared" si="3"/>
        <v>20471</v>
      </c>
      <c r="AN92" s="235"/>
      <c r="AO92" s="235"/>
      <c r="AP92" s="236"/>
      <c r="AQ92" s="35">
        <f>SUM(AQ77+AQ90+AQ91)</f>
        <v>23004</v>
      </c>
      <c r="AR92" s="35">
        <f>SUM(AR77+AR90+AR91)</f>
        <v>23004</v>
      </c>
      <c r="AS92" s="37">
        <f t="shared" si="2"/>
        <v>1</v>
      </c>
    </row>
    <row r="93" spans="1:45" ht="12.75" customHeight="1" hidden="1">
      <c r="A93" s="223">
        <v>56</v>
      </c>
      <c r="B93" s="224"/>
      <c r="C93" s="269"/>
      <c r="D93" s="271"/>
      <c r="E93" s="225" t="s">
        <v>127</v>
      </c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7"/>
      <c r="AE93" s="228" t="s">
        <v>136</v>
      </c>
      <c r="AF93" s="229"/>
      <c r="AG93" s="229"/>
      <c r="AH93" s="230"/>
      <c r="AI93" s="231"/>
      <c r="AJ93" s="232"/>
      <c r="AK93" s="232"/>
      <c r="AL93" s="233"/>
      <c r="AM93" s="234">
        <f t="shared" si="3"/>
        <v>0</v>
      </c>
      <c r="AN93" s="235"/>
      <c r="AO93" s="235"/>
      <c r="AP93" s="236"/>
      <c r="AQ93" s="33"/>
      <c r="AR93" s="28"/>
      <c r="AS93" s="37" t="e">
        <f t="shared" si="2"/>
        <v>#DIV/0!</v>
      </c>
    </row>
    <row r="94" spans="1:45" ht="15.75">
      <c r="A94" s="240">
        <v>63</v>
      </c>
      <c r="B94" s="241"/>
      <c r="C94" s="269"/>
      <c r="D94" s="271"/>
      <c r="E94" s="225" t="s">
        <v>128</v>
      </c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26"/>
      <c r="Z94" s="226"/>
      <c r="AA94" s="226"/>
      <c r="AB94" s="226"/>
      <c r="AC94" s="226"/>
      <c r="AD94" s="227"/>
      <c r="AE94" s="272" t="s">
        <v>137</v>
      </c>
      <c r="AF94" s="273"/>
      <c r="AG94" s="273"/>
      <c r="AH94" s="274"/>
      <c r="AI94" s="234">
        <v>1966000</v>
      </c>
      <c r="AJ94" s="235"/>
      <c r="AK94" s="235"/>
      <c r="AL94" s="236"/>
      <c r="AM94" s="234">
        <f t="shared" si="3"/>
        <v>1966</v>
      </c>
      <c r="AN94" s="235"/>
      <c r="AO94" s="235"/>
      <c r="AP94" s="236"/>
      <c r="AQ94" s="35">
        <v>5759</v>
      </c>
      <c r="AR94" s="35">
        <v>5752</v>
      </c>
      <c r="AS94" s="37">
        <f t="shared" si="2"/>
        <v>0.9987845111998611</v>
      </c>
    </row>
    <row r="95" spans="1:45" ht="15.75">
      <c r="A95" s="223">
        <v>64</v>
      </c>
      <c r="B95" s="224"/>
      <c r="C95" s="269"/>
      <c r="D95" s="271"/>
      <c r="E95" s="225" t="s">
        <v>293</v>
      </c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7"/>
      <c r="AE95" s="272" t="s">
        <v>138</v>
      </c>
      <c r="AF95" s="273"/>
      <c r="AG95" s="273"/>
      <c r="AH95" s="274"/>
      <c r="AI95" s="234">
        <v>1050000</v>
      </c>
      <c r="AJ95" s="235"/>
      <c r="AK95" s="235"/>
      <c r="AL95" s="236"/>
      <c r="AM95" s="234">
        <f t="shared" si="3"/>
        <v>1050</v>
      </c>
      <c r="AN95" s="235"/>
      <c r="AO95" s="235"/>
      <c r="AP95" s="236"/>
      <c r="AQ95" s="35">
        <v>1050</v>
      </c>
      <c r="AR95" s="35">
        <v>1050</v>
      </c>
      <c r="AS95" s="37">
        <f t="shared" si="2"/>
        <v>1</v>
      </c>
    </row>
    <row r="96" spans="1:45" ht="15.75">
      <c r="A96" s="240">
        <v>65</v>
      </c>
      <c r="B96" s="241"/>
      <c r="C96" s="269"/>
      <c r="D96" s="271"/>
      <c r="E96" s="225" t="s">
        <v>129</v>
      </c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226"/>
      <c r="AA96" s="226"/>
      <c r="AB96" s="226"/>
      <c r="AC96" s="226"/>
      <c r="AD96" s="227"/>
      <c r="AE96" s="272" t="s">
        <v>139</v>
      </c>
      <c r="AF96" s="273"/>
      <c r="AG96" s="273"/>
      <c r="AH96" s="274"/>
      <c r="AI96" s="234">
        <f>SUM(AI97:AL97)</f>
        <v>325000</v>
      </c>
      <c r="AJ96" s="235"/>
      <c r="AK96" s="235"/>
      <c r="AL96" s="236"/>
      <c r="AM96" s="234">
        <f t="shared" si="3"/>
        <v>325</v>
      </c>
      <c r="AN96" s="235"/>
      <c r="AO96" s="235"/>
      <c r="AP96" s="236"/>
      <c r="AQ96" s="35">
        <v>325</v>
      </c>
      <c r="AR96" s="35">
        <v>300</v>
      </c>
      <c r="AS96" s="37">
        <f t="shared" si="2"/>
        <v>0.9230769230769231</v>
      </c>
    </row>
    <row r="97" spans="1:45" ht="15">
      <c r="A97" s="223">
        <v>66</v>
      </c>
      <c r="B97" s="224"/>
      <c r="C97" s="269"/>
      <c r="D97" s="271"/>
      <c r="E97" s="225" t="s">
        <v>618</v>
      </c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7"/>
      <c r="AE97" s="228"/>
      <c r="AF97" s="229"/>
      <c r="AG97" s="229"/>
      <c r="AH97" s="230"/>
      <c r="AI97" s="231">
        <v>325000</v>
      </c>
      <c r="AJ97" s="232"/>
      <c r="AK97" s="232"/>
      <c r="AL97" s="233"/>
      <c r="AM97" s="231">
        <f t="shared" si="3"/>
        <v>325</v>
      </c>
      <c r="AN97" s="232"/>
      <c r="AO97" s="232"/>
      <c r="AP97" s="233"/>
      <c r="AQ97" s="33">
        <v>325</v>
      </c>
      <c r="AR97" s="33">
        <v>300</v>
      </c>
      <c r="AS97" s="37">
        <f t="shared" si="2"/>
        <v>0.9230769230769231</v>
      </c>
    </row>
    <row r="98" spans="1:45" ht="15.75">
      <c r="A98" s="240">
        <v>67</v>
      </c>
      <c r="B98" s="241"/>
      <c r="C98" s="269"/>
      <c r="D98" s="271"/>
      <c r="E98" s="225" t="s">
        <v>130</v>
      </c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7"/>
      <c r="AE98" s="272" t="s">
        <v>140</v>
      </c>
      <c r="AF98" s="273"/>
      <c r="AG98" s="273"/>
      <c r="AH98" s="274"/>
      <c r="AI98" s="234">
        <f>SUM(AI99:AL100)</f>
        <v>7630054</v>
      </c>
      <c r="AJ98" s="235"/>
      <c r="AK98" s="235"/>
      <c r="AL98" s="236"/>
      <c r="AM98" s="234">
        <f t="shared" si="3"/>
        <v>7630.054</v>
      </c>
      <c r="AN98" s="235"/>
      <c r="AO98" s="235"/>
      <c r="AP98" s="236"/>
      <c r="AQ98" s="35">
        <f>SUM(AQ99:AQ100)</f>
        <v>8544</v>
      </c>
      <c r="AR98" s="35">
        <f>SUM(AR99:AR100)</f>
        <v>8543</v>
      </c>
      <c r="AS98" s="37">
        <f t="shared" si="2"/>
        <v>0.9998829588014981</v>
      </c>
    </row>
    <row r="99" spans="1:45" ht="15">
      <c r="A99" s="223">
        <v>68</v>
      </c>
      <c r="B99" s="224"/>
      <c r="C99" s="269"/>
      <c r="D99" s="271"/>
      <c r="E99" s="284" t="s">
        <v>244</v>
      </c>
      <c r="F99" s="285"/>
      <c r="G99" s="285"/>
      <c r="H99" s="285"/>
      <c r="I99" s="285"/>
      <c r="J99" s="285"/>
      <c r="K99" s="285"/>
      <c r="L99" s="285"/>
      <c r="M99" s="285"/>
      <c r="N99" s="285"/>
      <c r="O99" s="285"/>
      <c r="P99" s="285"/>
      <c r="Q99" s="285"/>
      <c r="R99" s="285"/>
      <c r="S99" s="285"/>
      <c r="T99" s="285"/>
      <c r="U99" s="285"/>
      <c r="V99" s="285"/>
      <c r="W99" s="285"/>
      <c r="X99" s="285"/>
      <c r="Y99" s="285"/>
      <c r="Z99" s="285"/>
      <c r="AA99" s="285"/>
      <c r="AB99" s="285"/>
      <c r="AC99" s="285"/>
      <c r="AD99" s="286"/>
      <c r="AE99" s="228"/>
      <c r="AF99" s="229"/>
      <c r="AG99" s="229"/>
      <c r="AH99" s="230"/>
      <c r="AI99" s="231">
        <v>2410804</v>
      </c>
      <c r="AJ99" s="232"/>
      <c r="AK99" s="232"/>
      <c r="AL99" s="233"/>
      <c r="AM99" s="231">
        <f t="shared" si="3"/>
        <v>2410.804</v>
      </c>
      <c r="AN99" s="232"/>
      <c r="AO99" s="232"/>
      <c r="AP99" s="233"/>
      <c r="AQ99" s="33">
        <v>2619</v>
      </c>
      <c r="AR99" s="33">
        <v>2618</v>
      </c>
      <c r="AS99" s="37">
        <f t="shared" si="2"/>
        <v>0.9996181748759069</v>
      </c>
    </row>
    <row r="100" spans="1:45" ht="15">
      <c r="A100" s="240">
        <v>69</v>
      </c>
      <c r="B100" s="241"/>
      <c r="C100" s="269"/>
      <c r="D100" s="271"/>
      <c r="E100" s="284" t="s">
        <v>245</v>
      </c>
      <c r="F100" s="285"/>
      <c r="G100" s="285"/>
      <c r="H100" s="285"/>
      <c r="I100" s="285"/>
      <c r="J100" s="285"/>
      <c r="K100" s="285"/>
      <c r="L100" s="285"/>
      <c r="M100" s="285"/>
      <c r="N100" s="285"/>
      <c r="O100" s="285"/>
      <c r="P100" s="285"/>
      <c r="Q100" s="285"/>
      <c r="R100" s="285"/>
      <c r="S100" s="285"/>
      <c r="T100" s="285"/>
      <c r="U100" s="285"/>
      <c r="V100" s="285"/>
      <c r="W100" s="285"/>
      <c r="X100" s="285"/>
      <c r="Y100" s="285"/>
      <c r="Z100" s="285"/>
      <c r="AA100" s="285"/>
      <c r="AB100" s="285"/>
      <c r="AC100" s="285"/>
      <c r="AD100" s="286"/>
      <c r="AE100" s="228"/>
      <c r="AF100" s="229"/>
      <c r="AG100" s="229"/>
      <c r="AH100" s="230"/>
      <c r="AI100" s="231">
        <v>5219250</v>
      </c>
      <c r="AJ100" s="232"/>
      <c r="AK100" s="232"/>
      <c r="AL100" s="233"/>
      <c r="AM100" s="231">
        <f t="shared" si="3"/>
        <v>5219.25</v>
      </c>
      <c r="AN100" s="232"/>
      <c r="AO100" s="232"/>
      <c r="AP100" s="233"/>
      <c r="AQ100" s="33">
        <v>5925</v>
      </c>
      <c r="AR100" s="33">
        <v>5925</v>
      </c>
      <c r="AS100" s="37">
        <f t="shared" si="2"/>
        <v>1</v>
      </c>
    </row>
    <row r="101" spans="1:45" ht="12.75" customHeight="1" hidden="1">
      <c r="A101" s="223">
        <v>68</v>
      </c>
      <c r="B101" s="224"/>
      <c r="C101" s="269"/>
      <c r="D101" s="271"/>
      <c r="E101" s="225" t="s">
        <v>131</v>
      </c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26"/>
      <c r="AA101" s="226"/>
      <c r="AB101" s="226"/>
      <c r="AC101" s="226"/>
      <c r="AD101" s="227"/>
      <c r="AE101" s="228" t="s">
        <v>141</v>
      </c>
      <c r="AF101" s="229"/>
      <c r="AG101" s="229"/>
      <c r="AH101" s="230"/>
      <c r="AI101" s="231"/>
      <c r="AJ101" s="232"/>
      <c r="AK101" s="232"/>
      <c r="AL101" s="233"/>
      <c r="AM101" s="234">
        <f t="shared" si="3"/>
        <v>0</v>
      </c>
      <c r="AN101" s="235"/>
      <c r="AO101" s="235"/>
      <c r="AP101" s="236"/>
      <c r="AQ101" s="33"/>
      <c r="AR101" s="33"/>
      <c r="AS101" s="37" t="e">
        <f t="shared" si="2"/>
        <v>#DIV/0!</v>
      </c>
    </row>
    <row r="102" spans="1:45" ht="12.75" customHeight="1" hidden="1">
      <c r="A102" s="240" t="s">
        <v>257</v>
      </c>
      <c r="B102" s="241"/>
      <c r="C102" s="269"/>
      <c r="D102" s="271"/>
      <c r="E102" s="225" t="s">
        <v>132</v>
      </c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7"/>
      <c r="AE102" s="228" t="s">
        <v>142</v>
      </c>
      <c r="AF102" s="229"/>
      <c r="AG102" s="229"/>
      <c r="AH102" s="230"/>
      <c r="AI102" s="231"/>
      <c r="AJ102" s="232"/>
      <c r="AK102" s="232"/>
      <c r="AL102" s="233"/>
      <c r="AM102" s="234">
        <f t="shared" si="3"/>
        <v>0</v>
      </c>
      <c r="AN102" s="235"/>
      <c r="AO102" s="235"/>
      <c r="AP102" s="236"/>
      <c r="AQ102" s="33"/>
      <c r="AR102" s="33"/>
      <c r="AS102" s="37" t="e">
        <f t="shared" si="2"/>
        <v>#DIV/0!</v>
      </c>
    </row>
    <row r="103" spans="1:45" ht="12.75" customHeight="1" hidden="1">
      <c r="A103" s="223" t="s">
        <v>258</v>
      </c>
      <c r="B103" s="224"/>
      <c r="C103" s="269"/>
      <c r="D103" s="271"/>
      <c r="E103" s="225" t="s">
        <v>133</v>
      </c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7"/>
      <c r="AE103" s="228" t="s">
        <v>143</v>
      </c>
      <c r="AF103" s="229"/>
      <c r="AG103" s="229"/>
      <c r="AH103" s="230"/>
      <c r="AI103" s="231"/>
      <c r="AJ103" s="232"/>
      <c r="AK103" s="232"/>
      <c r="AL103" s="233"/>
      <c r="AM103" s="234">
        <f t="shared" si="3"/>
        <v>0</v>
      </c>
      <c r="AN103" s="235"/>
      <c r="AO103" s="235"/>
      <c r="AP103" s="236"/>
      <c r="AQ103" s="33"/>
      <c r="AR103" s="33"/>
      <c r="AS103" s="37" t="e">
        <f t="shared" si="2"/>
        <v>#DIV/0!</v>
      </c>
    </row>
    <row r="104" spans="1:45" ht="15.75">
      <c r="A104" s="240">
        <v>70</v>
      </c>
      <c r="B104" s="241"/>
      <c r="C104" s="269"/>
      <c r="D104" s="271"/>
      <c r="E104" s="225" t="s">
        <v>134</v>
      </c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6"/>
      <c r="X104" s="226"/>
      <c r="Y104" s="226"/>
      <c r="Z104" s="226"/>
      <c r="AA104" s="226"/>
      <c r="AB104" s="226"/>
      <c r="AC104" s="226"/>
      <c r="AD104" s="227"/>
      <c r="AE104" s="272" t="s">
        <v>144</v>
      </c>
      <c r="AF104" s="273"/>
      <c r="AG104" s="273"/>
      <c r="AH104" s="274"/>
      <c r="AI104" s="234">
        <v>1200000</v>
      </c>
      <c r="AJ104" s="235"/>
      <c r="AK104" s="235"/>
      <c r="AL104" s="236"/>
      <c r="AM104" s="234">
        <v>1200</v>
      </c>
      <c r="AN104" s="235"/>
      <c r="AO104" s="235"/>
      <c r="AP104" s="236"/>
      <c r="AQ104" s="35">
        <v>1332</v>
      </c>
      <c r="AR104" s="35">
        <v>1332</v>
      </c>
      <c r="AS104" s="37">
        <f t="shared" si="2"/>
        <v>1</v>
      </c>
    </row>
    <row r="105" spans="1:45" ht="15.75">
      <c r="A105" s="223">
        <v>71</v>
      </c>
      <c r="B105" s="224"/>
      <c r="C105" s="269"/>
      <c r="D105" s="271"/>
      <c r="E105" s="225" t="s">
        <v>135</v>
      </c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6"/>
      <c r="X105" s="226"/>
      <c r="Y105" s="226"/>
      <c r="Z105" s="226"/>
      <c r="AA105" s="226"/>
      <c r="AB105" s="226"/>
      <c r="AC105" s="226"/>
      <c r="AD105" s="227"/>
      <c r="AE105" s="228" t="s">
        <v>145</v>
      </c>
      <c r="AF105" s="229"/>
      <c r="AG105" s="229"/>
      <c r="AH105" s="230"/>
      <c r="AI105" s="231"/>
      <c r="AJ105" s="232"/>
      <c r="AK105" s="232"/>
      <c r="AL105" s="233"/>
      <c r="AM105" s="234">
        <f t="shared" si="3"/>
        <v>0</v>
      </c>
      <c r="AN105" s="235"/>
      <c r="AO105" s="235"/>
      <c r="AP105" s="236"/>
      <c r="AQ105" s="35">
        <v>977</v>
      </c>
      <c r="AR105" s="35">
        <v>831</v>
      </c>
      <c r="AS105" s="37">
        <f t="shared" si="2"/>
        <v>0.8505629477993859</v>
      </c>
    </row>
    <row r="106" spans="1:45" ht="26.25" customHeight="1">
      <c r="A106" s="240">
        <v>72</v>
      </c>
      <c r="B106" s="241"/>
      <c r="C106" s="225" t="s">
        <v>300</v>
      </c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6"/>
      <c r="X106" s="226"/>
      <c r="Y106" s="226"/>
      <c r="Z106" s="226"/>
      <c r="AA106" s="226"/>
      <c r="AB106" s="226"/>
      <c r="AC106" s="226"/>
      <c r="AD106" s="227"/>
      <c r="AE106" s="228" t="s">
        <v>146</v>
      </c>
      <c r="AF106" s="229"/>
      <c r="AG106" s="229"/>
      <c r="AH106" s="230"/>
      <c r="AI106" s="231">
        <f>SUM(AI93+AI94+AI95+AI96+AI98+AI101+AI102+AI103+AI104+AI105)</f>
        <v>12171054</v>
      </c>
      <c r="AJ106" s="232"/>
      <c r="AK106" s="232"/>
      <c r="AL106" s="233"/>
      <c r="AM106" s="234">
        <f t="shared" si="3"/>
        <v>12171.054</v>
      </c>
      <c r="AN106" s="235"/>
      <c r="AO106" s="235"/>
      <c r="AP106" s="236"/>
      <c r="AQ106" s="35">
        <f>SUM(AQ94+AQ95+AQ96+AQ98+AQ104+AQ105)</f>
        <v>17987</v>
      </c>
      <c r="AR106" s="35">
        <f>SUM(AR94+AR95+AR96+AR98+AR104+AR105)</f>
        <v>17808</v>
      </c>
      <c r="AS106" s="37">
        <f t="shared" si="2"/>
        <v>0.9900483682659699</v>
      </c>
    </row>
    <row r="107" spans="1:45" ht="18" customHeight="1" hidden="1">
      <c r="A107" s="223">
        <v>70</v>
      </c>
      <c r="B107" s="224"/>
      <c r="C107" s="269"/>
      <c r="D107" s="270"/>
      <c r="E107" s="225" t="s">
        <v>147</v>
      </c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7"/>
      <c r="AE107" s="228" t="s">
        <v>152</v>
      </c>
      <c r="AF107" s="229"/>
      <c r="AG107" s="229"/>
      <c r="AH107" s="230"/>
      <c r="AI107" s="231"/>
      <c r="AJ107" s="232"/>
      <c r="AK107" s="232"/>
      <c r="AL107" s="233"/>
      <c r="AM107" s="234">
        <f t="shared" si="3"/>
        <v>0</v>
      </c>
      <c r="AN107" s="235"/>
      <c r="AO107" s="235"/>
      <c r="AP107" s="236"/>
      <c r="AQ107" s="33"/>
      <c r="AR107" s="28"/>
      <c r="AS107" s="37" t="e">
        <f t="shared" si="2"/>
        <v>#DIV/0!</v>
      </c>
    </row>
    <row r="108" spans="1:45" ht="18" customHeight="1" hidden="1">
      <c r="A108" s="223" t="s">
        <v>259</v>
      </c>
      <c r="B108" s="224"/>
      <c r="C108" s="269"/>
      <c r="D108" s="270"/>
      <c r="E108" s="225" t="s">
        <v>148</v>
      </c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7"/>
      <c r="AE108" s="228" t="s">
        <v>153</v>
      </c>
      <c r="AF108" s="229"/>
      <c r="AG108" s="229"/>
      <c r="AH108" s="230"/>
      <c r="AI108" s="231"/>
      <c r="AJ108" s="232"/>
      <c r="AK108" s="232"/>
      <c r="AL108" s="233"/>
      <c r="AM108" s="234">
        <f t="shared" si="3"/>
        <v>0</v>
      </c>
      <c r="AN108" s="235"/>
      <c r="AO108" s="235"/>
      <c r="AP108" s="236"/>
      <c r="AQ108" s="33"/>
      <c r="AR108" s="28"/>
      <c r="AS108" s="37" t="e">
        <f t="shared" si="2"/>
        <v>#DIV/0!</v>
      </c>
    </row>
    <row r="109" spans="1:45" ht="18" customHeight="1" hidden="1">
      <c r="A109" s="240" t="s">
        <v>260</v>
      </c>
      <c r="B109" s="241"/>
      <c r="C109" s="269"/>
      <c r="D109" s="270"/>
      <c r="E109" s="225" t="s">
        <v>149</v>
      </c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  <c r="Z109" s="226"/>
      <c r="AA109" s="226"/>
      <c r="AB109" s="226"/>
      <c r="AC109" s="226"/>
      <c r="AD109" s="227"/>
      <c r="AE109" s="228" t="s">
        <v>154</v>
      </c>
      <c r="AF109" s="229"/>
      <c r="AG109" s="229"/>
      <c r="AH109" s="230"/>
      <c r="AI109" s="231"/>
      <c r="AJ109" s="232"/>
      <c r="AK109" s="232"/>
      <c r="AL109" s="233"/>
      <c r="AM109" s="234">
        <f t="shared" si="3"/>
        <v>0</v>
      </c>
      <c r="AN109" s="235"/>
      <c r="AO109" s="235"/>
      <c r="AP109" s="236"/>
      <c r="AQ109" s="33"/>
      <c r="AR109" s="28"/>
      <c r="AS109" s="37" t="e">
        <f t="shared" si="2"/>
        <v>#DIV/0!</v>
      </c>
    </row>
    <row r="110" spans="1:45" ht="18" customHeight="1" hidden="1">
      <c r="A110" s="223"/>
      <c r="B110" s="224"/>
      <c r="C110" s="269"/>
      <c r="D110" s="270"/>
      <c r="E110" s="225" t="s">
        <v>150</v>
      </c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  <c r="Z110" s="226"/>
      <c r="AA110" s="226"/>
      <c r="AB110" s="226"/>
      <c r="AC110" s="226"/>
      <c r="AD110" s="227"/>
      <c r="AE110" s="228" t="s">
        <v>155</v>
      </c>
      <c r="AF110" s="229"/>
      <c r="AG110" s="229"/>
      <c r="AH110" s="230"/>
      <c r="AI110" s="231"/>
      <c r="AJ110" s="232"/>
      <c r="AK110" s="232"/>
      <c r="AL110" s="233"/>
      <c r="AM110" s="234">
        <f t="shared" si="3"/>
        <v>0</v>
      </c>
      <c r="AN110" s="235"/>
      <c r="AO110" s="235"/>
      <c r="AP110" s="236"/>
      <c r="AQ110" s="33"/>
      <c r="AR110" s="28"/>
      <c r="AS110" s="37" t="e">
        <f t="shared" si="2"/>
        <v>#DIV/0!</v>
      </c>
    </row>
    <row r="111" spans="1:45" ht="18" customHeight="1" hidden="1">
      <c r="A111" s="240">
        <v>71</v>
      </c>
      <c r="B111" s="241"/>
      <c r="C111" s="269"/>
      <c r="D111" s="270"/>
      <c r="E111" s="225" t="s">
        <v>151</v>
      </c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27"/>
      <c r="AE111" s="228" t="s">
        <v>156</v>
      </c>
      <c r="AF111" s="229"/>
      <c r="AG111" s="229"/>
      <c r="AH111" s="230"/>
      <c r="AI111" s="231"/>
      <c r="AJ111" s="232"/>
      <c r="AK111" s="232"/>
      <c r="AL111" s="233"/>
      <c r="AM111" s="234">
        <f t="shared" si="3"/>
        <v>0</v>
      </c>
      <c r="AN111" s="235"/>
      <c r="AO111" s="235"/>
      <c r="AP111" s="236"/>
      <c r="AQ111" s="33"/>
      <c r="AR111" s="28"/>
      <c r="AS111" s="37" t="e">
        <f t="shared" si="2"/>
        <v>#DIV/0!</v>
      </c>
    </row>
    <row r="112" spans="1:45" ht="26.25" customHeight="1">
      <c r="A112" s="223">
        <v>73</v>
      </c>
      <c r="B112" s="224"/>
      <c r="C112" s="244" t="s">
        <v>619</v>
      </c>
      <c r="D112" s="245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  <c r="R112" s="245"/>
      <c r="S112" s="245"/>
      <c r="T112" s="245"/>
      <c r="U112" s="245"/>
      <c r="V112" s="245"/>
      <c r="W112" s="245"/>
      <c r="X112" s="245"/>
      <c r="Y112" s="245"/>
      <c r="Z112" s="245"/>
      <c r="AA112" s="245"/>
      <c r="AB112" s="245"/>
      <c r="AC112" s="245"/>
      <c r="AD112" s="246"/>
      <c r="AE112" s="228" t="s">
        <v>157</v>
      </c>
      <c r="AF112" s="229"/>
      <c r="AG112" s="229"/>
      <c r="AH112" s="230"/>
      <c r="AI112" s="231">
        <f>SUM(AI107:AL111)</f>
        <v>0</v>
      </c>
      <c r="AJ112" s="232"/>
      <c r="AK112" s="232"/>
      <c r="AL112" s="233"/>
      <c r="AM112" s="262">
        <v>0</v>
      </c>
      <c r="AN112" s="263"/>
      <c r="AO112" s="263"/>
      <c r="AP112" s="264"/>
      <c r="AQ112" s="35">
        <v>1630</v>
      </c>
      <c r="AR112" s="35">
        <v>1630</v>
      </c>
      <c r="AS112" s="37">
        <f t="shared" si="2"/>
        <v>1</v>
      </c>
    </row>
    <row r="113" spans="1:45" ht="18" customHeight="1" hidden="1">
      <c r="A113" s="240" t="s">
        <v>261</v>
      </c>
      <c r="B113" s="241"/>
      <c r="C113" s="269"/>
      <c r="D113" s="270"/>
      <c r="E113" s="225" t="s">
        <v>158</v>
      </c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6"/>
      <c r="X113" s="226"/>
      <c r="Y113" s="226"/>
      <c r="Z113" s="226"/>
      <c r="AA113" s="226"/>
      <c r="AB113" s="226"/>
      <c r="AC113" s="226"/>
      <c r="AD113" s="227"/>
      <c r="AE113" s="228" t="s">
        <v>161</v>
      </c>
      <c r="AF113" s="229"/>
      <c r="AG113" s="229"/>
      <c r="AH113" s="230"/>
      <c r="AI113" s="231"/>
      <c r="AJ113" s="232"/>
      <c r="AK113" s="232"/>
      <c r="AL113" s="233"/>
      <c r="AM113" s="262">
        <f t="shared" si="3"/>
        <v>0</v>
      </c>
      <c r="AN113" s="263"/>
      <c r="AO113" s="263"/>
      <c r="AP113" s="264"/>
      <c r="AQ113" s="35"/>
      <c r="AR113" s="35"/>
      <c r="AS113" s="37" t="e">
        <f t="shared" si="2"/>
        <v>#DIV/0!</v>
      </c>
    </row>
    <row r="114" spans="1:45" ht="18" customHeight="1" hidden="1">
      <c r="A114" s="223" t="s">
        <v>262</v>
      </c>
      <c r="B114" s="224"/>
      <c r="C114" s="269"/>
      <c r="D114" s="270"/>
      <c r="E114" s="244" t="s">
        <v>159</v>
      </c>
      <c r="F114" s="245"/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245"/>
      <c r="R114" s="245"/>
      <c r="S114" s="245"/>
      <c r="T114" s="245"/>
      <c r="U114" s="245"/>
      <c r="V114" s="245"/>
      <c r="W114" s="245"/>
      <c r="X114" s="245"/>
      <c r="Y114" s="245"/>
      <c r="Z114" s="245"/>
      <c r="AA114" s="245"/>
      <c r="AB114" s="245"/>
      <c r="AC114" s="245"/>
      <c r="AD114" s="246"/>
      <c r="AE114" s="228" t="s">
        <v>162</v>
      </c>
      <c r="AF114" s="229"/>
      <c r="AG114" s="229"/>
      <c r="AH114" s="230"/>
      <c r="AI114" s="231"/>
      <c r="AJ114" s="232"/>
      <c r="AK114" s="232"/>
      <c r="AL114" s="233"/>
      <c r="AM114" s="262">
        <f t="shared" si="3"/>
        <v>0</v>
      </c>
      <c r="AN114" s="263"/>
      <c r="AO114" s="263"/>
      <c r="AP114" s="264"/>
      <c r="AQ114" s="35"/>
      <c r="AR114" s="35"/>
      <c r="AS114" s="37" t="e">
        <f t="shared" si="2"/>
        <v>#DIV/0!</v>
      </c>
    </row>
    <row r="115" spans="1:45" ht="15.75" customHeight="1" hidden="1">
      <c r="A115" s="240" t="s">
        <v>263</v>
      </c>
      <c r="B115" s="241"/>
      <c r="C115" s="269"/>
      <c r="D115" s="270"/>
      <c r="E115" s="225" t="s">
        <v>160</v>
      </c>
      <c r="F115" s="226"/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6"/>
      <c r="X115" s="226"/>
      <c r="Y115" s="226"/>
      <c r="Z115" s="226"/>
      <c r="AA115" s="226"/>
      <c r="AB115" s="226"/>
      <c r="AC115" s="226"/>
      <c r="AD115" s="227"/>
      <c r="AE115" s="228" t="s">
        <v>163</v>
      </c>
      <c r="AF115" s="229"/>
      <c r="AG115" s="229"/>
      <c r="AH115" s="230"/>
      <c r="AI115" s="231"/>
      <c r="AJ115" s="232"/>
      <c r="AK115" s="232"/>
      <c r="AL115" s="233"/>
      <c r="AM115" s="262">
        <f t="shared" si="3"/>
        <v>0</v>
      </c>
      <c r="AN115" s="263"/>
      <c r="AO115" s="263"/>
      <c r="AP115" s="264"/>
      <c r="AQ115" s="35"/>
      <c r="AR115" s="35"/>
      <c r="AS115" s="37" t="e">
        <f t="shared" si="2"/>
        <v>#DIV/0!</v>
      </c>
    </row>
    <row r="116" spans="1:45" ht="15.75" hidden="1">
      <c r="A116" s="223">
        <v>73</v>
      </c>
      <c r="B116" s="224"/>
      <c r="C116" s="244" t="s">
        <v>302</v>
      </c>
      <c r="D116" s="245"/>
      <c r="E116" s="245"/>
      <c r="F116" s="245"/>
      <c r="G116" s="245"/>
      <c r="H116" s="245"/>
      <c r="I116" s="245"/>
      <c r="J116" s="245"/>
      <c r="K116" s="245"/>
      <c r="L116" s="245"/>
      <c r="M116" s="245"/>
      <c r="N116" s="245"/>
      <c r="O116" s="245"/>
      <c r="P116" s="245"/>
      <c r="Q116" s="245"/>
      <c r="R116" s="245"/>
      <c r="S116" s="245"/>
      <c r="T116" s="245"/>
      <c r="U116" s="245"/>
      <c r="V116" s="245"/>
      <c r="W116" s="245"/>
      <c r="X116" s="245"/>
      <c r="Y116" s="245"/>
      <c r="Z116" s="245"/>
      <c r="AA116" s="245"/>
      <c r="AB116" s="245"/>
      <c r="AC116" s="245"/>
      <c r="AD116" s="246"/>
      <c r="AE116" s="228" t="s">
        <v>164</v>
      </c>
      <c r="AF116" s="229"/>
      <c r="AG116" s="229"/>
      <c r="AH116" s="230"/>
      <c r="AI116" s="231">
        <f>SUM(AI113:AL115)</f>
        <v>0</v>
      </c>
      <c r="AJ116" s="232"/>
      <c r="AK116" s="232"/>
      <c r="AL116" s="233"/>
      <c r="AM116" s="262">
        <v>0</v>
      </c>
      <c r="AN116" s="263"/>
      <c r="AO116" s="263"/>
      <c r="AP116" s="264"/>
      <c r="AQ116" s="35"/>
      <c r="AR116" s="35"/>
      <c r="AS116" s="37" t="e">
        <f t="shared" si="2"/>
        <v>#DIV/0!</v>
      </c>
    </row>
    <row r="117" spans="1:45" ht="18" customHeight="1" hidden="1">
      <c r="A117" s="240" t="s">
        <v>264</v>
      </c>
      <c r="B117" s="241"/>
      <c r="C117" s="269"/>
      <c r="D117" s="270"/>
      <c r="E117" s="225" t="s">
        <v>165</v>
      </c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7"/>
      <c r="AE117" s="228" t="s">
        <v>168</v>
      </c>
      <c r="AF117" s="229"/>
      <c r="AG117" s="229"/>
      <c r="AH117" s="230"/>
      <c r="AI117" s="231"/>
      <c r="AJ117" s="232"/>
      <c r="AK117" s="232"/>
      <c r="AL117" s="233"/>
      <c r="AM117" s="262">
        <f t="shared" si="3"/>
        <v>0</v>
      </c>
      <c r="AN117" s="263"/>
      <c r="AO117" s="263"/>
      <c r="AP117" s="264"/>
      <c r="AQ117" s="35"/>
      <c r="AR117" s="35"/>
      <c r="AS117" s="37" t="e">
        <f t="shared" si="2"/>
        <v>#DIV/0!</v>
      </c>
    </row>
    <row r="118" spans="1:45" ht="18" customHeight="1" hidden="1">
      <c r="A118" s="223" t="s">
        <v>265</v>
      </c>
      <c r="B118" s="224"/>
      <c r="C118" s="269"/>
      <c r="D118" s="270"/>
      <c r="E118" s="244" t="s">
        <v>166</v>
      </c>
      <c r="F118" s="245"/>
      <c r="G118" s="245"/>
      <c r="H118" s="245"/>
      <c r="I118" s="245"/>
      <c r="J118" s="245"/>
      <c r="K118" s="245"/>
      <c r="L118" s="245"/>
      <c r="M118" s="245"/>
      <c r="N118" s="245"/>
      <c r="O118" s="245"/>
      <c r="P118" s="245"/>
      <c r="Q118" s="245"/>
      <c r="R118" s="245"/>
      <c r="S118" s="245"/>
      <c r="T118" s="245"/>
      <c r="U118" s="245"/>
      <c r="V118" s="245"/>
      <c r="W118" s="245"/>
      <c r="X118" s="245"/>
      <c r="Y118" s="245"/>
      <c r="Z118" s="245"/>
      <c r="AA118" s="245"/>
      <c r="AB118" s="245"/>
      <c r="AC118" s="245"/>
      <c r="AD118" s="246"/>
      <c r="AE118" s="228" t="s">
        <v>169</v>
      </c>
      <c r="AF118" s="229"/>
      <c r="AG118" s="229"/>
      <c r="AH118" s="230"/>
      <c r="AI118" s="231"/>
      <c r="AJ118" s="232"/>
      <c r="AK118" s="232"/>
      <c r="AL118" s="233"/>
      <c r="AM118" s="262">
        <f t="shared" si="3"/>
        <v>0</v>
      </c>
      <c r="AN118" s="263"/>
      <c r="AO118" s="263"/>
      <c r="AP118" s="264"/>
      <c r="AQ118" s="35"/>
      <c r="AR118" s="35"/>
      <c r="AS118" s="37" t="e">
        <f t="shared" si="2"/>
        <v>#DIV/0!</v>
      </c>
    </row>
    <row r="119" spans="1:45" ht="18" customHeight="1" hidden="1">
      <c r="A119" s="240" t="s">
        <v>266</v>
      </c>
      <c r="B119" s="241"/>
      <c r="C119" s="269"/>
      <c r="D119" s="270"/>
      <c r="E119" s="225" t="s">
        <v>167</v>
      </c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6"/>
      <c r="X119" s="226"/>
      <c r="Y119" s="226"/>
      <c r="Z119" s="226"/>
      <c r="AA119" s="226"/>
      <c r="AB119" s="226"/>
      <c r="AC119" s="226"/>
      <c r="AD119" s="227"/>
      <c r="AE119" s="228" t="s">
        <v>170</v>
      </c>
      <c r="AF119" s="229"/>
      <c r="AG119" s="229"/>
      <c r="AH119" s="230"/>
      <c r="AI119" s="231"/>
      <c r="AJ119" s="232"/>
      <c r="AK119" s="232"/>
      <c r="AL119" s="233"/>
      <c r="AM119" s="262">
        <f t="shared" si="3"/>
        <v>0</v>
      </c>
      <c r="AN119" s="263"/>
      <c r="AO119" s="263"/>
      <c r="AP119" s="264"/>
      <c r="AQ119" s="35"/>
      <c r="AR119" s="35"/>
      <c r="AS119" s="37" t="e">
        <f t="shared" si="2"/>
        <v>#DIV/0!</v>
      </c>
    </row>
    <row r="120" spans="1:45" ht="26.25" customHeight="1" hidden="1">
      <c r="A120" s="223">
        <v>74</v>
      </c>
      <c r="B120" s="224"/>
      <c r="C120" s="244" t="s">
        <v>304</v>
      </c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  <c r="R120" s="245"/>
      <c r="S120" s="245"/>
      <c r="T120" s="245"/>
      <c r="U120" s="245"/>
      <c r="V120" s="245"/>
      <c r="W120" s="245"/>
      <c r="X120" s="245"/>
      <c r="Y120" s="245"/>
      <c r="Z120" s="245"/>
      <c r="AA120" s="245"/>
      <c r="AB120" s="245"/>
      <c r="AC120" s="245"/>
      <c r="AD120" s="246"/>
      <c r="AE120" s="228" t="s">
        <v>171</v>
      </c>
      <c r="AF120" s="229"/>
      <c r="AG120" s="229"/>
      <c r="AH120" s="230"/>
      <c r="AI120" s="231">
        <v>0</v>
      </c>
      <c r="AJ120" s="232"/>
      <c r="AK120" s="232"/>
      <c r="AL120" s="233"/>
      <c r="AM120" s="262">
        <f t="shared" si="3"/>
        <v>0</v>
      </c>
      <c r="AN120" s="263"/>
      <c r="AO120" s="263"/>
      <c r="AP120" s="264"/>
      <c r="AQ120" s="35">
        <v>0</v>
      </c>
      <c r="AR120" s="35">
        <v>0</v>
      </c>
      <c r="AS120" s="37" t="e">
        <f t="shared" si="2"/>
        <v>#DIV/0!</v>
      </c>
    </row>
    <row r="121" spans="1:45" ht="27" customHeight="1">
      <c r="A121" s="291">
        <v>74</v>
      </c>
      <c r="B121" s="292"/>
      <c r="C121" s="266" t="s">
        <v>294</v>
      </c>
      <c r="D121" s="267"/>
      <c r="E121" s="267"/>
      <c r="F121" s="267"/>
      <c r="G121" s="267"/>
      <c r="H121" s="267"/>
      <c r="I121" s="267"/>
      <c r="J121" s="267"/>
      <c r="K121" s="267"/>
      <c r="L121" s="267"/>
      <c r="M121" s="267"/>
      <c r="N121" s="267"/>
      <c r="O121" s="267"/>
      <c r="P121" s="267"/>
      <c r="Q121" s="267"/>
      <c r="R121" s="267"/>
      <c r="S121" s="267"/>
      <c r="T121" s="267"/>
      <c r="U121" s="267"/>
      <c r="V121" s="267"/>
      <c r="W121" s="267"/>
      <c r="X121" s="267"/>
      <c r="Y121" s="267"/>
      <c r="Z121" s="267"/>
      <c r="AA121" s="267"/>
      <c r="AB121" s="267"/>
      <c r="AC121" s="267"/>
      <c r="AD121" s="268"/>
      <c r="AE121" s="272" t="s">
        <v>172</v>
      </c>
      <c r="AF121" s="273"/>
      <c r="AG121" s="273"/>
      <c r="AH121" s="274"/>
      <c r="AI121" s="234">
        <f>SUM(AI65+AI71+AI92+AI106+AI112+AI116+AI120)</f>
        <v>132818395</v>
      </c>
      <c r="AJ121" s="235"/>
      <c r="AK121" s="235"/>
      <c r="AL121" s="236"/>
      <c r="AM121" s="234">
        <f>SUM(AM65+AM71+AM92+AM106+AM112+AM116+AM120)</f>
        <v>132818.395</v>
      </c>
      <c r="AN121" s="235"/>
      <c r="AO121" s="235"/>
      <c r="AP121" s="236"/>
      <c r="AQ121" s="36">
        <f>SUM(AQ65+AQ71+AQ92+AQ106+AQ112+AQ116+AQ120)</f>
        <v>147090</v>
      </c>
      <c r="AR121" s="36">
        <f>SUM(AR65+AR71+AR92+AR106+AR112+AR116+AR120)</f>
        <v>146896</v>
      </c>
      <c r="AS121" s="37">
        <f t="shared" si="2"/>
        <v>0.9986810796111224</v>
      </c>
    </row>
    <row r="122" spans="1:45" ht="22.5" customHeight="1">
      <c r="A122" s="223">
        <v>75</v>
      </c>
      <c r="B122" s="224"/>
      <c r="C122" s="225" t="s">
        <v>347</v>
      </c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7"/>
      <c r="AE122" s="228" t="s">
        <v>348</v>
      </c>
      <c r="AF122" s="229"/>
      <c r="AG122" s="229"/>
      <c r="AH122" s="230"/>
      <c r="AI122" s="231"/>
      <c r="AJ122" s="232"/>
      <c r="AK122" s="232"/>
      <c r="AL122" s="233"/>
      <c r="AM122" s="234">
        <f>SUM(AI122)/1000</f>
        <v>0</v>
      </c>
      <c r="AN122" s="235"/>
      <c r="AO122" s="235"/>
      <c r="AP122" s="236"/>
      <c r="AQ122" s="33">
        <v>3694</v>
      </c>
      <c r="AR122" s="33">
        <v>3694</v>
      </c>
      <c r="AS122" s="37">
        <f t="shared" si="2"/>
        <v>1</v>
      </c>
    </row>
    <row r="123" spans="1:45" ht="22.5" customHeight="1">
      <c r="A123" s="223">
        <v>76</v>
      </c>
      <c r="B123" s="224"/>
      <c r="C123" s="225" t="s">
        <v>275</v>
      </c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6"/>
      <c r="X123" s="226"/>
      <c r="Y123" s="226"/>
      <c r="Z123" s="226"/>
      <c r="AA123" s="226"/>
      <c r="AB123" s="226"/>
      <c r="AC123" s="226"/>
      <c r="AD123" s="227"/>
      <c r="AE123" s="228" t="s">
        <v>276</v>
      </c>
      <c r="AF123" s="229"/>
      <c r="AG123" s="229"/>
      <c r="AH123" s="230"/>
      <c r="AI123" s="231">
        <v>68322745</v>
      </c>
      <c r="AJ123" s="232"/>
      <c r="AK123" s="232"/>
      <c r="AL123" s="233"/>
      <c r="AM123" s="234">
        <f t="shared" si="3"/>
        <v>68322.745</v>
      </c>
      <c r="AN123" s="235"/>
      <c r="AO123" s="235"/>
      <c r="AP123" s="236"/>
      <c r="AQ123" s="33">
        <v>68323</v>
      </c>
      <c r="AR123" s="33">
        <v>68323</v>
      </c>
      <c r="AS123" s="37">
        <f t="shared" si="2"/>
        <v>1</v>
      </c>
    </row>
    <row r="124" spans="1:45" ht="24.75" customHeight="1">
      <c r="A124" s="291">
        <v>77</v>
      </c>
      <c r="B124" s="292"/>
      <c r="C124" s="266" t="s">
        <v>295</v>
      </c>
      <c r="D124" s="267"/>
      <c r="E124" s="267"/>
      <c r="F124" s="267"/>
      <c r="G124" s="267"/>
      <c r="H124" s="267"/>
      <c r="I124" s="267"/>
      <c r="J124" s="267"/>
      <c r="K124" s="267"/>
      <c r="L124" s="267"/>
      <c r="M124" s="267"/>
      <c r="N124" s="267"/>
      <c r="O124" s="267"/>
      <c r="P124" s="267"/>
      <c r="Q124" s="267"/>
      <c r="R124" s="267"/>
      <c r="S124" s="267"/>
      <c r="T124" s="267"/>
      <c r="U124" s="267"/>
      <c r="V124" s="267"/>
      <c r="W124" s="267"/>
      <c r="X124" s="267"/>
      <c r="Y124" s="267"/>
      <c r="Z124" s="267"/>
      <c r="AA124" s="267"/>
      <c r="AB124" s="267"/>
      <c r="AC124" s="267"/>
      <c r="AD124" s="268"/>
      <c r="AE124" s="272" t="s">
        <v>277</v>
      </c>
      <c r="AF124" s="273"/>
      <c r="AG124" s="273"/>
      <c r="AH124" s="274"/>
      <c r="AI124" s="234">
        <v>68322746</v>
      </c>
      <c r="AJ124" s="235"/>
      <c r="AK124" s="235"/>
      <c r="AL124" s="236"/>
      <c r="AM124" s="234">
        <f t="shared" si="3"/>
        <v>68322.746</v>
      </c>
      <c r="AN124" s="235"/>
      <c r="AO124" s="235"/>
      <c r="AP124" s="236"/>
      <c r="AQ124" s="35">
        <f>SUM(AQ122:AQ123)</f>
        <v>72017</v>
      </c>
      <c r="AR124" s="35">
        <f>SUM(AR122:AR123)</f>
        <v>72017</v>
      </c>
      <c r="AS124" s="37">
        <f t="shared" si="2"/>
        <v>1</v>
      </c>
    </row>
    <row r="125" spans="1:45" ht="24.75" customHeight="1">
      <c r="A125" s="240">
        <v>78</v>
      </c>
      <c r="B125" s="241"/>
      <c r="C125" s="275" t="s">
        <v>296</v>
      </c>
      <c r="D125" s="276"/>
      <c r="E125" s="276"/>
      <c r="F125" s="276"/>
      <c r="G125" s="276"/>
      <c r="H125" s="276"/>
      <c r="I125" s="276"/>
      <c r="J125" s="276"/>
      <c r="K125" s="276"/>
      <c r="L125" s="276"/>
      <c r="M125" s="276"/>
      <c r="N125" s="276"/>
      <c r="O125" s="276"/>
      <c r="P125" s="276"/>
      <c r="Q125" s="276"/>
      <c r="R125" s="276"/>
      <c r="S125" s="276"/>
      <c r="T125" s="276"/>
      <c r="U125" s="276"/>
      <c r="V125" s="276"/>
      <c r="W125" s="276"/>
      <c r="X125" s="276"/>
      <c r="Y125" s="276"/>
      <c r="Z125" s="276"/>
      <c r="AA125" s="276"/>
      <c r="AB125" s="276"/>
      <c r="AC125" s="276"/>
      <c r="AD125" s="277"/>
      <c r="AE125" s="272" t="s">
        <v>2</v>
      </c>
      <c r="AF125" s="273"/>
      <c r="AG125" s="273"/>
      <c r="AH125" s="274"/>
      <c r="AI125" s="234">
        <f>SUM(AI121+AI124)</f>
        <v>201141141</v>
      </c>
      <c r="AJ125" s="235"/>
      <c r="AK125" s="235"/>
      <c r="AL125" s="236"/>
      <c r="AM125" s="234">
        <f>SUM(AM121+AM124)</f>
        <v>201141.141</v>
      </c>
      <c r="AN125" s="235"/>
      <c r="AO125" s="235"/>
      <c r="AP125" s="236"/>
      <c r="AQ125" s="36">
        <f>SUM(AQ121+AQ124)</f>
        <v>219107</v>
      </c>
      <c r="AR125" s="36">
        <f>SUM(AR121+AR124)</f>
        <v>218913</v>
      </c>
      <c r="AS125" s="39"/>
    </row>
  </sheetData>
  <sheetProtection/>
  <mergeCells count="708">
    <mergeCell ref="A1:AS1"/>
    <mergeCell ref="A121:B121"/>
    <mergeCell ref="AE123:AH123"/>
    <mergeCell ref="AI123:AL123"/>
    <mergeCell ref="AE124:AH124"/>
    <mergeCell ref="AI124:AL124"/>
    <mergeCell ref="A124:B124"/>
    <mergeCell ref="AS24:AS27"/>
    <mergeCell ref="AI98:AL98"/>
    <mergeCell ref="AI104:AL104"/>
    <mergeCell ref="A125:B125"/>
    <mergeCell ref="E101:AD101"/>
    <mergeCell ref="E103:AD103"/>
    <mergeCell ref="E118:AD118"/>
    <mergeCell ref="AI102:AL102"/>
    <mergeCell ref="AI101:AL101"/>
    <mergeCell ref="E105:AD105"/>
    <mergeCell ref="E107:AD107"/>
    <mergeCell ref="E108:AD108"/>
    <mergeCell ref="A106:B106"/>
    <mergeCell ref="AI100:AL100"/>
    <mergeCell ref="C4:D4"/>
    <mergeCell ref="AI58:AL58"/>
    <mergeCell ref="E36:AD36"/>
    <mergeCell ref="E34:AD34"/>
    <mergeCell ref="E22:AD22"/>
    <mergeCell ref="AE51:AH51"/>
    <mergeCell ref="AE56:AH56"/>
    <mergeCell ref="AI56:AL56"/>
    <mergeCell ref="E21:AD21"/>
    <mergeCell ref="A7:B7"/>
    <mergeCell ref="C5:D5"/>
    <mergeCell ref="E5:AD5"/>
    <mergeCell ref="A51:B51"/>
    <mergeCell ref="A52:B52"/>
    <mergeCell ref="A40:B40"/>
    <mergeCell ref="A44:B44"/>
    <mergeCell ref="A45:B45"/>
    <mergeCell ref="A46:B46"/>
    <mergeCell ref="A43:B43"/>
    <mergeCell ref="C3:AD3"/>
    <mergeCell ref="E4:AD4"/>
    <mergeCell ref="A3:B3"/>
    <mergeCell ref="A5:B5"/>
    <mergeCell ref="A6:B6"/>
    <mergeCell ref="A4:B4"/>
    <mergeCell ref="C6:D6"/>
    <mergeCell ref="E6:AD6"/>
    <mergeCell ref="A102:B102"/>
    <mergeCell ref="E23:AD23"/>
    <mergeCell ref="E15:AD15"/>
    <mergeCell ref="E14:AD14"/>
    <mergeCell ref="E13:AD13"/>
    <mergeCell ref="E9:AD9"/>
    <mergeCell ref="E11:AD11"/>
    <mergeCell ref="E12:AD12"/>
    <mergeCell ref="E10:AD10"/>
    <mergeCell ref="E18:AD18"/>
    <mergeCell ref="A110:B110"/>
    <mergeCell ref="A23:B23"/>
    <mergeCell ref="A17:B17"/>
    <mergeCell ref="A16:B16"/>
    <mergeCell ref="A103:B103"/>
    <mergeCell ref="A104:B104"/>
    <mergeCell ref="A105:B105"/>
    <mergeCell ref="A18:B18"/>
    <mergeCell ref="A100:B100"/>
    <mergeCell ref="A101:B101"/>
    <mergeCell ref="A119:B119"/>
    <mergeCell ref="A97:B97"/>
    <mergeCell ref="A98:B98"/>
    <mergeCell ref="A111:B111"/>
    <mergeCell ref="A112:B112"/>
    <mergeCell ref="A113:B113"/>
    <mergeCell ref="A114:B114"/>
    <mergeCell ref="A107:B107"/>
    <mergeCell ref="A108:B108"/>
    <mergeCell ref="A109:B109"/>
    <mergeCell ref="A93:B93"/>
    <mergeCell ref="A94:B94"/>
    <mergeCell ref="A99:B99"/>
    <mergeCell ref="A96:B96"/>
    <mergeCell ref="A95:B95"/>
    <mergeCell ref="A120:B120"/>
    <mergeCell ref="A115:B115"/>
    <mergeCell ref="A116:B116"/>
    <mergeCell ref="A117:B117"/>
    <mergeCell ref="A118:B118"/>
    <mergeCell ref="A89:B89"/>
    <mergeCell ref="A90:B90"/>
    <mergeCell ref="A91:B91"/>
    <mergeCell ref="A92:B92"/>
    <mergeCell ref="A86:B86"/>
    <mergeCell ref="A87:B87"/>
    <mergeCell ref="A88:B88"/>
    <mergeCell ref="A82:B82"/>
    <mergeCell ref="A83:B83"/>
    <mergeCell ref="A84:B84"/>
    <mergeCell ref="A85:B85"/>
    <mergeCell ref="A80:B80"/>
    <mergeCell ref="A81:B81"/>
    <mergeCell ref="A78:B78"/>
    <mergeCell ref="A79:B79"/>
    <mergeCell ref="A70:B70"/>
    <mergeCell ref="A71:B71"/>
    <mergeCell ref="A74:B74"/>
    <mergeCell ref="A75:B75"/>
    <mergeCell ref="A76:B76"/>
    <mergeCell ref="A77:B77"/>
    <mergeCell ref="A72:B72"/>
    <mergeCell ref="A73:B73"/>
    <mergeCell ref="A68:B68"/>
    <mergeCell ref="A69:B69"/>
    <mergeCell ref="A55:B55"/>
    <mergeCell ref="A56:B56"/>
    <mergeCell ref="A66:B66"/>
    <mergeCell ref="A67:B67"/>
    <mergeCell ref="A57:B57"/>
    <mergeCell ref="A61:B61"/>
    <mergeCell ref="A64:B64"/>
    <mergeCell ref="A58:B58"/>
    <mergeCell ref="A63:B63"/>
    <mergeCell ref="A65:B65"/>
    <mergeCell ref="A47:B47"/>
    <mergeCell ref="A48:B48"/>
    <mergeCell ref="A49:B49"/>
    <mergeCell ref="A50:B50"/>
    <mergeCell ref="A53:B53"/>
    <mergeCell ref="A54:B54"/>
    <mergeCell ref="A24:B24"/>
    <mergeCell ref="A27:B27"/>
    <mergeCell ref="A34:B34"/>
    <mergeCell ref="A35:B35"/>
    <mergeCell ref="A36:B36"/>
    <mergeCell ref="A39:B39"/>
    <mergeCell ref="A30:B30"/>
    <mergeCell ref="A31:B31"/>
    <mergeCell ref="A32:B32"/>
    <mergeCell ref="A33:B33"/>
    <mergeCell ref="A15:B15"/>
    <mergeCell ref="E84:AD84"/>
    <mergeCell ref="A28:B28"/>
    <mergeCell ref="A29:B29"/>
    <mergeCell ref="A19:B19"/>
    <mergeCell ref="A20:B20"/>
    <mergeCell ref="A21:B21"/>
    <mergeCell ref="A22:B22"/>
    <mergeCell ref="A26:B26"/>
    <mergeCell ref="A25:B25"/>
    <mergeCell ref="AM20:AP20"/>
    <mergeCell ref="AM21:AP21"/>
    <mergeCell ref="AM22:AP22"/>
    <mergeCell ref="C22:D22"/>
    <mergeCell ref="E24:AD24"/>
    <mergeCell ref="AI23:AL23"/>
    <mergeCell ref="AI22:AL22"/>
    <mergeCell ref="AI24:AL24"/>
    <mergeCell ref="AE24:AH24"/>
    <mergeCell ref="AE22:AH22"/>
    <mergeCell ref="A8:B8"/>
    <mergeCell ref="A9:B9"/>
    <mergeCell ref="A12:B12"/>
    <mergeCell ref="A14:B14"/>
    <mergeCell ref="A13:B13"/>
    <mergeCell ref="A10:B10"/>
    <mergeCell ref="A11:B11"/>
    <mergeCell ref="AI62:AL62"/>
    <mergeCell ref="AI63:AL63"/>
    <mergeCell ref="E87:AD87"/>
    <mergeCell ref="E94:AD94"/>
    <mergeCell ref="C71:AD71"/>
    <mergeCell ref="E76:AD76"/>
    <mergeCell ref="E86:AD86"/>
    <mergeCell ref="E70:AD70"/>
    <mergeCell ref="E78:AD78"/>
    <mergeCell ref="C74:D74"/>
    <mergeCell ref="AI64:AL64"/>
    <mergeCell ref="E99:AD99"/>
    <mergeCell ref="E82:AD82"/>
    <mergeCell ref="E83:AD83"/>
    <mergeCell ref="AI93:AL93"/>
    <mergeCell ref="E74:AD74"/>
    <mergeCell ref="E75:AD75"/>
    <mergeCell ref="E95:AD95"/>
    <mergeCell ref="E81:AD81"/>
    <mergeCell ref="E85:AD85"/>
    <mergeCell ref="AI57:AL57"/>
    <mergeCell ref="C57:AD57"/>
    <mergeCell ref="C58:AD58"/>
    <mergeCell ref="AI72:AL72"/>
    <mergeCell ref="AI71:AL71"/>
    <mergeCell ref="AE65:AH65"/>
    <mergeCell ref="AI65:AL65"/>
    <mergeCell ref="AE66:AH66"/>
    <mergeCell ref="AE67:AH67"/>
    <mergeCell ref="AE63:AH63"/>
    <mergeCell ref="C107:D107"/>
    <mergeCell ref="C108:D108"/>
    <mergeCell ref="C99:D99"/>
    <mergeCell ref="C97:D97"/>
    <mergeCell ref="E97:AD97"/>
    <mergeCell ref="C95:D95"/>
    <mergeCell ref="E100:AD100"/>
    <mergeCell ref="E102:AD102"/>
    <mergeCell ref="C100:D100"/>
    <mergeCell ref="C101:D101"/>
    <mergeCell ref="C93:D93"/>
    <mergeCell ref="C94:D94"/>
    <mergeCell ref="E88:AD88"/>
    <mergeCell ref="C86:D86"/>
    <mergeCell ref="C88:D88"/>
    <mergeCell ref="C106:AD106"/>
    <mergeCell ref="E89:AD89"/>
    <mergeCell ref="E98:AD98"/>
    <mergeCell ref="C98:D98"/>
    <mergeCell ref="C105:D105"/>
    <mergeCell ref="C102:D102"/>
    <mergeCell ref="C104:D104"/>
    <mergeCell ref="C118:D118"/>
    <mergeCell ref="C84:D84"/>
    <mergeCell ref="C85:D85"/>
    <mergeCell ref="C113:D113"/>
    <mergeCell ref="C109:D109"/>
    <mergeCell ref="C110:D110"/>
    <mergeCell ref="C96:D96"/>
    <mergeCell ref="C90:AD90"/>
    <mergeCell ref="C50:AD50"/>
    <mergeCell ref="C75:D75"/>
    <mergeCell ref="C56:AD56"/>
    <mergeCell ref="C55:AD55"/>
    <mergeCell ref="C51:AD51"/>
    <mergeCell ref="C52:AD52"/>
    <mergeCell ref="C53:AD53"/>
    <mergeCell ref="C54:AD54"/>
    <mergeCell ref="C63:AD63"/>
    <mergeCell ref="C64:AD64"/>
    <mergeCell ref="C76:D76"/>
    <mergeCell ref="C80:D80"/>
    <mergeCell ref="C83:D83"/>
    <mergeCell ref="C77:AD77"/>
    <mergeCell ref="E80:AD80"/>
    <mergeCell ref="C78:D78"/>
    <mergeCell ref="C79:D79"/>
    <mergeCell ref="C82:D82"/>
    <mergeCell ref="C27:D27"/>
    <mergeCell ref="E26:AD26"/>
    <mergeCell ref="E17:AD17"/>
    <mergeCell ref="E16:AD16"/>
    <mergeCell ref="C17:D17"/>
    <mergeCell ref="C20:D20"/>
    <mergeCell ref="E20:AD20"/>
    <mergeCell ref="E19:AD19"/>
    <mergeCell ref="C19:D19"/>
    <mergeCell ref="C23:D23"/>
    <mergeCell ref="C36:D36"/>
    <mergeCell ref="C29:D29"/>
    <mergeCell ref="C30:D30"/>
    <mergeCell ref="C32:D32"/>
    <mergeCell ref="E32:AD32"/>
    <mergeCell ref="C34:D34"/>
    <mergeCell ref="E33:AD33"/>
    <mergeCell ref="C33:D33"/>
    <mergeCell ref="C31:D31"/>
    <mergeCell ref="AM17:AP17"/>
    <mergeCell ref="AM18:AP18"/>
    <mergeCell ref="AE17:AH17"/>
    <mergeCell ref="AI19:AL19"/>
    <mergeCell ref="AM19:AP19"/>
    <mergeCell ref="AM12:AP12"/>
    <mergeCell ref="AM13:AP13"/>
    <mergeCell ref="AM14:AP14"/>
    <mergeCell ref="AM15:AP15"/>
    <mergeCell ref="AM16:AP16"/>
    <mergeCell ref="AM11:AP11"/>
    <mergeCell ref="AE15:AH15"/>
    <mergeCell ref="AE4:AH4"/>
    <mergeCell ref="AE9:AH9"/>
    <mergeCell ref="AI15:AL15"/>
    <mergeCell ref="AE12:AH12"/>
    <mergeCell ref="AE10:AH10"/>
    <mergeCell ref="AM7:AP7"/>
    <mergeCell ref="AI5:AL5"/>
    <mergeCell ref="AI10:AL10"/>
    <mergeCell ref="AM8:AP8"/>
    <mergeCell ref="AM9:AP9"/>
    <mergeCell ref="AM10:AP10"/>
    <mergeCell ref="AI6:AL6"/>
    <mergeCell ref="AI7:AL7"/>
    <mergeCell ref="AI8:AL8"/>
    <mergeCell ref="AM3:AP3"/>
    <mergeCell ref="AM4:AP4"/>
    <mergeCell ref="AM5:AP5"/>
    <mergeCell ref="AM6:AP6"/>
    <mergeCell ref="AI3:AL3"/>
    <mergeCell ref="C9:D9"/>
    <mergeCell ref="E7:AD7"/>
    <mergeCell ref="AE6:AH6"/>
    <mergeCell ref="C8:D8"/>
    <mergeCell ref="AE7:AH7"/>
    <mergeCell ref="AI50:AL50"/>
    <mergeCell ref="AI45:AL45"/>
    <mergeCell ref="AI54:AL54"/>
    <mergeCell ref="AE53:AH53"/>
    <mergeCell ref="AI53:AL53"/>
    <mergeCell ref="AE50:AH50"/>
    <mergeCell ref="AI52:AL52"/>
    <mergeCell ref="AI51:AL51"/>
    <mergeCell ref="AE52:AH52"/>
    <mergeCell ref="C47:AD47"/>
    <mergeCell ref="C48:AD48"/>
    <mergeCell ref="AI49:AL49"/>
    <mergeCell ref="AE45:AH45"/>
    <mergeCell ref="AE46:AH46"/>
    <mergeCell ref="AE47:AH47"/>
    <mergeCell ref="AE48:AH48"/>
    <mergeCell ref="AI27:AL27"/>
    <mergeCell ref="AI26:AL26"/>
    <mergeCell ref="AI25:AL25"/>
    <mergeCell ref="C44:AD44"/>
    <mergeCell ref="C39:D39"/>
    <mergeCell ref="AI39:AL39"/>
    <mergeCell ref="AI40:AL40"/>
    <mergeCell ref="C40:D40"/>
    <mergeCell ref="E39:AD39"/>
    <mergeCell ref="E25:AD25"/>
    <mergeCell ref="E28:AD28"/>
    <mergeCell ref="E27:AD27"/>
    <mergeCell ref="AE26:AH26"/>
    <mergeCell ref="AE25:AH25"/>
    <mergeCell ref="AI44:AL44"/>
    <mergeCell ref="AI32:AL32"/>
    <mergeCell ref="AE32:AH32"/>
    <mergeCell ref="AE33:AH33"/>
    <mergeCell ref="AI33:AL33"/>
    <mergeCell ref="E31:AD31"/>
    <mergeCell ref="AE31:AH31"/>
    <mergeCell ref="AI48:AL48"/>
    <mergeCell ref="C45:AD45"/>
    <mergeCell ref="C46:AD46"/>
    <mergeCell ref="AI29:AL29"/>
    <mergeCell ref="AE29:AH29"/>
    <mergeCell ref="E29:AD29"/>
    <mergeCell ref="AE30:AH30"/>
    <mergeCell ref="E30:AD30"/>
    <mergeCell ref="C37:D37"/>
    <mergeCell ref="AI87:AL87"/>
    <mergeCell ref="AI89:AL89"/>
    <mergeCell ref="AI95:AL95"/>
    <mergeCell ref="AE97:AH97"/>
    <mergeCell ref="AI112:AL112"/>
    <mergeCell ref="AI108:AL108"/>
    <mergeCell ref="AI91:AL91"/>
    <mergeCell ref="AI92:AL92"/>
    <mergeCell ref="AI97:AL97"/>
    <mergeCell ref="AE100:AH100"/>
    <mergeCell ref="AE99:AH99"/>
    <mergeCell ref="E93:AD93"/>
    <mergeCell ref="E96:AD96"/>
    <mergeCell ref="AI99:AL99"/>
    <mergeCell ref="AE95:AH95"/>
    <mergeCell ref="AI90:AL90"/>
    <mergeCell ref="AE92:AH92"/>
    <mergeCell ref="C91:AD91"/>
    <mergeCell ref="AE90:AH90"/>
    <mergeCell ref="AE91:AH91"/>
    <mergeCell ref="AE115:AH115"/>
    <mergeCell ref="AE108:AH108"/>
    <mergeCell ref="AE114:AH114"/>
    <mergeCell ref="E117:AD117"/>
    <mergeCell ref="E109:AD109"/>
    <mergeCell ref="E110:AD110"/>
    <mergeCell ref="C117:D117"/>
    <mergeCell ref="AE119:AH119"/>
    <mergeCell ref="AE120:AH120"/>
    <mergeCell ref="E111:AD111"/>
    <mergeCell ref="C111:D111"/>
    <mergeCell ref="E104:AD104"/>
    <mergeCell ref="AE112:AH112"/>
    <mergeCell ref="AE118:AH118"/>
    <mergeCell ref="AE116:AH116"/>
    <mergeCell ref="AE117:AH117"/>
    <mergeCell ref="AI114:AL114"/>
    <mergeCell ref="AE125:AH125"/>
    <mergeCell ref="AE104:AH104"/>
    <mergeCell ref="AE110:AH110"/>
    <mergeCell ref="A123:B123"/>
    <mergeCell ref="C103:D103"/>
    <mergeCell ref="AI111:AL111"/>
    <mergeCell ref="AI110:AL110"/>
    <mergeCell ref="AI109:AL109"/>
    <mergeCell ref="C119:D119"/>
    <mergeCell ref="AI119:AL119"/>
    <mergeCell ref="AI121:AL121"/>
    <mergeCell ref="AE121:AH121"/>
    <mergeCell ref="AI120:AL120"/>
    <mergeCell ref="AI117:AL117"/>
    <mergeCell ref="AI118:AL118"/>
    <mergeCell ref="AE102:AH102"/>
    <mergeCell ref="AE103:AH103"/>
    <mergeCell ref="AE106:AH106"/>
    <mergeCell ref="AE107:AH107"/>
    <mergeCell ref="AI105:AL105"/>
    <mergeCell ref="AI113:AL113"/>
    <mergeCell ref="AE113:AH113"/>
    <mergeCell ref="AI106:AL106"/>
    <mergeCell ref="AI107:AL107"/>
    <mergeCell ref="AE105:AH105"/>
    <mergeCell ref="AI115:AL115"/>
    <mergeCell ref="AI116:AL116"/>
    <mergeCell ref="AI74:AL74"/>
    <mergeCell ref="AE78:AH78"/>
    <mergeCell ref="AE84:AH84"/>
    <mergeCell ref="AE83:AH83"/>
    <mergeCell ref="AE94:AH94"/>
    <mergeCell ref="AE93:AH93"/>
    <mergeCell ref="AI94:AL94"/>
    <mergeCell ref="AI88:AL88"/>
    <mergeCell ref="AE73:AH73"/>
    <mergeCell ref="AE74:AH74"/>
    <mergeCell ref="AE75:AH75"/>
    <mergeCell ref="AI75:AL75"/>
    <mergeCell ref="AE72:AH72"/>
    <mergeCell ref="AE71:AH71"/>
    <mergeCell ref="AI73:AL73"/>
    <mergeCell ref="AE28:AH28"/>
    <mergeCell ref="AI69:AL69"/>
    <mergeCell ref="AE69:AH69"/>
    <mergeCell ref="AE70:AH70"/>
    <mergeCell ref="AI31:AL31"/>
    <mergeCell ref="AI34:AL34"/>
    <mergeCell ref="AI36:AL36"/>
    <mergeCell ref="AI28:AL28"/>
    <mergeCell ref="AI70:AL70"/>
    <mergeCell ref="AI68:AL68"/>
    <mergeCell ref="AE5:AH5"/>
    <mergeCell ref="AI4:AL4"/>
    <mergeCell ref="AI13:AL13"/>
    <mergeCell ref="AE16:AH16"/>
    <mergeCell ref="AE58:AH58"/>
    <mergeCell ref="AE64:AH64"/>
    <mergeCell ref="AE57:AH57"/>
    <mergeCell ref="AE62:AH62"/>
    <mergeCell ref="AE36:AH36"/>
    <mergeCell ref="AE27:AH27"/>
    <mergeCell ref="AE21:AH21"/>
    <mergeCell ref="AI18:AL18"/>
    <mergeCell ref="AI20:AL20"/>
    <mergeCell ref="AI67:AL67"/>
    <mergeCell ref="AE3:AH3"/>
    <mergeCell ref="AE44:AH44"/>
    <mergeCell ref="AE13:AH13"/>
    <mergeCell ref="AE23:AH23"/>
    <mergeCell ref="AE34:AH34"/>
    <mergeCell ref="AE40:AH40"/>
    <mergeCell ref="AE20:AH20"/>
    <mergeCell ref="AE19:AH19"/>
    <mergeCell ref="AI16:AL16"/>
    <mergeCell ref="AI9:AL9"/>
    <mergeCell ref="AI11:AL11"/>
    <mergeCell ref="E8:AD8"/>
    <mergeCell ref="AE8:AH8"/>
    <mergeCell ref="AI17:AL17"/>
    <mergeCell ref="AE18:AH18"/>
    <mergeCell ref="C7:D7"/>
    <mergeCell ref="C11:D11"/>
    <mergeCell ref="AE11:AH11"/>
    <mergeCell ref="C15:D15"/>
    <mergeCell ref="C16:D16"/>
    <mergeCell ref="C14:D14"/>
    <mergeCell ref="C13:D13"/>
    <mergeCell ref="C12:D12"/>
    <mergeCell ref="C10:D10"/>
    <mergeCell ref="C26:D26"/>
    <mergeCell ref="C25:D25"/>
    <mergeCell ref="C28:D28"/>
    <mergeCell ref="AI12:AL12"/>
    <mergeCell ref="AE14:AH14"/>
    <mergeCell ref="AI14:AL14"/>
    <mergeCell ref="C24:D24"/>
    <mergeCell ref="AI21:AL21"/>
    <mergeCell ref="C21:D21"/>
    <mergeCell ref="C18:D18"/>
    <mergeCell ref="C70:D70"/>
    <mergeCell ref="AI76:AL76"/>
    <mergeCell ref="C72:D72"/>
    <mergeCell ref="C49:AD49"/>
    <mergeCell ref="AE55:AH55"/>
    <mergeCell ref="AE49:AH49"/>
    <mergeCell ref="AE54:AH54"/>
    <mergeCell ref="AI55:AL55"/>
    <mergeCell ref="AI66:AL66"/>
    <mergeCell ref="AE68:AH68"/>
    <mergeCell ref="AI86:AL86"/>
    <mergeCell ref="AI85:AL85"/>
    <mergeCell ref="AI30:AL30"/>
    <mergeCell ref="A62:B62"/>
    <mergeCell ref="AE79:AH79"/>
    <mergeCell ref="E72:AD72"/>
    <mergeCell ref="E73:AD73"/>
    <mergeCell ref="E68:AD68"/>
    <mergeCell ref="E79:AD79"/>
    <mergeCell ref="C65:AD65"/>
    <mergeCell ref="AE87:AH87"/>
    <mergeCell ref="AE88:AH88"/>
    <mergeCell ref="AE86:AH86"/>
    <mergeCell ref="AE85:AH85"/>
    <mergeCell ref="AE80:AH80"/>
    <mergeCell ref="C89:D89"/>
    <mergeCell ref="AE89:AH89"/>
    <mergeCell ref="C87:D87"/>
    <mergeCell ref="C81:D81"/>
    <mergeCell ref="AI78:AL78"/>
    <mergeCell ref="AI77:AL77"/>
    <mergeCell ref="AI83:AL83"/>
    <mergeCell ref="AI84:AL84"/>
    <mergeCell ref="AE81:AH81"/>
    <mergeCell ref="AE82:AH82"/>
    <mergeCell ref="AI79:AL79"/>
    <mergeCell ref="AI81:AL81"/>
    <mergeCell ref="AI82:AL82"/>
    <mergeCell ref="AI80:AL80"/>
    <mergeCell ref="AI125:AL125"/>
    <mergeCell ref="C124:AD124"/>
    <mergeCell ref="C125:AD125"/>
    <mergeCell ref="C92:AD92"/>
    <mergeCell ref="AI103:AL103"/>
    <mergeCell ref="AI96:AL96"/>
    <mergeCell ref="AE111:AH111"/>
    <mergeCell ref="AE96:AH96"/>
    <mergeCell ref="AE98:AH98"/>
    <mergeCell ref="AE109:AH109"/>
    <mergeCell ref="AE101:AH101"/>
    <mergeCell ref="C69:D69"/>
    <mergeCell ref="E66:AD66"/>
    <mergeCell ref="C67:D67"/>
    <mergeCell ref="E67:AD67"/>
    <mergeCell ref="E69:AD69"/>
    <mergeCell ref="C68:D68"/>
    <mergeCell ref="AE77:AH77"/>
    <mergeCell ref="C73:D73"/>
    <mergeCell ref="AE76:AH76"/>
    <mergeCell ref="C121:AD121"/>
    <mergeCell ref="C112:AD112"/>
    <mergeCell ref="C116:AD116"/>
    <mergeCell ref="C120:AD120"/>
    <mergeCell ref="C114:D114"/>
    <mergeCell ref="C115:D115"/>
    <mergeCell ref="E113:AD113"/>
    <mergeCell ref="E119:AD119"/>
    <mergeCell ref="E115:AD115"/>
    <mergeCell ref="E114:AD114"/>
    <mergeCell ref="D61:AD61"/>
    <mergeCell ref="C62:AD62"/>
    <mergeCell ref="AE35:AH35"/>
    <mergeCell ref="AI35:AL35"/>
    <mergeCell ref="AI61:AL61"/>
    <mergeCell ref="AE39:AH39"/>
    <mergeCell ref="C35:D35"/>
    <mergeCell ref="E35:AD35"/>
    <mergeCell ref="AI46:AL46"/>
    <mergeCell ref="AI47:AL47"/>
    <mergeCell ref="AM23:AP23"/>
    <mergeCell ref="AM24:AP24"/>
    <mergeCell ref="AM25:AP25"/>
    <mergeCell ref="AM26:AP26"/>
    <mergeCell ref="AM27:AP27"/>
    <mergeCell ref="AM28:AP28"/>
    <mergeCell ref="AM44:AP44"/>
    <mergeCell ref="AM45:AP45"/>
    <mergeCell ref="AM29:AP29"/>
    <mergeCell ref="AM30:AP30"/>
    <mergeCell ref="AM31:AP31"/>
    <mergeCell ref="AM32:AP32"/>
    <mergeCell ref="AM33:AP33"/>
    <mergeCell ref="AM34:AP34"/>
    <mergeCell ref="AM35:AP35"/>
    <mergeCell ref="AM36:AP36"/>
    <mergeCell ref="AM56:AP56"/>
    <mergeCell ref="AM57:AP57"/>
    <mergeCell ref="AM46:AP46"/>
    <mergeCell ref="AM47:AP47"/>
    <mergeCell ref="AM48:AP48"/>
    <mergeCell ref="AM49:AP49"/>
    <mergeCell ref="AM50:AP50"/>
    <mergeCell ref="AM51:AP51"/>
    <mergeCell ref="AM66:AP66"/>
    <mergeCell ref="AM67:AP67"/>
    <mergeCell ref="AM52:AP52"/>
    <mergeCell ref="AM53:AP53"/>
    <mergeCell ref="AM54:AP54"/>
    <mergeCell ref="AM55:AP55"/>
    <mergeCell ref="AM58:AP58"/>
    <mergeCell ref="AM61:AP61"/>
    <mergeCell ref="AM62:AP62"/>
    <mergeCell ref="AM63:AP63"/>
    <mergeCell ref="AM84:AP84"/>
    <mergeCell ref="AM64:AP64"/>
    <mergeCell ref="AM65:AP65"/>
    <mergeCell ref="AM82:AP82"/>
    <mergeCell ref="AM83:AP83"/>
    <mergeCell ref="AM72:AP72"/>
    <mergeCell ref="AM73:AP73"/>
    <mergeCell ref="AM74:AP74"/>
    <mergeCell ref="AM75:AP75"/>
    <mergeCell ref="AM76:AP76"/>
    <mergeCell ref="AM78:AP78"/>
    <mergeCell ref="AM79:AP79"/>
    <mergeCell ref="AM80:AP80"/>
    <mergeCell ref="AM81:AP81"/>
    <mergeCell ref="AM68:AP68"/>
    <mergeCell ref="AM69:AP69"/>
    <mergeCell ref="AM70:AP70"/>
    <mergeCell ref="AM71:AP71"/>
    <mergeCell ref="AM77:AP77"/>
    <mergeCell ref="AM85:AP85"/>
    <mergeCell ref="AM86:AP86"/>
    <mergeCell ref="AM87:AP87"/>
    <mergeCell ref="AM88:AP88"/>
    <mergeCell ref="AM89:AP89"/>
    <mergeCell ref="AM91:AP91"/>
    <mergeCell ref="AM90:AP90"/>
    <mergeCell ref="AM92:AP92"/>
    <mergeCell ref="AM100:AP100"/>
    <mergeCell ref="AM101:AP101"/>
    <mergeCell ref="AM95:AP95"/>
    <mergeCell ref="AM93:AP93"/>
    <mergeCell ref="AM94:AP94"/>
    <mergeCell ref="AM108:AP108"/>
    <mergeCell ref="AM109:AP109"/>
    <mergeCell ref="AM96:AP96"/>
    <mergeCell ref="AM97:AP97"/>
    <mergeCell ref="AM98:AP98"/>
    <mergeCell ref="AM99:AP99"/>
    <mergeCell ref="AM102:AP102"/>
    <mergeCell ref="AM103:AP103"/>
    <mergeCell ref="AM104:AP104"/>
    <mergeCell ref="AM105:AP105"/>
    <mergeCell ref="AM106:AP106"/>
    <mergeCell ref="AM107:AP107"/>
    <mergeCell ref="AM125:AP125"/>
    <mergeCell ref="AM114:AP114"/>
    <mergeCell ref="AM115:AP115"/>
    <mergeCell ref="AM116:AP116"/>
    <mergeCell ref="AM117:AP117"/>
    <mergeCell ref="AM118:AP118"/>
    <mergeCell ref="AM119:AP119"/>
    <mergeCell ref="AM120:AP120"/>
    <mergeCell ref="AM121:AP121"/>
    <mergeCell ref="AM123:AP123"/>
    <mergeCell ref="AM124:AP124"/>
    <mergeCell ref="AM110:AP110"/>
    <mergeCell ref="AM111:AP111"/>
    <mergeCell ref="AM112:AP112"/>
    <mergeCell ref="AM113:AP113"/>
    <mergeCell ref="A2:B2"/>
    <mergeCell ref="C2:AD2"/>
    <mergeCell ref="AE2:AH2"/>
    <mergeCell ref="AI2:AL2"/>
    <mergeCell ref="AM2:AP2"/>
    <mergeCell ref="C123:AD123"/>
    <mergeCell ref="A60:B60"/>
    <mergeCell ref="C60:AD60"/>
    <mergeCell ref="AE60:AH60"/>
    <mergeCell ref="AI60:AL60"/>
    <mergeCell ref="AM60:AP60"/>
    <mergeCell ref="A59:B59"/>
    <mergeCell ref="C59:AD59"/>
    <mergeCell ref="AE59:AH59"/>
    <mergeCell ref="AI59:AL59"/>
    <mergeCell ref="AM59:AP59"/>
    <mergeCell ref="A41:B41"/>
    <mergeCell ref="C41:D41"/>
    <mergeCell ref="E41:AD41"/>
    <mergeCell ref="AE41:AH41"/>
    <mergeCell ref="AI41:AL41"/>
    <mergeCell ref="AM39:AP39"/>
    <mergeCell ref="AM40:AP40"/>
    <mergeCell ref="E40:AD40"/>
    <mergeCell ref="E37:AD37"/>
    <mergeCell ref="AE37:AH37"/>
    <mergeCell ref="AI37:AL37"/>
    <mergeCell ref="AM37:AP37"/>
    <mergeCell ref="A38:B38"/>
    <mergeCell ref="C38:D38"/>
    <mergeCell ref="E38:AD38"/>
    <mergeCell ref="AE38:AH38"/>
    <mergeCell ref="AI38:AL38"/>
    <mergeCell ref="AM38:AP38"/>
    <mergeCell ref="AR24:AR27"/>
    <mergeCell ref="C43:D43"/>
    <mergeCell ref="E43:AD43"/>
    <mergeCell ref="AE43:AH43"/>
    <mergeCell ref="AI43:AL43"/>
    <mergeCell ref="AM43:AP43"/>
    <mergeCell ref="AM41:AP41"/>
    <mergeCell ref="C42:D42"/>
    <mergeCell ref="E42:AD42"/>
    <mergeCell ref="AE42:AH42"/>
    <mergeCell ref="A122:B122"/>
    <mergeCell ref="C122:AD122"/>
    <mergeCell ref="AE122:AH122"/>
    <mergeCell ref="AI122:AL122"/>
    <mergeCell ref="AM122:AP122"/>
    <mergeCell ref="AQ24:AQ27"/>
    <mergeCell ref="A42:B42"/>
    <mergeCell ref="AI42:AL42"/>
    <mergeCell ref="AM42:AP42"/>
    <mergeCell ref="A37:B37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60" verticalDpi="360" orientation="portrait" paperSize="9" scale="49" r:id="rId1"/>
  <headerFooter alignWithMargins="0">
    <oddHeader>&amp;LMAGYARPOLÁNY KÖZSÉG
ÖNKORMÁNYZATA&amp;C2014. ÉVI ZÁRSZÁMADÁS
B1-B8. bevételek&amp;R2. melléklet a 6/2015. (V. 8.) önkormányzati rendelethez</oddHeader>
  </headerFooter>
  <rowBreaks count="3" manualBreakCount="3">
    <brk id="34" max="45" man="1"/>
    <brk id="45" max="255" man="1"/>
    <brk id="55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E38"/>
  <sheetViews>
    <sheetView view="pageLayout" workbookViewId="0" topLeftCell="A1">
      <selection activeCell="B24" sqref="B24"/>
    </sheetView>
  </sheetViews>
  <sheetFormatPr defaultColWidth="9.00390625" defaultRowHeight="12.75"/>
  <cols>
    <col min="1" max="1" width="8.125" style="197" customWidth="1"/>
    <col min="2" max="2" width="82.00390625" style="197" customWidth="1"/>
    <col min="3" max="5" width="19.125" style="197" customWidth="1"/>
    <col min="6" max="16384" width="9.125" style="197" customWidth="1"/>
  </cols>
  <sheetData>
    <row r="1" spans="1:5" s="196" customFormat="1" ht="21" customHeight="1">
      <c r="A1" s="194"/>
      <c r="B1" s="195" t="s">
        <v>1</v>
      </c>
      <c r="C1" s="195" t="s">
        <v>2</v>
      </c>
      <c r="D1" s="195" t="s">
        <v>3</v>
      </c>
      <c r="E1" s="195" t="s">
        <v>4</v>
      </c>
    </row>
    <row r="2" spans="1:5" ht="21" customHeight="1">
      <c r="A2" s="194" t="s">
        <v>633</v>
      </c>
      <c r="B2" s="194" t="s">
        <v>349</v>
      </c>
      <c r="C2" s="194" t="s">
        <v>379</v>
      </c>
      <c r="D2" s="194" t="s">
        <v>380</v>
      </c>
      <c r="E2" s="194" t="s">
        <v>381</v>
      </c>
    </row>
    <row r="3" spans="1:5" ht="21" customHeight="1">
      <c r="A3" s="198">
        <v>1</v>
      </c>
      <c r="B3" s="198" t="s">
        <v>382</v>
      </c>
      <c r="C3" s="199"/>
      <c r="D3" s="199"/>
      <c r="E3" s="199"/>
    </row>
    <row r="4" spans="1:5" ht="21" customHeight="1">
      <c r="A4" s="198">
        <v>2</v>
      </c>
      <c r="B4" s="200" t="s">
        <v>634</v>
      </c>
      <c r="C4" s="201">
        <v>0</v>
      </c>
      <c r="D4" s="201">
        <v>0</v>
      </c>
      <c r="E4" s="201">
        <v>0</v>
      </c>
    </row>
    <row r="5" spans="1:5" ht="21" customHeight="1">
      <c r="A5" s="198">
        <v>3</v>
      </c>
      <c r="B5" s="200" t="s">
        <v>690</v>
      </c>
      <c r="C5" s="201">
        <v>0</v>
      </c>
      <c r="D5" s="201">
        <v>0</v>
      </c>
      <c r="E5" s="201">
        <v>0</v>
      </c>
    </row>
    <row r="6" spans="1:5" ht="21" customHeight="1">
      <c r="A6" s="198">
        <v>4</v>
      </c>
      <c r="B6" s="200" t="s">
        <v>725</v>
      </c>
      <c r="C6" s="201">
        <v>0</v>
      </c>
      <c r="D6" s="201">
        <v>0</v>
      </c>
      <c r="E6" s="201">
        <v>0</v>
      </c>
    </row>
    <row r="7" spans="1:5" ht="21" customHeight="1">
      <c r="A7" s="198">
        <v>5</v>
      </c>
      <c r="B7" s="200" t="s">
        <v>639</v>
      </c>
      <c r="C7" s="201">
        <v>0</v>
      </c>
      <c r="D7" s="201">
        <v>0</v>
      </c>
      <c r="E7" s="201">
        <v>0</v>
      </c>
    </row>
    <row r="8" spans="1:5" ht="21" customHeight="1">
      <c r="A8" s="198">
        <v>6</v>
      </c>
      <c r="B8" s="200" t="s">
        <v>692</v>
      </c>
      <c r="C8" s="201">
        <v>0</v>
      </c>
      <c r="D8" s="201">
        <v>0</v>
      </c>
      <c r="E8" s="201">
        <v>0</v>
      </c>
    </row>
    <row r="9" spans="1:5" ht="21" customHeight="1">
      <c r="A9" s="198">
        <v>7</v>
      </c>
      <c r="B9" s="200" t="s">
        <v>693</v>
      </c>
      <c r="C9" s="201">
        <v>0</v>
      </c>
      <c r="D9" s="201">
        <v>0</v>
      </c>
      <c r="E9" s="201">
        <v>0</v>
      </c>
    </row>
    <row r="10" spans="1:5" ht="21" customHeight="1">
      <c r="A10" s="198">
        <v>8</v>
      </c>
      <c r="B10" s="200" t="s">
        <v>694</v>
      </c>
      <c r="C10" s="201">
        <v>0</v>
      </c>
      <c r="D10" s="201">
        <v>0</v>
      </c>
      <c r="E10" s="201">
        <v>0</v>
      </c>
    </row>
    <row r="11" spans="1:5" ht="21" customHeight="1">
      <c r="A11" s="198">
        <v>9</v>
      </c>
      <c r="B11" s="200" t="s">
        <v>695</v>
      </c>
      <c r="C11" s="201">
        <v>0</v>
      </c>
      <c r="D11" s="201">
        <v>0</v>
      </c>
      <c r="E11" s="201">
        <v>0</v>
      </c>
    </row>
    <row r="12" spans="1:5" ht="21" customHeight="1">
      <c r="A12" s="198">
        <v>10</v>
      </c>
      <c r="B12" s="200" t="s">
        <v>696</v>
      </c>
      <c r="C12" s="201">
        <v>0</v>
      </c>
      <c r="D12" s="201">
        <v>0</v>
      </c>
      <c r="E12" s="201">
        <v>0</v>
      </c>
    </row>
    <row r="13" spans="1:5" ht="21" customHeight="1">
      <c r="A13" s="198">
        <v>11</v>
      </c>
      <c r="B13" s="200" t="s">
        <v>650</v>
      </c>
      <c r="C13" s="201">
        <v>0</v>
      </c>
      <c r="D13" s="201">
        <v>0</v>
      </c>
      <c r="E13" s="201">
        <v>0</v>
      </c>
    </row>
    <row r="14" spans="1:5" ht="21" customHeight="1">
      <c r="A14" s="198">
        <v>12</v>
      </c>
      <c r="B14" s="200" t="s">
        <v>651</v>
      </c>
      <c r="C14" s="201">
        <v>0</v>
      </c>
      <c r="D14" s="201">
        <v>0</v>
      </c>
      <c r="E14" s="201">
        <v>0</v>
      </c>
    </row>
    <row r="15" spans="1:5" ht="21" customHeight="1">
      <c r="A15" s="198">
        <v>13</v>
      </c>
      <c r="B15" s="200" t="s">
        <v>653</v>
      </c>
      <c r="C15" s="201">
        <v>0</v>
      </c>
      <c r="D15" s="201">
        <v>0</v>
      </c>
      <c r="E15" s="201">
        <v>0</v>
      </c>
    </row>
    <row r="16" spans="1:5" ht="21" customHeight="1">
      <c r="A16" s="198">
        <v>14</v>
      </c>
      <c r="B16" s="200" t="s">
        <v>654</v>
      </c>
      <c r="C16" s="201">
        <v>0</v>
      </c>
      <c r="D16" s="201">
        <v>0</v>
      </c>
      <c r="E16" s="201">
        <v>0</v>
      </c>
    </row>
    <row r="17" spans="1:5" ht="21" customHeight="1">
      <c r="A17" s="198">
        <v>15</v>
      </c>
      <c r="B17" s="200" t="s">
        <v>447</v>
      </c>
      <c r="C17" s="201">
        <v>0</v>
      </c>
      <c r="D17" s="201">
        <v>0</v>
      </c>
      <c r="E17" s="201">
        <v>1244</v>
      </c>
    </row>
    <row r="18" spans="1:5" ht="21" customHeight="1">
      <c r="A18" s="198">
        <v>16</v>
      </c>
      <c r="B18" s="200" t="s">
        <v>699</v>
      </c>
      <c r="C18" s="201">
        <v>0</v>
      </c>
      <c r="D18" s="201">
        <v>0</v>
      </c>
      <c r="E18" s="201">
        <v>0</v>
      </c>
    </row>
    <row r="19" spans="1:5" ht="21" customHeight="1">
      <c r="A19" s="198">
        <v>17</v>
      </c>
      <c r="B19" s="200" t="s">
        <v>656</v>
      </c>
      <c r="C19" s="201">
        <v>0</v>
      </c>
      <c r="D19" s="201">
        <v>0</v>
      </c>
      <c r="E19" s="201">
        <v>1244</v>
      </c>
    </row>
    <row r="20" spans="1:5" ht="21" customHeight="1">
      <c r="A20" s="198">
        <v>18</v>
      </c>
      <c r="B20" s="198" t="s">
        <v>451</v>
      </c>
      <c r="C20" s="199"/>
      <c r="D20" s="199"/>
      <c r="E20" s="199"/>
    </row>
    <row r="21" spans="1:5" ht="21" customHeight="1">
      <c r="A21" s="198">
        <v>19</v>
      </c>
      <c r="B21" s="202" t="s">
        <v>452</v>
      </c>
      <c r="C21" s="203">
        <v>0</v>
      </c>
      <c r="D21" s="203">
        <v>0</v>
      </c>
      <c r="E21" s="203">
        <v>0</v>
      </c>
    </row>
    <row r="22" spans="1:5" ht="21" customHeight="1">
      <c r="A22" s="198">
        <v>20</v>
      </c>
      <c r="B22" s="202" t="s">
        <v>453</v>
      </c>
      <c r="C22" s="203">
        <v>0</v>
      </c>
      <c r="D22" s="203">
        <v>0</v>
      </c>
      <c r="E22" s="203">
        <v>0</v>
      </c>
    </row>
    <row r="23" spans="1:5" ht="21" customHeight="1">
      <c r="A23" s="198">
        <v>21</v>
      </c>
      <c r="B23" s="202" t="s">
        <v>454</v>
      </c>
      <c r="C23" s="203">
        <v>0</v>
      </c>
      <c r="D23" s="203">
        <v>0</v>
      </c>
      <c r="E23" s="203">
        <v>0</v>
      </c>
    </row>
    <row r="24" spans="1:5" ht="21" customHeight="1">
      <c r="A24" s="198">
        <v>22</v>
      </c>
      <c r="B24" s="202" t="s">
        <v>455</v>
      </c>
      <c r="C24" s="203">
        <v>0</v>
      </c>
      <c r="D24" s="203">
        <v>0</v>
      </c>
      <c r="E24" s="203">
        <v>0</v>
      </c>
    </row>
    <row r="25" spans="1:5" ht="21" customHeight="1">
      <c r="A25" s="198">
        <v>23</v>
      </c>
      <c r="B25" s="202" t="s">
        <v>456</v>
      </c>
      <c r="C25" s="203">
        <v>0</v>
      </c>
      <c r="D25" s="203">
        <v>0</v>
      </c>
      <c r="E25" s="203">
        <v>0</v>
      </c>
    </row>
    <row r="26" spans="1:5" ht="21" customHeight="1">
      <c r="A26" s="198">
        <v>24</v>
      </c>
      <c r="B26" s="202" t="s">
        <v>457</v>
      </c>
      <c r="C26" s="203">
        <v>0</v>
      </c>
      <c r="D26" s="203">
        <v>0</v>
      </c>
      <c r="E26" s="203">
        <v>-1086</v>
      </c>
    </row>
    <row r="27" spans="1:5" ht="21" customHeight="1">
      <c r="A27" s="198">
        <v>25</v>
      </c>
      <c r="B27" s="200" t="s">
        <v>657</v>
      </c>
      <c r="C27" s="201">
        <v>0</v>
      </c>
      <c r="D27" s="201">
        <v>0</v>
      </c>
      <c r="E27" s="201">
        <v>-1086</v>
      </c>
    </row>
    <row r="28" spans="1:5" ht="21" customHeight="1">
      <c r="A28" s="198">
        <v>26</v>
      </c>
      <c r="B28" s="200" t="s">
        <v>701</v>
      </c>
      <c r="C28" s="201">
        <v>0</v>
      </c>
      <c r="D28" s="201">
        <v>0</v>
      </c>
      <c r="E28" s="201">
        <v>0</v>
      </c>
    </row>
    <row r="29" spans="1:5" ht="21" customHeight="1">
      <c r="A29" s="198">
        <v>27</v>
      </c>
      <c r="B29" s="200" t="s">
        <v>661</v>
      </c>
      <c r="C29" s="201">
        <v>0</v>
      </c>
      <c r="D29" s="201">
        <v>0</v>
      </c>
      <c r="E29" s="201">
        <v>0</v>
      </c>
    </row>
    <row r="30" spans="1:5" ht="21" customHeight="1">
      <c r="A30" s="198">
        <v>28</v>
      </c>
      <c r="B30" s="202" t="s">
        <v>702</v>
      </c>
      <c r="C30" s="203">
        <v>0</v>
      </c>
      <c r="D30" s="203">
        <v>0</v>
      </c>
      <c r="E30" s="203">
        <v>0</v>
      </c>
    </row>
    <row r="31" spans="1:5" ht="21" customHeight="1">
      <c r="A31" s="198">
        <v>29</v>
      </c>
      <c r="B31" s="200" t="s">
        <v>726</v>
      </c>
      <c r="C31" s="201">
        <v>0</v>
      </c>
      <c r="D31" s="201">
        <v>0</v>
      </c>
      <c r="E31" s="201">
        <v>0</v>
      </c>
    </row>
    <row r="32" spans="1:5" ht="21" customHeight="1">
      <c r="A32" s="198">
        <v>30</v>
      </c>
      <c r="B32" s="200" t="s">
        <v>460</v>
      </c>
      <c r="C32" s="201">
        <v>0</v>
      </c>
      <c r="D32" s="201">
        <v>0</v>
      </c>
      <c r="E32" s="201">
        <v>0</v>
      </c>
    </row>
    <row r="33" spans="1:5" ht="21" customHeight="1">
      <c r="A33" s="198">
        <v>31</v>
      </c>
      <c r="B33" s="200" t="s">
        <v>461</v>
      </c>
      <c r="C33" s="201">
        <v>0</v>
      </c>
      <c r="D33" s="201">
        <v>0</v>
      </c>
      <c r="E33" s="201">
        <v>0</v>
      </c>
    </row>
    <row r="34" spans="1:5" ht="21" customHeight="1">
      <c r="A34" s="198">
        <v>32</v>
      </c>
      <c r="B34" s="202" t="s">
        <v>462</v>
      </c>
      <c r="C34" s="203">
        <v>0</v>
      </c>
      <c r="D34" s="203">
        <v>0</v>
      </c>
      <c r="E34" s="203">
        <v>0</v>
      </c>
    </row>
    <row r="35" spans="1:5" ht="21" customHeight="1">
      <c r="A35" s="198">
        <v>33</v>
      </c>
      <c r="B35" s="202" t="s">
        <v>463</v>
      </c>
      <c r="C35" s="203">
        <v>0</v>
      </c>
      <c r="D35" s="203">
        <v>0</v>
      </c>
      <c r="E35" s="203">
        <v>2330</v>
      </c>
    </row>
    <row r="36" spans="1:5" ht="21" customHeight="1">
      <c r="A36" s="198">
        <v>34</v>
      </c>
      <c r="B36" s="202" t="s">
        <v>464</v>
      </c>
      <c r="C36" s="203">
        <v>0</v>
      </c>
      <c r="D36" s="203">
        <v>0</v>
      </c>
      <c r="E36" s="203">
        <v>0</v>
      </c>
    </row>
    <row r="37" spans="1:5" ht="21" customHeight="1">
      <c r="A37" s="198">
        <v>35</v>
      </c>
      <c r="B37" s="200" t="s">
        <v>664</v>
      </c>
      <c r="C37" s="201">
        <v>0</v>
      </c>
      <c r="D37" s="201">
        <v>0</v>
      </c>
      <c r="E37" s="201">
        <v>2330</v>
      </c>
    </row>
    <row r="38" spans="1:5" ht="21" customHeight="1">
      <c r="A38" s="198">
        <v>35</v>
      </c>
      <c r="B38" s="200" t="s">
        <v>727</v>
      </c>
      <c r="C38" s="201">
        <v>0</v>
      </c>
      <c r="D38" s="201">
        <v>0</v>
      </c>
      <c r="E38" s="201">
        <v>1244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scale="61" r:id="rId1"/>
  <headerFooter alignWithMargins="0">
    <oddHeader>&amp;LMAGYARPOLÁNYI ÓVODA&amp;C2014. ÉVI ZÁRSZÁMADÁS
MÉRLEG&amp;R20. melléklet a 6/2015. (V. 8.)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C21"/>
  <sheetViews>
    <sheetView view="pageLayout" workbookViewId="0" topLeftCell="A1">
      <selection activeCell="B5" sqref="B5"/>
    </sheetView>
  </sheetViews>
  <sheetFormatPr defaultColWidth="9.00390625" defaultRowHeight="12.75"/>
  <cols>
    <col min="1" max="1" width="8.125" style="87" customWidth="1"/>
    <col min="2" max="2" width="82.00390625" style="87" customWidth="1"/>
    <col min="3" max="3" width="19.125" style="87" customWidth="1"/>
    <col min="4" max="16384" width="9.125" style="87" customWidth="1"/>
  </cols>
  <sheetData>
    <row r="1" spans="1:3" s="206" customFormat="1" ht="23.25" customHeight="1">
      <c r="A1" s="204"/>
      <c r="B1" s="205" t="s">
        <v>629</v>
      </c>
      <c r="C1" s="205" t="s">
        <v>2</v>
      </c>
    </row>
    <row r="2" spans="1:3" ht="32.25" customHeight="1">
      <c r="A2" s="89" t="s">
        <v>633</v>
      </c>
      <c r="B2" s="204" t="s">
        <v>349</v>
      </c>
      <c r="C2" s="204" t="s">
        <v>465</v>
      </c>
    </row>
    <row r="3" spans="1:3" ht="23.25" customHeight="1">
      <c r="A3" s="207" t="s">
        <v>383</v>
      </c>
      <c r="B3" s="208" t="s">
        <v>466</v>
      </c>
      <c r="C3" s="209">
        <v>0</v>
      </c>
    </row>
    <row r="4" spans="1:3" ht="23.25" customHeight="1">
      <c r="A4" s="207" t="s">
        <v>385</v>
      </c>
      <c r="B4" s="208" t="s">
        <v>467</v>
      </c>
      <c r="C4" s="209">
        <v>25250</v>
      </c>
    </row>
    <row r="5" spans="1:3" ht="23.25" customHeight="1">
      <c r="A5" s="210" t="s">
        <v>387</v>
      </c>
      <c r="B5" s="211" t="s">
        <v>468</v>
      </c>
      <c r="C5" s="212">
        <v>-25250</v>
      </c>
    </row>
    <row r="6" spans="1:3" ht="23.25" customHeight="1">
      <c r="A6" s="207" t="s">
        <v>389</v>
      </c>
      <c r="B6" s="208" t="s">
        <v>469</v>
      </c>
      <c r="C6" s="209">
        <v>26494</v>
      </c>
    </row>
    <row r="7" spans="1:3" ht="23.25" customHeight="1">
      <c r="A7" s="207" t="s">
        <v>390</v>
      </c>
      <c r="B7" s="208" t="s">
        <v>470</v>
      </c>
      <c r="C7" s="209">
        <v>0</v>
      </c>
    </row>
    <row r="8" spans="1:3" ht="23.25" customHeight="1">
      <c r="A8" s="210" t="s">
        <v>392</v>
      </c>
      <c r="B8" s="211" t="s">
        <v>471</v>
      </c>
      <c r="C8" s="212">
        <v>26494</v>
      </c>
    </row>
    <row r="9" spans="1:3" ht="23.25" customHeight="1">
      <c r="A9" s="210" t="s">
        <v>394</v>
      </c>
      <c r="B9" s="211" t="s">
        <v>472</v>
      </c>
      <c r="C9" s="212">
        <v>1244</v>
      </c>
    </row>
    <row r="10" spans="1:3" ht="23.25" customHeight="1">
      <c r="A10" s="207" t="s">
        <v>396</v>
      </c>
      <c r="B10" s="208" t="s">
        <v>473</v>
      </c>
      <c r="C10" s="209">
        <v>0</v>
      </c>
    </row>
    <row r="11" spans="1:3" ht="23.25" customHeight="1">
      <c r="A11" s="207" t="s">
        <v>398</v>
      </c>
      <c r="B11" s="208" t="s">
        <v>474</v>
      </c>
      <c r="C11" s="209">
        <v>0</v>
      </c>
    </row>
    <row r="12" spans="1:3" ht="23.25" customHeight="1">
      <c r="A12" s="210" t="s">
        <v>400</v>
      </c>
      <c r="B12" s="211" t="s">
        <v>475</v>
      </c>
      <c r="C12" s="212">
        <v>0</v>
      </c>
    </row>
    <row r="13" spans="1:3" ht="23.25" customHeight="1">
      <c r="A13" s="207" t="s">
        <v>401</v>
      </c>
      <c r="B13" s="208" t="s">
        <v>476</v>
      </c>
      <c r="C13" s="209">
        <v>0</v>
      </c>
    </row>
    <row r="14" spans="1:3" ht="23.25" customHeight="1">
      <c r="A14" s="207" t="s">
        <v>402</v>
      </c>
      <c r="B14" s="208" t="s">
        <v>477</v>
      </c>
      <c r="C14" s="209">
        <v>0</v>
      </c>
    </row>
    <row r="15" spans="1:3" ht="23.25" customHeight="1">
      <c r="A15" s="210" t="s">
        <v>403</v>
      </c>
      <c r="B15" s="211" t="s">
        <v>478</v>
      </c>
      <c r="C15" s="212">
        <v>0</v>
      </c>
    </row>
    <row r="16" spans="1:3" ht="23.25" customHeight="1">
      <c r="A16" s="210" t="s">
        <v>404</v>
      </c>
      <c r="B16" s="211" t="s">
        <v>479</v>
      </c>
      <c r="C16" s="212">
        <v>0</v>
      </c>
    </row>
    <row r="17" spans="1:3" ht="23.25" customHeight="1">
      <c r="A17" s="210" t="s">
        <v>405</v>
      </c>
      <c r="B17" s="211" t="s">
        <v>480</v>
      </c>
      <c r="C17" s="212">
        <v>1244</v>
      </c>
    </row>
    <row r="18" spans="1:3" ht="23.25" customHeight="1">
      <c r="A18" s="210" t="s">
        <v>406</v>
      </c>
      <c r="B18" s="211" t="s">
        <v>481</v>
      </c>
      <c r="C18" s="212">
        <v>883</v>
      </c>
    </row>
    <row r="19" spans="1:3" ht="23.25" customHeight="1">
      <c r="A19" s="210" t="s">
        <v>407</v>
      </c>
      <c r="B19" s="211" t="s">
        <v>482</v>
      </c>
      <c r="C19" s="212">
        <v>361</v>
      </c>
    </row>
    <row r="20" spans="1:3" ht="23.25" customHeight="1">
      <c r="A20" s="210" t="s">
        <v>409</v>
      </c>
      <c r="B20" s="211" t="s">
        <v>483</v>
      </c>
      <c r="C20" s="212">
        <v>0</v>
      </c>
    </row>
    <row r="21" spans="1:3" ht="23.25" customHeight="1">
      <c r="A21" s="210" t="s">
        <v>410</v>
      </c>
      <c r="B21" s="211" t="s">
        <v>484</v>
      </c>
      <c r="C21" s="212"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scale="83" r:id="rId1"/>
  <headerFooter alignWithMargins="0">
    <oddHeader>&amp;LMAGYARPOLÁNYI ÓVODA&amp;C2014. ÉVI ZÁRSZÁMADÁS
MARADVÁNY KIMUTATÁS
&amp;R21. melléklet a 6/2015. (V. 8.)
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38"/>
  <sheetViews>
    <sheetView view="pageLayout" workbookViewId="0" topLeftCell="A1">
      <selection activeCell="D7" sqref="D7"/>
    </sheetView>
  </sheetViews>
  <sheetFormatPr defaultColWidth="9.00390625" defaultRowHeight="12.75"/>
  <cols>
    <col min="1" max="1" width="8.125" style="197" customWidth="1"/>
    <col min="2" max="2" width="82.00390625" style="197" customWidth="1"/>
    <col min="3" max="5" width="19.125" style="197" customWidth="1"/>
    <col min="6" max="16384" width="9.125" style="197" customWidth="1"/>
  </cols>
  <sheetData>
    <row r="1" spans="1:5" ht="12.75" customHeight="1">
      <c r="A1" s="213"/>
      <c r="B1" s="214"/>
      <c r="C1" s="214"/>
      <c r="D1" s="214"/>
      <c r="E1" s="214"/>
    </row>
    <row r="2" spans="1:5" ht="36">
      <c r="A2" s="194" t="s">
        <v>633</v>
      </c>
      <c r="B2" s="194" t="s">
        <v>349</v>
      </c>
      <c r="C2" s="194" t="s">
        <v>379</v>
      </c>
      <c r="D2" s="194" t="s">
        <v>380</v>
      </c>
      <c r="E2" s="194" t="s">
        <v>381</v>
      </c>
    </row>
    <row r="3" spans="1:5" ht="21.75" customHeight="1">
      <c r="A3" s="198" t="s">
        <v>389</v>
      </c>
      <c r="B3" s="200" t="s">
        <v>488</v>
      </c>
      <c r="C3" s="201">
        <v>0</v>
      </c>
      <c r="D3" s="201">
        <v>0</v>
      </c>
      <c r="E3" s="201">
        <v>0</v>
      </c>
    </row>
    <row r="4" spans="1:5" ht="21.75" customHeight="1">
      <c r="A4" s="198" t="s">
        <v>394</v>
      </c>
      <c r="B4" s="200" t="s">
        <v>491</v>
      </c>
      <c r="C4" s="201">
        <v>0</v>
      </c>
      <c r="D4" s="201">
        <v>0</v>
      </c>
      <c r="E4" s="201">
        <v>0</v>
      </c>
    </row>
    <row r="5" spans="1:5" ht="21.75" customHeight="1">
      <c r="A5" s="194" t="s">
        <v>396</v>
      </c>
      <c r="B5" s="202" t="s">
        <v>492</v>
      </c>
      <c r="C5" s="203">
        <v>0</v>
      </c>
      <c r="D5" s="203">
        <v>0</v>
      </c>
      <c r="E5" s="203">
        <v>26494</v>
      </c>
    </row>
    <row r="6" spans="1:5" ht="21.75" customHeight="1">
      <c r="A6" s="194" t="s">
        <v>398</v>
      </c>
      <c r="B6" s="202" t="s">
        <v>493</v>
      </c>
      <c r="C6" s="203">
        <v>0</v>
      </c>
      <c r="D6" s="203">
        <v>0</v>
      </c>
      <c r="E6" s="203">
        <v>0</v>
      </c>
    </row>
    <row r="7" spans="1:5" ht="21.75" customHeight="1">
      <c r="A7" s="194" t="s">
        <v>400</v>
      </c>
      <c r="B7" s="202" t="s">
        <v>494</v>
      </c>
      <c r="C7" s="203">
        <v>0</v>
      </c>
      <c r="D7" s="203">
        <v>0</v>
      </c>
      <c r="E7" s="203">
        <v>0</v>
      </c>
    </row>
    <row r="8" spans="1:5" ht="21.75" customHeight="1">
      <c r="A8" s="198" t="s">
        <v>401</v>
      </c>
      <c r="B8" s="200" t="s">
        <v>495</v>
      </c>
      <c r="C8" s="201">
        <v>0</v>
      </c>
      <c r="D8" s="201">
        <v>0</v>
      </c>
      <c r="E8" s="201">
        <v>26494</v>
      </c>
    </row>
    <row r="9" spans="1:5" ht="21.75" customHeight="1">
      <c r="A9" s="194" t="s">
        <v>402</v>
      </c>
      <c r="B9" s="202" t="s">
        <v>496</v>
      </c>
      <c r="C9" s="203">
        <v>0</v>
      </c>
      <c r="D9" s="203">
        <v>0</v>
      </c>
      <c r="E9" s="203">
        <v>640</v>
      </c>
    </row>
    <row r="10" spans="1:5" ht="21.75" customHeight="1">
      <c r="A10" s="194" t="s">
        <v>403</v>
      </c>
      <c r="B10" s="202" t="s">
        <v>497</v>
      </c>
      <c r="C10" s="203">
        <v>0</v>
      </c>
      <c r="D10" s="203">
        <v>0</v>
      </c>
      <c r="E10" s="203">
        <v>2294</v>
      </c>
    </row>
    <row r="11" spans="1:5" ht="21.75" customHeight="1">
      <c r="A11" s="194" t="s">
        <v>404</v>
      </c>
      <c r="B11" s="202" t="s">
        <v>498</v>
      </c>
      <c r="C11" s="203">
        <v>0</v>
      </c>
      <c r="D11" s="203">
        <v>0</v>
      </c>
      <c r="E11" s="203">
        <v>0</v>
      </c>
    </row>
    <row r="12" spans="1:5" ht="21.75" customHeight="1">
      <c r="A12" s="194" t="s">
        <v>405</v>
      </c>
      <c r="B12" s="202" t="s">
        <v>499</v>
      </c>
      <c r="C12" s="203">
        <v>0</v>
      </c>
      <c r="D12" s="203">
        <v>0</v>
      </c>
      <c r="E12" s="203">
        <v>0</v>
      </c>
    </row>
    <row r="13" spans="1:5" ht="21.75" customHeight="1">
      <c r="A13" s="198" t="s">
        <v>406</v>
      </c>
      <c r="B13" s="200" t="s">
        <v>500</v>
      </c>
      <c r="C13" s="201">
        <v>0</v>
      </c>
      <c r="D13" s="201">
        <v>0</v>
      </c>
      <c r="E13" s="201">
        <v>2934</v>
      </c>
    </row>
    <row r="14" spans="1:5" ht="21.75" customHeight="1">
      <c r="A14" s="194" t="s">
        <v>407</v>
      </c>
      <c r="B14" s="202" t="s">
        <v>501</v>
      </c>
      <c r="C14" s="203">
        <v>0</v>
      </c>
      <c r="D14" s="203">
        <v>0</v>
      </c>
      <c r="E14" s="203">
        <v>18235</v>
      </c>
    </row>
    <row r="15" spans="1:5" ht="21.75" customHeight="1">
      <c r="A15" s="194" t="s">
        <v>409</v>
      </c>
      <c r="B15" s="202" t="s">
        <v>502</v>
      </c>
      <c r="C15" s="203">
        <v>0</v>
      </c>
      <c r="D15" s="203">
        <v>0</v>
      </c>
      <c r="E15" s="203">
        <v>832</v>
      </c>
    </row>
    <row r="16" spans="1:5" ht="21.75" customHeight="1">
      <c r="A16" s="194" t="s">
        <v>410</v>
      </c>
      <c r="B16" s="202" t="s">
        <v>503</v>
      </c>
      <c r="C16" s="203">
        <v>0</v>
      </c>
      <c r="D16" s="203">
        <v>0</v>
      </c>
      <c r="E16" s="203">
        <v>5164</v>
      </c>
    </row>
    <row r="17" spans="1:5" ht="21.75" customHeight="1">
      <c r="A17" s="198" t="s">
        <v>411</v>
      </c>
      <c r="B17" s="200" t="s">
        <v>504</v>
      </c>
      <c r="C17" s="201">
        <v>0</v>
      </c>
      <c r="D17" s="201">
        <v>0</v>
      </c>
      <c r="E17" s="201">
        <v>24231</v>
      </c>
    </row>
    <row r="18" spans="1:5" ht="21.75" customHeight="1">
      <c r="A18" s="198" t="s">
        <v>412</v>
      </c>
      <c r="B18" s="200" t="s">
        <v>505</v>
      </c>
      <c r="C18" s="201">
        <v>0</v>
      </c>
      <c r="D18" s="201">
        <v>0</v>
      </c>
      <c r="E18" s="201">
        <v>83</v>
      </c>
    </row>
    <row r="19" spans="1:5" ht="21.75" customHeight="1">
      <c r="A19" s="198" t="s">
        <v>413</v>
      </c>
      <c r="B19" s="200" t="s">
        <v>506</v>
      </c>
      <c r="C19" s="201">
        <v>0</v>
      </c>
      <c r="D19" s="201">
        <v>0</v>
      </c>
      <c r="E19" s="201">
        <v>332</v>
      </c>
    </row>
    <row r="20" spans="1:5" ht="21.75" customHeight="1">
      <c r="A20" s="198" t="s">
        <v>414</v>
      </c>
      <c r="B20" s="200" t="s">
        <v>507</v>
      </c>
      <c r="C20" s="201">
        <v>0</v>
      </c>
      <c r="D20" s="201">
        <v>0</v>
      </c>
      <c r="E20" s="201">
        <v>-1086</v>
      </c>
    </row>
    <row r="21" spans="1:5" ht="21.75" customHeight="1">
      <c r="A21" s="194" t="s">
        <v>416</v>
      </c>
      <c r="B21" s="202" t="s">
        <v>508</v>
      </c>
      <c r="C21" s="203">
        <v>0</v>
      </c>
      <c r="D21" s="203">
        <v>0</v>
      </c>
      <c r="E21" s="203">
        <v>0</v>
      </c>
    </row>
    <row r="22" spans="1:5" ht="21.75" customHeight="1">
      <c r="A22" s="194" t="s">
        <v>417</v>
      </c>
      <c r="B22" s="202" t="s">
        <v>509</v>
      </c>
      <c r="C22" s="203">
        <v>0</v>
      </c>
      <c r="D22" s="203">
        <v>0</v>
      </c>
      <c r="E22" s="203">
        <v>0</v>
      </c>
    </row>
    <row r="23" spans="1:5" ht="21.75" customHeight="1">
      <c r="A23" s="194" t="s">
        <v>418</v>
      </c>
      <c r="B23" s="202" t="s">
        <v>510</v>
      </c>
      <c r="C23" s="203">
        <v>0</v>
      </c>
      <c r="D23" s="203">
        <v>0</v>
      </c>
      <c r="E23" s="203">
        <v>0</v>
      </c>
    </row>
    <row r="24" spans="1:5" ht="21.75" customHeight="1">
      <c r="A24" s="194" t="s">
        <v>419</v>
      </c>
      <c r="B24" s="202" t="s">
        <v>511</v>
      </c>
      <c r="C24" s="203">
        <v>0</v>
      </c>
      <c r="D24" s="203">
        <v>0</v>
      </c>
      <c r="E24" s="203">
        <v>0</v>
      </c>
    </row>
    <row r="25" spans="1:5" ht="21.75" customHeight="1">
      <c r="A25" s="198" t="s">
        <v>420</v>
      </c>
      <c r="B25" s="200" t="s">
        <v>512</v>
      </c>
      <c r="C25" s="201">
        <v>0</v>
      </c>
      <c r="D25" s="201">
        <v>0</v>
      </c>
      <c r="E25" s="201">
        <v>0</v>
      </c>
    </row>
    <row r="26" spans="1:5" ht="21.75" customHeight="1">
      <c r="A26" s="194" t="s">
        <v>421</v>
      </c>
      <c r="B26" s="202" t="s">
        <v>513</v>
      </c>
      <c r="C26" s="203">
        <v>0</v>
      </c>
      <c r="D26" s="203">
        <v>0</v>
      </c>
      <c r="E26" s="203">
        <v>0</v>
      </c>
    </row>
    <row r="27" spans="1:5" ht="21.75" customHeight="1">
      <c r="A27" s="194" t="s">
        <v>422</v>
      </c>
      <c r="B27" s="202" t="s">
        <v>514</v>
      </c>
      <c r="C27" s="203">
        <v>0</v>
      </c>
      <c r="D27" s="203">
        <v>0</v>
      </c>
      <c r="E27" s="203">
        <v>0</v>
      </c>
    </row>
    <row r="28" spans="1:5" ht="21.75" customHeight="1">
      <c r="A28" s="194" t="s">
        <v>423</v>
      </c>
      <c r="B28" s="202" t="s">
        <v>515</v>
      </c>
      <c r="C28" s="203">
        <v>0</v>
      </c>
      <c r="D28" s="203">
        <v>0</v>
      </c>
      <c r="E28" s="203">
        <v>0</v>
      </c>
    </row>
    <row r="29" spans="1:5" ht="21.75" customHeight="1">
      <c r="A29" s="194" t="s">
        <v>424</v>
      </c>
      <c r="B29" s="202" t="s">
        <v>516</v>
      </c>
      <c r="C29" s="203">
        <v>0</v>
      </c>
      <c r="D29" s="203">
        <v>0</v>
      </c>
      <c r="E29" s="203">
        <v>0</v>
      </c>
    </row>
    <row r="30" spans="1:5" ht="21.75" customHeight="1">
      <c r="A30" s="198" t="s">
        <v>425</v>
      </c>
      <c r="B30" s="200" t="s">
        <v>517</v>
      </c>
      <c r="C30" s="201">
        <v>0</v>
      </c>
      <c r="D30" s="201">
        <v>0</v>
      </c>
      <c r="E30" s="201">
        <v>0</v>
      </c>
    </row>
    <row r="31" spans="1:5" ht="21.75" customHeight="1">
      <c r="A31" s="198" t="s">
        <v>426</v>
      </c>
      <c r="B31" s="200" t="s">
        <v>518</v>
      </c>
      <c r="C31" s="201">
        <v>0</v>
      </c>
      <c r="D31" s="201">
        <v>0</v>
      </c>
      <c r="E31" s="201">
        <v>0</v>
      </c>
    </row>
    <row r="32" spans="1:5" ht="21.75" customHeight="1">
      <c r="A32" s="198" t="s">
        <v>427</v>
      </c>
      <c r="B32" s="200" t="s">
        <v>519</v>
      </c>
      <c r="C32" s="201">
        <v>0</v>
      </c>
      <c r="D32" s="201">
        <v>0</v>
      </c>
      <c r="E32" s="201">
        <v>-1086</v>
      </c>
    </row>
    <row r="33" spans="1:5" ht="21.75" customHeight="1">
      <c r="A33" s="194" t="s">
        <v>428</v>
      </c>
      <c r="B33" s="202" t="s">
        <v>520</v>
      </c>
      <c r="C33" s="203">
        <v>0</v>
      </c>
      <c r="D33" s="203">
        <v>0</v>
      </c>
      <c r="E33" s="203">
        <v>0</v>
      </c>
    </row>
    <row r="34" spans="1:5" ht="21.75" customHeight="1">
      <c r="A34" s="194" t="s">
        <v>429</v>
      </c>
      <c r="B34" s="202" t="s">
        <v>521</v>
      </c>
      <c r="C34" s="203">
        <v>0</v>
      </c>
      <c r="D34" s="203">
        <v>0</v>
      </c>
      <c r="E34" s="203">
        <v>0</v>
      </c>
    </row>
    <row r="35" spans="1:5" ht="21.75" customHeight="1">
      <c r="A35" s="198" t="s">
        <v>430</v>
      </c>
      <c r="B35" s="200" t="s">
        <v>522</v>
      </c>
      <c r="C35" s="201">
        <v>0</v>
      </c>
      <c r="D35" s="201">
        <v>0</v>
      </c>
      <c r="E35" s="201">
        <v>0</v>
      </c>
    </row>
    <row r="36" spans="1:5" ht="21.75" customHeight="1">
      <c r="A36" s="198" t="s">
        <v>432</v>
      </c>
      <c r="B36" s="200" t="s">
        <v>523</v>
      </c>
      <c r="C36" s="201">
        <v>0</v>
      </c>
      <c r="D36" s="201">
        <v>0</v>
      </c>
      <c r="E36" s="201">
        <v>0</v>
      </c>
    </row>
    <row r="37" spans="1:5" ht="21.75" customHeight="1">
      <c r="A37" s="198" t="s">
        <v>434</v>
      </c>
      <c r="B37" s="200" t="s">
        <v>524</v>
      </c>
      <c r="C37" s="201">
        <v>0</v>
      </c>
      <c r="D37" s="201">
        <v>0</v>
      </c>
      <c r="E37" s="201">
        <v>0</v>
      </c>
    </row>
    <row r="38" spans="1:5" ht="21.75" customHeight="1">
      <c r="A38" s="198" t="s">
        <v>436</v>
      </c>
      <c r="B38" s="200" t="s">
        <v>525</v>
      </c>
      <c r="C38" s="201">
        <v>0</v>
      </c>
      <c r="D38" s="201">
        <v>0</v>
      </c>
      <c r="E38" s="201">
        <v>-1086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scale="61" r:id="rId1"/>
  <headerFooter alignWithMargins="0">
    <oddHeader>&amp;LMAGYARPOLÁNYI ÓVODA&amp;C2014. ÉVI ZÁRSZÁMADÁS
EREDMÉNY KIMUTATÁS&amp;R22. melléklet a 6/2015. (V. 8.)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1"/>
  <sheetViews>
    <sheetView view="pageLayout" zoomScaleNormal="87" workbookViewId="0" topLeftCell="I1">
      <selection activeCell="C3" sqref="C3"/>
    </sheetView>
  </sheetViews>
  <sheetFormatPr defaultColWidth="9.00390625" defaultRowHeight="16.5" customHeight="1"/>
  <cols>
    <col min="1" max="1" width="4.375" style="60" bestFit="1" customWidth="1"/>
    <col min="2" max="2" width="18.625" style="61" customWidth="1"/>
    <col min="3" max="3" width="83.125" style="60" bestFit="1" customWidth="1"/>
    <col min="4" max="4" width="31.375" style="62" bestFit="1" customWidth="1"/>
    <col min="5" max="5" width="16.625" style="63" bestFit="1" customWidth="1"/>
    <col min="6" max="6" width="15.00390625" style="60" bestFit="1" customWidth="1"/>
    <col min="7" max="7" width="17.625" style="60" bestFit="1" customWidth="1"/>
    <col min="8" max="8" width="15.00390625" style="60" bestFit="1" customWidth="1"/>
    <col min="9" max="9" width="13.75390625" style="60" bestFit="1" customWidth="1"/>
    <col min="10" max="10" width="15.00390625" style="60" bestFit="1" customWidth="1"/>
    <col min="11" max="11" width="18.375" style="60" bestFit="1" customWidth="1"/>
    <col min="12" max="12" width="15.875" style="60" bestFit="1" customWidth="1"/>
    <col min="13" max="13" width="17.375" style="60" bestFit="1" customWidth="1"/>
    <col min="14" max="14" width="19.75390625" style="60" customWidth="1"/>
    <col min="15" max="15" width="9.625" style="60" bestFit="1" customWidth="1"/>
    <col min="16" max="16384" width="9.125" style="60" customWidth="1"/>
  </cols>
  <sheetData>
    <row r="1" spans="12:14" ht="16.5" customHeight="1">
      <c r="L1" s="64"/>
      <c r="M1" s="64"/>
      <c r="N1" s="64" t="s">
        <v>0</v>
      </c>
    </row>
    <row r="2" spans="1:14" s="68" customFormat="1" ht="36" customHeight="1">
      <c r="A2" s="65"/>
      <c r="B2" s="66" t="s">
        <v>1</v>
      </c>
      <c r="C2" s="66" t="s">
        <v>2</v>
      </c>
      <c r="D2" s="66" t="s">
        <v>3</v>
      </c>
      <c r="E2" s="67" t="s">
        <v>4</v>
      </c>
      <c r="F2" s="66" t="s">
        <v>5</v>
      </c>
      <c r="G2" s="66" t="s">
        <v>6</v>
      </c>
      <c r="H2" s="66" t="s">
        <v>7</v>
      </c>
      <c r="I2" s="66" t="s">
        <v>8</v>
      </c>
      <c r="J2" s="66" t="s">
        <v>9</v>
      </c>
      <c r="K2" s="66" t="s">
        <v>10</v>
      </c>
      <c r="L2" s="67" t="s">
        <v>362</v>
      </c>
      <c r="M2" s="66" t="s">
        <v>320</v>
      </c>
      <c r="N2" s="66" t="s">
        <v>321</v>
      </c>
    </row>
    <row r="3" spans="1:14" s="86" customFormat="1" ht="162">
      <c r="A3" s="67">
        <v>1</v>
      </c>
      <c r="B3" s="69" t="s">
        <v>353</v>
      </c>
      <c r="C3" s="69" t="s">
        <v>370</v>
      </c>
      <c r="D3" s="69"/>
      <c r="E3" s="70" t="s">
        <v>371</v>
      </c>
      <c r="F3" s="69" t="s">
        <v>372</v>
      </c>
      <c r="G3" s="69" t="s">
        <v>337</v>
      </c>
      <c r="H3" s="69" t="s">
        <v>373</v>
      </c>
      <c r="I3" s="69" t="s">
        <v>374</v>
      </c>
      <c r="J3" s="69" t="s">
        <v>11</v>
      </c>
      <c r="K3" s="69" t="s">
        <v>375</v>
      </c>
      <c r="L3" s="69" t="s">
        <v>376</v>
      </c>
      <c r="M3" s="69" t="s">
        <v>377</v>
      </c>
      <c r="N3" s="69" t="s">
        <v>378</v>
      </c>
    </row>
    <row r="4" spans="1:14" s="74" customFormat="1" ht="18">
      <c r="A4" s="296">
        <v>2</v>
      </c>
      <c r="B4" s="300" t="s">
        <v>44</v>
      </c>
      <c r="C4" s="302" t="s">
        <v>17</v>
      </c>
      <c r="D4" s="71" t="s">
        <v>355</v>
      </c>
      <c r="E4" s="72">
        <f>SUM(F4:N4)</f>
        <v>8811</v>
      </c>
      <c r="F4" s="73">
        <v>5874</v>
      </c>
      <c r="G4" s="73">
        <v>1427</v>
      </c>
      <c r="H4" s="73">
        <v>1310</v>
      </c>
      <c r="I4" s="73"/>
      <c r="J4" s="73">
        <v>200</v>
      </c>
      <c r="K4" s="73"/>
      <c r="L4" s="73"/>
      <c r="M4" s="73"/>
      <c r="N4" s="73"/>
    </row>
    <row r="5" spans="1:14" s="74" customFormat="1" ht="18">
      <c r="A5" s="296"/>
      <c r="B5" s="300"/>
      <c r="C5" s="302"/>
      <c r="D5" s="75" t="s">
        <v>360</v>
      </c>
      <c r="E5" s="72">
        <f>SUM(F5:N5)</f>
        <v>14481</v>
      </c>
      <c r="F5" s="73">
        <v>6813</v>
      </c>
      <c r="G5" s="73">
        <v>1675</v>
      </c>
      <c r="H5" s="73">
        <v>1310</v>
      </c>
      <c r="I5" s="73"/>
      <c r="J5" s="73">
        <v>989</v>
      </c>
      <c r="K5" s="73"/>
      <c r="L5" s="73"/>
      <c r="M5" s="73"/>
      <c r="N5" s="73">
        <v>3694</v>
      </c>
    </row>
    <row r="6" spans="1:14" s="74" customFormat="1" ht="18">
      <c r="A6" s="296"/>
      <c r="B6" s="300"/>
      <c r="C6" s="302"/>
      <c r="D6" s="75" t="s">
        <v>361</v>
      </c>
      <c r="E6" s="72">
        <f>SUM(F6:N6)</f>
        <v>10392</v>
      </c>
      <c r="F6" s="73">
        <v>6813</v>
      </c>
      <c r="G6" s="73">
        <v>1661</v>
      </c>
      <c r="H6" s="73">
        <v>1129</v>
      </c>
      <c r="I6" s="73"/>
      <c r="J6" s="73">
        <v>789</v>
      </c>
      <c r="K6" s="73"/>
      <c r="L6" s="73"/>
      <c r="M6" s="73"/>
      <c r="N6" s="73"/>
    </row>
    <row r="7" spans="1:14" s="74" customFormat="1" ht="18">
      <c r="A7" s="296"/>
      <c r="B7" s="300"/>
      <c r="C7" s="302"/>
      <c r="D7" s="75" t="s">
        <v>357</v>
      </c>
      <c r="E7" s="76">
        <f>SUM(E6/E5)</f>
        <v>0.7176299979283198</v>
      </c>
      <c r="F7" s="77">
        <f>F6/F5</f>
        <v>1</v>
      </c>
      <c r="G7" s="77">
        <f>G6/G5</f>
        <v>0.9916417910447761</v>
      </c>
      <c r="H7" s="77">
        <f>SUM(H6/H5)</f>
        <v>0.8618320610687022</v>
      </c>
      <c r="I7" s="77"/>
      <c r="J7" s="77">
        <f>J6/J5</f>
        <v>0.7977755308392316</v>
      </c>
      <c r="K7" s="77"/>
      <c r="L7" s="77"/>
      <c r="M7" s="77"/>
      <c r="N7" s="77">
        <f>N6/N5</f>
        <v>0</v>
      </c>
    </row>
    <row r="8" spans="1:14" s="74" customFormat="1" ht="18">
      <c r="A8" s="296">
        <v>3</v>
      </c>
      <c r="B8" s="300" t="s">
        <v>45</v>
      </c>
      <c r="C8" s="299" t="s">
        <v>64</v>
      </c>
      <c r="D8" s="75" t="s">
        <v>355</v>
      </c>
      <c r="E8" s="72">
        <f aca="true" t="shared" si="0" ref="E8:E124">SUM(F8:N8)</f>
        <v>940</v>
      </c>
      <c r="F8" s="73">
        <v>0</v>
      </c>
      <c r="G8" s="73">
        <v>0</v>
      </c>
      <c r="H8" s="73">
        <v>940</v>
      </c>
      <c r="I8" s="73"/>
      <c r="J8" s="73"/>
      <c r="K8" s="73"/>
      <c r="L8" s="73"/>
      <c r="M8" s="73"/>
      <c r="N8" s="73"/>
    </row>
    <row r="9" spans="1:14" s="74" customFormat="1" ht="18">
      <c r="A9" s="296"/>
      <c r="B9" s="300"/>
      <c r="C9" s="299"/>
      <c r="D9" s="75" t="s">
        <v>356</v>
      </c>
      <c r="E9" s="72">
        <f t="shared" si="0"/>
        <v>1286</v>
      </c>
      <c r="F9" s="73"/>
      <c r="G9" s="73"/>
      <c r="H9" s="73">
        <v>1286</v>
      </c>
      <c r="I9" s="73"/>
      <c r="J9" s="73"/>
      <c r="K9" s="73"/>
      <c r="L9" s="73"/>
      <c r="M9" s="73"/>
      <c r="N9" s="73"/>
    </row>
    <row r="10" spans="1:14" s="74" customFormat="1" ht="18">
      <c r="A10" s="296"/>
      <c r="B10" s="300"/>
      <c r="C10" s="299"/>
      <c r="D10" s="75" t="s">
        <v>338</v>
      </c>
      <c r="E10" s="72">
        <f t="shared" si="0"/>
        <v>1250</v>
      </c>
      <c r="F10" s="73"/>
      <c r="G10" s="73"/>
      <c r="H10" s="73">
        <v>1250</v>
      </c>
      <c r="I10" s="73"/>
      <c r="J10" s="73"/>
      <c r="K10" s="73"/>
      <c r="L10" s="73"/>
      <c r="M10" s="73"/>
      <c r="N10" s="73"/>
    </row>
    <row r="11" spans="1:14" s="74" customFormat="1" ht="18">
      <c r="A11" s="296"/>
      <c r="B11" s="300"/>
      <c r="C11" s="299"/>
      <c r="D11" s="75" t="s">
        <v>357</v>
      </c>
      <c r="E11" s="76">
        <f>SUM(E10/E9)</f>
        <v>0.9720062208398134</v>
      </c>
      <c r="F11" s="73"/>
      <c r="G11" s="73"/>
      <c r="H11" s="73"/>
      <c r="I11" s="73"/>
      <c r="J11" s="73"/>
      <c r="K11" s="73"/>
      <c r="L11" s="73"/>
      <c r="M11" s="73"/>
      <c r="N11" s="73"/>
    </row>
    <row r="12" spans="1:14" s="74" customFormat="1" ht="18">
      <c r="A12" s="296">
        <v>4</v>
      </c>
      <c r="B12" s="300" t="s">
        <v>46</v>
      </c>
      <c r="C12" s="299" t="s">
        <v>18</v>
      </c>
      <c r="D12" s="75" t="s">
        <v>355</v>
      </c>
      <c r="E12" s="72">
        <f>SUM(F12:N12)</f>
        <v>2572</v>
      </c>
      <c r="F12" s="72"/>
      <c r="G12" s="72"/>
      <c r="H12" s="72">
        <v>1905</v>
      </c>
      <c r="I12" s="72"/>
      <c r="J12" s="72"/>
      <c r="K12" s="72"/>
      <c r="L12" s="72">
        <v>667</v>
      </c>
      <c r="M12" s="72"/>
      <c r="N12" s="72"/>
    </row>
    <row r="13" spans="1:14" s="74" customFormat="1" ht="18">
      <c r="A13" s="296"/>
      <c r="B13" s="300"/>
      <c r="C13" s="299"/>
      <c r="D13" s="75" t="s">
        <v>356</v>
      </c>
      <c r="E13" s="72">
        <f>SUM(F13:N13)</f>
        <v>1150</v>
      </c>
      <c r="F13" s="72"/>
      <c r="G13" s="72"/>
      <c r="H13" s="72">
        <v>396</v>
      </c>
      <c r="I13" s="72"/>
      <c r="J13" s="72"/>
      <c r="K13" s="72">
        <v>627</v>
      </c>
      <c r="L13" s="72">
        <v>127</v>
      </c>
      <c r="M13" s="72"/>
      <c r="N13" s="72"/>
    </row>
    <row r="14" spans="1:14" s="74" customFormat="1" ht="18">
      <c r="A14" s="296"/>
      <c r="B14" s="300"/>
      <c r="C14" s="299"/>
      <c r="D14" s="75" t="s">
        <v>338</v>
      </c>
      <c r="E14" s="72">
        <f>SUM(F14:N14)</f>
        <v>1023</v>
      </c>
      <c r="F14" s="72"/>
      <c r="G14" s="72"/>
      <c r="H14" s="72">
        <v>269</v>
      </c>
      <c r="I14" s="72"/>
      <c r="J14" s="72"/>
      <c r="K14" s="72">
        <v>627</v>
      </c>
      <c r="L14" s="72">
        <v>127</v>
      </c>
      <c r="M14" s="72"/>
      <c r="N14" s="72"/>
    </row>
    <row r="15" spans="1:14" s="74" customFormat="1" ht="18">
      <c r="A15" s="296"/>
      <c r="B15" s="300"/>
      <c r="C15" s="299"/>
      <c r="D15" s="75" t="s">
        <v>357</v>
      </c>
      <c r="E15" s="76">
        <f>SUM(E14/E13)</f>
        <v>0.8895652173913043</v>
      </c>
      <c r="F15" s="76"/>
      <c r="G15" s="76"/>
      <c r="H15" s="76">
        <f>H14/H13</f>
        <v>0.6792929292929293</v>
      </c>
      <c r="I15" s="76"/>
      <c r="J15" s="76"/>
      <c r="K15" s="76">
        <f>K14/K13</f>
        <v>1</v>
      </c>
      <c r="L15" s="76">
        <f>L14/L13</f>
        <v>1</v>
      </c>
      <c r="M15" s="72"/>
      <c r="N15" s="72"/>
    </row>
    <row r="16" spans="1:14" s="74" customFormat="1" ht="18">
      <c r="A16" s="296">
        <v>5</v>
      </c>
      <c r="B16" s="300" t="s">
        <v>358</v>
      </c>
      <c r="C16" s="299" t="s">
        <v>359</v>
      </c>
      <c r="D16" s="75" t="s">
        <v>355</v>
      </c>
      <c r="E16" s="78">
        <v>0</v>
      </c>
      <c r="F16" s="79"/>
      <c r="G16" s="79"/>
      <c r="H16" s="79"/>
      <c r="I16" s="79"/>
      <c r="J16" s="79"/>
      <c r="K16" s="79"/>
      <c r="L16" s="79"/>
      <c r="M16" s="79"/>
      <c r="N16" s="79"/>
    </row>
    <row r="17" spans="1:14" s="74" customFormat="1" ht="18">
      <c r="A17" s="296"/>
      <c r="B17" s="300"/>
      <c r="C17" s="299"/>
      <c r="D17" s="75" t="s">
        <v>356</v>
      </c>
      <c r="E17" s="72">
        <f>SUM(F17:N17)</f>
        <v>1231</v>
      </c>
      <c r="F17" s="72"/>
      <c r="G17" s="72"/>
      <c r="H17" s="72">
        <v>1231</v>
      </c>
      <c r="I17" s="72"/>
      <c r="J17" s="72"/>
      <c r="K17" s="72"/>
      <c r="L17" s="72"/>
      <c r="M17" s="72"/>
      <c r="N17" s="72"/>
    </row>
    <row r="18" spans="1:14" s="74" customFormat="1" ht="18">
      <c r="A18" s="296"/>
      <c r="B18" s="300"/>
      <c r="C18" s="299"/>
      <c r="D18" s="75" t="s">
        <v>338</v>
      </c>
      <c r="E18" s="72">
        <f>SUM(F18:N18)</f>
        <v>1231</v>
      </c>
      <c r="F18" s="72"/>
      <c r="G18" s="72"/>
      <c r="H18" s="72">
        <v>1231</v>
      </c>
      <c r="I18" s="72"/>
      <c r="J18" s="72"/>
      <c r="K18" s="72"/>
      <c r="L18" s="72"/>
      <c r="M18" s="72"/>
      <c r="N18" s="72"/>
    </row>
    <row r="19" spans="1:14" s="74" customFormat="1" ht="18">
      <c r="A19" s="296"/>
      <c r="B19" s="300"/>
      <c r="C19" s="299"/>
      <c r="D19" s="75" t="s">
        <v>357</v>
      </c>
      <c r="E19" s="76">
        <f>SUM(E18/E17)</f>
        <v>1</v>
      </c>
      <c r="F19" s="76"/>
      <c r="G19" s="76"/>
      <c r="H19" s="76">
        <f>SUM(H18/H17)</f>
        <v>1</v>
      </c>
      <c r="I19" s="76"/>
      <c r="J19" s="76"/>
      <c r="K19" s="76"/>
      <c r="L19" s="76"/>
      <c r="M19" s="76"/>
      <c r="N19" s="76"/>
    </row>
    <row r="20" spans="1:14" s="74" customFormat="1" ht="24" customHeight="1">
      <c r="A20" s="296">
        <v>6</v>
      </c>
      <c r="B20" s="300" t="s">
        <v>47</v>
      </c>
      <c r="C20" s="299" t="s">
        <v>19</v>
      </c>
      <c r="D20" s="75" t="s">
        <v>355</v>
      </c>
      <c r="E20" s="72">
        <f t="shared" si="0"/>
        <v>64504</v>
      </c>
      <c r="F20" s="73"/>
      <c r="G20" s="73"/>
      <c r="H20" s="73"/>
      <c r="I20" s="73"/>
      <c r="J20" s="73"/>
      <c r="K20" s="73"/>
      <c r="L20" s="73"/>
      <c r="M20" s="73"/>
      <c r="N20" s="73">
        <v>64504</v>
      </c>
    </row>
    <row r="21" spans="1:14" s="74" customFormat="1" ht="18">
      <c r="A21" s="296"/>
      <c r="B21" s="300"/>
      <c r="C21" s="299"/>
      <c r="D21" s="75" t="s">
        <v>356</v>
      </c>
      <c r="E21" s="72">
        <f t="shared" si="0"/>
        <v>65868</v>
      </c>
      <c r="F21" s="73"/>
      <c r="G21" s="73"/>
      <c r="H21" s="73"/>
      <c r="I21" s="73"/>
      <c r="J21" s="73"/>
      <c r="K21" s="73"/>
      <c r="L21" s="73"/>
      <c r="M21" s="73"/>
      <c r="N21" s="73">
        <v>65868</v>
      </c>
    </row>
    <row r="22" spans="1:14" s="74" customFormat="1" ht="18">
      <c r="A22" s="296"/>
      <c r="B22" s="300"/>
      <c r="C22" s="299"/>
      <c r="D22" s="75" t="s">
        <v>338</v>
      </c>
      <c r="E22" s="72">
        <f t="shared" si="0"/>
        <v>62569</v>
      </c>
      <c r="F22" s="73"/>
      <c r="G22" s="73"/>
      <c r="H22" s="73"/>
      <c r="I22" s="73"/>
      <c r="J22" s="73"/>
      <c r="K22" s="73"/>
      <c r="L22" s="73"/>
      <c r="M22" s="73"/>
      <c r="N22" s="73">
        <v>62569</v>
      </c>
    </row>
    <row r="23" spans="1:14" s="74" customFormat="1" ht="18">
      <c r="A23" s="296"/>
      <c r="B23" s="300"/>
      <c r="C23" s="299"/>
      <c r="D23" s="75" t="s">
        <v>357</v>
      </c>
      <c r="E23" s="76">
        <f>SUM(E22/E21)</f>
        <v>0.9499149814781077</v>
      </c>
      <c r="F23" s="76"/>
      <c r="G23" s="76"/>
      <c r="H23" s="76"/>
      <c r="I23" s="76"/>
      <c r="J23" s="76"/>
      <c r="K23" s="76"/>
      <c r="L23" s="76"/>
      <c r="M23" s="76"/>
      <c r="N23" s="76">
        <f>N22/N21</f>
        <v>0.9499149814781077</v>
      </c>
    </row>
    <row r="24" spans="1:14" s="74" customFormat="1" ht="18">
      <c r="A24" s="296">
        <v>7</v>
      </c>
      <c r="B24" s="300" t="s">
        <v>48</v>
      </c>
      <c r="C24" s="299" t="s">
        <v>20</v>
      </c>
      <c r="D24" s="75" t="s">
        <v>355</v>
      </c>
      <c r="E24" s="72">
        <f t="shared" si="0"/>
        <v>1658</v>
      </c>
      <c r="F24" s="73">
        <v>1461</v>
      </c>
      <c r="G24" s="73">
        <v>197</v>
      </c>
      <c r="H24" s="73"/>
      <c r="I24" s="73"/>
      <c r="J24" s="73"/>
      <c r="K24" s="73"/>
      <c r="L24" s="73"/>
      <c r="M24" s="73"/>
      <c r="N24" s="73"/>
    </row>
    <row r="25" spans="1:14" s="74" customFormat="1" ht="18">
      <c r="A25" s="296"/>
      <c r="B25" s="300"/>
      <c r="C25" s="299"/>
      <c r="D25" s="75" t="s">
        <v>356</v>
      </c>
      <c r="E25" s="72">
        <f t="shared" si="0"/>
        <v>1658</v>
      </c>
      <c r="F25" s="73">
        <v>1461</v>
      </c>
      <c r="G25" s="73">
        <v>197</v>
      </c>
      <c r="H25" s="73"/>
      <c r="I25" s="73"/>
      <c r="J25" s="73"/>
      <c r="K25" s="73"/>
      <c r="L25" s="73"/>
      <c r="M25" s="73"/>
      <c r="N25" s="73"/>
    </row>
    <row r="26" spans="1:14" s="74" customFormat="1" ht="18">
      <c r="A26" s="296"/>
      <c r="B26" s="300"/>
      <c r="C26" s="299"/>
      <c r="D26" s="75" t="s">
        <v>338</v>
      </c>
      <c r="E26" s="72">
        <f t="shared" si="0"/>
        <v>1617</v>
      </c>
      <c r="F26" s="73">
        <v>1420</v>
      </c>
      <c r="G26" s="73">
        <v>197</v>
      </c>
      <c r="H26" s="73"/>
      <c r="I26" s="73"/>
      <c r="J26" s="73"/>
      <c r="K26" s="73"/>
      <c r="L26" s="73"/>
      <c r="M26" s="73"/>
      <c r="N26" s="73"/>
    </row>
    <row r="27" spans="1:14" s="74" customFormat="1" ht="18">
      <c r="A27" s="296"/>
      <c r="B27" s="300"/>
      <c r="C27" s="299"/>
      <c r="D27" s="75" t="s">
        <v>357</v>
      </c>
      <c r="E27" s="76">
        <f>SUM(E26/E25)</f>
        <v>0.9752714113389626</v>
      </c>
      <c r="F27" s="76">
        <f>SUM(F26/F25)</f>
        <v>0.971937029431896</v>
      </c>
      <c r="G27" s="76">
        <f>SUM(G26/G25)</f>
        <v>1</v>
      </c>
      <c r="H27" s="73"/>
      <c r="I27" s="73"/>
      <c r="J27" s="73"/>
      <c r="K27" s="73"/>
      <c r="L27" s="73"/>
      <c r="M27" s="73"/>
      <c r="N27" s="73"/>
    </row>
    <row r="28" spans="1:14" s="63" customFormat="1" ht="18">
      <c r="A28" s="296">
        <v>8</v>
      </c>
      <c r="B28" s="300" t="s">
        <v>49</v>
      </c>
      <c r="C28" s="299" t="s">
        <v>21</v>
      </c>
      <c r="D28" s="75" t="s">
        <v>355</v>
      </c>
      <c r="E28" s="72">
        <f t="shared" si="0"/>
        <v>1476</v>
      </c>
      <c r="F28" s="73">
        <v>1300</v>
      </c>
      <c r="G28" s="73">
        <v>176</v>
      </c>
      <c r="H28" s="73"/>
      <c r="I28" s="73"/>
      <c r="J28" s="73"/>
      <c r="K28" s="73"/>
      <c r="L28" s="73"/>
      <c r="M28" s="73"/>
      <c r="N28" s="73"/>
    </row>
    <row r="29" spans="1:14" s="63" customFormat="1" ht="18">
      <c r="A29" s="296"/>
      <c r="B29" s="300"/>
      <c r="C29" s="299"/>
      <c r="D29" s="75" t="s">
        <v>356</v>
      </c>
      <c r="E29" s="72">
        <f t="shared" si="0"/>
        <v>1990</v>
      </c>
      <c r="F29" s="73">
        <v>1753</v>
      </c>
      <c r="G29" s="73">
        <v>237</v>
      </c>
      <c r="H29" s="73"/>
      <c r="I29" s="73"/>
      <c r="J29" s="73"/>
      <c r="K29" s="73"/>
      <c r="L29" s="73"/>
      <c r="M29" s="73"/>
      <c r="N29" s="73"/>
    </row>
    <row r="30" spans="1:14" s="63" customFormat="1" ht="18">
      <c r="A30" s="296"/>
      <c r="B30" s="300"/>
      <c r="C30" s="299"/>
      <c r="D30" s="75" t="s">
        <v>338</v>
      </c>
      <c r="E30" s="72">
        <f t="shared" si="0"/>
        <v>1989</v>
      </c>
      <c r="F30" s="73">
        <v>1753</v>
      </c>
      <c r="G30" s="73">
        <v>236</v>
      </c>
      <c r="H30" s="73"/>
      <c r="I30" s="73"/>
      <c r="J30" s="73"/>
      <c r="K30" s="73"/>
      <c r="L30" s="73"/>
      <c r="M30" s="73"/>
      <c r="N30" s="73"/>
    </row>
    <row r="31" spans="1:14" s="63" customFormat="1" ht="18">
      <c r="A31" s="296"/>
      <c r="B31" s="300"/>
      <c r="C31" s="299"/>
      <c r="D31" s="75" t="s">
        <v>357</v>
      </c>
      <c r="E31" s="76">
        <f>SUM(E30/E29)</f>
        <v>0.9994974874371859</v>
      </c>
      <c r="F31" s="76">
        <f>SUM(F30/F29)</f>
        <v>1</v>
      </c>
      <c r="G31" s="76">
        <f>SUM(G30/G29)</f>
        <v>0.9957805907172996</v>
      </c>
      <c r="H31" s="73"/>
      <c r="I31" s="73"/>
      <c r="J31" s="73"/>
      <c r="K31" s="73"/>
      <c r="L31" s="73"/>
      <c r="M31" s="73"/>
      <c r="N31" s="73"/>
    </row>
    <row r="32" spans="1:14" s="63" customFormat="1" ht="18">
      <c r="A32" s="296">
        <v>9</v>
      </c>
      <c r="B32" s="300" t="s">
        <v>50</v>
      </c>
      <c r="C32" s="302" t="s">
        <v>12</v>
      </c>
      <c r="D32" s="75" t="s">
        <v>355</v>
      </c>
      <c r="E32" s="72">
        <f t="shared" si="0"/>
        <v>3798</v>
      </c>
      <c r="F32" s="73"/>
      <c r="G32" s="73"/>
      <c r="H32" s="73">
        <v>3798</v>
      </c>
      <c r="I32" s="69"/>
      <c r="J32" s="69"/>
      <c r="K32" s="69"/>
      <c r="L32" s="65"/>
      <c r="M32" s="65"/>
      <c r="N32" s="65"/>
    </row>
    <row r="33" spans="1:14" s="63" customFormat="1" ht="18">
      <c r="A33" s="296"/>
      <c r="B33" s="300"/>
      <c r="C33" s="302"/>
      <c r="D33" s="75" t="s">
        <v>356</v>
      </c>
      <c r="E33" s="72">
        <f t="shared" si="0"/>
        <v>3474</v>
      </c>
      <c r="F33" s="73"/>
      <c r="G33" s="73"/>
      <c r="H33" s="73">
        <v>3474</v>
      </c>
      <c r="I33" s="69"/>
      <c r="J33" s="69"/>
      <c r="K33" s="69"/>
      <c r="L33" s="65"/>
      <c r="M33" s="65"/>
      <c r="N33" s="65"/>
    </row>
    <row r="34" spans="1:14" s="63" customFormat="1" ht="18">
      <c r="A34" s="296"/>
      <c r="B34" s="300"/>
      <c r="C34" s="302"/>
      <c r="D34" s="75" t="s">
        <v>338</v>
      </c>
      <c r="E34" s="72">
        <f t="shared" si="0"/>
        <v>3471</v>
      </c>
      <c r="F34" s="73"/>
      <c r="G34" s="73"/>
      <c r="H34" s="73">
        <v>3471</v>
      </c>
      <c r="I34" s="69"/>
      <c r="J34" s="69"/>
      <c r="K34" s="69"/>
      <c r="L34" s="65"/>
      <c r="M34" s="65"/>
      <c r="N34" s="65"/>
    </row>
    <row r="35" spans="1:14" s="63" customFormat="1" ht="18">
      <c r="A35" s="296"/>
      <c r="B35" s="300"/>
      <c r="C35" s="302"/>
      <c r="D35" s="75" t="s">
        <v>357</v>
      </c>
      <c r="E35" s="76">
        <f>SUM(E34/E33)</f>
        <v>0.9991364421416234</v>
      </c>
      <c r="F35" s="76"/>
      <c r="G35" s="76"/>
      <c r="H35" s="76">
        <f>SUM(H34/H33)</f>
        <v>0.9991364421416234</v>
      </c>
      <c r="I35" s="69"/>
      <c r="J35" s="69"/>
      <c r="K35" s="69"/>
      <c r="L35" s="65"/>
      <c r="M35" s="65"/>
      <c r="N35" s="65"/>
    </row>
    <row r="36" spans="1:14" s="63" customFormat="1" ht="18">
      <c r="A36" s="296">
        <v>10</v>
      </c>
      <c r="B36" s="300" t="s">
        <v>51</v>
      </c>
      <c r="C36" s="296" t="s">
        <v>22</v>
      </c>
      <c r="D36" s="75" t="s">
        <v>355</v>
      </c>
      <c r="E36" s="72">
        <f t="shared" si="0"/>
        <v>3175</v>
      </c>
      <c r="F36" s="72"/>
      <c r="G36" s="72"/>
      <c r="H36" s="72">
        <v>3175</v>
      </c>
      <c r="I36" s="72"/>
      <c r="J36" s="72"/>
      <c r="K36" s="72"/>
      <c r="L36" s="72"/>
      <c r="M36" s="72"/>
      <c r="N36" s="72"/>
    </row>
    <row r="37" spans="1:14" s="63" customFormat="1" ht="18">
      <c r="A37" s="296"/>
      <c r="B37" s="300"/>
      <c r="C37" s="296"/>
      <c r="D37" s="75" t="s">
        <v>356</v>
      </c>
      <c r="E37" s="72">
        <f t="shared" si="0"/>
        <v>1442</v>
      </c>
      <c r="F37" s="72"/>
      <c r="G37" s="72"/>
      <c r="H37" s="72">
        <v>1442</v>
      </c>
      <c r="I37" s="72"/>
      <c r="J37" s="72"/>
      <c r="K37" s="72"/>
      <c r="L37" s="72"/>
      <c r="M37" s="72"/>
      <c r="N37" s="72"/>
    </row>
    <row r="38" spans="1:14" s="63" customFormat="1" ht="18">
      <c r="A38" s="296"/>
      <c r="B38" s="300"/>
      <c r="C38" s="296"/>
      <c r="D38" s="75" t="s">
        <v>338</v>
      </c>
      <c r="E38" s="72">
        <f t="shared" si="0"/>
        <v>1441</v>
      </c>
      <c r="F38" s="72"/>
      <c r="G38" s="72"/>
      <c r="H38" s="72">
        <v>1441</v>
      </c>
      <c r="I38" s="72"/>
      <c r="J38" s="72"/>
      <c r="K38" s="72"/>
      <c r="L38" s="72"/>
      <c r="M38" s="72"/>
      <c r="N38" s="72"/>
    </row>
    <row r="39" spans="1:14" s="63" customFormat="1" ht="18">
      <c r="A39" s="296"/>
      <c r="B39" s="300"/>
      <c r="C39" s="296"/>
      <c r="D39" s="75" t="s">
        <v>357</v>
      </c>
      <c r="E39" s="76">
        <f>SUM(E38/E37)</f>
        <v>0.9993065187239945</v>
      </c>
      <c r="F39" s="76"/>
      <c r="G39" s="76"/>
      <c r="H39" s="76">
        <f>SUM(H38/H37)</f>
        <v>0.9993065187239945</v>
      </c>
      <c r="I39" s="72"/>
      <c r="J39" s="72"/>
      <c r="K39" s="72"/>
      <c r="L39" s="72"/>
      <c r="M39" s="72"/>
      <c r="N39" s="72"/>
    </row>
    <row r="40" spans="1:14" s="63" customFormat="1" ht="18">
      <c r="A40" s="296">
        <v>11</v>
      </c>
      <c r="B40" s="300" t="s">
        <v>52</v>
      </c>
      <c r="C40" s="299" t="s">
        <v>279</v>
      </c>
      <c r="D40" s="75" t="s">
        <v>355</v>
      </c>
      <c r="E40" s="72">
        <f t="shared" si="0"/>
        <v>1905</v>
      </c>
      <c r="F40" s="73"/>
      <c r="G40" s="73"/>
      <c r="H40" s="73">
        <v>1905</v>
      </c>
      <c r="I40" s="73"/>
      <c r="J40" s="73"/>
      <c r="K40" s="73"/>
      <c r="L40" s="73"/>
      <c r="M40" s="73"/>
      <c r="N40" s="73"/>
    </row>
    <row r="41" spans="1:14" s="63" customFormat="1" ht="18">
      <c r="A41" s="296"/>
      <c r="B41" s="300"/>
      <c r="C41" s="299"/>
      <c r="D41" s="75" t="s">
        <v>356</v>
      </c>
      <c r="E41" s="72">
        <f t="shared" si="0"/>
        <v>1905</v>
      </c>
      <c r="F41" s="73"/>
      <c r="G41" s="73"/>
      <c r="H41" s="73">
        <v>1905</v>
      </c>
      <c r="I41" s="73"/>
      <c r="J41" s="73"/>
      <c r="K41" s="73"/>
      <c r="L41" s="73"/>
      <c r="M41" s="73"/>
      <c r="N41" s="73"/>
    </row>
    <row r="42" spans="1:14" s="63" customFormat="1" ht="18">
      <c r="A42" s="296"/>
      <c r="B42" s="300"/>
      <c r="C42" s="299"/>
      <c r="D42" s="75" t="s">
        <v>338</v>
      </c>
      <c r="E42" s="72">
        <f t="shared" si="0"/>
        <v>1657</v>
      </c>
      <c r="F42" s="73"/>
      <c r="G42" s="73"/>
      <c r="H42" s="73">
        <v>1657</v>
      </c>
      <c r="I42" s="73"/>
      <c r="J42" s="73"/>
      <c r="K42" s="73"/>
      <c r="L42" s="73"/>
      <c r="M42" s="73"/>
      <c r="N42" s="73"/>
    </row>
    <row r="43" spans="1:14" s="63" customFormat="1" ht="18">
      <c r="A43" s="296"/>
      <c r="B43" s="300"/>
      <c r="C43" s="299"/>
      <c r="D43" s="75" t="s">
        <v>357</v>
      </c>
      <c r="E43" s="76">
        <f>SUM(E42/E41)</f>
        <v>0.8698162729658793</v>
      </c>
      <c r="F43" s="76"/>
      <c r="G43" s="76"/>
      <c r="H43" s="76">
        <f>SUM(H42/H41)</f>
        <v>0.8698162729658793</v>
      </c>
      <c r="I43" s="73"/>
      <c r="J43" s="73"/>
      <c r="K43" s="73"/>
      <c r="L43" s="73"/>
      <c r="M43" s="73"/>
      <c r="N43" s="73"/>
    </row>
    <row r="44" spans="1:14" s="63" customFormat="1" ht="18">
      <c r="A44" s="296">
        <v>12</v>
      </c>
      <c r="B44" s="300" t="s">
        <v>53</v>
      </c>
      <c r="C44" s="299" t="s">
        <v>23</v>
      </c>
      <c r="D44" s="75" t="s">
        <v>355</v>
      </c>
      <c r="E44" s="72">
        <f t="shared" si="0"/>
        <v>1226</v>
      </c>
      <c r="F44" s="73"/>
      <c r="G44" s="73"/>
      <c r="H44" s="73">
        <v>1226</v>
      </c>
      <c r="I44" s="73"/>
      <c r="J44" s="73"/>
      <c r="K44" s="73"/>
      <c r="L44" s="73"/>
      <c r="M44" s="73"/>
      <c r="N44" s="73"/>
    </row>
    <row r="45" spans="1:14" s="63" customFormat="1" ht="18">
      <c r="A45" s="296"/>
      <c r="B45" s="300"/>
      <c r="C45" s="299"/>
      <c r="D45" s="75" t="s">
        <v>356</v>
      </c>
      <c r="E45" s="72">
        <f t="shared" si="0"/>
        <v>1761</v>
      </c>
      <c r="F45" s="73">
        <v>372</v>
      </c>
      <c r="G45" s="73"/>
      <c r="H45" s="73">
        <v>1389</v>
      </c>
      <c r="I45" s="73"/>
      <c r="J45" s="73"/>
      <c r="K45" s="73"/>
      <c r="L45" s="73"/>
      <c r="M45" s="73"/>
      <c r="N45" s="73"/>
    </row>
    <row r="46" spans="1:14" s="63" customFormat="1" ht="18">
      <c r="A46" s="296"/>
      <c r="B46" s="300"/>
      <c r="C46" s="299"/>
      <c r="D46" s="75" t="s">
        <v>338</v>
      </c>
      <c r="E46" s="72">
        <f t="shared" si="0"/>
        <v>1663</v>
      </c>
      <c r="F46" s="73">
        <v>371</v>
      </c>
      <c r="G46" s="73"/>
      <c r="H46" s="73">
        <v>1292</v>
      </c>
      <c r="I46" s="73"/>
      <c r="J46" s="73"/>
      <c r="K46" s="73"/>
      <c r="L46" s="73"/>
      <c r="M46" s="73"/>
      <c r="N46" s="73"/>
    </row>
    <row r="47" spans="1:14" s="63" customFormat="1" ht="18">
      <c r="A47" s="296"/>
      <c r="B47" s="300"/>
      <c r="C47" s="299"/>
      <c r="D47" s="75" t="s">
        <v>357</v>
      </c>
      <c r="E47" s="76">
        <f>SUM(E46/E45)</f>
        <v>0.9443498012492901</v>
      </c>
      <c r="F47" s="76"/>
      <c r="G47" s="76"/>
      <c r="H47" s="76">
        <f>SUM(H46/H45)</f>
        <v>0.9301655867530597</v>
      </c>
      <c r="I47" s="73"/>
      <c r="J47" s="73"/>
      <c r="K47" s="73"/>
      <c r="L47" s="73"/>
      <c r="M47" s="73"/>
      <c r="N47" s="73"/>
    </row>
    <row r="48" spans="1:14" ht="18">
      <c r="A48" s="296">
        <v>13</v>
      </c>
      <c r="B48" s="300" t="s">
        <v>54</v>
      </c>
      <c r="C48" s="299" t="s">
        <v>24</v>
      </c>
      <c r="D48" s="75" t="s">
        <v>355</v>
      </c>
      <c r="E48" s="72">
        <f t="shared" si="0"/>
        <v>317</v>
      </c>
      <c r="F48" s="73"/>
      <c r="G48" s="73"/>
      <c r="H48" s="73"/>
      <c r="I48" s="73"/>
      <c r="J48" s="73">
        <v>317</v>
      </c>
      <c r="K48" s="73"/>
      <c r="L48" s="73"/>
      <c r="M48" s="73"/>
      <c r="N48" s="73"/>
    </row>
    <row r="49" spans="1:14" ht="18">
      <c r="A49" s="296"/>
      <c r="B49" s="300"/>
      <c r="C49" s="299"/>
      <c r="D49" s="75" t="s">
        <v>356</v>
      </c>
      <c r="E49" s="72">
        <f t="shared" si="0"/>
        <v>318</v>
      </c>
      <c r="F49" s="73"/>
      <c r="G49" s="73"/>
      <c r="H49" s="73"/>
      <c r="I49" s="73"/>
      <c r="J49" s="73">
        <v>318</v>
      </c>
      <c r="K49" s="73"/>
      <c r="L49" s="73"/>
      <c r="M49" s="73"/>
      <c r="N49" s="73"/>
    </row>
    <row r="50" spans="1:14" ht="18">
      <c r="A50" s="296"/>
      <c r="B50" s="300"/>
      <c r="C50" s="299"/>
      <c r="D50" s="75" t="s">
        <v>338</v>
      </c>
      <c r="E50" s="72">
        <f t="shared" si="0"/>
        <v>318</v>
      </c>
      <c r="F50" s="73"/>
      <c r="G50" s="73"/>
      <c r="H50" s="73"/>
      <c r="I50" s="73"/>
      <c r="J50" s="73">
        <v>318</v>
      </c>
      <c r="K50" s="73"/>
      <c r="L50" s="73"/>
      <c r="M50" s="73"/>
      <c r="N50" s="73"/>
    </row>
    <row r="51" spans="1:14" ht="18">
      <c r="A51" s="296"/>
      <c r="B51" s="300"/>
      <c r="C51" s="299"/>
      <c r="D51" s="75" t="s">
        <v>357</v>
      </c>
      <c r="E51" s="76">
        <f>SUM(E50/E49)</f>
        <v>1</v>
      </c>
      <c r="F51" s="76"/>
      <c r="G51" s="76"/>
      <c r="H51" s="76"/>
      <c r="I51" s="76"/>
      <c r="J51" s="76">
        <f>SUM(J50/J49)</f>
        <v>1</v>
      </c>
      <c r="K51" s="73"/>
      <c r="L51" s="73"/>
      <c r="M51" s="73"/>
      <c r="N51" s="73"/>
    </row>
    <row r="52" spans="1:14" ht="18">
      <c r="A52" s="296">
        <v>14</v>
      </c>
      <c r="B52" s="300" t="s">
        <v>55</v>
      </c>
      <c r="C52" s="299" t="s">
        <v>25</v>
      </c>
      <c r="D52" s="75" t="s">
        <v>355</v>
      </c>
      <c r="E52" s="72">
        <f t="shared" si="0"/>
        <v>200</v>
      </c>
      <c r="F52" s="73"/>
      <c r="G52" s="73"/>
      <c r="H52" s="73"/>
      <c r="I52" s="73"/>
      <c r="J52" s="73">
        <v>200</v>
      </c>
      <c r="K52" s="73"/>
      <c r="L52" s="73"/>
      <c r="M52" s="73"/>
      <c r="N52" s="73"/>
    </row>
    <row r="53" spans="1:14" ht="18">
      <c r="A53" s="296"/>
      <c r="B53" s="300"/>
      <c r="C53" s="299"/>
      <c r="D53" s="75" t="s">
        <v>356</v>
      </c>
      <c r="E53" s="72">
        <f t="shared" si="0"/>
        <v>200</v>
      </c>
      <c r="F53" s="73"/>
      <c r="G53" s="73"/>
      <c r="H53" s="73"/>
      <c r="I53" s="73"/>
      <c r="J53" s="73">
        <v>200</v>
      </c>
      <c r="K53" s="73"/>
      <c r="L53" s="73"/>
      <c r="M53" s="73"/>
      <c r="N53" s="73"/>
    </row>
    <row r="54" spans="1:14" ht="18">
      <c r="A54" s="296"/>
      <c r="B54" s="300"/>
      <c r="C54" s="299"/>
      <c r="D54" s="75" t="s">
        <v>338</v>
      </c>
      <c r="E54" s="72">
        <f t="shared" si="0"/>
        <v>0</v>
      </c>
      <c r="F54" s="73"/>
      <c r="G54" s="73"/>
      <c r="H54" s="73"/>
      <c r="I54" s="73"/>
      <c r="J54" s="73"/>
      <c r="K54" s="73"/>
      <c r="L54" s="73"/>
      <c r="M54" s="73"/>
      <c r="N54" s="73"/>
    </row>
    <row r="55" spans="1:14" ht="18">
      <c r="A55" s="296"/>
      <c r="B55" s="300"/>
      <c r="C55" s="299"/>
      <c r="D55" s="75" t="s">
        <v>357</v>
      </c>
      <c r="E55" s="76">
        <f>SUM(E54/E53)</f>
        <v>0</v>
      </c>
      <c r="F55" s="76"/>
      <c r="G55" s="76"/>
      <c r="H55" s="76"/>
      <c r="I55" s="76"/>
      <c r="J55" s="76">
        <f>SUM(J54/J53)</f>
        <v>0</v>
      </c>
      <c r="K55" s="73"/>
      <c r="L55" s="73"/>
      <c r="M55" s="73"/>
      <c r="N55" s="73"/>
    </row>
    <row r="56" spans="1:14" ht="18">
      <c r="A56" s="296">
        <v>15</v>
      </c>
      <c r="B56" s="300" t="s">
        <v>56</v>
      </c>
      <c r="C56" s="299" t="s">
        <v>26</v>
      </c>
      <c r="D56" s="75" t="s">
        <v>355</v>
      </c>
      <c r="E56" s="72">
        <f t="shared" si="0"/>
        <v>3821</v>
      </c>
      <c r="F56" s="73">
        <v>2257</v>
      </c>
      <c r="G56" s="73">
        <v>603</v>
      </c>
      <c r="H56" s="73">
        <v>161</v>
      </c>
      <c r="I56" s="73"/>
      <c r="J56" s="73">
        <v>800</v>
      </c>
      <c r="K56" s="73"/>
      <c r="L56" s="73"/>
      <c r="M56" s="73"/>
      <c r="N56" s="73"/>
    </row>
    <row r="57" spans="1:14" ht="18">
      <c r="A57" s="296"/>
      <c r="B57" s="300"/>
      <c r="C57" s="299"/>
      <c r="D57" s="75" t="s">
        <v>356</v>
      </c>
      <c r="E57" s="72">
        <f t="shared" si="0"/>
        <v>4211</v>
      </c>
      <c r="F57" s="73">
        <v>2529</v>
      </c>
      <c r="G57" s="73">
        <v>677</v>
      </c>
      <c r="H57" s="73">
        <v>205</v>
      </c>
      <c r="I57" s="73"/>
      <c r="J57" s="73">
        <v>800</v>
      </c>
      <c r="K57" s="73"/>
      <c r="L57" s="73"/>
      <c r="M57" s="73"/>
      <c r="N57" s="73"/>
    </row>
    <row r="58" spans="1:14" ht="18">
      <c r="A58" s="296"/>
      <c r="B58" s="300"/>
      <c r="C58" s="299"/>
      <c r="D58" s="75" t="s">
        <v>338</v>
      </c>
      <c r="E58" s="72">
        <f t="shared" si="0"/>
        <v>4184</v>
      </c>
      <c r="F58" s="73">
        <v>2525</v>
      </c>
      <c r="G58" s="73">
        <v>677</v>
      </c>
      <c r="H58" s="73">
        <v>182</v>
      </c>
      <c r="I58" s="73"/>
      <c r="J58" s="73">
        <v>800</v>
      </c>
      <c r="K58" s="73"/>
      <c r="L58" s="73"/>
      <c r="M58" s="73"/>
      <c r="N58" s="73"/>
    </row>
    <row r="59" spans="1:14" ht="18">
      <c r="A59" s="296"/>
      <c r="B59" s="300"/>
      <c r="C59" s="299"/>
      <c r="D59" s="75" t="s">
        <v>357</v>
      </c>
      <c r="E59" s="76">
        <f>SUM(E58/E57)</f>
        <v>0.9935882213251009</v>
      </c>
      <c r="F59" s="76">
        <f>SUM(F58/F57)</f>
        <v>0.9984183471727955</v>
      </c>
      <c r="G59" s="76">
        <f>SUM(G58/G57)</f>
        <v>1</v>
      </c>
      <c r="H59" s="76">
        <f>SUM(H58/H57)</f>
        <v>0.8878048780487805</v>
      </c>
      <c r="I59" s="76"/>
      <c r="J59" s="76">
        <f>SUM(J58/J57)</f>
        <v>1</v>
      </c>
      <c r="K59" s="76"/>
      <c r="L59" s="76"/>
      <c r="M59" s="76"/>
      <c r="N59" s="76"/>
    </row>
    <row r="60" spans="1:14" ht="18">
      <c r="A60" s="296">
        <v>16</v>
      </c>
      <c r="B60" s="300" t="s">
        <v>57</v>
      </c>
      <c r="C60" s="299" t="s">
        <v>27</v>
      </c>
      <c r="D60" s="75" t="s">
        <v>355</v>
      </c>
      <c r="E60" s="72">
        <f t="shared" si="0"/>
        <v>537</v>
      </c>
      <c r="F60" s="73">
        <v>353</v>
      </c>
      <c r="G60" s="73">
        <v>95</v>
      </c>
      <c r="H60" s="73">
        <v>89</v>
      </c>
      <c r="I60" s="73"/>
      <c r="J60" s="73"/>
      <c r="K60" s="73">
        <v>0</v>
      </c>
      <c r="L60" s="73"/>
      <c r="M60" s="73"/>
      <c r="N60" s="73"/>
    </row>
    <row r="61" spans="1:14" ht="18">
      <c r="A61" s="296"/>
      <c r="B61" s="300"/>
      <c r="C61" s="299"/>
      <c r="D61" s="75" t="s">
        <v>356</v>
      </c>
      <c r="E61" s="72">
        <f t="shared" si="0"/>
        <v>794</v>
      </c>
      <c r="F61" s="73">
        <v>353</v>
      </c>
      <c r="G61" s="73">
        <v>96</v>
      </c>
      <c r="H61" s="73">
        <v>122</v>
      </c>
      <c r="I61" s="73"/>
      <c r="J61" s="73"/>
      <c r="K61" s="73">
        <v>223</v>
      </c>
      <c r="L61" s="73"/>
      <c r="M61" s="73"/>
      <c r="N61" s="73"/>
    </row>
    <row r="62" spans="1:14" ht="18">
      <c r="A62" s="296"/>
      <c r="B62" s="300"/>
      <c r="C62" s="299"/>
      <c r="D62" s="75" t="s">
        <v>338</v>
      </c>
      <c r="E62" s="72">
        <f t="shared" si="0"/>
        <v>700</v>
      </c>
      <c r="F62" s="73">
        <v>353</v>
      </c>
      <c r="G62" s="73">
        <v>85</v>
      </c>
      <c r="H62" s="73">
        <v>39</v>
      </c>
      <c r="I62" s="73"/>
      <c r="J62" s="73"/>
      <c r="K62" s="73">
        <v>223</v>
      </c>
      <c r="L62" s="73"/>
      <c r="M62" s="73"/>
      <c r="N62" s="73"/>
    </row>
    <row r="63" spans="1:14" ht="18">
      <c r="A63" s="296"/>
      <c r="B63" s="300"/>
      <c r="C63" s="299"/>
      <c r="D63" s="75" t="s">
        <v>357</v>
      </c>
      <c r="E63" s="76">
        <f>SUM(E62/E61)</f>
        <v>0.8816120906801007</v>
      </c>
      <c r="F63" s="76">
        <f aca="true" t="shared" si="1" ref="F63:K63">SUM(F62/F61)</f>
        <v>1</v>
      </c>
      <c r="G63" s="76">
        <f t="shared" si="1"/>
        <v>0.8854166666666666</v>
      </c>
      <c r="H63" s="76">
        <f t="shared" si="1"/>
        <v>0.319672131147541</v>
      </c>
      <c r="I63" s="76"/>
      <c r="J63" s="76"/>
      <c r="K63" s="76">
        <f t="shared" si="1"/>
        <v>1</v>
      </c>
      <c r="L63" s="73"/>
      <c r="M63" s="73"/>
      <c r="N63" s="73"/>
    </row>
    <row r="64" spans="1:14" ht="18">
      <c r="A64" s="296">
        <v>17</v>
      </c>
      <c r="B64" s="300" t="s">
        <v>58</v>
      </c>
      <c r="C64" s="299" t="s">
        <v>13</v>
      </c>
      <c r="D64" s="75" t="s">
        <v>355</v>
      </c>
      <c r="E64" s="72">
        <f t="shared" si="0"/>
        <v>5047</v>
      </c>
      <c r="F64" s="73"/>
      <c r="G64" s="73"/>
      <c r="H64" s="73">
        <v>5047</v>
      </c>
      <c r="I64" s="73"/>
      <c r="J64" s="73"/>
      <c r="K64" s="73">
        <v>0</v>
      </c>
      <c r="L64" s="73"/>
      <c r="M64" s="73"/>
      <c r="N64" s="73"/>
    </row>
    <row r="65" spans="1:14" ht="18">
      <c r="A65" s="296"/>
      <c r="B65" s="300"/>
      <c r="C65" s="299"/>
      <c r="D65" s="75" t="s">
        <v>356</v>
      </c>
      <c r="E65" s="72">
        <f t="shared" si="0"/>
        <v>5047</v>
      </c>
      <c r="F65" s="73"/>
      <c r="G65" s="73"/>
      <c r="H65" s="73">
        <v>4641</v>
      </c>
      <c r="I65" s="73"/>
      <c r="J65" s="73"/>
      <c r="K65" s="73">
        <v>406</v>
      </c>
      <c r="L65" s="73"/>
      <c r="M65" s="73"/>
      <c r="N65" s="73"/>
    </row>
    <row r="66" spans="1:14" ht="18">
      <c r="A66" s="296"/>
      <c r="B66" s="300"/>
      <c r="C66" s="299"/>
      <c r="D66" s="75" t="s">
        <v>338</v>
      </c>
      <c r="E66" s="72">
        <f t="shared" si="0"/>
        <v>4068</v>
      </c>
      <c r="F66" s="73"/>
      <c r="G66" s="73"/>
      <c r="H66" s="73">
        <v>3662</v>
      </c>
      <c r="I66" s="73"/>
      <c r="J66" s="73"/>
      <c r="K66" s="73">
        <v>406</v>
      </c>
      <c r="L66" s="73"/>
      <c r="M66" s="73"/>
      <c r="N66" s="73"/>
    </row>
    <row r="67" spans="1:14" ht="18">
      <c r="A67" s="296"/>
      <c r="B67" s="300"/>
      <c r="C67" s="299"/>
      <c r="D67" s="75" t="s">
        <v>357</v>
      </c>
      <c r="E67" s="76">
        <f>SUM(E66/E64)</f>
        <v>0.8060233802258767</v>
      </c>
      <c r="F67" s="76"/>
      <c r="G67" s="76"/>
      <c r="H67" s="76">
        <f>SUM(H66/H64)</f>
        <v>0.7255795522092332</v>
      </c>
      <c r="I67" s="76"/>
      <c r="J67" s="76"/>
      <c r="K67" s="76">
        <f>SUM(K66/K65)</f>
        <v>1</v>
      </c>
      <c r="L67" s="73"/>
      <c r="M67" s="73"/>
      <c r="N67" s="73"/>
    </row>
    <row r="68" spans="1:14" ht="18">
      <c r="A68" s="296">
        <v>18</v>
      </c>
      <c r="B68" s="300" t="s">
        <v>59</v>
      </c>
      <c r="C68" s="299" t="s">
        <v>28</v>
      </c>
      <c r="D68" s="75" t="s">
        <v>355</v>
      </c>
      <c r="E68" s="72">
        <f t="shared" si="0"/>
        <v>1365</v>
      </c>
      <c r="F68" s="73"/>
      <c r="G68" s="73"/>
      <c r="H68" s="73"/>
      <c r="I68" s="73"/>
      <c r="J68" s="73">
        <v>1365</v>
      </c>
      <c r="K68" s="73"/>
      <c r="L68" s="73"/>
      <c r="M68" s="73"/>
      <c r="N68" s="73"/>
    </row>
    <row r="69" spans="1:14" ht="18">
      <c r="A69" s="296"/>
      <c r="B69" s="300"/>
      <c r="C69" s="299"/>
      <c r="D69" s="75" t="s">
        <v>356</v>
      </c>
      <c r="E69" s="72">
        <f t="shared" si="0"/>
        <v>4738</v>
      </c>
      <c r="F69" s="73"/>
      <c r="G69" s="73"/>
      <c r="H69" s="73"/>
      <c r="I69" s="73"/>
      <c r="J69" s="73">
        <v>4738</v>
      </c>
      <c r="K69" s="73"/>
      <c r="L69" s="73"/>
      <c r="M69" s="73"/>
      <c r="N69" s="73"/>
    </row>
    <row r="70" spans="1:14" ht="18">
      <c r="A70" s="296"/>
      <c r="B70" s="300"/>
      <c r="C70" s="299"/>
      <c r="D70" s="75" t="s">
        <v>338</v>
      </c>
      <c r="E70" s="72">
        <f t="shared" si="0"/>
        <v>4738</v>
      </c>
      <c r="F70" s="73"/>
      <c r="G70" s="73"/>
      <c r="H70" s="73"/>
      <c r="I70" s="73"/>
      <c r="J70" s="73">
        <v>4738</v>
      </c>
      <c r="K70" s="73"/>
      <c r="L70" s="73"/>
      <c r="M70" s="73"/>
      <c r="N70" s="73"/>
    </row>
    <row r="71" spans="1:14" ht="18">
      <c r="A71" s="296"/>
      <c r="B71" s="300"/>
      <c r="C71" s="299"/>
      <c r="D71" s="75" t="s">
        <v>357</v>
      </c>
      <c r="E71" s="76">
        <f>SUM(E70/E69)</f>
        <v>1</v>
      </c>
      <c r="F71" s="76"/>
      <c r="G71" s="76"/>
      <c r="H71" s="76"/>
      <c r="I71" s="76"/>
      <c r="J71" s="76">
        <f>SUM(J70/J69)</f>
        <v>1</v>
      </c>
      <c r="K71" s="73"/>
      <c r="L71" s="73"/>
      <c r="M71" s="73"/>
      <c r="N71" s="73"/>
    </row>
    <row r="72" spans="1:14" ht="18">
      <c r="A72" s="296">
        <v>19</v>
      </c>
      <c r="B72" s="300" t="s">
        <v>60</v>
      </c>
      <c r="C72" s="299" t="s">
        <v>29</v>
      </c>
      <c r="D72" s="75" t="s">
        <v>355</v>
      </c>
      <c r="E72" s="72">
        <f t="shared" si="0"/>
        <v>250</v>
      </c>
      <c r="F72" s="73"/>
      <c r="G72" s="73"/>
      <c r="H72" s="73"/>
      <c r="I72" s="73">
        <v>250</v>
      </c>
      <c r="J72" s="73"/>
      <c r="K72" s="73"/>
      <c r="L72" s="73"/>
      <c r="M72" s="73"/>
      <c r="N72" s="73"/>
    </row>
    <row r="73" spans="1:14" ht="18">
      <c r="A73" s="296"/>
      <c r="B73" s="300"/>
      <c r="C73" s="299"/>
      <c r="D73" s="75" t="s">
        <v>356</v>
      </c>
      <c r="E73" s="72">
        <f t="shared" si="0"/>
        <v>250</v>
      </c>
      <c r="F73" s="73"/>
      <c r="G73" s="73"/>
      <c r="H73" s="73"/>
      <c r="I73" s="73">
        <v>250</v>
      </c>
      <c r="J73" s="73"/>
      <c r="K73" s="73"/>
      <c r="L73" s="73"/>
      <c r="M73" s="73"/>
      <c r="N73" s="73"/>
    </row>
    <row r="74" spans="1:14" ht="18">
      <c r="A74" s="296"/>
      <c r="B74" s="300"/>
      <c r="C74" s="299"/>
      <c r="D74" s="75" t="s">
        <v>338</v>
      </c>
      <c r="E74" s="72">
        <f t="shared" si="0"/>
        <v>225</v>
      </c>
      <c r="F74" s="73"/>
      <c r="G74" s="73"/>
      <c r="H74" s="73"/>
      <c r="I74" s="73">
        <v>225</v>
      </c>
      <c r="J74" s="73"/>
      <c r="K74" s="73"/>
      <c r="L74" s="73"/>
      <c r="M74" s="73"/>
      <c r="N74" s="73"/>
    </row>
    <row r="75" spans="1:14" ht="18">
      <c r="A75" s="296"/>
      <c r="B75" s="300"/>
      <c r="C75" s="299"/>
      <c r="D75" s="75" t="s">
        <v>357</v>
      </c>
      <c r="E75" s="76">
        <f>SUM(E74/E73)</f>
        <v>0.9</v>
      </c>
      <c r="F75" s="76"/>
      <c r="G75" s="76"/>
      <c r="H75" s="76"/>
      <c r="I75" s="76">
        <f>SUM(I74/I73)</f>
        <v>0.9</v>
      </c>
      <c r="J75" s="73"/>
      <c r="K75" s="73"/>
      <c r="L75" s="73"/>
      <c r="M75" s="73"/>
      <c r="N75" s="73"/>
    </row>
    <row r="76" spans="1:14" ht="18">
      <c r="A76" s="296">
        <v>20</v>
      </c>
      <c r="B76" s="300" t="s">
        <v>61</v>
      </c>
      <c r="C76" s="296" t="s">
        <v>14</v>
      </c>
      <c r="D76" s="75" t="s">
        <v>355</v>
      </c>
      <c r="E76" s="72">
        <f t="shared" si="0"/>
        <v>6528</v>
      </c>
      <c r="F76" s="72">
        <v>894</v>
      </c>
      <c r="G76" s="72">
        <v>242</v>
      </c>
      <c r="H76" s="72">
        <v>5392</v>
      </c>
      <c r="I76" s="72"/>
      <c r="J76" s="72"/>
      <c r="K76" s="72"/>
      <c r="L76" s="72"/>
      <c r="M76" s="72"/>
      <c r="N76" s="72"/>
    </row>
    <row r="77" spans="1:14" ht="18">
      <c r="A77" s="296"/>
      <c r="B77" s="300"/>
      <c r="C77" s="296"/>
      <c r="D77" s="75" t="s">
        <v>356</v>
      </c>
      <c r="E77" s="72">
        <f t="shared" si="0"/>
        <v>6528</v>
      </c>
      <c r="F77" s="72">
        <f>655+248</f>
        <v>903</v>
      </c>
      <c r="G77" s="72">
        <v>242</v>
      </c>
      <c r="H77" s="72">
        <v>5383</v>
      </c>
      <c r="I77" s="72"/>
      <c r="J77" s="72"/>
      <c r="K77" s="72"/>
      <c r="L77" s="72"/>
      <c r="M77" s="72"/>
      <c r="N77" s="72"/>
    </row>
    <row r="78" spans="1:14" ht="18">
      <c r="A78" s="296"/>
      <c r="B78" s="300"/>
      <c r="C78" s="296"/>
      <c r="D78" s="75" t="s">
        <v>338</v>
      </c>
      <c r="E78" s="72">
        <f t="shared" si="0"/>
        <v>5996</v>
      </c>
      <c r="F78" s="72">
        <f>652+247</f>
        <v>899</v>
      </c>
      <c r="G78" s="72">
        <v>237</v>
      </c>
      <c r="H78" s="72">
        <v>4860</v>
      </c>
      <c r="I78" s="72"/>
      <c r="J78" s="72"/>
      <c r="K78" s="72"/>
      <c r="L78" s="72"/>
      <c r="M78" s="72"/>
      <c r="N78" s="72"/>
    </row>
    <row r="79" spans="1:14" ht="18">
      <c r="A79" s="296"/>
      <c r="B79" s="300"/>
      <c r="C79" s="296"/>
      <c r="D79" s="75" t="s">
        <v>357</v>
      </c>
      <c r="E79" s="76">
        <f>SUM(E78/E77)</f>
        <v>0.9185049019607843</v>
      </c>
      <c r="F79" s="76">
        <f>SUM(F78/F77)</f>
        <v>0.9955703211517165</v>
      </c>
      <c r="G79" s="76">
        <f>SUM(G78/G77)</f>
        <v>0.9793388429752066</v>
      </c>
      <c r="H79" s="76">
        <f>SUM(H78/H77)</f>
        <v>0.9028422812558053</v>
      </c>
      <c r="I79" s="72"/>
      <c r="J79" s="72"/>
      <c r="K79" s="72"/>
      <c r="L79" s="72"/>
      <c r="M79" s="72"/>
      <c r="N79" s="72"/>
    </row>
    <row r="80" spans="1:14" ht="18">
      <c r="A80" s="296">
        <v>21</v>
      </c>
      <c r="B80" s="300" t="s">
        <v>62</v>
      </c>
      <c r="C80" s="296" t="s">
        <v>15</v>
      </c>
      <c r="D80" s="75" t="s">
        <v>355</v>
      </c>
      <c r="E80" s="72">
        <f t="shared" si="0"/>
        <v>14031</v>
      </c>
      <c r="F80" s="72">
        <v>1506</v>
      </c>
      <c r="G80" s="72">
        <v>409</v>
      </c>
      <c r="H80" s="72">
        <v>12116</v>
      </c>
      <c r="I80" s="72"/>
      <c r="J80" s="72"/>
      <c r="K80" s="72"/>
      <c r="L80" s="72"/>
      <c r="M80" s="72"/>
      <c r="N80" s="72"/>
    </row>
    <row r="81" spans="1:14" ht="18">
      <c r="A81" s="296"/>
      <c r="B81" s="300"/>
      <c r="C81" s="296"/>
      <c r="D81" s="75" t="s">
        <v>356</v>
      </c>
      <c r="E81" s="72">
        <f t="shared" si="0"/>
        <v>14978</v>
      </c>
      <c r="F81" s="72">
        <f>1301+214</f>
        <v>1515</v>
      </c>
      <c r="G81" s="72">
        <v>409</v>
      </c>
      <c r="H81" s="72">
        <v>13054</v>
      </c>
      <c r="I81" s="72"/>
      <c r="J81" s="72"/>
      <c r="K81" s="72"/>
      <c r="L81" s="72"/>
      <c r="M81" s="72"/>
      <c r="N81" s="72"/>
    </row>
    <row r="82" spans="1:14" ht="18">
      <c r="A82" s="296"/>
      <c r="B82" s="300"/>
      <c r="C82" s="296"/>
      <c r="D82" s="75" t="s">
        <v>338</v>
      </c>
      <c r="E82" s="72">
        <f t="shared" si="0"/>
        <v>14855</v>
      </c>
      <c r="F82" s="72">
        <f>1272+214</f>
        <v>1486</v>
      </c>
      <c r="G82" s="72">
        <v>397</v>
      </c>
      <c r="H82" s="72">
        <v>12972</v>
      </c>
      <c r="I82" s="72"/>
      <c r="J82" s="72"/>
      <c r="K82" s="72"/>
      <c r="L82" s="72"/>
      <c r="M82" s="72"/>
      <c r="N82" s="72"/>
    </row>
    <row r="83" spans="1:14" ht="18">
      <c r="A83" s="296"/>
      <c r="B83" s="300"/>
      <c r="C83" s="296"/>
      <c r="D83" s="75" t="s">
        <v>357</v>
      </c>
      <c r="E83" s="76">
        <f>SUM(E82/E81)</f>
        <v>0.9917879556683136</v>
      </c>
      <c r="F83" s="76">
        <f>SUM(F82/F81)</f>
        <v>0.9808580858085808</v>
      </c>
      <c r="G83" s="76">
        <f>SUM(G82/G81)</f>
        <v>0.9706601466992665</v>
      </c>
      <c r="H83" s="76">
        <f>SUM(H82/H81)</f>
        <v>0.9937184004902712</v>
      </c>
      <c r="I83" s="72"/>
      <c r="J83" s="72"/>
      <c r="K83" s="72"/>
      <c r="L83" s="72"/>
      <c r="M83" s="72"/>
      <c r="N83" s="72"/>
    </row>
    <row r="84" spans="1:14" ht="18">
      <c r="A84" s="296">
        <v>22</v>
      </c>
      <c r="B84" s="300" t="s">
        <v>62</v>
      </c>
      <c r="C84" s="296" t="s">
        <v>16</v>
      </c>
      <c r="D84" s="75" t="s">
        <v>355</v>
      </c>
      <c r="E84" s="72">
        <f t="shared" si="0"/>
        <v>2641</v>
      </c>
      <c r="F84" s="72">
        <v>654</v>
      </c>
      <c r="G84" s="72">
        <v>172</v>
      </c>
      <c r="H84" s="72">
        <v>1815</v>
      </c>
      <c r="I84" s="72"/>
      <c r="J84" s="72"/>
      <c r="K84" s="72"/>
      <c r="L84" s="72"/>
      <c r="M84" s="72"/>
      <c r="N84" s="72"/>
    </row>
    <row r="85" spans="1:14" ht="18">
      <c r="A85" s="296"/>
      <c r="B85" s="300"/>
      <c r="C85" s="296"/>
      <c r="D85" s="75" t="s">
        <v>356</v>
      </c>
      <c r="E85" s="72">
        <f t="shared" si="0"/>
        <v>2641</v>
      </c>
      <c r="F85" s="72">
        <v>819</v>
      </c>
      <c r="G85" s="72">
        <v>223</v>
      </c>
      <c r="H85" s="72">
        <v>1599</v>
      </c>
      <c r="I85" s="72"/>
      <c r="J85" s="72"/>
      <c r="K85" s="72"/>
      <c r="L85" s="72"/>
      <c r="M85" s="72"/>
      <c r="N85" s="72"/>
    </row>
    <row r="86" spans="1:14" ht="18">
      <c r="A86" s="296"/>
      <c r="B86" s="300"/>
      <c r="C86" s="296"/>
      <c r="D86" s="75" t="s">
        <v>338</v>
      </c>
      <c r="E86" s="72">
        <f t="shared" si="0"/>
        <v>1898</v>
      </c>
      <c r="F86" s="72">
        <v>799</v>
      </c>
      <c r="G86" s="72">
        <v>223</v>
      </c>
      <c r="H86" s="72">
        <v>876</v>
      </c>
      <c r="I86" s="72"/>
      <c r="J86" s="72"/>
      <c r="K86" s="72"/>
      <c r="L86" s="72"/>
      <c r="M86" s="72"/>
      <c r="N86" s="72"/>
    </row>
    <row r="87" spans="1:14" ht="18">
      <c r="A87" s="296"/>
      <c r="B87" s="300"/>
      <c r="C87" s="296"/>
      <c r="D87" s="75" t="s">
        <v>357</v>
      </c>
      <c r="E87" s="76">
        <f>SUM(E86/E85)</f>
        <v>0.7186671715259372</v>
      </c>
      <c r="F87" s="76">
        <f>SUM(F86/F85)</f>
        <v>0.9755799755799756</v>
      </c>
      <c r="G87" s="76">
        <f>SUM(G86/G85)</f>
        <v>1</v>
      </c>
      <c r="H87" s="76">
        <f>SUM(H86/H85)</f>
        <v>0.5478424015009381</v>
      </c>
      <c r="I87" s="72"/>
      <c r="J87" s="72"/>
      <c r="K87" s="72"/>
      <c r="L87" s="72"/>
      <c r="M87" s="72"/>
      <c r="N87" s="72"/>
    </row>
    <row r="88" spans="1:14" ht="18">
      <c r="A88" s="296">
        <v>23</v>
      </c>
      <c r="B88" s="299">
        <v>101150</v>
      </c>
      <c r="C88" s="299" t="s">
        <v>30</v>
      </c>
      <c r="D88" s="75" t="s">
        <v>355</v>
      </c>
      <c r="E88" s="72">
        <f t="shared" si="0"/>
        <v>283</v>
      </c>
      <c r="F88" s="73"/>
      <c r="G88" s="73"/>
      <c r="H88" s="73"/>
      <c r="I88" s="73">
        <v>283</v>
      </c>
      <c r="J88" s="73"/>
      <c r="K88" s="73"/>
      <c r="L88" s="73"/>
      <c r="M88" s="73"/>
      <c r="N88" s="73"/>
    </row>
    <row r="89" spans="1:14" ht="18">
      <c r="A89" s="296"/>
      <c r="B89" s="299"/>
      <c r="C89" s="299"/>
      <c r="D89" s="75" t="s">
        <v>356</v>
      </c>
      <c r="E89" s="72">
        <f t="shared" si="0"/>
        <v>283</v>
      </c>
      <c r="F89" s="73"/>
      <c r="G89" s="73"/>
      <c r="H89" s="73"/>
      <c r="I89" s="73">
        <v>283</v>
      </c>
      <c r="J89" s="73"/>
      <c r="K89" s="73"/>
      <c r="L89" s="73"/>
      <c r="M89" s="73"/>
      <c r="N89" s="73"/>
    </row>
    <row r="90" spans="1:14" ht="18">
      <c r="A90" s="296"/>
      <c r="B90" s="299"/>
      <c r="C90" s="299"/>
      <c r="D90" s="75" t="s">
        <v>338</v>
      </c>
      <c r="E90" s="72">
        <f t="shared" si="0"/>
        <v>283</v>
      </c>
      <c r="F90" s="73"/>
      <c r="G90" s="73"/>
      <c r="H90" s="73"/>
      <c r="I90" s="73">
        <v>283</v>
      </c>
      <c r="J90" s="73"/>
      <c r="K90" s="73"/>
      <c r="L90" s="73"/>
      <c r="M90" s="73"/>
      <c r="N90" s="73"/>
    </row>
    <row r="91" spans="1:14" ht="18">
      <c r="A91" s="296"/>
      <c r="B91" s="299"/>
      <c r="C91" s="299"/>
      <c r="D91" s="75" t="s">
        <v>357</v>
      </c>
      <c r="E91" s="76">
        <f>SUM(E90/E89)</f>
        <v>1</v>
      </c>
      <c r="F91" s="76"/>
      <c r="G91" s="76"/>
      <c r="H91" s="76"/>
      <c r="I91" s="76">
        <f>SUM(I90/I89)</f>
        <v>1</v>
      </c>
      <c r="J91" s="73"/>
      <c r="K91" s="73"/>
      <c r="L91" s="73"/>
      <c r="M91" s="73"/>
      <c r="N91" s="73"/>
    </row>
    <row r="92" spans="1:14" ht="18">
      <c r="A92" s="296">
        <v>24</v>
      </c>
      <c r="B92" s="299">
        <v>103010</v>
      </c>
      <c r="C92" s="299" t="s">
        <v>31</v>
      </c>
      <c r="D92" s="75" t="s">
        <v>355</v>
      </c>
      <c r="E92" s="72">
        <f t="shared" si="0"/>
        <v>210</v>
      </c>
      <c r="F92" s="73"/>
      <c r="G92" s="73"/>
      <c r="H92" s="73"/>
      <c r="I92" s="73">
        <v>210</v>
      </c>
      <c r="J92" s="73"/>
      <c r="K92" s="73"/>
      <c r="L92" s="73"/>
      <c r="M92" s="73"/>
      <c r="N92" s="73"/>
    </row>
    <row r="93" spans="1:14" ht="18">
      <c r="A93" s="296"/>
      <c r="B93" s="299"/>
      <c r="C93" s="299"/>
      <c r="D93" s="75" t="s">
        <v>356</v>
      </c>
      <c r="E93" s="72">
        <f t="shared" si="0"/>
        <v>210</v>
      </c>
      <c r="F93" s="73"/>
      <c r="G93" s="73"/>
      <c r="H93" s="73"/>
      <c r="I93" s="73">
        <v>210</v>
      </c>
      <c r="J93" s="73"/>
      <c r="K93" s="73"/>
      <c r="L93" s="73"/>
      <c r="M93" s="73"/>
      <c r="N93" s="73"/>
    </row>
    <row r="94" spans="1:14" ht="18">
      <c r="A94" s="296"/>
      <c r="B94" s="299"/>
      <c r="C94" s="299"/>
      <c r="D94" s="75" t="s">
        <v>338</v>
      </c>
      <c r="E94" s="72">
        <f t="shared" si="0"/>
        <v>80</v>
      </c>
      <c r="F94" s="73"/>
      <c r="G94" s="73"/>
      <c r="H94" s="73"/>
      <c r="I94" s="73">
        <v>80</v>
      </c>
      <c r="J94" s="73"/>
      <c r="K94" s="73"/>
      <c r="L94" s="73"/>
      <c r="M94" s="73"/>
      <c r="N94" s="73"/>
    </row>
    <row r="95" spans="1:14" ht="18">
      <c r="A95" s="296"/>
      <c r="B95" s="299"/>
      <c r="C95" s="299"/>
      <c r="D95" s="75" t="s">
        <v>357</v>
      </c>
      <c r="E95" s="76">
        <f>SUM(E94/E93)</f>
        <v>0.38095238095238093</v>
      </c>
      <c r="F95" s="76"/>
      <c r="G95" s="76"/>
      <c r="H95" s="76"/>
      <c r="I95" s="76">
        <f>SUM(I94/I93)</f>
        <v>0.38095238095238093</v>
      </c>
      <c r="J95" s="73"/>
      <c r="K95" s="73"/>
      <c r="L95" s="73"/>
      <c r="M95" s="73"/>
      <c r="N95" s="73"/>
    </row>
    <row r="96" spans="1:14" ht="18">
      <c r="A96" s="296">
        <v>25</v>
      </c>
      <c r="B96" s="299">
        <v>104042</v>
      </c>
      <c r="C96" s="299" t="s">
        <v>32</v>
      </c>
      <c r="D96" s="75" t="s">
        <v>355</v>
      </c>
      <c r="E96" s="72">
        <f t="shared" si="0"/>
        <v>878</v>
      </c>
      <c r="F96" s="73"/>
      <c r="G96" s="73"/>
      <c r="H96" s="73"/>
      <c r="I96" s="73"/>
      <c r="J96" s="72">
        <v>878</v>
      </c>
      <c r="K96" s="73"/>
      <c r="L96" s="73"/>
      <c r="M96" s="73"/>
      <c r="N96" s="73"/>
    </row>
    <row r="97" spans="1:14" ht="18">
      <c r="A97" s="296"/>
      <c r="B97" s="299"/>
      <c r="C97" s="299"/>
      <c r="D97" s="75" t="s">
        <v>356</v>
      </c>
      <c r="E97" s="72">
        <f t="shared" si="0"/>
        <v>1005</v>
      </c>
      <c r="F97" s="73"/>
      <c r="G97" s="73"/>
      <c r="H97" s="73"/>
      <c r="I97" s="73"/>
      <c r="J97" s="72">
        <v>1005</v>
      </c>
      <c r="K97" s="73"/>
      <c r="L97" s="73"/>
      <c r="M97" s="73"/>
      <c r="N97" s="73"/>
    </row>
    <row r="98" spans="1:14" ht="18">
      <c r="A98" s="296"/>
      <c r="B98" s="299"/>
      <c r="C98" s="299"/>
      <c r="D98" s="75" t="s">
        <v>338</v>
      </c>
      <c r="E98" s="72">
        <f t="shared" si="0"/>
        <v>1005</v>
      </c>
      <c r="F98" s="73"/>
      <c r="G98" s="73"/>
      <c r="H98" s="73"/>
      <c r="I98" s="73"/>
      <c r="J98" s="72">
        <v>1005</v>
      </c>
      <c r="K98" s="73"/>
      <c r="L98" s="73"/>
      <c r="M98" s="73"/>
      <c r="N98" s="73"/>
    </row>
    <row r="99" spans="1:14" ht="18">
      <c r="A99" s="296"/>
      <c r="B99" s="299"/>
      <c r="C99" s="299"/>
      <c r="D99" s="75" t="s">
        <v>357</v>
      </c>
      <c r="E99" s="76">
        <f>SUM(E98/E97)</f>
        <v>1</v>
      </c>
      <c r="F99" s="76"/>
      <c r="G99" s="76"/>
      <c r="H99" s="76"/>
      <c r="I99" s="76"/>
      <c r="J99" s="76">
        <f>SUM(J98/J97)</f>
        <v>1</v>
      </c>
      <c r="K99" s="73"/>
      <c r="L99" s="73"/>
      <c r="M99" s="73"/>
      <c r="N99" s="73"/>
    </row>
    <row r="100" spans="1:14" s="74" customFormat="1" ht="18">
      <c r="A100" s="296">
        <v>26</v>
      </c>
      <c r="B100" s="299">
        <v>104051</v>
      </c>
      <c r="C100" s="299" t="s">
        <v>33</v>
      </c>
      <c r="D100" s="75" t="s">
        <v>355</v>
      </c>
      <c r="E100" s="72">
        <f t="shared" si="0"/>
        <v>226</v>
      </c>
      <c r="F100" s="73"/>
      <c r="G100" s="73"/>
      <c r="H100" s="73"/>
      <c r="I100" s="73">
        <v>226</v>
      </c>
      <c r="J100" s="73"/>
      <c r="K100" s="73"/>
      <c r="L100" s="73"/>
      <c r="M100" s="73"/>
      <c r="N100" s="73"/>
    </row>
    <row r="101" spans="1:14" s="74" customFormat="1" ht="18">
      <c r="A101" s="296"/>
      <c r="B101" s="299"/>
      <c r="C101" s="299"/>
      <c r="D101" s="75" t="s">
        <v>356</v>
      </c>
      <c r="E101" s="72">
        <f t="shared" si="0"/>
        <v>295</v>
      </c>
      <c r="F101" s="73"/>
      <c r="G101" s="73"/>
      <c r="H101" s="73"/>
      <c r="I101" s="73">
        <v>295</v>
      </c>
      <c r="J101" s="73"/>
      <c r="K101" s="73"/>
      <c r="L101" s="73"/>
      <c r="M101" s="73"/>
      <c r="N101" s="73"/>
    </row>
    <row r="102" spans="1:14" s="74" customFormat="1" ht="18">
      <c r="A102" s="296"/>
      <c r="B102" s="299"/>
      <c r="C102" s="299"/>
      <c r="D102" s="75" t="s">
        <v>338</v>
      </c>
      <c r="E102" s="72">
        <f t="shared" si="0"/>
        <v>295</v>
      </c>
      <c r="F102" s="73"/>
      <c r="G102" s="73"/>
      <c r="H102" s="73"/>
      <c r="I102" s="73">
        <v>295</v>
      </c>
      <c r="J102" s="73"/>
      <c r="K102" s="73"/>
      <c r="L102" s="73"/>
      <c r="M102" s="73"/>
      <c r="N102" s="73"/>
    </row>
    <row r="103" spans="1:14" s="74" customFormat="1" ht="18">
      <c r="A103" s="296"/>
      <c r="B103" s="299"/>
      <c r="C103" s="299"/>
      <c r="D103" s="75" t="s">
        <v>357</v>
      </c>
      <c r="E103" s="76">
        <f>SUM(E102/E101)</f>
        <v>1</v>
      </c>
      <c r="F103" s="76"/>
      <c r="G103" s="76"/>
      <c r="H103" s="76"/>
      <c r="I103" s="76">
        <f>SUM(I102/I101)</f>
        <v>1</v>
      </c>
      <c r="J103" s="73"/>
      <c r="K103" s="73"/>
      <c r="L103" s="73"/>
      <c r="M103" s="73"/>
      <c r="N103" s="73"/>
    </row>
    <row r="104" spans="1:14" s="74" customFormat="1" ht="18">
      <c r="A104" s="296">
        <v>27</v>
      </c>
      <c r="B104" s="299">
        <v>105010</v>
      </c>
      <c r="C104" s="299" t="s">
        <v>34</v>
      </c>
      <c r="D104" s="75" t="s">
        <v>355</v>
      </c>
      <c r="E104" s="72">
        <f t="shared" si="0"/>
        <v>2300</v>
      </c>
      <c r="F104" s="73"/>
      <c r="G104" s="73"/>
      <c r="H104" s="73"/>
      <c r="I104" s="73">
        <v>2300</v>
      </c>
      <c r="J104" s="73"/>
      <c r="K104" s="73"/>
      <c r="L104" s="73"/>
      <c r="M104" s="73"/>
      <c r="N104" s="73"/>
    </row>
    <row r="105" spans="1:14" s="74" customFormat="1" ht="18">
      <c r="A105" s="296"/>
      <c r="B105" s="299"/>
      <c r="C105" s="299"/>
      <c r="D105" s="75" t="s">
        <v>356</v>
      </c>
      <c r="E105" s="72">
        <f t="shared" si="0"/>
        <v>2300</v>
      </c>
      <c r="F105" s="73"/>
      <c r="G105" s="73"/>
      <c r="H105" s="73"/>
      <c r="I105" s="73">
        <v>2300</v>
      </c>
      <c r="J105" s="73"/>
      <c r="K105" s="73"/>
      <c r="L105" s="73"/>
      <c r="M105" s="73"/>
      <c r="N105" s="73"/>
    </row>
    <row r="106" spans="1:14" s="74" customFormat="1" ht="18">
      <c r="A106" s="296"/>
      <c r="B106" s="299"/>
      <c r="C106" s="299"/>
      <c r="D106" s="75" t="s">
        <v>338</v>
      </c>
      <c r="E106" s="72">
        <f t="shared" si="0"/>
        <v>1937</v>
      </c>
      <c r="F106" s="73"/>
      <c r="G106" s="73"/>
      <c r="H106" s="73"/>
      <c r="I106" s="73">
        <v>1937</v>
      </c>
      <c r="J106" s="73"/>
      <c r="K106" s="73"/>
      <c r="L106" s="73"/>
      <c r="M106" s="73"/>
      <c r="N106" s="73"/>
    </row>
    <row r="107" spans="1:14" s="74" customFormat="1" ht="18">
      <c r="A107" s="296"/>
      <c r="B107" s="299"/>
      <c r="C107" s="299"/>
      <c r="D107" s="75" t="s">
        <v>357</v>
      </c>
      <c r="E107" s="76">
        <f>SUM(E106/E105)</f>
        <v>0.8421739130434782</v>
      </c>
      <c r="F107" s="76"/>
      <c r="G107" s="76"/>
      <c r="H107" s="76"/>
      <c r="I107" s="76">
        <f>SUM(I106/I105)</f>
        <v>0.8421739130434782</v>
      </c>
      <c r="J107" s="73"/>
      <c r="K107" s="73"/>
      <c r="L107" s="73"/>
      <c r="M107" s="73"/>
      <c r="N107" s="73"/>
    </row>
    <row r="108" spans="1:14" s="74" customFormat="1" ht="18">
      <c r="A108" s="296">
        <v>28</v>
      </c>
      <c r="B108" s="299">
        <v>107051</v>
      </c>
      <c r="C108" s="299" t="s">
        <v>35</v>
      </c>
      <c r="D108" s="75" t="s">
        <v>355</v>
      </c>
      <c r="E108" s="72">
        <f t="shared" si="0"/>
        <v>1013</v>
      </c>
      <c r="F108" s="73"/>
      <c r="G108" s="73"/>
      <c r="H108" s="73"/>
      <c r="I108" s="72"/>
      <c r="J108" s="72">
        <v>1013</v>
      </c>
      <c r="K108" s="73"/>
      <c r="L108" s="73"/>
      <c r="M108" s="73"/>
      <c r="N108" s="73"/>
    </row>
    <row r="109" spans="1:14" s="74" customFormat="1" ht="18">
      <c r="A109" s="296"/>
      <c r="B109" s="299"/>
      <c r="C109" s="299"/>
      <c r="D109" s="75" t="s">
        <v>356</v>
      </c>
      <c r="E109" s="72">
        <f t="shared" si="0"/>
        <v>1140</v>
      </c>
      <c r="F109" s="73"/>
      <c r="G109" s="73"/>
      <c r="H109" s="73"/>
      <c r="I109" s="72"/>
      <c r="J109" s="72">
        <v>1140</v>
      </c>
      <c r="K109" s="73"/>
      <c r="L109" s="73"/>
      <c r="M109" s="73"/>
      <c r="N109" s="73"/>
    </row>
    <row r="110" spans="1:14" s="74" customFormat="1" ht="18">
      <c r="A110" s="296"/>
      <c r="B110" s="299"/>
      <c r="C110" s="299"/>
      <c r="D110" s="75" t="s">
        <v>338</v>
      </c>
      <c r="E110" s="72">
        <f t="shared" si="0"/>
        <v>1140</v>
      </c>
      <c r="F110" s="73"/>
      <c r="G110" s="73"/>
      <c r="H110" s="73"/>
      <c r="I110" s="72"/>
      <c r="J110" s="72">
        <v>1140</v>
      </c>
      <c r="K110" s="73"/>
      <c r="L110" s="73"/>
      <c r="M110" s="73"/>
      <c r="N110" s="73"/>
    </row>
    <row r="111" spans="1:14" s="74" customFormat="1" ht="18">
      <c r="A111" s="296"/>
      <c r="B111" s="299"/>
      <c r="C111" s="299"/>
      <c r="D111" s="75" t="s">
        <v>357</v>
      </c>
      <c r="E111" s="76">
        <f>SUM(E110/E109)</f>
        <v>1</v>
      </c>
      <c r="F111" s="76"/>
      <c r="G111" s="76"/>
      <c r="H111" s="76"/>
      <c r="I111" s="76"/>
      <c r="J111" s="76">
        <f>SUM(J110/J109)</f>
        <v>1</v>
      </c>
      <c r="K111" s="73"/>
      <c r="L111" s="73"/>
      <c r="M111" s="73"/>
      <c r="N111" s="73"/>
    </row>
    <row r="112" spans="1:14" s="74" customFormat="1" ht="18">
      <c r="A112" s="296">
        <v>29</v>
      </c>
      <c r="B112" s="299">
        <v>107052</v>
      </c>
      <c r="C112" s="299" t="s">
        <v>36</v>
      </c>
      <c r="D112" s="75" t="s">
        <v>355</v>
      </c>
      <c r="E112" s="72">
        <f t="shared" si="0"/>
        <v>40</v>
      </c>
      <c r="F112" s="73"/>
      <c r="G112" s="73"/>
      <c r="H112" s="73"/>
      <c r="I112" s="72"/>
      <c r="J112" s="72">
        <v>40</v>
      </c>
      <c r="K112" s="73"/>
      <c r="L112" s="73"/>
      <c r="M112" s="73"/>
      <c r="N112" s="73"/>
    </row>
    <row r="113" spans="1:14" s="74" customFormat="1" ht="18">
      <c r="A113" s="296"/>
      <c r="B113" s="299"/>
      <c r="C113" s="299"/>
      <c r="D113" s="75" t="s">
        <v>356</v>
      </c>
      <c r="E113" s="72">
        <f t="shared" si="0"/>
        <v>167</v>
      </c>
      <c r="F113" s="73"/>
      <c r="G113" s="73"/>
      <c r="H113" s="73"/>
      <c r="I113" s="72"/>
      <c r="J113" s="72">
        <v>167</v>
      </c>
      <c r="K113" s="73"/>
      <c r="L113" s="73"/>
      <c r="M113" s="73"/>
      <c r="N113" s="73"/>
    </row>
    <row r="114" spans="1:14" s="74" customFormat="1" ht="18">
      <c r="A114" s="296"/>
      <c r="B114" s="299"/>
      <c r="C114" s="299"/>
      <c r="D114" s="75" t="s">
        <v>338</v>
      </c>
      <c r="E114" s="72">
        <f t="shared" si="0"/>
        <v>167</v>
      </c>
      <c r="F114" s="73"/>
      <c r="G114" s="73"/>
      <c r="H114" s="73"/>
      <c r="I114" s="72"/>
      <c r="J114" s="72">
        <v>167</v>
      </c>
      <c r="K114" s="73"/>
      <c r="L114" s="73"/>
      <c r="M114" s="73"/>
      <c r="N114" s="73"/>
    </row>
    <row r="115" spans="1:14" s="74" customFormat="1" ht="18">
      <c r="A115" s="296"/>
      <c r="B115" s="299"/>
      <c r="C115" s="299"/>
      <c r="D115" s="75" t="s">
        <v>357</v>
      </c>
      <c r="E115" s="76">
        <f>SUM(E114/E113)</f>
        <v>1</v>
      </c>
      <c r="F115" s="76"/>
      <c r="G115" s="76"/>
      <c r="H115" s="76"/>
      <c r="I115" s="76"/>
      <c r="J115" s="76">
        <f>SUM(J114/J113)</f>
        <v>1</v>
      </c>
      <c r="K115" s="73"/>
      <c r="L115" s="73"/>
      <c r="M115" s="73"/>
      <c r="N115" s="73"/>
    </row>
    <row r="116" spans="1:14" s="74" customFormat="1" ht="18">
      <c r="A116" s="296">
        <v>30</v>
      </c>
      <c r="B116" s="299">
        <v>107054</v>
      </c>
      <c r="C116" s="299" t="s">
        <v>37</v>
      </c>
      <c r="D116" s="75" t="s">
        <v>355</v>
      </c>
      <c r="E116" s="72">
        <f t="shared" si="0"/>
        <v>898</v>
      </c>
      <c r="F116" s="73"/>
      <c r="G116" s="73"/>
      <c r="H116" s="73"/>
      <c r="I116" s="72"/>
      <c r="J116" s="72">
        <v>898</v>
      </c>
      <c r="K116" s="73"/>
      <c r="L116" s="73"/>
      <c r="M116" s="73"/>
      <c r="N116" s="73"/>
    </row>
    <row r="117" spans="1:14" s="74" customFormat="1" ht="18">
      <c r="A117" s="296"/>
      <c r="B117" s="299"/>
      <c r="C117" s="299"/>
      <c r="D117" s="75" t="s">
        <v>356</v>
      </c>
      <c r="E117" s="72">
        <f t="shared" si="0"/>
        <v>1025</v>
      </c>
      <c r="F117" s="73"/>
      <c r="G117" s="73"/>
      <c r="H117" s="73"/>
      <c r="I117" s="72"/>
      <c r="J117" s="72">
        <v>1025</v>
      </c>
      <c r="K117" s="73"/>
      <c r="L117" s="73"/>
      <c r="M117" s="73"/>
      <c r="N117" s="73"/>
    </row>
    <row r="118" spans="1:14" s="74" customFormat="1" ht="18">
      <c r="A118" s="296"/>
      <c r="B118" s="299"/>
      <c r="C118" s="299"/>
      <c r="D118" s="75" t="s">
        <v>338</v>
      </c>
      <c r="E118" s="72">
        <f t="shared" si="0"/>
        <v>1025</v>
      </c>
      <c r="F118" s="73"/>
      <c r="G118" s="73"/>
      <c r="H118" s="73"/>
      <c r="I118" s="72"/>
      <c r="J118" s="72">
        <v>1025</v>
      </c>
      <c r="K118" s="73"/>
      <c r="L118" s="73"/>
      <c r="M118" s="73"/>
      <c r="N118" s="73"/>
    </row>
    <row r="119" spans="1:14" s="74" customFormat="1" ht="18">
      <c r="A119" s="296"/>
      <c r="B119" s="299"/>
      <c r="C119" s="299"/>
      <c r="D119" s="75" t="s">
        <v>357</v>
      </c>
      <c r="E119" s="76">
        <f>SUM(E118/E117)</f>
        <v>1</v>
      </c>
      <c r="F119" s="76"/>
      <c r="G119" s="76"/>
      <c r="H119" s="76"/>
      <c r="I119" s="76"/>
      <c r="J119" s="76">
        <f>SUM(J118/J117)</f>
        <v>1</v>
      </c>
      <c r="K119" s="73"/>
      <c r="L119" s="73"/>
      <c r="M119" s="73"/>
      <c r="N119" s="73"/>
    </row>
    <row r="120" spans="1:14" s="74" customFormat="1" ht="18">
      <c r="A120" s="296">
        <v>31</v>
      </c>
      <c r="B120" s="299">
        <v>107060</v>
      </c>
      <c r="C120" s="299" t="s">
        <v>38</v>
      </c>
      <c r="D120" s="75" t="s">
        <v>355</v>
      </c>
      <c r="E120" s="72">
        <f t="shared" si="0"/>
        <v>1000</v>
      </c>
      <c r="F120" s="73"/>
      <c r="G120" s="73"/>
      <c r="H120" s="73"/>
      <c r="I120" s="72">
        <v>1000</v>
      </c>
      <c r="J120" s="72"/>
      <c r="K120" s="73"/>
      <c r="L120" s="73"/>
      <c r="M120" s="73"/>
      <c r="N120" s="73"/>
    </row>
    <row r="121" spans="1:14" s="74" customFormat="1" ht="18">
      <c r="A121" s="296"/>
      <c r="B121" s="299"/>
      <c r="C121" s="299"/>
      <c r="D121" s="75" t="s">
        <v>356</v>
      </c>
      <c r="E121" s="72">
        <f t="shared" si="0"/>
        <v>1000</v>
      </c>
      <c r="F121" s="73"/>
      <c r="G121" s="73"/>
      <c r="H121" s="73"/>
      <c r="I121" s="72">
        <v>1000</v>
      </c>
      <c r="J121" s="72"/>
      <c r="K121" s="73"/>
      <c r="L121" s="73"/>
      <c r="M121" s="73"/>
      <c r="N121" s="73"/>
    </row>
    <row r="122" spans="1:14" s="74" customFormat="1" ht="18">
      <c r="A122" s="296"/>
      <c r="B122" s="299"/>
      <c r="C122" s="299"/>
      <c r="D122" s="75" t="s">
        <v>338</v>
      </c>
      <c r="E122" s="72">
        <f t="shared" si="0"/>
        <v>778</v>
      </c>
      <c r="F122" s="73"/>
      <c r="G122" s="73"/>
      <c r="H122" s="73"/>
      <c r="I122" s="72">
        <v>778</v>
      </c>
      <c r="J122" s="72"/>
      <c r="K122" s="73"/>
      <c r="L122" s="73"/>
      <c r="M122" s="73"/>
      <c r="N122" s="73"/>
    </row>
    <row r="123" spans="1:14" s="74" customFormat="1" ht="18">
      <c r="A123" s="296"/>
      <c r="B123" s="299"/>
      <c r="C123" s="299"/>
      <c r="D123" s="75" t="s">
        <v>357</v>
      </c>
      <c r="E123" s="76">
        <f>SUM(E122/E121)</f>
        <v>0.778</v>
      </c>
      <c r="F123" s="76"/>
      <c r="G123" s="76"/>
      <c r="H123" s="76"/>
      <c r="I123" s="76">
        <f>SUM(I122/I121)</f>
        <v>0.778</v>
      </c>
      <c r="J123" s="72"/>
      <c r="K123" s="73"/>
      <c r="L123" s="73"/>
      <c r="M123" s="73"/>
      <c r="N123" s="73"/>
    </row>
    <row r="124" spans="1:14" s="74" customFormat="1" ht="18">
      <c r="A124" s="296">
        <v>32</v>
      </c>
      <c r="B124" s="299">
        <v>900070</v>
      </c>
      <c r="C124" s="299" t="s">
        <v>63</v>
      </c>
      <c r="D124" s="75" t="s">
        <v>355</v>
      </c>
      <c r="E124" s="72">
        <f t="shared" si="0"/>
        <v>69491</v>
      </c>
      <c r="F124" s="73"/>
      <c r="G124" s="73"/>
      <c r="H124" s="73"/>
      <c r="I124" s="73"/>
      <c r="J124" s="73">
        <v>69491</v>
      </c>
      <c r="K124" s="73"/>
      <c r="L124" s="73"/>
      <c r="M124" s="73"/>
      <c r="N124" s="80"/>
    </row>
    <row r="125" spans="1:14" s="74" customFormat="1" ht="18">
      <c r="A125" s="296"/>
      <c r="B125" s="299"/>
      <c r="C125" s="299"/>
      <c r="D125" s="75" t="s">
        <v>356</v>
      </c>
      <c r="E125" s="72">
        <f>SUM(F125:N125)</f>
        <v>75731</v>
      </c>
      <c r="F125" s="73"/>
      <c r="G125" s="73"/>
      <c r="H125" s="73"/>
      <c r="I125" s="73"/>
      <c r="J125" s="73">
        <v>75731</v>
      </c>
      <c r="K125" s="73"/>
      <c r="L125" s="73"/>
      <c r="M125" s="73"/>
      <c r="N125" s="80"/>
    </row>
    <row r="126" spans="1:14" s="74" customFormat="1" ht="18">
      <c r="A126" s="296"/>
      <c r="B126" s="299"/>
      <c r="C126" s="299"/>
      <c r="D126" s="75" t="s">
        <v>338</v>
      </c>
      <c r="E126" s="72">
        <f>SUM(F126:N126)</f>
        <v>0</v>
      </c>
      <c r="F126" s="73"/>
      <c r="G126" s="73"/>
      <c r="H126" s="73"/>
      <c r="I126" s="73"/>
      <c r="J126" s="73">
        <v>0</v>
      </c>
      <c r="K126" s="73"/>
      <c r="L126" s="73"/>
      <c r="M126" s="73"/>
      <c r="N126" s="80"/>
    </row>
    <row r="127" spans="1:14" s="74" customFormat="1" ht="18">
      <c r="A127" s="296"/>
      <c r="B127" s="299"/>
      <c r="C127" s="299"/>
      <c r="D127" s="75" t="s">
        <v>357</v>
      </c>
      <c r="E127" s="76">
        <f>SUM(E126/E125)</f>
        <v>0</v>
      </c>
      <c r="F127" s="76"/>
      <c r="G127" s="76"/>
      <c r="H127" s="76"/>
      <c r="I127" s="76"/>
      <c r="J127" s="76">
        <f>SUM(J126/J125)</f>
        <v>0</v>
      </c>
      <c r="K127" s="73"/>
      <c r="L127" s="73"/>
      <c r="M127" s="73"/>
      <c r="N127" s="80"/>
    </row>
    <row r="128" spans="1:15" ht="16.5" customHeight="1">
      <c r="A128" s="298">
        <v>33</v>
      </c>
      <c r="B128" s="301" t="s">
        <v>354</v>
      </c>
      <c r="C128" s="297" t="s">
        <v>306</v>
      </c>
      <c r="D128" s="81" t="s">
        <v>355</v>
      </c>
      <c r="E128" s="82">
        <f>SUM(E4+E8+E12+E16+E20+E24+E28+E32+E36+E40+E44+E48+E52+E56+E60+E64+E68+E72+E76+E80+E84+E88+E92+E96+E100+E104+E108+E112+E116+E120+E124)</f>
        <v>201141</v>
      </c>
      <c r="F128" s="82">
        <f aca="true" t="shared" si="2" ref="F128:N128">SUM(F4+F8+F12+F16+F20+F24+F28+F32+F36+F40+F44+F48+F52+F56+F60+F64+F68+F72+F76+F80+F84+F88+F92+F96+F100+F104+F108+F112+F116+F120+F124)</f>
        <v>14299</v>
      </c>
      <c r="G128" s="82">
        <f t="shared" si="2"/>
        <v>3321</v>
      </c>
      <c r="H128" s="82">
        <f t="shared" si="2"/>
        <v>38879</v>
      </c>
      <c r="I128" s="82">
        <f t="shared" si="2"/>
        <v>4269</v>
      </c>
      <c r="J128" s="82">
        <f t="shared" si="2"/>
        <v>75202</v>
      </c>
      <c r="K128" s="82">
        <f t="shared" si="2"/>
        <v>0</v>
      </c>
      <c r="L128" s="82">
        <f t="shared" si="2"/>
        <v>667</v>
      </c>
      <c r="M128" s="82">
        <f t="shared" si="2"/>
        <v>0</v>
      </c>
      <c r="N128" s="82">
        <f t="shared" si="2"/>
        <v>64504</v>
      </c>
      <c r="O128" s="83"/>
    </row>
    <row r="129" spans="1:15" s="74" customFormat="1" ht="16.5" customHeight="1">
      <c r="A129" s="298"/>
      <c r="B129" s="301"/>
      <c r="C129" s="297"/>
      <c r="D129" s="81" t="s">
        <v>356</v>
      </c>
      <c r="E129" s="82">
        <f>SUM(E5+E9+E13+E17+E21+E25++E29+E33+E37+E41+E45+E49+E53+E57+E61+E65+E69+E73+E77+E81+E85+E89+E93+E97+E101+E105+E109+E113+E117+E121+E125)</f>
        <v>219107</v>
      </c>
      <c r="F129" s="82">
        <f aca="true" t="shared" si="3" ref="F129:N129">SUM(F5+F9+F13+F17+F21+F25++F29+F33+F37+F41+F45+F49+F53+F57+F61+F65+F69+F73+F77+F81+F85+F89+F93+F97+F101+F105+F109+F113+F117+F121+F125)</f>
        <v>16518</v>
      </c>
      <c r="G129" s="82">
        <f t="shared" si="3"/>
        <v>3756</v>
      </c>
      <c r="H129" s="82">
        <f t="shared" si="3"/>
        <v>37437</v>
      </c>
      <c r="I129" s="82">
        <f t="shared" si="3"/>
        <v>4338</v>
      </c>
      <c r="J129" s="82">
        <f t="shared" si="3"/>
        <v>86113</v>
      </c>
      <c r="K129" s="82">
        <f t="shared" si="3"/>
        <v>1256</v>
      </c>
      <c r="L129" s="82">
        <f t="shared" si="3"/>
        <v>127</v>
      </c>
      <c r="M129" s="82">
        <f t="shared" si="3"/>
        <v>0</v>
      </c>
      <c r="N129" s="82">
        <f t="shared" si="3"/>
        <v>69562</v>
      </c>
      <c r="O129" s="84"/>
    </row>
    <row r="130" spans="1:15" ht="16.5" customHeight="1">
      <c r="A130" s="298"/>
      <c r="B130" s="301"/>
      <c r="C130" s="297"/>
      <c r="D130" s="81" t="s">
        <v>338</v>
      </c>
      <c r="E130" s="82">
        <f>SUM(E6+E10+E14+E18+E22+E26+E30+E34+E38+E42+E46+E50+E54+E58+E62+E66+E70+E74+E78+E82+E86+E90+E94+E98+E102+E106+E110+E114+E118+E122+E126)</f>
        <v>131995</v>
      </c>
      <c r="F130" s="82">
        <f aca="true" t="shared" si="4" ref="F130:N130">SUM(F6+F10+F14+F18+F22+F26+F30+F34+F38+F42+F46+F50+F54+F58+F62+F66+F70+F74+F78+F82+F86+F90+F94+F98+F102+F106+F110+F114+F118+F122+F126)</f>
        <v>16419</v>
      </c>
      <c r="G130" s="82">
        <f t="shared" si="4"/>
        <v>3713</v>
      </c>
      <c r="H130" s="82">
        <f t="shared" si="4"/>
        <v>34331</v>
      </c>
      <c r="I130" s="82">
        <f t="shared" si="4"/>
        <v>3598</v>
      </c>
      <c r="J130" s="82">
        <f t="shared" si="4"/>
        <v>9982</v>
      </c>
      <c r="K130" s="82">
        <f t="shared" si="4"/>
        <v>1256</v>
      </c>
      <c r="L130" s="82">
        <f t="shared" si="4"/>
        <v>127</v>
      </c>
      <c r="M130" s="82">
        <f t="shared" si="4"/>
        <v>0</v>
      </c>
      <c r="N130" s="82">
        <f t="shared" si="4"/>
        <v>62569</v>
      </c>
      <c r="O130" s="83"/>
    </row>
    <row r="131" spans="1:14" ht="16.5" customHeight="1">
      <c r="A131" s="298"/>
      <c r="B131" s="301"/>
      <c r="C131" s="297"/>
      <c r="D131" s="81" t="s">
        <v>357</v>
      </c>
      <c r="E131" s="85">
        <f>SUM(E130/E129)</f>
        <v>0.6024225606667062</v>
      </c>
      <c r="F131" s="85">
        <f aca="true" t="shared" si="5" ref="F131:N131">SUM(F130/F129)</f>
        <v>0.9940065383218307</v>
      </c>
      <c r="G131" s="85">
        <f t="shared" si="5"/>
        <v>0.9885516506922257</v>
      </c>
      <c r="H131" s="85">
        <f t="shared" si="5"/>
        <v>0.9170339503699548</v>
      </c>
      <c r="I131" s="85">
        <f t="shared" si="5"/>
        <v>0.8294144767173813</v>
      </c>
      <c r="J131" s="85">
        <f t="shared" si="5"/>
        <v>0.11591745729448516</v>
      </c>
      <c r="K131" s="85">
        <f t="shared" si="5"/>
        <v>1</v>
      </c>
      <c r="L131" s="85">
        <f t="shared" si="5"/>
        <v>1</v>
      </c>
      <c r="M131" s="85"/>
      <c r="N131" s="85">
        <f t="shared" si="5"/>
        <v>0.8994709755326183</v>
      </c>
    </row>
  </sheetData>
  <sheetProtection/>
  <mergeCells count="96">
    <mergeCell ref="B128:B131"/>
    <mergeCell ref="B4:B7"/>
    <mergeCell ref="C56:C59"/>
    <mergeCell ref="C60:C63"/>
    <mergeCell ref="C24:C27"/>
    <mergeCell ref="B24:B27"/>
    <mergeCell ref="C28:C31"/>
    <mergeCell ref="B28:B31"/>
    <mergeCell ref="C32:C35"/>
    <mergeCell ref="C4:C7"/>
    <mergeCell ref="C8:C11"/>
    <mergeCell ref="B8:B11"/>
    <mergeCell ref="C12:C15"/>
    <mergeCell ref="B12:B15"/>
    <mergeCell ref="C52:C55"/>
    <mergeCell ref="B16:B19"/>
    <mergeCell ref="C16:C19"/>
    <mergeCell ref="C20:C23"/>
    <mergeCell ref="B20:B23"/>
    <mergeCell ref="B32:B35"/>
    <mergeCell ref="C36:C39"/>
    <mergeCell ref="B36:B39"/>
    <mergeCell ref="C40:C43"/>
    <mergeCell ref="B40:B43"/>
    <mergeCell ref="C44:C47"/>
    <mergeCell ref="B44:B47"/>
    <mergeCell ref="C48:C51"/>
    <mergeCell ref="B48:B51"/>
    <mergeCell ref="B52:B55"/>
    <mergeCell ref="B56:B59"/>
    <mergeCell ref="B60:B63"/>
    <mergeCell ref="C64:C67"/>
    <mergeCell ref="B64:B67"/>
    <mergeCell ref="C68:C71"/>
    <mergeCell ref="B68:B71"/>
    <mergeCell ref="C72:C75"/>
    <mergeCell ref="B72:B75"/>
    <mergeCell ref="C76:C79"/>
    <mergeCell ref="B76:B79"/>
    <mergeCell ref="C80:C83"/>
    <mergeCell ref="B80:B83"/>
    <mergeCell ref="C84:C87"/>
    <mergeCell ref="B84:B87"/>
    <mergeCell ref="C88:C91"/>
    <mergeCell ref="B88:B91"/>
    <mergeCell ref="B112:B115"/>
    <mergeCell ref="C92:C95"/>
    <mergeCell ref="B92:B95"/>
    <mergeCell ref="C96:C99"/>
    <mergeCell ref="B96:B99"/>
    <mergeCell ref="C100:C103"/>
    <mergeCell ref="B100:B103"/>
    <mergeCell ref="B116:B119"/>
    <mergeCell ref="C120:C123"/>
    <mergeCell ref="B120:B123"/>
    <mergeCell ref="C124:C127"/>
    <mergeCell ref="B124:B127"/>
    <mergeCell ref="C104:C107"/>
    <mergeCell ref="B104:B107"/>
    <mergeCell ref="C108:C111"/>
    <mergeCell ref="B108:B111"/>
    <mergeCell ref="C112:C115"/>
    <mergeCell ref="A4:A7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52:A55"/>
    <mergeCell ref="A56:A59"/>
    <mergeCell ref="A60:A63"/>
    <mergeCell ref="A64:A67"/>
    <mergeCell ref="A68:A71"/>
    <mergeCell ref="A72:A75"/>
    <mergeCell ref="A76:A79"/>
    <mergeCell ref="A80:A83"/>
    <mergeCell ref="A84:A87"/>
    <mergeCell ref="A88:A91"/>
    <mergeCell ref="A92:A95"/>
    <mergeCell ref="A96:A99"/>
    <mergeCell ref="A124:A127"/>
    <mergeCell ref="C128:C131"/>
    <mergeCell ref="A128:A131"/>
    <mergeCell ref="A100:A103"/>
    <mergeCell ref="A104:A107"/>
    <mergeCell ref="A108:A111"/>
    <mergeCell ref="A112:A115"/>
    <mergeCell ref="A116:A119"/>
    <mergeCell ref="A120:A123"/>
    <mergeCell ref="C116:C119"/>
  </mergeCells>
  <printOptions/>
  <pageMargins left="0.1968503937007874" right="0.15748031496062992" top="1.299212598425197" bottom="0.984251968503937" header="0.5118110236220472" footer="0.5118110236220472"/>
  <pageSetup fitToHeight="1" fitToWidth="1" horizontalDpi="600" verticalDpi="600" orientation="portrait" paperSize="9" scale="27" r:id="rId1"/>
  <headerFooter alignWithMargins="0">
    <oddHeader>&amp;LMAGYARPOLÁNY KÖZSÉG 
ÖNKORMÁNYZATA&amp;C2014.ÉVI ZÁRSZÁMADÁS
KIADÁSOK 
&amp;R3. melléklet a 6/2015. (V. 8.) önkormányzati rendelethez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view="pageLayout" workbookViewId="0" topLeftCell="A1">
      <selection activeCell="D3" sqref="D3"/>
    </sheetView>
  </sheetViews>
  <sheetFormatPr defaultColWidth="9.00390625" defaultRowHeight="12.75"/>
  <cols>
    <col min="1" max="1" width="9.125" style="108" customWidth="1"/>
    <col min="2" max="2" width="42.125" style="10" customWidth="1"/>
    <col min="3" max="3" width="12.625" style="19" bestFit="1" customWidth="1"/>
    <col min="4" max="4" width="11.125" style="10" bestFit="1" customWidth="1"/>
    <col min="5" max="16384" width="9.125" style="10" customWidth="1"/>
  </cols>
  <sheetData>
    <row r="1" spans="3:4" ht="15">
      <c r="C1" s="11"/>
      <c r="D1" s="11" t="s">
        <v>0</v>
      </c>
    </row>
    <row r="2" spans="1:4" ht="31.5" customHeight="1">
      <c r="A2" s="109"/>
      <c r="B2" s="12" t="s">
        <v>1</v>
      </c>
      <c r="C2" s="13" t="s">
        <v>2</v>
      </c>
      <c r="D2" s="13" t="s">
        <v>3</v>
      </c>
    </row>
    <row r="3" spans="1:4" ht="31.5" customHeight="1">
      <c r="A3" s="109" t="s">
        <v>352</v>
      </c>
      <c r="B3" s="12" t="s">
        <v>349</v>
      </c>
      <c r="C3" s="107" t="s">
        <v>175</v>
      </c>
      <c r="D3" s="107" t="s">
        <v>613</v>
      </c>
    </row>
    <row r="4" spans="1:4" ht="31.5" customHeight="1">
      <c r="A4" s="109">
        <v>1</v>
      </c>
      <c r="B4" s="14" t="s">
        <v>316</v>
      </c>
      <c r="C4" s="15">
        <f>SUM(C8-C5)</f>
        <v>68056</v>
      </c>
      <c r="D4" s="15">
        <f>SUM(D8-D5)</f>
        <v>75031</v>
      </c>
    </row>
    <row r="5" spans="1:4" ht="31.5" customHeight="1">
      <c r="A5" s="109">
        <v>2</v>
      </c>
      <c r="B5" s="14" t="s">
        <v>317</v>
      </c>
      <c r="C5" s="15">
        <f>SUM(C6:C7)</f>
        <v>1435</v>
      </c>
      <c r="D5" s="15">
        <f>SUM(D6:D7)</f>
        <v>700</v>
      </c>
    </row>
    <row r="6" spans="1:4" ht="31.5" customHeight="1">
      <c r="A6" s="109">
        <v>3</v>
      </c>
      <c r="B6" s="16" t="s">
        <v>318</v>
      </c>
      <c r="C6" s="17">
        <v>735</v>
      </c>
      <c r="D6" s="17">
        <v>0</v>
      </c>
    </row>
    <row r="7" spans="1:4" ht="31.5" customHeight="1">
      <c r="A7" s="109">
        <v>4</v>
      </c>
      <c r="B7" s="16" t="s">
        <v>319</v>
      </c>
      <c r="C7" s="17">
        <v>700</v>
      </c>
      <c r="D7" s="17">
        <v>700</v>
      </c>
    </row>
    <row r="8" spans="1:4" s="18" customFormat="1" ht="31.5" customHeight="1">
      <c r="A8" s="109">
        <v>5</v>
      </c>
      <c r="B8" s="14" t="s">
        <v>278</v>
      </c>
      <c r="C8" s="15">
        <v>69491</v>
      </c>
      <c r="D8" s="15">
        <v>75731</v>
      </c>
    </row>
  </sheetData>
  <sheetProtection/>
  <printOptions horizontalCentered="1"/>
  <pageMargins left="0.7480314960629921" right="0.7480314960629921" top="1.6929133858267718" bottom="0.984251968503937" header="0.5118110236220472" footer="0.5118110236220472"/>
  <pageSetup horizontalDpi="600" verticalDpi="600" orientation="portrait" paperSize="9" r:id="rId1"/>
  <headerFooter>
    <oddHeader>&amp;LMAGYARPOLÁNY KÖZSÉG 
ÖNKORMÁNYZATA&amp;C2014.ÉVI ZÁRSZÁMADÁS
TARTALÉK&amp;R4. melléklet a 6/2015. (V. 8.)
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70"/>
  <sheetViews>
    <sheetView view="pageLayout" workbookViewId="0" topLeftCell="A1">
      <selection activeCell="A22" sqref="A22:IV25"/>
    </sheetView>
  </sheetViews>
  <sheetFormatPr defaultColWidth="9.00390625" defaultRowHeight="12.75"/>
  <cols>
    <col min="1" max="1" width="8.125" style="87" customWidth="1"/>
    <col min="2" max="2" width="84.375" style="87" customWidth="1"/>
    <col min="3" max="5" width="19.125" style="87" customWidth="1"/>
    <col min="6" max="16384" width="9.125" style="87" customWidth="1"/>
  </cols>
  <sheetData>
    <row r="1" spans="1:5" ht="15">
      <c r="A1" s="303"/>
      <c r="B1" s="304"/>
      <c r="C1" s="304"/>
      <c r="D1" s="304"/>
      <c r="E1" s="304"/>
    </row>
    <row r="2" spans="1:5" ht="15">
      <c r="A2" s="89"/>
      <c r="B2" s="89" t="s">
        <v>1</v>
      </c>
      <c r="C2" s="89" t="s">
        <v>2</v>
      </c>
      <c r="D2" s="89" t="s">
        <v>3</v>
      </c>
      <c r="E2" s="89" t="s">
        <v>4</v>
      </c>
    </row>
    <row r="3" spans="1:5" s="96" customFormat="1" ht="15">
      <c r="A3" s="305" t="s">
        <v>633</v>
      </c>
      <c r="B3" s="89" t="s">
        <v>349</v>
      </c>
      <c r="C3" s="89" t="s">
        <v>379</v>
      </c>
      <c r="D3" s="89" t="s">
        <v>380</v>
      </c>
      <c r="E3" s="89" t="s">
        <v>381</v>
      </c>
    </row>
    <row r="4" spans="1:5" ht="12.75">
      <c r="A4" s="306"/>
      <c r="B4" s="90" t="s">
        <v>382</v>
      </c>
      <c r="C4" s="88"/>
      <c r="D4" s="88"/>
      <c r="E4" s="88"/>
    </row>
    <row r="5" spans="1:5" ht="12.75">
      <c r="A5" s="92">
        <v>1</v>
      </c>
      <c r="B5" s="93" t="s">
        <v>384</v>
      </c>
      <c r="C5" s="94">
        <v>0</v>
      </c>
      <c r="D5" s="94">
        <v>0</v>
      </c>
      <c r="E5" s="94">
        <v>0</v>
      </c>
    </row>
    <row r="6" spans="1:5" ht="12.75">
      <c r="A6" s="92">
        <v>2</v>
      </c>
      <c r="B6" s="93" t="s">
        <v>386</v>
      </c>
      <c r="C6" s="94">
        <v>165</v>
      </c>
      <c r="D6" s="94">
        <v>0</v>
      </c>
      <c r="E6" s="94">
        <v>66</v>
      </c>
    </row>
    <row r="7" spans="1:5" ht="12.75">
      <c r="A7" s="92">
        <v>3</v>
      </c>
      <c r="B7" s="93" t="s">
        <v>388</v>
      </c>
      <c r="C7" s="94">
        <v>0</v>
      </c>
      <c r="D7" s="94">
        <v>0</v>
      </c>
      <c r="E7" s="94">
        <v>0</v>
      </c>
    </row>
    <row r="8" spans="1:5" ht="12.75">
      <c r="A8" s="92">
        <v>4</v>
      </c>
      <c r="B8" s="91" t="s">
        <v>634</v>
      </c>
      <c r="C8" s="95">
        <v>165</v>
      </c>
      <c r="D8" s="95">
        <v>0</v>
      </c>
      <c r="E8" s="95">
        <v>66</v>
      </c>
    </row>
    <row r="9" spans="1:5" ht="12.75">
      <c r="A9" s="92">
        <v>5</v>
      </c>
      <c r="B9" s="93" t="s">
        <v>391</v>
      </c>
      <c r="C9" s="94">
        <v>538072</v>
      </c>
      <c r="D9" s="94">
        <v>0</v>
      </c>
      <c r="E9" s="94">
        <v>526010</v>
      </c>
    </row>
    <row r="10" spans="1:5" ht="12.75">
      <c r="A10" s="92">
        <v>6</v>
      </c>
      <c r="B10" s="93" t="s">
        <v>393</v>
      </c>
      <c r="C10" s="94">
        <v>12882</v>
      </c>
      <c r="D10" s="94">
        <v>0</v>
      </c>
      <c r="E10" s="94">
        <v>8877</v>
      </c>
    </row>
    <row r="11" spans="1:5" ht="12.75">
      <c r="A11" s="92">
        <v>7</v>
      </c>
      <c r="B11" s="93" t="s">
        <v>395</v>
      </c>
      <c r="C11" s="94">
        <v>0</v>
      </c>
      <c r="D11" s="94">
        <v>0</v>
      </c>
      <c r="E11" s="94">
        <v>0</v>
      </c>
    </row>
    <row r="12" spans="1:5" ht="12.75">
      <c r="A12" s="92">
        <v>8</v>
      </c>
      <c r="B12" s="93" t="s">
        <v>397</v>
      </c>
      <c r="C12" s="94">
        <v>18933</v>
      </c>
      <c r="D12" s="94">
        <v>0</v>
      </c>
      <c r="E12" s="94">
        <v>19033</v>
      </c>
    </row>
    <row r="13" spans="1:5" ht="12.75">
      <c r="A13" s="92">
        <v>9</v>
      </c>
      <c r="B13" s="93" t="s">
        <v>399</v>
      </c>
      <c r="C13" s="94">
        <v>0</v>
      </c>
      <c r="D13" s="94">
        <v>0</v>
      </c>
      <c r="E13" s="94">
        <v>0</v>
      </c>
    </row>
    <row r="14" spans="1:5" ht="12.75">
      <c r="A14" s="92">
        <v>10</v>
      </c>
      <c r="B14" s="91" t="s">
        <v>635</v>
      </c>
      <c r="C14" s="95">
        <v>569887</v>
      </c>
      <c r="D14" s="95">
        <v>0</v>
      </c>
      <c r="E14" s="95">
        <v>553920</v>
      </c>
    </row>
    <row r="15" spans="1:5" ht="12.75">
      <c r="A15" s="92">
        <v>11</v>
      </c>
      <c r="B15" s="93" t="s">
        <v>637</v>
      </c>
      <c r="C15" s="94">
        <v>2400</v>
      </c>
      <c r="D15" s="94">
        <v>0</v>
      </c>
      <c r="E15" s="94">
        <v>2400</v>
      </c>
    </row>
    <row r="16" spans="1:5" ht="12.75">
      <c r="A16" s="92">
        <v>12</v>
      </c>
      <c r="B16" s="93" t="s">
        <v>636</v>
      </c>
      <c r="C16" s="94">
        <v>0</v>
      </c>
      <c r="D16" s="94">
        <v>0</v>
      </c>
      <c r="E16" s="94">
        <v>0</v>
      </c>
    </row>
    <row r="17" spans="1:5" ht="12.75">
      <c r="A17" s="92">
        <v>13</v>
      </c>
      <c r="B17" s="93" t="s">
        <v>408</v>
      </c>
      <c r="C17" s="94">
        <v>0</v>
      </c>
      <c r="D17" s="94">
        <v>0</v>
      </c>
      <c r="E17" s="94">
        <v>0</v>
      </c>
    </row>
    <row r="18" spans="1:5" ht="12.75">
      <c r="A18" s="92">
        <v>14</v>
      </c>
      <c r="B18" s="91" t="s">
        <v>638</v>
      </c>
      <c r="C18" s="95">
        <v>2400</v>
      </c>
      <c r="D18" s="95">
        <v>0</v>
      </c>
      <c r="E18" s="95">
        <v>2400</v>
      </c>
    </row>
    <row r="19" spans="1:5" ht="12.75">
      <c r="A19" s="92">
        <v>15</v>
      </c>
      <c r="B19" s="91" t="s">
        <v>639</v>
      </c>
      <c r="C19" s="95">
        <v>0</v>
      </c>
      <c r="D19" s="95">
        <v>0</v>
      </c>
      <c r="E19" s="95">
        <v>0</v>
      </c>
    </row>
    <row r="20" spans="1:5" ht="12.75">
      <c r="A20" s="92">
        <v>16</v>
      </c>
      <c r="B20" s="91" t="s">
        <v>640</v>
      </c>
      <c r="C20" s="95">
        <v>572452</v>
      </c>
      <c r="D20" s="95">
        <v>0</v>
      </c>
      <c r="E20" s="95">
        <v>556386</v>
      </c>
    </row>
    <row r="21" spans="1:5" ht="12.75">
      <c r="A21" s="92">
        <v>17</v>
      </c>
      <c r="B21" s="93" t="s">
        <v>415</v>
      </c>
      <c r="C21" s="94">
        <v>30</v>
      </c>
      <c r="D21" s="94">
        <v>0</v>
      </c>
      <c r="E21" s="94">
        <v>30</v>
      </c>
    </row>
    <row r="22" spans="1:5" ht="12.75">
      <c r="A22" s="92">
        <v>22</v>
      </c>
      <c r="B22" s="91" t="s">
        <v>641</v>
      </c>
      <c r="C22" s="95">
        <v>30</v>
      </c>
      <c r="D22" s="95">
        <v>0</v>
      </c>
      <c r="E22" s="95">
        <v>30</v>
      </c>
    </row>
    <row r="23" spans="1:5" ht="12.75">
      <c r="A23" s="92">
        <v>23</v>
      </c>
      <c r="B23" s="91" t="s">
        <v>642</v>
      </c>
      <c r="C23" s="95">
        <v>0</v>
      </c>
      <c r="D23" s="95">
        <v>0</v>
      </c>
      <c r="E23" s="95">
        <v>0</v>
      </c>
    </row>
    <row r="24" spans="1:5" ht="12.75">
      <c r="A24" s="92">
        <v>24</v>
      </c>
      <c r="B24" s="91" t="s">
        <v>643</v>
      </c>
      <c r="C24" s="95">
        <v>30</v>
      </c>
      <c r="D24" s="95">
        <v>0</v>
      </c>
      <c r="E24" s="95">
        <v>30</v>
      </c>
    </row>
    <row r="25" spans="1:5" ht="12.75">
      <c r="A25" s="92">
        <v>25</v>
      </c>
      <c r="B25" s="93" t="s">
        <v>431</v>
      </c>
      <c r="C25" s="94">
        <v>0</v>
      </c>
      <c r="D25" s="94">
        <v>0</v>
      </c>
      <c r="E25" s="94">
        <v>0</v>
      </c>
    </row>
    <row r="26" spans="1:5" ht="12.75">
      <c r="A26" s="92">
        <v>26</v>
      </c>
      <c r="B26" s="93" t="s">
        <v>433</v>
      </c>
      <c r="C26" s="94">
        <v>0</v>
      </c>
      <c r="D26" s="94">
        <v>0</v>
      </c>
      <c r="E26" s="94">
        <v>0</v>
      </c>
    </row>
    <row r="27" spans="1:5" ht="12.75">
      <c r="A27" s="92">
        <v>27</v>
      </c>
      <c r="B27" s="93" t="s">
        <v>435</v>
      </c>
      <c r="C27" s="94">
        <v>68323</v>
      </c>
      <c r="D27" s="94">
        <v>0</v>
      </c>
      <c r="E27" s="94">
        <v>86153</v>
      </c>
    </row>
    <row r="28" spans="1:5" ht="12.75">
      <c r="A28" s="92">
        <v>28</v>
      </c>
      <c r="B28" s="93" t="s">
        <v>437</v>
      </c>
      <c r="C28" s="94">
        <v>0</v>
      </c>
      <c r="D28" s="94">
        <v>0</v>
      </c>
      <c r="E28" s="94">
        <v>0</v>
      </c>
    </row>
    <row r="29" spans="1:5" ht="12.75">
      <c r="A29" s="92">
        <v>29</v>
      </c>
      <c r="B29" s="93" t="s">
        <v>438</v>
      </c>
      <c r="C29" s="94">
        <v>0</v>
      </c>
      <c r="D29" s="94">
        <v>0</v>
      </c>
      <c r="E29" s="94">
        <v>0</v>
      </c>
    </row>
    <row r="30" spans="1:5" ht="12.75">
      <c r="A30" s="92">
        <v>30</v>
      </c>
      <c r="B30" s="91" t="s">
        <v>644</v>
      </c>
      <c r="C30" s="95">
        <v>68323</v>
      </c>
      <c r="D30" s="95">
        <v>0</v>
      </c>
      <c r="E30" s="95">
        <v>86153</v>
      </c>
    </row>
    <row r="31" spans="1:5" ht="25.5">
      <c r="A31" s="92">
        <v>31</v>
      </c>
      <c r="B31" s="93" t="s">
        <v>645</v>
      </c>
      <c r="C31" s="94">
        <v>0</v>
      </c>
      <c r="D31" s="94">
        <v>0</v>
      </c>
      <c r="E31" s="94">
        <v>0</v>
      </c>
    </row>
    <row r="32" spans="1:5" ht="25.5">
      <c r="A32" s="92">
        <v>32</v>
      </c>
      <c r="B32" s="93" t="s">
        <v>646</v>
      </c>
      <c r="C32" s="94">
        <v>0</v>
      </c>
      <c r="D32" s="94">
        <v>0</v>
      </c>
      <c r="E32" s="94">
        <v>0</v>
      </c>
    </row>
    <row r="33" spans="1:5" ht="12.75">
      <c r="A33" s="92">
        <v>33</v>
      </c>
      <c r="B33" s="93" t="s">
        <v>439</v>
      </c>
      <c r="C33" s="94">
        <v>3495</v>
      </c>
      <c r="D33" s="94">
        <v>0</v>
      </c>
      <c r="E33" s="94">
        <v>2903</v>
      </c>
    </row>
    <row r="34" spans="1:5" ht="12.75">
      <c r="A34" s="92">
        <v>34</v>
      </c>
      <c r="B34" s="93" t="s">
        <v>440</v>
      </c>
      <c r="C34" s="94">
        <v>0</v>
      </c>
      <c r="D34" s="94">
        <v>0</v>
      </c>
      <c r="E34" s="94">
        <v>0</v>
      </c>
    </row>
    <row r="35" spans="1:5" ht="12.75">
      <c r="A35" s="92">
        <v>35</v>
      </c>
      <c r="B35" s="93" t="s">
        <v>441</v>
      </c>
      <c r="C35" s="94">
        <v>0</v>
      </c>
      <c r="D35" s="94">
        <v>0</v>
      </c>
      <c r="E35" s="94">
        <v>0</v>
      </c>
    </row>
    <row r="36" spans="1:5" ht="12.75">
      <c r="A36" s="92">
        <v>36</v>
      </c>
      <c r="B36" s="93" t="s">
        <v>647</v>
      </c>
      <c r="C36" s="94">
        <v>636</v>
      </c>
      <c r="D36" s="94">
        <v>0</v>
      </c>
      <c r="E36" s="94">
        <v>487</v>
      </c>
    </row>
    <row r="37" spans="1:5" ht="25.5">
      <c r="A37" s="92">
        <v>37</v>
      </c>
      <c r="B37" s="93" t="s">
        <v>442</v>
      </c>
      <c r="C37" s="94">
        <v>636</v>
      </c>
      <c r="D37" s="94">
        <v>0</v>
      </c>
      <c r="E37" s="94">
        <v>487</v>
      </c>
    </row>
    <row r="38" spans="1:5" ht="12.75">
      <c r="A38" s="92">
        <v>38</v>
      </c>
      <c r="B38" s="93" t="s">
        <v>649</v>
      </c>
      <c r="C38" s="94">
        <v>0</v>
      </c>
      <c r="D38" s="94">
        <v>0</v>
      </c>
      <c r="E38" s="94">
        <v>0</v>
      </c>
    </row>
    <row r="39" spans="1:5" ht="12.75">
      <c r="A39" s="92">
        <v>39</v>
      </c>
      <c r="B39" s="93" t="s">
        <v>648</v>
      </c>
      <c r="C39" s="94">
        <v>0</v>
      </c>
      <c r="D39" s="94">
        <v>0</v>
      </c>
      <c r="E39" s="94">
        <v>0</v>
      </c>
    </row>
    <row r="40" spans="1:5" ht="12.75">
      <c r="A40" s="92">
        <v>40</v>
      </c>
      <c r="B40" s="91" t="s">
        <v>650</v>
      </c>
      <c r="C40" s="95">
        <v>4131</v>
      </c>
      <c r="D40" s="95">
        <v>0</v>
      </c>
      <c r="E40" s="95">
        <v>3390</v>
      </c>
    </row>
    <row r="41" spans="1:5" ht="12.75">
      <c r="A41" s="92">
        <v>41</v>
      </c>
      <c r="B41" s="91" t="s">
        <v>651</v>
      </c>
      <c r="C41" s="95">
        <v>0</v>
      </c>
      <c r="D41" s="95">
        <v>0</v>
      </c>
      <c r="E41" s="95">
        <v>0</v>
      </c>
    </row>
    <row r="42" spans="1:5" ht="12.75">
      <c r="A42" s="92">
        <v>42</v>
      </c>
      <c r="B42" s="93" t="s">
        <v>652</v>
      </c>
      <c r="C42" s="94">
        <v>0</v>
      </c>
      <c r="D42" s="94">
        <v>0</v>
      </c>
      <c r="E42" s="94">
        <v>11</v>
      </c>
    </row>
    <row r="43" spans="1:5" ht="12.75">
      <c r="A43" s="92">
        <v>43</v>
      </c>
      <c r="B43" s="91" t="s">
        <v>653</v>
      </c>
      <c r="C43" s="95">
        <v>0</v>
      </c>
      <c r="D43" s="95">
        <v>0</v>
      </c>
      <c r="E43" s="95">
        <v>11</v>
      </c>
    </row>
    <row r="44" spans="1:5" ht="12.75">
      <c r="A44" s="92">
        <v>44</v>
      </c>
      <c r="B44" s="91" t="s">
        <v>654</v>
      </c>
      <c r="C44" s="95">
        <v>4131</v>
      </c>
      <c r="D44" s="95">
        <v>0</v>
      </c>
      <c r="E44" s="95">
        <v>3401</v>
      </c>
    </row>
    <row r="45" spans="1:5" ht="12.75">
      <c r="A45" s="92">
        <v>45</v>
      </c>
      <c r="B45" s="91" t="s">
        <v>447</v>
      </c>
      <c r="C45" s="95">
        <v>0</v>
      </c>
      <c r="D45" s="95">
        <v>0</v>
      </c>
      <c r="E45" s="95">
        <v>902</v>
      </c>
    </row>
    <row r="46" spans="1:5" ht="12.75">
      <c r="A46" s="92">
        <v>46</v>
      </c>
      <c r="B46" s="91" t="s">
        <v>655</v>
      </c>
      <c r="C46" s="95">
        <v>0</v>
      </c>
      <c r="D46" s="95">
        <v>0</v>
      </c>
      <c r="E46" s="95">
        <v>0</v>
      </c>
    </row>
    <row r="47" spans="1:5" ht="12.75">
      <c r="A47" s="92">
        <v>47</v>
      </c>
      <c r="B47" s="90" t="s">
        <v>656</v>
      </c>
      <c r="C47" s="95">
        <v>644936</v>
      </c>
      <c r="D47" s="95">
        <v>0</v>
      </c>
      <c r="E47" s="95">
        <v>646872</v>
      </c>
    </row>
    <row r="48" spans="1:5" ht="12.75">
      <c r="A48" s="92">
        <v>48</v>
      </c>
      <c r="B48" s="91" t="s">
        <v>451</v>
      </c>
      <c r="C48" s="88"/>
      <c r="D48" s="88"/>
      <c r="E48" s="88"/>
    </row>
    <row r="49" spans="1:5" ht="12.75">
      <c r="A49" s="92">
        <v>49</v>
      </c>
      <c r="B49" s="93" t="s">
        <v>452</v>
      </c>
      <c r="C49" s="94">
        <v>705461</v>
      </c>
      <c r="D49" s="94">
        <v>0</v>
      </c>
      <c r="E49" s="94">
        <v>705461</v>
      </c>
    </row>
    <row r="50" spans="1:5" ht="12.75">
      <c r="A50" s="92">
        <v>50</v>
      </c>
      <c r="B50" s="93" t="s">
        <v>453</v>
      </c>
      <c r="C50" s="94">
        <v>0</v>
      </c>
      <c r="D50" s="94">
        <v>0</v>
      </c>
      <c r="E50" s="94">
        <v>0</v>
      </c>
    </row>
    <row r="51" spans="1:5" ht="12.75">
      <c r="A51" s="92">
        <v>51</v>
      </c>
      <c r="B51" s="93" t="s">
        <v>454</v>
      </c>
      <c r="C51" s="94">
        <v>68323</v>
      </c>
      <c r="D51" s="94">
        <v>0</v>
      </c>
      <c r="E51" s="94">
        <v>68323</v>
      </c>
    </row>
    <row r="52" spans="1:5" ht="12.75">
      <c r="A52" s="92">
        <v>52</v>
      </c>
      <c r="B52" s="93" t="s">
        <v>455</v>
      </c>
      <c r="C52" s="94">
        <v>-130147</v>
      </c>
      <c r="D52" s="94">
        <v>0</v>
      </c>
      <c r="E52" s="94">
        <v>-130147</v>
      </c>
    </row>
    <row r="53" spans="1:5" ht="12.75">
      <c r="A53" s="92">
        <v>53</v>
      </c>
      <c r="B53" s="93" t="s">
        <v>456</v>
      </c>
      <c r="C53" s="94">
        <v>0</v>
      </c>
      <c r="D53" s="94">
        <v>0</v>
      </c>
      <c r="E53" s="94">
        <v>0</v>
      </c>
    </row>
    <row r="54" spans="1:5" ht="12.75">
      <c r="A54" s="92">
        <v>54</v>
      </c>
      <c r="B54" s="93" t="s">
        <v>457</v>
      </c>
      <c r="C54" s="94">
        <v>0</v>
      </c>
      <c r="D54" s="94">
        <v>0</v>
      </c>
      <c r="E54" s="94">
        <v>-2907</v>
      </c>
    </row>
    <row r="55" spans="1:5" ht="12.75">
      <c r="A55" s="92">
        <v>55</v>
      </c>
      <c r="B55" s="91" t="s">
        <v>657</v>
      </c>
      <c r="C55" s="95">
        <v>643637</v>
      </c>
      <c r="D55" s="95">
        <v>0</v>
      </c>
      <c r="E55" s="95">
        <v>640730</v>
      </c>
    </row>
    <row r="56" spans="1:5" ht="12.75">
      <c r="A56" s="92">
        <v>60</v>
      </c>
      <c r="B56" s="93" t="s">
        <v>658</v>
      </c>
      <c r="C56" s="94">
        <v>263</v>
      </c>
      <c r="D56" s="94">
        <v>0</v>
      </c>
      <c r="E56" s="94">
        <v>0</v>
      </c>
    </row>
    <row r="57" spans="1:5" ht="12.75">
      <c r="A57" s="92">
        <v>66</v>
      </c>
      <c r="B57" s="91" t="s">
        <v>659</v>
      </c>
      <c r="C57" s="95">
        <v>263</v>
      </c>
      <c r="D57" s="95">
        <v>0</v>
      </c>
      <c r="E57" s="95">
        <v>0</v>
      </c>
    </row>
    <row r="58" spans="1:5" ht="12.75">
      <c r="A58" s="92">
        <v>67</v>
      </c>
      <c r="B58" s="93" t="s">
        <v>660</v>
      </c>
      <c r="C58" s="94">
        <v>0</v>
      </c>
      <c r="D58" s="94">
        <v>0</v>
      </c>
      <c r="E58" s="94">
        <v>3694</v>
      </c>
    </row>
    <row r="59" spans="1:5" ht="25.5">
      <c r="A59" s="92">
        <v>68</v>
      </c>
      <c r="B59" s="93" t="s">
        <v>458</v>
      </c>
      <c r="C59" s="94">
        <v>0</v>
      </c>
      <c r="D59" s="94">
        <v>0</v>
      </c>
      <c r="E59" s="94">
        <v>3694</v>
      </c>
    </row>
    <row r="60" spans="1:5" ht="12.75">
      <c r="A60" s="92">
        <v>69</v>
      </c>
      <c r="B60" s="91" t="s">
        <v>661</v>
      </c>
      <c r="C60" s="95">
        <v>0</v>
      </c>
      <c r="D60" s="95">
        <v>0</v>
      </c>
      <c r="E60" s="95">
        <v>3694</v>
      </c>
    </row>
    <row r="61" spans="1:5" ht="12.75">
      <c r="A61" s="92">
        <v>70</v>
      </c>
      <c r="B61" s="93" t="s">
        <v>459</v>
      </c>
      <c r="C61" s="94">
        <v>1036</v>
      </c>
      <c r="D61" s="94">
        <v>0</v>
      </c>
      <c r="E61" s="94">
        <v>901</v>
      </c>
    </row>
    <row r="62" spans="1:5" ht="12.75">
      <c r="A62" s="92">
        <v>77</v>
      </c>
      <c r="B62" s="93" t="s">
        <v>662</v>
      </c>
      <c r="C62" s="94">
        <v>1036</v>
      </c>
      <c r="D62" s="94">
        <v>0</v>
      </c>
      <c r="E62" s="94">
        <v>901</v>
      </c>
    </row>
    <row r="63" spans="1:5" ht="12.75">
      <c r="A63" s="92">
        <v>78</v>
      </c>
      <c r="B63" s="91" t="s">
        <v>663</v>
      </c>
      <c r="C63" s="95">
        <v>1299</v>
      </c>
      <c r="D63" s="95">
        <v>0</v>
      </c>
      <c r="E63" s="95">
        <v>4595</v>
      </c>
    </row>
    <row r="64" spans="1:5" ht="12.75">
      <c r="A64" s="92">
        <v>79</v>
      </c>
      <c r="B64" s="91" t="s">
        <v>460</v>
      </c>
      <c r="C64" s="95">
        <v>0</v>
      </c>
      <c r="D64" s="95">
        <v>0</v>
      </c>
      <c r="E64" s="95">
        <v>0</v>
      </c>
    </row>
    <row r="65" spans="1:5" ht="12.75">
      <c r="A65" s="92">
        <v>80</v>
      </c>
      <c r="B65" s="91" t="s">
        <v>461</v>
      </c>
      <c r="C65" s="95">
        <v>0</v>
      </c>
      <c r="D65" s="95">
        <v>0</v>
      </c>
      <c r="E65" s="95">
        <v>0</v>
      </c>
    </row>
    <row r="66" spans="1:5" ht="12.75">
      <c r="A66" s="92">
        <v>81</v>
      </c>
      <c r="B66" s="93" t="s">
        <v>462</v>
      </c>
      <c r="C66" s="94">
        <v>0</v>
      </c>
      <c r="D66" s="94">
        <v>0</v>
      </c>
      <c r="E66" s="94">
        <v>0</v>
      </c>
    </row>
    <row r="67" spans="1:5" ht="12.75">
      <c r="A67" s="92">
        <v>82</v>
      </c>
      <c r="B67" s="93" t="s">
        <v>463</v>
      </c>
      <c r="C67" s="94">
        <v>0</v>
      </c>
      <c r="D67" s="94">
        <v>0</v>
      </c>
      <c r="E67" s="94">
        <v>1547</v>
      </c>
    </row>
    <row r="68" spans="1:5" ht="12.75">
      <c r="A68" s="92">
        <v>83</v>
      </c>
      <c r="B68" s="93" t="s">
        <v>464</v>
      </c>
      <c r="C68" s="94">
        <v>0</v>
      </c>
      <c r="D68" s="94">
        <v>0</v>
      </c>
      <c r="E68" s="94">
        <v>0</v>
      </c>
    </row>
    <row r="69" spans="1:5" ht="12.75">
      <c r="A69" s="92">
        <v>84</v>
      </c>
      <c r="B69" s="91" t="s">
        <v>664</v>
      </c>
      <c r="C69" s="95">
        <v>0</v>
      </c>
      <c r="D69" s="95">
        <v>0</v>
      </c>
      <c r="E69" s="95">
        <v>1547</v>
      </c>
    </row>
    <row r="70" spans="1:5" ht="12.75">
      <c r="A70" s="92">
        <v>85</v>
      </c>
      <c r="B70" s="90" t="s">
        <v>665</v>
      </c>
      <c r="C70" s="95">
        <v>644936</v>
      </c>
      <c r="D70" s="95">
        <v>0</v>
      </c>
      <c r="E70" s="95">
        <v>646872</v>
      </c>
    </row>
  </sheetData>
  <sheetProtection/>
  <mergeCells count="2">
    <mergeCell ref="A1:E1"/>
    <mergeCell ref="A3:A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60" r:id="rId1"/>
  <headerFooter alignWithMargins="0">
    <oddHeader>&amp;LMAGYARPOLÁNY KÖZSÉG
ÖNKORMÁNYZATA&amp;C214. ÉVI ZÁRSZÁMADÁS
MÉRLEG&amp;R5. melléklet a 6/2015. (V. 8.)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view="pageLayout" workbookViewId="0" topLeftCell="A1">
      <selection activeCell="B3" sqref="B3"/>
    </sheetView>
  </sheetViews>
  <sheetFormatPr defaultColWidth="9.00390625" defaultRowHeight="12.75"/>
  <cols>
    <col min="1" max="1" width="10.875" style="87" customWidth="1"/>
    <col min="2" max="2" width="82.00390625" style="87" customWidth="1"/>
    <col min="3" max="3" width="19.125" style="87" customWidth="1"/>
    <col min="4" max="16384" width="9.125" style="87" customWidth="1"/>
  </cols>
  <sheetData>
    <row r="1" spans="1:3" s="120" customFormat="1" ht="25.5" customHeight="1">
      <c r="A1" s="118"/>
      <c r="B1" s="119" t="s">
        <v>614</v>
      </c>
      <c r="C1" s="119" t="s">
        <v>2</v>
      </c>
    </row>
    <row r="2" spans="1:3" ht="25.5" customHeight="1">
      <c r="A2" s="89" t="s">
        <v>352</v>
      </c>
      <c r="B2" s="89" t="s">
        <v>349</v>
      </c>
      <c r="C2" s="89" t="s">
        <v>465</v>
      </c>
    </row>
    <row r="3" spans="1:3" ht="25.5" customHeight="1">
      <c r="A3" s="92" t="s">
        <v>383</v>
      </c>
      <c r="B3" s="93" t="s">
        <v>466</v>
      </c>
      <c r="C3" s="94">
        <v>146896</v>
      </c>
    </row>
    <row r="4" spans="1:3" ht="25.5" customHeight="1">
      <c r="A4" s="92" t="s">
        <v>385</v>
      </c>
      <c r="B4" s="93" t="s">
        <v>467</v>
      </c>
      <c r="C4" s="94">
        <v>69426</v>
      </c>
    </row>
    <row r="5" spans="1:3" ht="25.5" customHeight="1">
      <c r="A5" s="90" t="s">
        <v>387</v>
      </c>
      <c r="B5" s="91" t="s">
        <v>468</v>
      </c>
      <c r="C5" s="95">
        <v>77470</v>
      </c>
    </row>
    <row r="6" spans="1:3" ht="25.5" customHeight="1">
      <c r="A6" s="92" t="s">
        <v>389</v>
      </c>
      <c r="B6" s="93" t="s">
        <v>469</v>
      </c>
      <c r="C6" s="94">
        <v>72017</v>
      </c>
    </row>
    <row r="7" spans="1:3" ht="25.5" customHeight="1">
      <c r="A7" s="92" t="s">
        <v>390</v>
      </c>
      <c r="B7" s="93" t="s">
        <v>470</v>
      </c>
      <c r="C7" s="94">
        <v>62569</v>
      </c>
    </row>
    <row r="8" spans="1:3" ht="25.5" customHeight="1">
      <c r="A8" s="90" t="s">
        <v>392</v>
      </c>
      <c r="B8" s="91" t="s">
        <v>471</v>
      </c>
      <c r="C8" s="95">
        <v>9448</v>
      </c>
    </row>
    <row r="9" spans="1:3" ht="25.5" customHeight="1">
      <c r="A9" s="90" t="s">
        <v>394</v>
      </c>
      <c r="B9" s="91" t="s">
        <v>472</v>
      </c>
      <c r="C9" s="95">
        <v>86918</v>
      </c>
    </row>
    <row r="10" spans="1:3" ht="25.5" customHeight="1">
      <c r="A10" s="92" t="s">
        <v>396</v>
      </c>
      <c r="B10" s="93" t="s">
        <v>473</v>
      </c>
      <c r="C10" s="94">
        <v>0</v>
      </c>
    </row>
    <row r="11" spans="1:3" ht="25.5" customHeight="1">
      <c r="A11" s="92" t="s">
        <v>398</v>
      </c>
      <c r="B11" s="93" t="s">
        <v>474</v>
      </c>
      <c r="C11" s="94">
        <v>0</v>
      </c>
    </row>
    <row r="12" spans="1:3" ht="25.5" customHeight="1">
      <c r="A12" s="90" t="s">
        <v>400</v>
      </c>
      <c r="B12" s="91" t="s">
        <v>475</v>
      </c>
      <c r="C12" s="95">
        <v>0</v>
      </c>
    </row>
    <row r="13" spans="1:3" ht="25.5" customHeight="1">
      <c r="A13" s="92" t="s">
        <v>401</v>
      </c>
      <c r="B13" s="93" t="s">
        <v>476</v>
      </c>
      <c r="C13" s="94">
        <v>0</v>
      </c>
    </row>
    <row r="14" spans="1:3" ht="25.5" customHeight="1">
      <c r="A14" s="92" t="s">
        <v>402</v>
      </c>
      <c r="B14" s="93" t="s">
        <v>477</v>
      </c>
      <c r="C14" s="94">
        <v>0</v>
      </c>
    </row>
    <row r="15" spans="1:3" ht="25.5" customHeight="1">
      <c r="A15" s="90" t="s">
        <v>403</v>
      </c>
      <c r="B15" s="91" t="s">
        <v>478</v>
      </c>
      <c r="C15" s="95">
        <v>0</v>
      </c>
    </row>
    <row r="16" spans="1:3" ht="25.5" customHeight="1">
      <c r="A16" s="90" t="s">
        <v>404</v>
      </c>
      <c r="B16" s="91" t="s">
        <v>479</v>
      </c>
      <c r="C16" s="95">
        <v>0</v>
      </c>
    </row>
    <row r="17" spans="1:3" ht="25.5" customHeight="1">
      <c r="A17" s="90" t="s">
        <v>405</v>
      </c>
      <c r="B17" s="91" t="s">
        <v>480</v>
      </c>
      <c r="C17" s="95">
        <v>86918</v>
      </c>
    </row>
    <row r="18" spans="1:3" ht="25.5" customHeight="1">
      <c r="A18" s="90" t="s">
        <v>406</v>
      </c>
      <c r="B18" s="91" t="s">
        <v>481</v>
      </c>
      <c r="C18" s="95">
        <v>0</v>
      </c>
    </row>
    <row r="19" spans="1:3" ht="25.5" customHeight="1">
      <c r="A19" s="90" t="s">
        <v>407</v>
      </c>
      <c r="B19" s="91" t="s">
        <v>482</v>
      </c>
      <c r="C19" s="95">
        <v>86918</v>
      </c>
    </row>
    <row r="20" spans="1:3" ht="25.5" customHeight="1">
      <c r="A20" s="90" t="s">
        <v>409</v>
      </c>
      <c r="B20" s="91" t="s">
        <v>483</v>
      </c>
      <c r="C20" s="95">
        <v>0</v>
      </c>
    </row>
    <row r="21" spans="1:3" ht="25.5" customHeight="1">
      <c r="A21" s="90" t="s">
        <v>410</v>
      </c>
      <c r="B21" s="91" t="s">
        <v>484</v>
      </c>
      <c r="C21" s="95"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scale="81" r:id="rId1"/>
  <headerFooter alignWithMargins="0">
    <oddHeader>&amp;LMAGYARPOLÁNY KÖZSÉG
ÖNKORMÁNYZATA&amp;C2014. ÉVI ZÁRSZÁMADÁS
MARADVÁNY KIMUTATÁS&amp;R6. melléklet a 6/2015. (V. 8.)
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43"/>
  <sheetViews>
    <sheetView view="pageLayout" workbookViewId="0" topLeftCell="A1">
      <selection activeCell="D6" sqref="D6"/>
    </sheetView>
  </sheetViews>
  <sheetFormatPr defaultColWidth="9.00390625" defaultRowHeight="12.75"/>
  <cols>
    <col min="1" max="1" width="11.00390625" style="87" customWidth="1"/>
    <col min="2" max="2" width="82.00390625" style="87" customWidth="1"/>
    <col min="3" max="5" width="19.125" style="87" customWidth="1"/>
    <col min="6" max="16384" width="9.125" style="87" customWidth="1"/>
  </cols>
  <sheetData>
    <row r="1" spans="1:5" ht="22.5" customHeight="1">
      <c r="A1" s="121"/>
      <c r="B1" s="119" t="s">
        <v>614</v>
      </c>
      <c r="C1" s="119" t="s">
        <v>2</v>
      </c>
      <c r="D1" s="119" t="s">
        <v>3</v>
      </c>
      <c r="E1" s="119" t="s">
        <v>4</v>
      </c>
    </row>
    <row r="2" spans="1:5" ht="22.5" customHeight="1">
      <c r="A2" s="89" t="s">
        <v>352</v>
      </c>
      <c r="B2" s="89" t="s">
        <v>349</v>
      </c>
      <c r="C2" s="89" t="s">
        <v>379</v>
      </c>
      <c r="D2" s="89" t="s">
        <v>380</v>
      </c>
      <c r="E2" s="89" t="s">
        <v>381</v>
      </c>
    </row>
    <row r="3" spans="1:5" ht="22.5" customHeight="1">
      <c r="A3" s="92">
        <v>1</v>
      </c>
      <c r="B3" s="93" t="s">
        <v>485</v>
      </c>
      <c r="C3" s="94">
        <v>0</v>
      </c>
      <c r="D3" s="94">
        <v>0</v>
      </c>
      <c r="E3" s="94">
        <v>22810</v>
      </c>
    </row>
    <row r="4" spans="1:5" ht="22.5" customHeight="1">
      <c r="A4" s="92">
        <v>2</v>
      </c>
      <c r="B4" s="93" t="s">
        <v>486</v>
      </c>
      <c r="C4" s="94">
        <v>0</v>
      </c>
      <c r="D4" s="94">
        <v>0</v>
      </c>
      <c r="E4" s="94">
        <v>9618</v>
      </c>
    </row>
    <row r="5" spans="1:5" ht="22.5" customHeight="1">
      <c r="A5" s="92">
        <v>3</v>
      </c>
      <c r="B5" s="93" t="s">
        <v>487</v>
      </c>
      <c r="C5" s="94">
        <v>0</v>
      </c>
      <c r="D5" s="94">
        <v>0</v>
      </c>
      <c r="E5" s="94">
        <v>6027</v>
      </c>
    </row>
    <row r="6" spans="1:5" ht="22.5" customHeight="1">
      <c r="A6" s="92">
        <v>4</v>
      </c>
      <c r="B6" s="91" t="s">
        <v>488</v>
      </c>
      <c r="C6" s="94">
        <v>0</v>
      </c>
      <c r="D6" s="94">
        <v>0</v>
      </c>
      <c r="E6" s="95">
        <v>38455</v>
      </c>
    </row>
    <row r="7" spans="1:5" ht="22.5" customHeight="1">
      <c r="A7" s="92">
        <v>5</v>
      </c>
      <c r="B7" s="93" t="s">
        <v>489</v>
      </c>
      <c r="C7" s="94">
        <v>0</v>
      </c>
      <c r="D7" s="94">
        <v>0</v>
      </c>
      <c r="E7" s="94">
        <v>0</v>
      </c>
    </row>
    <row r="8" spans="1:5" ht="22.5" customHeight="1">
      <c r="A8" s="92">
        <v>6</v>
      </c>
      <c r="B8" s="93" t="s">
        <v>490</v>
      </c>
      <c r="C8" s="94">
        <v>0</v>
      </c>
      <c r="D8" s="94">
        <v>0</v>
      </c>
      <c r="E8" s="94">
        <v>0</v>
      </c>
    </row>
    <row r="9" spans="1:5" ht="22.5" customHeight="1">
      <c r="A9" s="92">
        <v>7</v>
      </c>
      <c r="B9" s="91" t="s">
        <v>491</v>
      </c>
      <c r="C9" s="94">
        <v>0</v>
      </c>
      <c r="D9" s="94">
        <v>0</v>
      </c>
      <c r="E9" s="95">
        <v>0</v>
      </c>
    </row>
    <row r="10" spans="1:5" ht="22.5" customHeight="1">
      <c r="A10" s="92">
        <v>8</v>
      </c>
      <c r="B10" s="93" t="s">
        <v>492</v>
      </c>
      <c r="C10" s="94">
        <v>0</v>
      </c>
      <c r="D10" s="94">
        <v>0</v>
      </c>
      <c r="E10" s="94">
        <v>95350</v>
      </c>
    </row>
    <row r="11" spans="1:5" ht="22.5" customHeight="1">
      <c r="A11" s="92">
        <v>9</v>
      </c>
      <c r="B11" s="93" t="s">
        <v>493</v>
      </c>
      <c r="C11" s="94">
        <v>0</v>
      </c>
      <c r="D11" s="94">
        <v>0</v>
      </c>
      <c r="E11" s="94">
        <v>9104</v>
      </c>
    </row>
    <row r="12" spans="1:5" ht="22.5" customHeight="1">
      <c r="A12" s="92">
        <v>10</v>
      </c>
      <c r="B12" s="93" t="s">
        <v>494</v>
      </c>
      <c r="C12" s="94">
        <v>0</v>
      </c>
      <c r="D12" s="94">
        <v>0</v>
      </c>
      <c r="E12" s="94">
        <v>831</v>
      </c>
    </row>
    <row r="13" spans="1:5" ht="22.5" customHeight="1">
      <c r="A13" s="92">
        <v>11</v>
      </c>
      <c r="B13" s="91" t="s">
        <v>495</v>
      </c>
      <c r="C13" s="94">
        <v>0</v>
      </c>
      <c r="D13" s="94">
        <v>0</v>
      </c>
      <c r="E13" s="95">
        <v>105285</v>
      </c>
    </row>
    <row r="14" spans="1:5" ht="22.5" customHeight="1">
      <c r="A14" s="92">
        <v>12</v>
      </c>
      <c r="B14" s="93" t="s">
        <v>496</v>
      </c>
      <c r="C14" s="94">
        <v>0</v>
      </c>
      <c r="D14" s="94">
        <v>0</v>
      </c>
      <c r="E14" s="94">
        <v>5776</v>
      </c>
    </row>
    <row r="15" spans="1:5" ht="22.5" customHeight="1">
      <c r="A15" s="92">
        <v>13</v>
      </c>
      <c r="B15" s="93" t="s">
        <v>497</v>
      </c>
      <c r="C15" s="94">
        <v>0</v>
      </c>
      <c r="D15" s="94">
        <v>0</v>
      </c>
      <c r="E15" s="94">
        <v>22505</v>
      </c>
    </row>
    <row r="16" spans="1:5" ht="22.5" customHeight="1">
      <c r="A16" s="92">
        <v>14</v>
      </c>
      <c r="B16" s="93" t="s">
        <v>498</v>
      </c>
      <c r="C16" s="94">
        <v>0</v>
      </c>
      <c r="D16" s="94">
        <v>0</v>
      </c>
      <c r="E16" s="94">
        <v>0</v>
      </c>
    </row>
    <row r="17" spans="1:5" ht="22.5" customHeight="1">
      <c r="A17" s="92">
        <v>15</v>
      </c>
      <c r="B17" s="93" t="s">
        <v>499</v>
      </c>
      <c r="C17" s="94">
        <v>0</v>
      </c>
      <c r="D17" s="94">
        <v>0</v>
      </c>
      <c r="E17" s="94">
        <v>0</v>
      </c>
    </row>
    <row r="18" spans="1:5" ht="22.5" customHeight="1">
      <c r="A18" s="92">
        <v>16</v>
      </c>
      <c r="B18" s="91" t="s">
        <v>500</v>
      </c>
      <c r="C18" s="94">
        <v>0</v>
      </c>
      <c r="D18" s="94">
        <v>0</v>
      </c>
      <c r="E18" s="95">
        <v>28281</v>
      </c>
    </row>
    <row r="19" spans="1:5" ht="22.5" customHeight="1">
      <c r="A19" s="92">
        <v>17</v>
      </c>
      <c r="B19" s="93" t="s">
        <v>501</v>
      </c>
      <c r="C19" s="94">
        <v>0</v>
      </c>
      <c r="D19" s="94">
        <v>0</v>
      </c>
      <c r="E19" s="94">
        <v>9549</v>
      </c>
    </row>
    <row r="20" spans="1:5" ht="22.5" customHeight="1">
      <c r="A20" s="92">
        <v>18</v>
      </c>
      <c r="B20" s="93" t="s">
        <v>502</v>
      </c>
      <c r="C20" s="94">
        <v>0</v>
      </c>
      <c r="D20" s="94">
        <v>0</v>
      </c>
      <c r="E20" s="94">
        <v>8144</v>
      </c>
    </row>
    <row r="21" spans="1:5" ht="22.5" customHeight="1">
      <c r="A21" s="92">
        <v>19</v>
      </c>
      <c r="B21" s="93" t="s">
        <v>503</v>
      </c>
      <c r="C21" s="94">
        <v>0</v>
      </c>
      <c r="D21" s="94">
        <v>0</v>
      </c>
      <c r="E21" s="94">
        <v>3986</v>
      </c>
    </row>
    <row r="22" spans="1:5" ht="22.5" customHeight="1">
      <c r="A22" s="92">
        <v>20</v>
      </c>
      <c r="B22" s="91" t="s">
        <v>504</v>
      </c>
      <c r="C22" s="94">
        <v>0</v>
      </c>
      <c r="D22" s="94">
        <v>0</v>
      </c>
      <c r="E22" s="95">
        <v>21679</v>
      </c>
    </row>
    <row r="23" spans="1:5" ht="22.5" customHeight="1">
      <c r="A23" s="92">
        <v>21</v>
      </c>
      <c r="B23" s="91" t="s">
        <v>505</v>
      </c>
      <c r="C23" s="94">
        <v>0</v>
      </c>
      <c r="D23" s="94">
        <v>0</v>
      </c>
      <c r="E23" s="95">
        <v>17314</v>
      </c>
    </row>
    <row r="24" spans="1:5" ht="22.5" customHeight="1">
      <c r="A24" s="92">
        <v>22</v>
      </c>
      <c r="B24" s="91" t="s">
        <v>506</v>
      </c>
      <c r="C24" s="94">
        <v>0</v>
      </c>
      <c r="D24" s="94">
        <v>0</v>
      </c>
      <c r="E24" s="95">
        <v>82335</v>
      </c>
    </row>
    <row r="25" spans="1:5" ht="22.5" customHeight="1">
      <c r="A25" s="92">
        <v>23</v>
      </c>
      <c r="B25" s="91" t="s">
        <v>507</v>
      </c>
      <c r="C25" s="94">
        <v>0</v>
      </c>
      <c r="D25" s="94">
        <v>0</v>
      </c>
      <c r="E25" s="95">
        <v>-5869</v>
      </c>
    </row>
    <row r="26" spans="1:5" ht="22.5" customHeight="1">
      <c r="A26" s="92">
        <v>24</v>
      </c>
      <c r="B26" s="93" t="s">
        <v>508</v>
      </c>
      <c r="C26" s="94">
        <v>0</v>
      </c>
      <c r="D26" s="94">
        <v>0</v>
      </c>
      <c r="E26" s="94">
        <v>0</v>
      </c>
    </row>
    <row r="27" spans="1:5" ht="22.5" customHeight="1">
      <c r="A27" s="92">
        <v>25</v>
      </c>
      <c r="B27" s="93" t="s">
        <v>509</v>
      </c>
      <c r="C27" s="94">
        <v>0</v>
      </c>
      <c r="D27" s="94">
        <v>0</v>
      </c>
      <c r="E27" s="94">
        <v>36</v>
      </c>
    </row>
    <row r="28" spans="1:5" ht="22.5" customHeight="1">
      <c r="A28" s="92">
        <v>26</v>
      </c>
      <c r="B28" s="93" t="s">
        <v>510</v>
      </c>
      <c r="C28" s="94">
        <v>0</v>
      </c>
      <c r="D28" s="94">
        <v>0</v>
      </c>
      <c r="E28" s="94">
        <v>1296</v>
      </c>
    </row>
    <row r="29" spans="1:5" ht="22.5" customHeight="1">
      <c r="A29" s="92">
        <v>27</v>
      </c>
      <c r="B29" s="93" t="s">
        <v>511</v>
      </c>
      <c r="C29" s="94">
        <v>0</v>
      </c>
      <c r="D29" s="94">
        <v>0</v>
      </c>
      <c r="E29" s="94">
        <v>0</v>
      </c>
    </row>
    <row r="30" spans="1:5" ht="22.5" customHeight="1">
      <c r="A30" s="92">
        <v>28</v>
      </c>
      <c r="B30" s="91" t="s">
        <v>512</v>
      </c>
      <c r="C30" s="94">
        <v>0</v>
      </c>
      <c r="D30" s="94">
        <v>0</v>
      </c>
      <c r="E30" s="95">
        <v>1332</v>
      </c>
    </row>
    <row r="31" spans="1:5" ht="22.5" customHeight="1">
      <c r="A31" s="92">
        <v>29</v>
      </c>
      <c r="B31" s="93" t="s">
        <v>513</v>
      </c>
      <c r="C31" s="94">
        <v>0</v>
      </c>
      <c r="D31" s="94">
        <v>0</v>
      </c>
      <c r="E31" s="94">
        <v>0</v>
      </c>
    </row>
    <row r="32" spans="1:5" ht="22.5" customHeight="1">
      <c r="A32" s="92">
        <v>30</v>
      </c>
      <c r="B32" s="93" t="s">
        <v>514</v>
      </c>
      <c r="C32" s="94">
        <v>0</v>
      </c>
      <c r="D32" s="94">
        <v>0</v>
      </c>
      <c r="E32" s="94">
        <v>0</v>
      </c>
    </row>
    <row r="33" spans="1:5" ht="22.5" customHeight="1">
      <c r="A33" s="92">
        <v>31</v>
      </c>
      <c r="B33" s="93" t="s">
        <v>515</v>
      </c>
      <c r="C33" s="94">
        <v>0</v>
      </c>
      <c r="D33" s="94">
        <v>0</v>
      </c>
      <c r="E33" s="94">
        <v>0</v>
      </c>
    </row>
    <row r="34" spans="1:5" ht="22.5" customHeight="1">
      <c r="A34" s="92">
        <v>32</v>
      </c>
      <c r="B34" s="93" t="s">
        <v>516</v>
      </c>
      <c r="C34" s="94">
        <v>0</v>
      </c>
      <c r="D34" s="94">
        <v>0</v>
      </c>
      <c r="E34" s="94">
        <v>0</v>
      </c>
    </row>
    <row r="35" spans="1:5" ht="22.5" customHeight="1">
      <c r="A35" s="92">
        <v>33</v>
      </c>
      <c r="B35" s="91" t="s">
        <v>517</v>
      </c>
      <c r="C35" s="94">
        <v>0</v>
      </c>
      <c r="D35" s="94">
        <v>0</v>
      </c>
      <c r="E35" s="95">
        <v>0</v>
      </c>
    </row>
    <row r="36" spans="1:5" ht="22.5" customHeight="1">
      <c r="A36" s="92">
        <v>34</v>
      </c>
      <c r="B36" s="91" t="s">
        <v>518</v>
      </c>
      <c r="C36" s="94">
        <v>0</v>
      </c>
      <c r="D36" s="94">
        <v>0</v>
      </c>
      <c r="E36" s="95">
        <v>1332</v>
      </c>
    </row>
    <row r="37" spans="1:5" ht="22.5" customHeight="1">
      <c r="A37" s="92">
        <v>35</v>
      </c>
      <c r="B37" s="91" t="s">
        <v>519</v>
      </c>
      <c r="C37" s="94">
        <v>0</v>
      </c>
      <c r="D37" s="94">
        <v>0</v>
      </c>
      <c r="E37" s="95">
        <v>-4537</v>
      </c>
    </row>
    <row r="38" spans="1:5" ht="22.5" customHeight="1">
      <c r="A38" s="92">
        <v>36</v>
      </c>
      <c r="B38" s="93" t="s">
        <v>520</v>
      </c>
      <c r="C38" s="94">
        <v>0</v>
      </c>
      <c r="D38" s="94">
        <v>0</v>
      </c>
      <c r="E38" s="94">
        <v>1630</v>
      </c>
    </row>
    <row r="39" spans="1:5" ht="22.5" customHeight="1">
      <c r="A39" s="92">
        <v>37</v>
      </c>
      <c r="B39" s="93" t="s">
        <v>521</v>
      </c>
      <c r="C39" s="94">
        <v>0</v>
      </c>
      <c r="D39" s="94">
        <v>0</v>
      </c>
      <c r="E39" s="94">
        <v>0</v>
      </c>
    </row>
    <row r="40" spans="1:5" ht="22.5" customHeight="1">
      <c r="A40" s="92">
        <v>38</v>
      </c>
      <c r="B40" s="91" t="s">
        <v>522</v>
      </c>
      <c r="C40" s="94">
        <v>0</v>
      </c>
      <c r="D40" s="94">
        <v>0</v>
      </c>
      <c r="E40" s="95">
        <v>1630</v>
      </c>
    </row>
    <row r="41" spans="1:5" ht="22.5" customHeight="1">
      <c r="A41" s="92">
        <v>39</v>
      </c>
      <c r="B41" s="91" t="s">
        <v>523</v>
      </c>
      <c r="C41" s="94">
        <v>0</v>
      </c>
      <c r="D41" s="94">
        <v>0</v>
      </c>
      <c r="E41" s="95">
        <v>0</v>
      </c>
    </row>
    <row r="42" spans="1:5" ht="22.5" customHeight="1">
      <c r="A42" s="92">
        <v>40</v>
      </c>
      <c r="B42" s="91" t="s">
        <v>524</v>
      </c>
      <c r="C42" s="94">
        <v>0</v>
      </c>
      <c r="D42" s="94">
        <v>0</v>
      </c>
      <c r="E42" s="95">
        <v>1630</v>
      </c>
    </row>
    <row r="43" spans="1:5" ht="22.5" customHeight="1">
      <c r="A43" s="92">
        <v>41</v>
      </c>
      <c r="B43" s="91" t="s">
        <v>525</v>
      </c>
      <c r="C43" s="94">
        <v>0</v>
      </c>
      <c r="D43" s="94">
        <v>0</v>
      </c>
      <c r="E43" s="95">
        <v>-2907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scale="60" r:id="rId1"/>
  <headerFooter alignWithMargins="0">
    <oddHeader>&amp;LMAGYARPOLÁNY KÖZSÉG
ÖNKORMÁNYZATA&amp;C2014. ÉVI ZÁRSZÁMADÁS
EREDMÉNY KIMUTATÁS&amp;R7. melléklet a 6/2015. (V. 8.)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view="pageLayout" workbookViewId="0" topLeftCell="A1">
      <selection activeCell="C3" sqref="C3"/>
    </sheetView>
  </sheetViews>
  <sheetFormatPr defaultColWidth="9.00390625" defaultRowHeight="12.75"/>
  <cols>
    <col min="2" max="2" width="61.625" style="0" customWidth="1"/>
    <col min="3" max="3" width="21.75390625" style="0" customWidth="1"/>
  </cols>
  <sheetData>
    <row r="1" spans="1:3" ht="15.75">
      <c r="A1" s="97"/>
      <c r="B1" s="98"/>
      <c r="C1" s="99" t="s">
        <v>351</v>
      </c>
    </row>
    <row r="2" spans="1:3" ht="36" customHeight="1">
      <c r="A2" s="100"/>
      <c r="B2" s="100" t="s">
        <v>1</v>
      </c>
      <c r="C2" s="100" t="s">
        <v>2</v>
      </c>
    </row>
    <row r="3" spans="1:3" ht="36" customHeight="1">
      <c r="A3" s="100"/>
      <c r="B3" s="100" t="s">
        <v>349</v>
      </c>
      <c r="C3" s="100" t="s">
        <v>465</v>
      </c>
    </row>
    <row r="4" spans="1:3" ht="36" customHeight="1">
      <c r="A4" s="101" t="s">
        <v>383</v>
      </c>
      <c r="B4" s="102" t="s">
        <v>632</v>
      </c>
      <c r="C4" s="103">
        <v>68323</v>
      </c>
    </row>
    <row r="5" spans="1:3" ht="36" customHeight="1">
      <c r="A5" s="101" t="s">
        <v>385</v>
      </c>
      <c r="B5" s="102" t="s">
        <v>603</v>
      </c>
      <c r="C5" s="103">
        <v>0</v>
      </c>
    </row>
    <row r="6" spans="1:3" ht="36" customHeight="1">
      <c r="A6" s="104" t="s">
        <v>387</v>
      </c>
      <c r="B6" s="105" t="s">
        <v>604</v>
      </c>
      <c r="C6" s="106">
        <v>0</v>
      </c>
    </row>
    <row r="7" spans="1:3" ht="36" customHeight="1">
      <c r="A7" s="104" t="s">
        <v>389</v>
      </c>
      <c r="B7" s="105" t="s">
        <v>605</v>
      </c>
      <c r="C7" s="106">
        <v>0</v>
      </c>
    </row>
    <row r="8" spans="1:3" ht="36" customHeight="1">
      <c r="A8" s="101" t="s">
        <v>390</v>
      </c>
      <c r="B8" s="102" t="s">
        <v>606</v>
      </c>
      <c r="C8" s="103">
        <f>SUM(C4:C7)</f>
        <v>68323</v>
      </c>
    </row>
    <row r="9" spans="1:3" ht="36" customHeight="1">
      <c r="A9" s="101" t="s">
        <v>392</v>
      </c>
      <c r="B9" s="102" t="s">
        <v>615</v>
      </c>
      <c r="C9" s="103">
        <v>150739</v>
      </c>
    </row>
    <row r="10" spans="1:3" ht="36" customHeight="1">
      <c r="A10" s="101" t="s">
        <v>394</v>
      </c>
      <c r="B10" s="102" t="s">
        <v>616</v>
      </c>
      <c r="C10" s="103">
        <v>132909</v>
      </c>
    </row>
    <row r="11" spans="1:3" ht="36" customHeight="1">
      <c r="A11" s="104" t="s">
        <v>396</v>
      </c>
      <c r="B11" s="105" t="s">
        <v>607</v>
      </c>
      <c r="C11" s="106">
        <f>SUM(C8+C9-C10)</f>
        <v>86153</v>
      </c>
    </row>
    <row r="12" spans="1:3" ht="36" customHeight="1">
      <c r="A12" s="104" t="s">
        <v>398</v>
      </c>
      <c r="B12" s="105" t="s">
        <v>608</v>
      </c>
      <c r="C12" s="106">
        <v>0</v>
      </c>
    </row>
    <row r="13" spans="1:3" ht="36" customHeight="1">
      <c r="A13" s="104" t="s">
        <v>400</v>
      </c>
      <c r="B13" s="105" t="s">
        <v>609</v>
      </c>
      <c r="C13" s="106">
        <v>0</v>
      </c>
    </row>
    <row r="14" spans="1:3" ht="36" customHeight="1">
      <c r="A14" s="104" t="s">
        <v>401</v>
      </c>
      <c r="B14" s="105" t="s">
        <v>610</v>
      </c>
      <c r="C14" s="106">
        <v>0</v>
      </c>
    </row>
    <row r="15" spans="1:3" ht="36" customHeight="1">
      <c r="A15" s="101" t="s">
        <v>402</v>
      </c>
      <c r="B15" s="102" t="s">
        <v>611</v>
      </c>
      <c r="C15" s="103">
        <f>SUM(C11:C14)</f>
        <v>86153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headerFooter>
    <oddHeader>&amp;LMAGYARPOLÁNY KÖZSÉG
 ÖNKORMÁNYZATA&amp;C2014. ÉVI ZÁRSZÁMADÁS
 PÉNZESZKÖZ  VÁLTOZÁS BEMUTÁSA&amp;R8. melléklet a 6/2015. (V. 8.)
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view="pageLayout" workbookViewId="0" topLeftCell="A1">
      <selection activeCell="B4" sqref="B4"/>
    </sheetView>
  </sheetViews>
  <sheetFormatPr defaultColWidth="9.00390625" defaultRowHeight="12.75"/>
  <cols>
    <col min="1" max="1" width="10.25390625" style="6" customWidth="1"/>
    <col min="2" max="2" width="82.00390625" style="6" customWidth="1"/>
    <col min="3" max="5" width="19.125" style="6" customWidth="1"/>
    <col min="6" max="16384" width="9.125" style="6" customWidth="1"/>
  </cols>
  <sheetData>
    <row r="1" spans="1:5" s="117" customFormat="1" ht="32.25" customHeight="1">
      <c r="A1" s="116"/>
      <c r="B1" s="116" t="s">
        <v>1</v>
      </c>
      <c r="C1" s="116" t="s">
        <v>2</v>
      </c>
      <c r="D1" s="116" t="s">
        <v>3</v>
      </c>
      <c r="E1" s="116" t="s">
        <v>4</v>
      </c>
    </row>
    <row r="2" spans="1:5" ht="30">
      <c r="A2" s="100" t="s">
        <v>352</v>
      </c>
      <c r="B2" s="100" t="s">
        <v>349</v>
      </c>
      <c r="C2" s="100" t="s">
        <v>526</v>
      </c>
      <c r="D2" s="100" t="s">
        <v>527</v>
      </c>
      <c r="E2" s="100" t="s">
        <v>528</v>
      </c>
    </row>
    <row r="3" spans="1:5" ht="24" customHeight="1">
      <c r="A3" s="110" t="s">
        <v>383</v>
      </c>
      <c r="B3" s="111" t="s">
        <v>529</v>
      </c>
      <c r="C3" s="112">
        <v>66</v>
      </c>
      <c r="D3" s="112">
        <v>0</v>
      </c>
      <c r="E3" s="112">
        <v>66</v>
      </c>
    </row>
    <row r="4" spans="1:5" ht="24" customHeight="1">
      <c r="A4" s="110" t="s">
        <v>385</v>
      </c>
      <c r="B4" s="111" t="s">
        <v>530</v>
      </c>
      <c r="C4" s="112">
        <v>553970</v>
      </c>
      <c r="D4" s="112">
        <v>0</v>
      </c>
      <c r="E4" s="112">
        <v>553970</v>
      </c>
    </row>
    <row r="5" spans="1:5" ht="24" customHeight="1">
      <c r="A5" s="110" t="s">
        <v>387</v>
      </c>
      <c r="B5" s="111" t="s">
        <v>531</v>
      </c>
      <c r="C5" s="112">
        <v>2400</v>
      </c>
      <c r="D5" s="112">
        <v>0</v>
      </c>
      <c r="E5" s="112">
        <v>2400</v>
      </c>
    </row>
    <row r="6" spans="1:5" ht="24" customHeight="1">
      <c r="A6" s="110" t="s">
        <v>389</v>
      </c>
      <c r="B6" s="111" t="s">
        <v>532</v>
      </c>
      <c r="C6" s="112">
        <v>0</v>
      </c>
      <c r="D6" s="112">
        <v>0</v>
      </c>
      <c r="E6" s="112">
        <v>0</v>
      </c>
    </row>
    <row r="7" spans="1:5" ht="24" customHeight="1">
      <c r="A7" s="113" t="s">
        <v>390</v>
      </c>
      <c r="B7" s="114" t="s">
        <v>533</v>
      </c>
      <c r="C7" s="115">
        <v>556436</v>
      </c>
      <c r="D7" s="115">
        <v>0</v>
      </c>
      <c r="E7" s="115">
        <v>556436</v>
      </c>
    </row>
    <row r="8" spans="1:5" ht="24" customHeight="1">
      <c r="A8" s="110" t="s">
        <v>392</v>
      </c>
      <c r="B8" s="111" t="s">
        <v>534</v>
      </c>
      <c r="C8" s="112">
        <v>30</v>
      </c>
      <c r="D8" s="112">
        <v>0</v>
      </c>
      <c r="E8" s="112">
        <v>30</v>
      </c>
    </row>
    <row r="9" spans="1:5" ht="24" customHeight="1">
      <c r="A9" s="110" t="s">
        <v>394</v>
      </c>
      <c r="B9" s="111" t="s">
        <v>535</v>
      </c>
      <c r="C9" s="112">
        <v>0</v>
      </c>
      <c r="D9" s="112">
        <v>0</v>
      </c>
      <c r="E9" s="112">
        <v>0</v>
      </c>
    </row>
    <row r="10" spans="1:5" ht="24" customHeight="1">
      <c r="A10" s="113" t="s">
        <v>396</v>
      </c>
      <c r="B10" s="114" t="s">
        <v>536</v>
      </c>
      <c r="C10" s="115">
        <v>30</v>
      </c>
      <c r="D10" s="115">
        <v>0</v>
      </c>
      <c r="E10" s="115">
        <v>30</v>
      </c>
    </row>
    <row r="11" spans="1:5" ht="24" customHeight="1">
      <c r="A11" s="110" t="s">
        <v>398</v>
      </c>
      <c r="B11" s="111" t="s">
        <v>537</v>
      </c>
      <c r="C11" s="112">
        <v>0</v>
      </c>
      <c r="D11" s="112">
        <v>0</v>
      </c>
      <c r="E11" s="112">
        <v>0</v>
      </c>
    </row>
    <row r="12" spans="1:5" ht="24" customHeight="1">
      <c r="A12" s="110" t="s">
        <v>400</v>
      </c>
      <c r="B12" s="111" t="s">
        <v>538</v>
      </c>
      <c r="C12" s="112">
        <v>0</v>
      </c>
      <c r="D12" s="112">
        <v>0</v>
      </c>
      <c r="E12" s="112">
        <v>0</v>
      </c>
    </row>
    <row r="13" spans="1:5" ht="24" customHeight="1">
      <c r="A13" s="110" t="s">
        <v>401</v>
      </c>
      <c r="B13" s="111" t="s">
        <v>539</v>
      </c>
      <c r="C13" s="112">
        <v>86153</v>
      </c>
      <c r="D13" s="112">
        <v>0</v>
      </c>
      <c r="E13" s="112">
        <v>86153</v>
      </c>
    </row>
    <row r="14" spans="1:5" ht="24" customHeight="1">
      <c r="A14" s="110" t="s">
        <v>402</v>
      </c>
      <c r="B14" s="111" t="s">
        <v>540</v>
      </c>
      <c r="C14" s="112">
        <v>0</v>
      </c>
      <c r="D14" s="112">
        <v>0</v>
      </c>
      <c r="E14" s="112">
        <v>0</v>
      </c>
    </row>
    <row r="15" spans="1:5" ht="24" customHeight="1">
      <c r="A15" s="113" t="s">
        <v>403</v>
      </c>
      <c r="B15" s="114" t="s">
        <v>541</v>
      </c>
      <c r="C15" s="115">
        <v>86153</v>
      </c>
      <c r="D15" s="115">
        <v>0</v>
      </c>
      <c r="E15" s="115">
        <v>86153</v>
      </c>
    </row>
    <row r="16" spans="1:5" ht="24" customHeight="1">
      <c r="A16" s="110" t="s">
        <v>404</v>
      </c>
      <c r="B16" s="111" t="s">
        <v>542</v>
      </c>
      <c r="C16" s="112">
        <v>3390</v>
      </c>
      <c r="D16" s="112">
        <v>0</v>
      </c>
      <c r="E16" s="112">
        <v>3390</v>
      </c>
    </row>
    <row r="17" spans="1:5" ht="24" customHeight="1">
      <c r="A17" s="110" t="s">
        <v>405</v>
      </c>
      <c r="B17" s="111" t="s">
        <v>543</v>
      </c>
      <c r="C17" s="112">
        <v>0</v>
      </c>
      <c r="D17" s="112">
        <v>0</v>
      </c>
      <c r="E17" s="112">
        <v>0</v>
      </c>
    </row>
    <row r="18" spans="1:5" ht="24" customHeight="1">
      <c r="A18" s="110" t="s">
        <v>406</v>
      </c>
      <c r="B18" s="111" t="s">
        <v>544</v>
      </c>
      <c r="C18" s="112">
        <v>231</v>
      </c>
      <c r="D18" s="112">
        <v>0</v>
      </c>
      <c r="E18" s="112">
        <v>231</v>
      </c>
    </row>
    <row r="19" spans="1:5" ht="24" customHeight="1">
      <c r="A19" s="113" t="s">
        <v>407</v>
      </c>
      <c r="B19" s="114" t="s">
        <v>545</v>
      </c>
      <c r="C19" s="115">
        <v>3621</v>
      </c>
      <c r="D19" s="115">
        <v>0</v>
      </c>
      <c r="E19" s="115">
        <v>3621</v>
      </c>
    </row>
    <row r="20" spans="1:5" ht="24" customHeight="1">
      <c r="A20" s="113" t="s">
        <v>409</v>
      </c>
      <c r="B20" s="114" t="s">
        <v>546</v>
      </c>
      <c r="C20" s="115">
        <v>3817</v>
      </c>
      <c r="D20" s="115">
        <v>0</v>
      </c>
      <c r="E20" s="115">
        <v>3817</v>
      </c>
    </row>
    <row r="21" spans="1:5" ht="24" customHeight="1">
      <c r="A21" s="113" t="s">
        <v>410</v>
      </c>
      <c r="B21" s="114" t="s">
        <v>547</v>
      </c>
      <c r="C21" s="115">
        <v>0</v>
      </c>
      <c r="D21" s="115">
        <v>0</v>
      </c>
      <c r="E21" s="115">
        <v>0</v>
      </c>
    </row>
    <row r="22" spans="1:5" ht="24" customHeight="1">
      <c r="A22" s="113" t="s">
        <v>411</v>
      </c>
      <c r="B22" s="114" t="s">
        <v>548</v>
      </c>
      <c r="C22" s="115">
        <v>650057</v>
      </c>
      <c r="D22" s="115">
        <v>0</v>
      </c>
      <c r="E22" s="115">
        <v>650057</v>
      </c>
    </row>
    <row r="23" spans="1:5" ht="24" customHeight="1">
      <c r="A23" s="110" t="s">
        <v>412</v>
      </c>
      <c r="B23" s="111" t="s">
        <v>549</v>
      </c>
      <c r="C23" s="112">
        <v>776194</v>
      </c>
      <c r="D23" s="112">
        <v>0</v>
      </c>
      <c r="E23" s="112">
        <v>776194</v>
      </c>
    </row>
    <row r="24" spans="1:5" ht="24" customHeight="1">
      <c r="A24" s="110" t="s">
        <v>413</v>
      </c>
      <c r="B24" s="111" t="s">
        <v>550</v>
      </c>
      <c r="C24" s="112">
        <v>-132160</v>
      </c>
      <c r="D24" s="112">
        <v>0</v>
      </c>
      <c r="E24" s="112">
        <v>-132160</v>
      </c>
    </row>
    <row r="25" spans="1:5" ht="24" customHeight="1">
      <c r="A25" s="110" t="s">
        <v>414</v>
      </c>
      <c r="B25" s="111" t="s">
        <v>551</v>
      </c>
      <c r="C25" s="112">
        <v>0</v>
      </c>
      <c r="D25" s="112">
        <v>0</v>
      </c>
      <c r="E25" s="112">
        <v>0</v>
      </c>
    </row>
    <row r="26" spans="1:5" ht="24" customHeight="1">
      <c r="A26" s="110" t="s">
        <v>416</v>
      </c>
      <c r="B26" s="111" t="s">
        <v>552</v>
      </c>
      <c r="C26" s="112">
        <v>-5754</v>
      </c>
      <c r="D26" s="112">
        <v>0</v>
      </c>
      <c r="E26" s="112">
        <v>-5754</v>
      </c>
    </row>
    <row r="27" spans="1:5" ht="24" customHeight="1">
      <c r="A27" s="113" t="s">
        <v>417</v>
      </c>
      <c r="B27" s="114" t="s">
        <v>553</v>
      </c>
      <c r="C27" s="115">
        <v>638280</v>
      </c>
      <c r="D27" s="115">
        <v>0</v>
      </c>
      <c r="E27" s="115">
        <v>638280</v>
      </c>
    </row>
    <row r="28" spans="1:5" ht="24" customHeight="1">
      <c r="A28" s="110" t="s">
        <v>418</v>
      </c>
      <c r="B28" s="111" t="s">
        <v>554</v>
      </c>
      <c r="C28" s="112">
        <v>0</v>
      </c>
      <c r="D28" s="112">
        <v>0</v>
      </c>
      <c r="E28" s="112">
        <v>0</v>
      </c>
    </row>
    <row r="29" spans="1:5" ht="24" customHeight="1">
      <c r="A29" s="110" t="s">
        <v>419</v>
      </c>
      <c r="B29" s="111" t="s">
        <v>555</v>
      </c>
      <c r="C29" s="112">
        <v>3694</v>
      </c>
      <c r="D29" s="112">
        <v>0</v>
      </c>
      <c r="E29" s="112">
        <v>3694</v>
      </c>
    </row>
    <row r="30" spans="1:5" ht="24" customHeight="1">
      <c r="A30" s="110" t="s">
        <v>420</v>
      </c>
      <c r="B30" s="111" t="s">
        <v>556</v>
      </c>
      <c r="C30" s="112">
        <v>0</v>
      </c>
      <c r="D30" s="112">
        <v>0</v>
      </c>
      <c r="E30" s="112">
        <v>0</v>
      </c>
    </row>
    <row r="31" spans="1:5" ht="24" customHeight="1">
      <c r="A31" s="113" t="s">
        <v>421</v>
      </c>
      <c r="B31" s="114" t="s">
        <v>557</v>
      </c>
      <c r="C31" s="115">
        <v>4595</v>
      </c>
      <c r="D31" s="115">
        <v>0</v>
      </c>
      <c r="E31" s="115">
        <v>4595</v>
      </c>
    </row>
    <row r="32" spans="1:5" ht="24" customHeight="1">
      <c r="A32" s="113" t="s">
        <v>422</v>
      </c>
      <c r="B32" s="114" t="s">
        <v>558</v>
      </c>
      <c r="C32" s="115">
        <v>0</v>
      </c>
      <c r="D32" s="115">
        <v>0</v>
      </c>
      <c r="E32" s="115">
        <v>0</v>
      </c>
    </row>
    <row r="33" spans="1:5" ht="24" customHeight="1">
      <c r="A33" s="113" t="s">
        <v>423</v>
      </c>
      <c r="B33" s="114" t="s">
        <v>559</v>
      </c>
      <c r="C33" s="115">
        <v>0</v>
      </c>
      <c r="D33" s="115">
        <v>0</v>
      </c>
      <c r="E33" s="115">
        <v>0</v>
      </c>
    </row>
    <row r="34" spans="1:5" ht="24" customHeight="1">
      <c r="A34" s="113" t="s">
        <v>424</v>
      </c>
      <c r="B34" s="114" t="s">
        <v>560</v>
      </c>
      <c r="C34" s="115">
        <v>7182</v>
      </c>
      <c r="D34" s="115">
        <v>0</v>
      </c>
      <c r="E34" s="115">
        <v>7182</v>
      </c>
    </row>
    <row r="35" spans="1:5" ht="24" customHeight="1">
      <c r="A35" s="113" t="s">
        <v>425</v>
      </c>
      <c r="B35" s="114" t="s">
        <v>561</v>
      </c>
      <c r="C35" s="115">
        <v>650057</v>
      </c>
      <c r="D35" s="115">
        <v>0</v>
      </c>
      <c r="E35" s="115">
        <v>650057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scale="60" r:id="rId1"/>
  <headerFooter alignWithMargins="0">
    <oddHeader>&amp;LMAGYARPOLÁNY KÖZSÉG
ÖNKORMÁNYZATA&amp;C2014. ÉVI ZÁRSZÁMADÁS
KONSZOLIDÁLT MÉRLEG&amp;R9. melléklet a 6/2015. (V. 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>jegyzo</cp:lastModifiedBy>
  <cp:lastPrinted>2015-05-11T13:12:10Z</cp:lastPrinted>
  <dcterms:created xsi:type="dcterms:W3CDTF">1998-12-06T10:54:59Z</dcterms:created>
  <dcterms:modified xsi:type="dcterms:W3CDTF">2015-05-11T13:15:54Z</dcterms:modified>
  <cp:category/>
  <cp:version/>
  <cp:contentType/>
  <cp:contentStatus/>
</cp:coreProperties>
</file>