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Szilvi\Rendeletek 2020\"/>
    </mc:Choice>
  </mc:AlternateContent>
  <xr:revisionPtr revIDLastSave="0" documentId="8_{47E185F3-A98C-4BF8-A079-480985950610}" xr6:coauthVersionLast="45" xr6:coauthVersionMax="45" xr10:uidLastSave="{00000000-0000-0000-0000-000000000000}"/>
  <bookViews>
    <workbookView xWindow="-120" yWindow="-120" windowWidth="29040" windowHeight="15840" activeTab="8" xr2:uid="{00000000-000D-0000-FFFF-FFFF00000000}"/>
  </bookViews>
  <sheets>
    <sheet name="1" sheetId="2" r:id="rId1"/>
    <sheet name="1 folyt" sheetId="3" r:id="rId2"/>
    <sheet name="2" sheetId="4" r:id="rId3"/>
    <sheet name="2 (2)" sheetId="15" r:id="rId4"/>
    <sheet name="3" sheetId="16" r:id="rId5"/>
    <sheet name="4" sheetId="24" r:id="rId6"/>
    <sheet name="4. (2)" sheetId="25" r:id="rId7"/>
    <sheet name="5" sheetId="8" r:id="rId8"/>
    <sheet name="6 " sheetId="35" r:id="rId9"/>
    <sheet name="7" sheetId="30" r:id="rId10"/>
    <sheet name="8" sheetId="31" r:id="rId11"/>
    <sheet name="9" sheetId="33" r:id="rId12"/>
    <sheet name="10" sheetId="32" r:id="rId13"/>
  </sheets>
  <definedNames>
    <definedName name="adat">'9'!$A$8:$AU$119</definedName>
    <definedName name="_xlnm.Print_Titles" localSheetId="11">'9'!$6:$7</definedName>
    <definedName name="_xlnm.Print_Area" localSheetId="0">'1'!$A$1:$H$76</definedName>
    <definedName name="_xlnm.Print_Area" localSheetId="2">'2'!$A$1:$H$58</definedName>
    <definedName name="_xlnm.Print_Area" localSheetId="3">'2 (2)'!$A$1:$H$40</definedName>
    <definedName name="_xlnm.Print_Area" localSheetId="5">'4'!$A$1:$Y$20</definedName>
    <definedName name="_xlnm.Print_Area" localSheetId="6">'4. (2)'!$A$1:$Y$20</definedName>
    <definedName name="_xlnm.Print_Area" localSheetId="7">'5'!$A$1:$U$34</definedName>
    <definedName name="_xlnm.Print_Area" localSheetId="8">'6 '!$A$1:$J$61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0" i="35" l="1"/>
  <c r="I57" i="35" l="1"/>
  <c r="I56" i="35"/>
  <c r="I55" i="35"/>
  <c r="I54" i="35"/>
  <c r="I52" i="35"/>
  <c r="I51" i="35"/>
  <c r="H49" i="35"/>
  <c r="G50" i="35"/>
  <c r="G49" i="35" s="1"/>
  <c r="F50" i="35"/>
  <c r="F49" i="35"/>
  <c r="I48" i="35"/>
  <c r="I47" i="35"/>
  <c r="G46" i="35"/>
  <c r="I46" i="35" s="1"/>
  <c r="F46" i="35"/>
  <c r="F29" i="35" s="1"/>
  <c r="F10" i="35" s="1"/>
  <c r="F61" i="35" s="1"/>
  <c r="I45" i="35"/>
  <c r="I44" i="35"/>
  <c r="I43" i="35"/>
  <c r="I42" i="35"/>
  <c r="I35" i="35"/>
  <c r="I34" i="35"/>
  <c r="I33" i="35"/>
  <c r="I32" i="35"/>
  <c r="I31" i="35"/>
  <c r="I30" i="35"/>
  <c r="H29" i="35"/>
  <c r="G29" i="35"/>
  <c r="I24" i="35"/>
  <c r="I23" i="35"/>
  <c r="I22" i="35"/>
  <c r="G22" i="35"/>
  <c r="I20" i="35"/>
  <c r="I19" i="35"/>
  <c r="I18" i="35"/>
  <c r="H18" i="35"/>
  <c r="G18" i="35"/>
  <c r="F18" i="35"/>
  <c r="I14" i="35"/>
  <c r="I13" i="35"/>
  <c r="I12" i="35"/>
  <c r="H11" i="35"/>
  <c r="G11" i="35"/>
  <c r="F11" i="35"/>
  <c r="I29" i="35" l="1"/>
  <c r="G10" i="35"/>
  <c r="G61" i="35" s="1"/>
  <c r="I11" i="35"/>
  <c r="I49" i="35"/>
  <c r="H10" i="35"/>
  <c r="H61" i="35" s="1"/>
  <c r="I10" i="35"/>
  <c r="I50" i="35"/>
  <c r="H8" i="32"/>
  <c r="H9" i="32"/>
  <c r="H10" i="32"/>
  <c r="H11" i="32"/>
  <c r="H12" i="32"/>
  <c r="H13" i="32"/>
  <c r="H7" i="32"/>
  <c r="I61" i="35" l="1"/>
  <c r="W20" i="25"/>
  <c r="F29" i="15" l="1"/>
  <c r="F56" i="4"/>
  <c r="F18" i="16"/>
  <c r="F35" i="16"/>
  <c r="F21" i="16"/>
  <c r="O20" i="24"/>
  <c r="G12" i="32" l="1"/>
  <c r="F12" i="32"/>
  <c r="E12" i="32"/>
  <c r="D12" i="32"/>
  <c r="C12" i="32"/>
  <c r="B12" i="32"/>
  <c r="G9" i="32"/>
  <c r="G13" i="32" s="1"/>
  <c r="F9" i="32"/>
  <c r="F13" i="32" s="1"/>
  <c r="E9" i="32"/>
  <c r="E13" i="32" s="1"/>
  <c r="D9" i="32"/>
  <c r="C9" i="32"/>
  <c r="C13" i="32" s="1"/>
  <c r="B9" i="32"/>
  <c r="B13" i="32" s="1"/>
  <c r="D13" i="32" l="1"/>
  <c r="H15" i="31"/>
  <c r="J15" i="31" l="1"/>
  <c r="G15" i="31"/>
  <c r="I15" i="31"/>
  <c r="J20" i="8" l="1"/>
  <c r="F75" i="2"/>
  <c r="S17" i="8"/>
  <c r="S25" i="8"/>
  <c r="T29" i="8"/>
  <c r="T24" i="8"/>
  <c r="T23" i="8"/>
  <c r="T22" i="8"/>
  <c r="T21" i="8"/>
  <c r="T20" i="8"/>
  <c r="T19" i="8"/>
  <c r="T18" i="8"/>
  <c r="T16" i="8"/>
  <c r="T15" i="8"/>
  <c r="T14" i="8"/>
  <c r="T13" i="8"/>
  <c r="T12" i="8"/>
  <c r="R17" i="8"/>
  <c r="R25" i="8" s="1"/>
  <c r="G20" i="24"/>
  <c r="J19" i="8"/>
  <c r="K21" i="8"/>
  <c r="K18" i="8"/>
  <c r="K17" i="8"/>
  <c r="K16" i="8"/>
  <c r="K15" i="8"/>
  <c r="K14" i="8"/>
  <c r="K13" i="8"/>
  <c r="K20" i="24"/>
  <c r="K12" i="8"/>
  <c r="I19" i="8"/>
  <c r="X19" i="25"/>
  <c r="X18" i="25"/>
  <c r="X17" i="25"/>
  <c r="X16" i="25"/>
  <c r="X15" i="25"/>
  <c r="X14" i="25"/>
  <c r="X13" i="25"/>
  <c r="X12" i="25"/>
  <c r="X11" i="25"/>
  <c r="X10" i="25"/>
  <c r="S19" i="25"/>
  <c r="S18" i="25"/>
  <c r="S17" i="25"/>
  <c r="S16" i="25"/>
  <c r="S15" i="25"/>
  <c r="S14" i="25"/>
  <c r="S13" i="25"/>
  <c r="P13" i="24" s="1"/>
  <c r="S12" i="25"/>
  <c r="W12" i="24" s="1"/>
  <c r="S11" i="25"/>
  <c r="P11" i="24" s="1"/>
  <c r="S10" i="25"/>
  <c r="S20" i="25" s="1"/>
  <c r="S27" i="8" s="1"/>
  <c r="S26" i="8" s="1"/>
  <c r="P19" i="25"/>
  <c r="P18" i="25"/>
  <c r="P17" i="25"/>
  <c r="P16" i="25"/>
  <c r="P15" i="25"/>
  <c r="P14" i="25"/>
  <c r="P13" i="25"/>
  <c r="P12" i="25"/>
  <c r="P11" i="25"/>
  <c r="P10" i="25"/>
  <c r="K20" i="25"/>
  <c r="L20" i="25" s="1"/>
  <c r="O20" i="25"/>
  <c r="P20" i="25" s="1"/>
  <c r="N20" i="25"/>
  <c r="L19" i="25"/>
  <c r="L18" i="25"/>
  <c r="L17" i="25"/>
  <c r="L16" i="25"/>
  <c r="L15" i="25"/>
  <c r="L14" i="25"/>
  <c r="L13" i="25"/>
  <c r="L12" i="25"/>
  <c r="L11" i="25"/>
  <c r="L10" i="25"/>
  <c r="J20" i="25"/>
  <c r="H19" i="25"/>
  <c r="H18" i="25"/>
  <c r="H17" i="25"/>
  <c r="H16" i="25"/>
  <c r="H15" i="25"/>
  <c r="H14" i="25"/>
  <c r="H13" i="25"/>
  <c r="H12" i="25"/>
  <c r="H11" i="25"/>
  <c r="H10" i="25"/>
  <c r="G20" i="25"/>
  <c r="H20" i="25" s="1"/>
  <c r="F20" i="25"/>
  <c r="T19" i="24"/>
  <c r="T18" i="24"/>
  <c r="T17" i="24"/>
  <c r="T16" i="24"/>
  <c r="T15" i="24"/>
  <c r="T14" i="24"/>
  <c r="T13" i="24"/>
  <c r="T12" i="24"/>
  <c r="T11" i="24"/>
  <c r="T10" i="24"/>
  <c r="S20" i="24"/>
  <c r="T20" i="24" s="1"/>
  <c r="L19" i="24"/>
  <c r="L18" i="24"/>
  <c r="L17" i="24"/>
  <c r="L16" i="24"/>
  <c r="L15" i="24"/>
  <c r="L14" i="24"/>
  <c r="L13" i="24"/>
  <c r="L12" i="24"/>
  <c r="L11" i="24"/>
  <c r="L10" i="24"/>
  <c r="J20" i="24"/>
  <c r="H19" i="24"/>
  <c r="H18" i="24"/>
  <c r="H17" i="24"/>
  <c r="H16" i="24"/>
  <c r="H15" i="24"/>
  <c r="H14" i="24"/>
  <c r="H13" i="24"/>
  <c r="H12" i="24"/>
  <c r="H11" i="24"/>
  <c r="F20" i="24"/>
  <c r="H20" i="24" s="1"/>
  <c r="G29" i="16"/>
  <c r="E28" i="16"/>
  <c r="E30" i="16" s="1"/>
  <c r="E36" i="16" s="1"/>
  <c r="G27" i="16"/>
  <c r="G26" i="16"/>
  <c r="G25" i="16"/>
  <c r="F17" i="16"/>
  <c r="E17" i="16"/>
  <c r="D17" i="16"/>
  <c r="G15" i="16"/>
  <c r="G14" i="16"/>
  <c r="G13" i="16"/>
  <c r="F12" i="16"/>
  <c r="E12" i="16"/>
  <c r="D12" i="16"/>
  <c r="G11" i="16"/>
  <c r="G10" i="16"/>
  <c r="G9" i="16"/>
  <c r="G8" i="16"/>
  <c r="G31" i="15"/>
  <c r="F28" i="15"/>
  <c r="G27" i="15"/>
  <c r="G26" i="15"/>
  <c r="E25" i="15"/>
  <c r="E28" i="15" s="1"/>
  <c r="D25" i="15"/>
  <c r="D28" i="15" s="1"/>
  <c r="G24" i="15"/>
  <c r="G23" i="15"/>
  <c r="G22" i="15"/>
  <c r="F21" i="15"/>
  <c r="E21" i="15"/>
  <c r="D21" i="15"/>
  <c r="G20" i="15"/>
  <c r="G19" i="15"/>
  <c r="G18" i="15"/>
  <c r="F17" i="15"/>
  <c r="E17" i="15"/>
  <c r="G17" i="15" s="1"/>
  <c r="D17" i="15"/>
  <c r="G16" i="15"/>
  <c r="G15" i="15"/>
  <c r="F13" i="15"/>
  <c r="E13" i="15"/>
  <c r="D13" i="15"/>
  <c r="G12" i="15"/>
  <c r="G11" i="15"/>
  <c r="F10" i="15"/>
  <c r="E10" i="15"/>
  <c r="E14" i="15" s="1"/>
  <c r="E29" i="15" s="1"/>
  <c r="D10" i="15"/>
  <c r="G9" i="15"/>
  <c r="G8" i="15"/>
  <c r="G54" i="4"/>
  <c r="G53" i="4"/>
  <c r="F51" i="4"/>
  <c r="G51" i="4" s="1"/>
  <c r="E51" i="4"/>
  <c r="D51" i="4"/>
  <c r="G50" i="4"/>
  <c r="G49" i="4"/>
  <c r="F48" i="4"/>
  <c r="E48" i="4"/>
  <c r="D48" i="4"/>
  <c r="G47" i="4"/>
  <c r="G45" i="4"/>
  <c r="G44" i="4"/>
  <c r="G43" i="4"/>
  <c r="G42" i="4"/>
  <c r="G40" i="4"/>
  <c r="G39" i="4"/>
  <c r="G38" i="4"/>
  <c r="G37" i="4"/>
  <c r="G36" i="4"/>
  <c r="G35" i="4"/>
  <c r="G34" i="4"/>
  <c r="G33" i="4"/>
  <c r="F32" i="4"/>
  <c r="F41" i="4" s="1"/>
  <c r="E32" i="4"/>
  <c r="E41" i="4" s="1"/>
  <c r="D32" i="4"/>
  <c r="D41" i="4" s="1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F15" i="4"/>
  <c r="E15" i="4"/>
  <c r="G15" i="4" s="1"/>
  <c r="D15" i="4"/>
  <c r="F14" i="4"/>
  <c r="F31" i="4" s="1"/>
  <c r="F52" i="4" s="1"/>
  <c r="E14" i="4"/>
  <c r="G14" i="4" s="1"/>
  <c r="D14" i="4"/>
  <c r="D31" i="4" s="1"/>
  <c r="G13" i="4"/>
  <c r="G11" i="4"/>
  <c r="G10" i="4"/>
  <c r="G9" i="4"/>
  <c r="G8" i="4"/>
  <c r="G7" i="4"/>
  <c r="F13" i="3"/>
  <c r="G40" i="3"/>
  <c r="G39" i="3"/>
  <c r="G38" i="3"/>
  <c r="G35" i="3"/>
  <c r="G34" i="3"/>
  <c r="G31" i="3"/>
  <c r="G30" i="3"/>
  <c r="G29" i="3"/>
  <c r="G27" i="3"/>
  <c r="G26" i="3"/>
  <c r="G24" i="3"/>
  <c r="G23" i="3"/>
  <c r="G22" i="3"/>
  <c r="G20" i="3"/>
  <c r="G19" i="3"/>
  <c r="G18" i="3"/>
  <c r="G16" i="3"/>
  <c r="G15" i="3"/>
  <c r="G12" i="3"/>
  <c r="G11" i="3"/>
  <c r="G9" i="3"/>
  <c r="F36" i="3"/>
  <c r="G36" i="3" s="1"/>
  <c r="F28" i="3"/>
  <c r="F21" i="3"/>
  <c r="F17" i="3"/>
  <c r="F10" i="3"/>
  <c r="G8" i="3"/>
  <c r="I17" i="30"/>
  <c r="F58" i="2"/>
  <c r="F14" i="2"/>
  <c r="E14" i="2"/>
  <c r="G73" i="2"/>
  <c r="G72" i="2"/>
  <c r="G71" i="2"/>
  <c r="G67" i="2"/>
  <c r="G66" i="2"/>
  <c r="G65" i="2"/>
  <c r="G63" i="2"/>
  <c r="G62" i="2"/>
  <c r="G60" i="2"/>
  <c r="G59" i="2"/>
  <c r="G57" i="2"/>
  <c r="G55" i="2"/>
  <c r="G54" i="2"/>
  <c r="G53" i="2"/>
  <c r="G52" i="2"/>
  <c r="G50" i="2"/>
  <c r="G49" i="2"/>
  <c r="G48" i="2"/>
  <c r="G47" i="2"/>
  <c r="G46" i="2"/>
  <c r="G45" i="2"/>
  <c r="G44" i="2"/>
  <c r="G43" i="2"/>
  <c r="G40" i="2"/>
  <c r="G39" i="2"/>
  <c r="G38" i="2"/>
  <c r="G37" i="2"/>
  <c r="G35" i="2"/>
  <c r="G34" i="2"/>
  <c r="G33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2" i="2"/>
  <c r="G10" i="2"/>
  <c r="G9" i="2"/>
  <c r="G8" i="2"/>
  <c r="G7" i="2"/>
  <c r="G6" i="2"/>
  <c r="F69" i="2"/>
  <c r="F64" i="2"/>
  <c r="G64" i="2" s="1"/>
  <c r="F61" i="2"/>
  <c r="F42" i="2"/>
  <c r="F51" i="2" s="1"/>
  <c r="F32" i="2"/>
  <c r="F41" i="2" s="1"/>
  <c r="F13" i="2"/>
  <c r="G13" i="2" s="1"/>
  <c r="D69" i="2"/>
  <c r="F28" i="16"/>
  <c r="F30" i="16" s="1"/>
  <c r="F36" i="16" s="1"/>
  <c r="F7" i="16"/>
  <c r="E18" i="16"/>
  <c r="E32" i="2"/>
  <c r="E41" i="2" s="1"/>
  <c r="J17" i="30"/>
  <c r="H17" i="30"/>
  <c r="R20" i="24"/>
  <c r="I20" i="8" s="1"/>
  <c r="K20" i="8" s="1"/>
  <c r="E32" i="15"/>
  <c r="I20" i="25"/>
  <c r="M20" i="25"/>
  <c r="Q20" i="24"/>
  <c r="G32" i="15"/>
  <c r="E25" i="3"/>
  <c r="G25" i="3" s="1"/>
  <c r="E36" i="3"/>
  <c r="E21" i="3"/>
  <c r="E17" i="3"/>
  <c r="E13" i="3"/>
  <c r="G13" i="3" s="1"/>
  <c r="E10" i="3"/>
  <c r="E14" i="3" s="1"/>
  <c r="E75" i="2"/>
  <c r="E69" i="2"/>
  <c r="E64" i="2"/>
  <c r="E61" i="2"/>
  <c r="E58" i="2"/>
  <c r="E42" i="2"/>
  <c r="E13" i="2"/>
  <c r="R16" i="25"/>
  <c r="N16" i="24" s="1"/>
  <c r="V16" i="24" s="1"/>
  <c r="Q17" i="8"/>
  <c r="Q25" i="8" s="1"/>
  <c r="H19" i="8"/>
  <c r="H30" i="8"/>
  <c r="E20" i="25"/>
  <c r="I20" i="24"/>
  <c r="E20" i="24"/>
  <c r="D28" i="16"/>
  <c r="D30" i="16" s="1"/>
  <c r="D36" i="16" s="1"/>
  <c r="D18" i="16"/>
  <c r="D21" i="16" s="1"/>
  <c r="D9" i="16"/>
  <c r="D32" i="15"/>
  <c r="D36" i="3"/>
  <c r="D25" i="3"/>
  <c r="D28" i="3" s="1"/>
  <c r="D21" i="3"/>
  <c r="D17" i="3"/>
  <c r="D13" i="3"/>
  <c r="D10" i="3"/>
  <c r="D32" i="2"/>
  <c r="D41" i="2" s="1"/>
  <c r="D14" i="2"/>
  <c r="D30" i="2"/>
  <c r="V20" i="25"/>
  <c r="U20" i="25"/>
  <c r="D42" i="2"/>
  <c r="D51" i="2"/>
  <c r="D13" i="2"/>
  <c r="R19" i="25"/>
  <c r="Q19" i="25"/>
  <c r="M19" i="24"/>
  <c r="U19" i="24" s="1"/>
  <c r="R18" i="25"/>
  <c r="N18" i="24" s="1"/>
  <c r="V18" i="24" s="1"/>
  <c r="Q18" i="25"/>
  <c r="M18" i="24"/>
  <c r="U18" i="24" s="1"/>
  <c r="R17" i="25"/>
  <c r="N17" i="24" s="1"/>
  <c r="V17" i="24" s="1"/>
  <c r="Q17" i="25"/>
  <c r="M17" i="24" s="1"/>
  <c r="U17" i="24" s="1"/>
  <c r="Q16" i="25"/>
  <c r="R15" i="25"/>
  <c r="N15" i="24" s="1"/>
  <c r="V15" i="24" s="1"/>
  <c r="Q15" i="25"/>
  <c r="M15" i="24" s="1"/>
  <c r="U15" i="24" s="1"/>
  <c r="R14" i="25"/>
  <c r="Q14" i="25"/>
  <c r="M14" i="24" s="1"/>
  <c r="U14" i="24" s="1"/>
  <c r="R13" i="25"/>
  <c r="N13" i="24" s="1"/>
  <c r="V13" i="24" s="1"/>
  <c r="Q13" i="25"/>
  <c r="M13" i="24"/>
  <c r="U13" i="24" s="1"/>
  <c r="R12" i="25"/>
  <c r="Q12" i="25"/>
  <c r="M12" i="24"/>
  <c r="U12" i="24" s="1"/>
  <c r="R11" i="25"/>
  <c r="N11" i="24" s="1"/>
  <c r="V11" i="24" s="1"/>
  <c r="Q11" i="25"/>
  <c r="M11" i="24" s="1"/>
  <c r="U11" i="24" s="1"/>
  <c r="R10" i="25"/>
  <c r="N10" i="24" s="1"/>
  <c r="V10" i="24" s="1"/>
  <c r="Q10" i="25"/>
  <c r="Q20" i="25" s="1"/>
  <c r="D58" i="2"/>
  <c r="D61" i="2"/>
  <c r="D64" i="2"/>
  <c r="D75" i="2"/>
  <c r="M16" i="24"/>
  <c r="U16" i="24" s="1"/>
  <c r="D35" i="16"/>
  <c r="E28" i="3"/>
  <c r="V19" i="24"/>
  <c r="E51" i="2"/>
  <c r="E21" i="16" l="1"/>
  <c r="G21" i="16" s="1"/>
  <c r="T25" i="8"/>
  <c r="W20" i="24"/>
  <c r="F37" i="15"/>
  <c r="R20" i="25"/>
  <c r="M10" i="24"/>
  <c r="U10" i="24" s="1"/>
  <c r="G21" i="3"/>
  <c r="G48" i="4"/>
  <c r="P16" i="24"/>
  <c r="T13" i="25"/>
  <c r="P10" i="24"/>
  <c r="G41" i="2"/>
  <c r="G69" i="2"/>
  <c r="E30" i="2"/>
  <c r="E70" i="2" s="1"/>
  <c r="E76" i="2" s="1"/>
  <c r="G10" i="3"/>
  <c r="G28" i="3"/>
  <c r="P17" i="24"/>
  <c r="G75" i="2"/>
  <c r="G51" i="2"/>
  <c r="T14" i="25"/>
  <c r="P18" i="24"/>
  <c r="G61" i="2"/>
  <c r="G58" i="2"/>
  <c r="G17" i="3"/>
  <c r="T11" i="25"/>
  <c r="X20" i="25"/>
  <c r="S30" i="8"/>
  <c r="K19" i="8"/>
  <c r="J30" i="8"/>
  <c r="T17" i="8"/>
  <c r="W19" i="24"/>
  <c r="P19" i="24"/>
  <c r="T19" i="25"/>
  <c r="T18" i="25"/>
  <c r="T17" i="25"/>
  <c r="T16" i="25"/>
  <c r="X19" i="24"/>
  <c r="P15" i="24"/>
  <c r="W15" i="24"/>
  <c r="X15" i="24" s="1"/>
  <c r="T15" i="25"/>
  <c r="T12" i="25"/>
  <c r="W11" i="24"/>
  <c r="X11" i="24" s="1"/>
  <c r="W14" i="24"/>
  <c r="W16" i="24"/>
  <c r="X16" i="24" s="1"/>
  <c r="W18" i="24"/>
  <c r="X18" i="24" s="1"/>
  <c r="W13" i="24"/>
  <c r="X13" i="24" s="1"/>
  <c r="W17" i="24"/>
  <c r="X17" i="24" s="1"/>
  <c r="N12" i="24"/>
  <c r="V12" i="24" s="1"/>
  <c r="X12" i="24" s="1"/>
  <c r="N14" i="24"/>
  <c r="V14" i="24" s="1"/>
  <c r="N20" i="24"/>
  <c r="R27" i="8" s="1"/>
  <c r="R26" i="8" s="1"/>
  <c r="T26" i="8" s="1"/>
  <c r="L20" i="24"/>
  <c r="M20" i="24"/>
  <c r="V20" i="24"/>
  <c r="I30" i="8"/>
  <c r="D14" i="15"/>
  <c r="D29" i="15" s="1"/>
  <c r="D33" i="15" s="1"/>
  <c r="D38" i="15" s="1"/>
  <c r="F14" i="15"/>
  <c r="G13" i="15"/>
  <c r="G21" i="15"/>
  <c r="E33" i="15"/>
  <c r="E38" i="15" s="1"/>
  <c r="G12" i="16"/>
  <c r="G17" i="16"/>
  <c r="G28" i="16"/>
  <c r="G30" i="16"/>
  <c r="D37" i="16"/>
  <c r="E35" i="16"/>
  <c r="E37" i="16" s="1"/>
  <c r="G14" i="15"/>
  <c r="G28" i="15"/>
  <c r="G25" i="15"/>
  <c r="G10" i="15"/>
  <c r="D52" i="4"/>
  <c r="D56" i="4" s="1"/>
  <c r="G41" i="4"/>
  <c r="G32" i="4"/>
  <c r="D37" i="15"/>
  <c r="D39" i="15" s="1"/>
  <c r="E31" i="4"/>
  <c r="E52" i="4" s="1"/>
  <c r="G52" i="4" s="1"/>
  <c r="F14" i="3"/>
  <c r="F32" i="3" s="1"/>
  <c r="F37" i="3" s="1"/>
  <c r="G42" i="2"/>
  <c r="G32" i="2"/>
  <c r="G14" i="2"/>
  <c r="F30" i="2"/>
  <c r="G30" i="2" s="1"/>
  <c r="D70" i="2"/>
  <c r="D76" i="2" s="1"/>
  <c r="D14" i="3"/>
  <c r="D32" i="3" s="1"/>
  <c r="D37" i="3" s="1"/>
  <c r="E32" i="3"/>
  <c r="P20" i="24" l="1"/>
  <c r="F70" i="2"/>
  <c r="F76" i="2" s="1"/>
  <c r="G76" i="2" s="1"/>
  <c r="P14" i="24"/>
  <c r="R30" i="8"/>
  <c r="T30" i="8" s="1"/>
  <c r="P12" i="24"/>
  <c r="T27" i="8"/>
  <c r="K30" i="8"/>
  <c r="X14" i="24"/>
  <c r="U20" i="24"/>
  <c r="Q27" i="8"/>
  <c r="Q26" i="8" s="1"/>
  <c r="Q30" i="8" s="1"/>
  <c r="F33" i="15"/>
  <c r="G29" i="15"/>
  <c r="F38" i="15"/>
  <c r="G33" i="15"/>
  <c r="E37" i="15"/>
  <c r="E39" i="15" s="1"/>
  <c r="E56" i="4"/>
  <c r="G56" i="4" s="1"/>
  <c r="G31" i="4"/>
  <c r="G32" i="3"/>
  <c r="G14" i="3"/>
  <c r="G70" i="2"/>
  <c r="E37" i="3"/>
  <c r="G37" i="3" s="1"/>
  <c r="F39" i="15" l="1"/>
  <c r="G19" i="16"/>
  <c r="G20" i="16"/>
  <c r="F37" i="16"/>
  <c r="G18" i="16"/>
  <c r="H10" i="24"/>
  <c r="T10" i="25"/>
  <c r="W10" i="24" s="1"/>
  <c r="X10" i="24" s="1"/>
  <c r="T20" i="25"/>
  <c r="X20" i="24" l="1"/>
  <c r="T28" i="8" l="1"/>
</calcChain>
</file>

<file path=xl/sharedStrings.xml><?xml version="1.0" encoding="utf-8"?>
<sst xmlns="http://schemas.openxmlformats.org/spreadsheetml/2006/main" count="1326" uniqueCount="645">
  <si>
    <t>Tartalékok</t>
  </si>
  <si>
    <t>4.</t>
  </si>
  <si>
    <t>1.</t>
  </si>
  <si>
    <t>2.</t>
  </si>
  <si>
    <t>3.</t>
  </si>
  <si>
    <t>Sor-
szám</t>
  </si>
  <si>
    <t>Megnevezés</t>
  </si>
  <si>
    <t>5.</t>
  </si>
  <si>
    <t xml:space="preserve">Ellátottak pénzbeli juttatásai </t>
  </si>
  <si>
    <t>Helyi önkormányzatok működésének általános támogatása</t>
  </si>
  <si>
    <t>Települési önkormányzatok egyes köznevelési feladatainak támogatása</t>
  </si>
  <si>
    <t>Települési önkormányzatok kulturális feladatainak támogatása</t>
  </si>
  <si>
    <t>Működési célú központosított előirányzatok</t>
  </si>
  <si>
    <t>Helyi önkormányzatok kiegészítő támogatásai</t>
  </si>
  <si>
    <t>Egyéb működési célú támogatások bevételei államháztartáson belülről</t>
  </si>
  <si>
    <t>Felhalmozási célú önkormányzati támogatások</t>
  </si>
  <si>
    <t>Egyéb felhalmozási célú támogatások bevételei államháztartáson belülről</t>
  </si>
  <si>
    <t>Gépjárműadók</t>
  </si>
  <si>
    <t>Általános forgalmi adó visszatérítése</t>
  </si>
  <si>
    <t>Egyéb működési bevételek</t>
  </si>
  <si>
    <t>Ingatlanok értékesítése</t>
  </si>
  <si>
    <t>Egyéb tárgyi eszközök értékesítése</t>
  </si>
  <si>
    <t>Felhalmozási célú visszatérítendő támogatások, kölcsönök visszatérülése államháztartáson kívülről</t>
  </si>
  <si>
    <t>Előző év pénzmaradvány igénybevétele</t>
  </si>
  <si>
    <t>BEVÉTEL</t>
  </si>
  <si>
    <t>KIADÁS</t>
  </si>
  <si>
    <t xml:space="preserve">    - építményadó</t>
  </si>
  <si>
    <t xml:space="preserve">    - magánszemélyek kommunális adója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</si>
  <si>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</si>
  <si>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</si>
  <si>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</si>
  <si>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</si>
  <si>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</si>
  <si>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</si>
  <si>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</si>
  <si>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</si>
  <si>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</si>
  <si>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</si>
  <si>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</si>
  <si>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</si>
  <si>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</si>
  <si>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</si>
  <si>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</si>
  <si>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</si>
  <si>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</si>
  <si>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</si>
  <si>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</si>
  <si>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</si>
  <si>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</si>
  <si>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</si>
  <si>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</si>
  <si>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</si>
  <si>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</si>
  <si>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</si>
  <si>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</si>
  <si>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</si>
  <si>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</si>
  <si>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Felhalmozási célú támogatások államháztartáson belülről(12+13)</t>
  </si>
  <si>
    <t xml:space="preserve">   - állami feladat</t>
  </si>
  <si>
    <t xml:space="preserve">   - önkéntvállalt feladat</t>
  </si>
  <si>
    <t xml:space="preserve">   - kötelezőfeladat</t>
  </si>
  <si>
    <t>Működési bevétel</t>
  </si>
  <si>
    <t>Összesen</t>
  </si>
  <si>
    <t>I.</t>
  </si>
  <si>
    <t>III.</t>
  </si>
  <si>
    <t xml:space="preserve">   - kötelező feladat</t>
  </si>
  <si>
    <t>Költségvetési engedélyezett létszámkeret</t>
  </si>
  <si>
    <t>Közfoglalkoztatottak létszáma</t>
  </si>
  <si>
    <t>Sor-sz.</t>
  </si>
  <si>
    <t>BEVÉTELEK</t>
  </si>
  <si>
    <t>KIADÁSOK</t>
  </si>
  <si>
    <t xml:space="preserve">Közhatalmi bevételek </t>
  </si>
  <si>
    <t xml:space="preserve">Működési bevételek </t>
  </si>
  <si>
    <t xml:space="preserve">Működési célú átvett pénzeszközök </t>
  </si>
  <si>
    <t>Működési célú támogatások államháztartáson belülről</t>
  </si>
  <si>
    <t>Finaszírozési bevétel</t>
  </si>
  <si>
    <t xml:space="preserve">Személyi juttatások </t>
  </si>
  <si>
    <t xml:space="preserve">Dologi kiadások </t>
  </si>
  <si>
    <t xml:space="preserve">Egyéb működési célú kiadások  </t>
  </si>
  <si>
    <t>Beruházások (önként vállalt feladat)</t>
  </si>
  <si>
    <t>Felújítások (önként vállalt feladat)</t>
  </si>
  <si>
    <t>Egyéb felhalmozási célú kiadások (önként vállat feladat)</t>
  </si>
  <si>
    <t>Önként vállalt feladat</t>
  </si>
  <si>
    <t>Felhalmozási bevételek (önként vállalt feladat)</t>
  </si>
  <si>
    <t>II.</t>
  </si>
  <si>
    <t>B1</t>
  </si>
  <si>
    <t>B2</t>
  </si>
  <si>
    <t>B3</t>
  </si>
  <si>
    <t>B4</t>
  </si>
  <si>
    <t>B5</t>
  </si>
  <si>
    <t>B6</t>
  </si>
  <si>
    <t>B7</t>
  </si>
  <si>
    <t>Költségvetési bevételek (B1+B2+B3+B4+B5+B6+B7)</t>
  </si>
  <si>
    <t>B8</t>
  </si>
  <si>
    <t xml:space="preserve">   - talajterhelési díj, idegenforgalmi adó</t>
  </si>
  <si>
    <t>Közvetített szolgáltatások ellenértéke (továbbszámlázás)</t>
  </si>
  <si>
    <t>Tulajdonosi bevételek (bérleti díjak, lakbérek)</t>
  </si>
  <si>
    <t>Ellátási díjak (étkezési díjak)</t>
  </si>
  <si>
    <t>Működési célú visszatérítendő támogatások, kölcsönök visszatérülése államháztartáson kívülről (szoc. kölcsön)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</si>
  <si>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</si>
  <si>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</si>
  <si>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</si>
  <si>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</si>
  <si>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</si>
  <si>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</si>
  <si>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</si>
  <si>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</si>
  <si>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</si>
  <si>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Költségvetési kiadások (K1+K2+K3+K4+K5+K6+K7+K8)</t>
  </si>
  <si>
    <t>Egyéb közhatalmi bevételek (késedelmi pótlék)</t>
  </si>
  <si>
    <t xml:space="preserve">   - iparűzési adója</t>
  </si>
  <si>
    <t xml:space="preserve">Munkaadókat terhelő jár. és szoc. hozzájárulási adó                                                                         </t>
  </si>
  <si>
    <t>Költségvetési bevétel (B1+……B7)</t>
  </si>
  <si>
    <t xml:space="preserve">   - Támogatás (civil szervezetek)</t>
  </si>
  <si>
    <t>Bevételek mindösszesen (I.+B8)</t>
  </si>
  <si>
    <t>Költségvetési kiadások (K1+….+K8)</t>
  </si>
  <si>
    <t>Kiadások mindösszesen  (I.+K9)</t>
  </si>
  <si>
    <t>Felhalmozási célú átvett pénzeszközök (önként vállalt feladat)</t>
  </si>
  <si>
    <t>Egyéb felhalmozási célú kiadások (önként vállalt feladat)</t>
  </si>
  <si>
    <t xml:space="preserve">Közfoglalkoztatotti létszámkeret (fő):                                                                                                                                                                                           </t>
  </si>
  <si>
    <t>Felhalmozási célú tám. államháztartáson belülről (önként vállalt feladat)</t>
  </si>
  <si>
    <t>Egyéb működési célű támogatások állaháztartáso kívülre (civil szervezetek támogatása) önként vállat feladat</t>
  </si>
  <si>
    <t>Felhalmozási bevételek összesen (B2+B5+B7)</t>
  </si>
  <si>
    <t>Finansízrozási bevételek (8)</t>
  </si>
  <si>
    <t>Mindösszesen (7+B8)</t>
  </si>
  <si>
    <t>Mindössesen (1+K9)</t>
  </si>
  <si>
    <t xml:space="preserve">   - ebből OEP támogatás</t>
  </si>
  <si>
    <t>Ellátottak pénzbeli juttatásai (kötelező feladat)</t>
  </si>
  <si>
    <t>Hosszú lejáratú hitelek, kölcsönök törlesztése  (önként vállat feladat) adosságkonszolodáció</t>
  </si>
  <si>
    <t>Kiszámlázott ÁFA</t>
  </si>
  <si>
    <t>Működési bevételek összesen (B1+B3+B4+B6)</t>
  </si>
  <si>
    <t>Mindösszesen (K1+K2+K3+K4+K5)</t>
  </si>
  <si>
    <t xml:space="preserve"> - ebből előzőévi pénzmaradvány</t>
  </si>
  <si>
    <t xml:space="preserve"> - ebből működési célú</t>
  </si>
  <si>
    <t xml:space="preserve">   - kötelezettséggel terhelt</t>
  </si>
  <si>
    <t>Egyéb külső személyi juttatások (kitüntetés,megbíz.díj, reprezentáció)</t>
  </si>
  <si>
    <t xml:space="preserve">   - pályázati támogatás, önrész pályázati támogatása</t>
  </si>
  <si>
    <t xml:space="preserve">   - céltartalék</t>
  </si>
  <si>
    <t>Működési bevételek és kiadások egyenlege</t>
  </si>
  <si>
    <t>Működési kiadás</t>
  </si>
  <si>
    <t>Egyenleg</t>
  </si>
  <si>
    <t>Felhalmozási bevételek és kiadások egyenlege</t>
  </si>
  <si>
    <t>Felhalmozási bevétel</t>
  </si>
  <si>
    <t>Felhalmozási kiadás</t>
  </si>
  <si>
    <t xml:space="preserve">Finanszírozási kiadások </t>
  </si>
  <si>
    <t xml:space="preserve">   -  intézmény finanszírozás (kötelező feladat)</t>
  </si>
  <si>
    <t>Támogató szolgálat</t>
  </si>
  <si>
    <t>Közalakmazotti létszámkeret (fő)</t>
  </si>
  <si>
    <t xml:space="preserve">   - ebből önként vállat feladat</t>
  </si>
  <si>
    <t xml:space="preserve">Választott tisztségviselők juttatásai </t>
  </si>
  <si>
    <t>Települési önkormányzatok szociális és gyermekjóléti  feladatainak támogatása</t>
  </si>
  <si>
    <t>Önkormányzatok működési támogatásai(1+2+….+7)</t>
  </si>
  <si>
    <t>Felhalmozási célú támogatások államháztartáson belülről(10+12)</t>
  </si>
  <si>
    <t>Működési célú támogatások államháztartáson belülről (8+9)</t>
  </si>
  <si>
    <t>Vagyoni tipusú adók (13+14)</t>
  </si>
  <si>
    <t>Értékesítési és forgalmi adók (16)</t>
  </si>
  <si>
    <t xml:space="preserve">Egyéb áruhasználati és szolgáltatási adók (19) </t>
  </si>
  <si>
    <t>Közhatalmi bevételek (12+15+17+18+20)</t>
  </si>
  <si>
    <t>Működési bevételek (21+….+25)</t>
  </si>
  <si>
    <t>Felhalmozási bevételek (27+28) (önként vállalt feladat)</t>
  </si>
  <si>
    <r>
      <t xml:space="preserve">Működési célú átvett pénzeszközök (29+30) </t>
    </r>
    <r>
      <rPr>
        <b/>
        <i/>
        <sz val="10"/>
        <color indexed="8"/>
        <rFont val="Times New Roman"/>
        <family val="1"/>
        <charset val="238"/>
      </rPr>
      <t>(önként vállalt feladat)</t>
    </r>
  </si>
  <si>
    <t>Felhalmozási célú átvett pénzeszközök (31+32) (önként vállalt feladat)</t>
  </si>
  <si>
    <t>Bevételek mindösszesen (33+B8)</t>
  </si>
  <si>
    <t>Választott tisztségviselői keret (fő)</t>
  </si>
  <si>
    <t>adatok Ft-ban</t>
  </si>
  <si>
    <t>adatok Ft</t>
  </si>
  <si>
    <t>adatok  Ft</t>
  </si>
  <si>
    <t>Választott tisztségviselők létszáma</t>
  </si>
  <si>
    <t>Foglalkoztatottak személyi juttatásai  (1+2)</t>
  </si>
  <si>
    <t>Külső személyi juttatások (4+5) (kötelező feladat)</t>
  </si>
  <si>
    <t>Személyi juttatások (3+6)</t>
  </si>
  <si>
    <t xml:space="preserve">Munkaadókat terhelő járulékok és szociális hozzájárulási adó  (7+8)                                                                          </t>
  </si>
  <si>
    <t>Dologi kiadások (9+10+11)</t>
  </si>
  <si>
    <t>Egyéb működési célú kiadások  (12+13+14)</t>
  </si>
  <si>
    <t>ÁHB megelőlegezések visszafizetése</t>
  </si>
  <si>
    <t>Finanszírozási kiadások (16+17)</t>
  </si>
  <si>
    <t>Kiadások mindösszesen (15+K9)</t>
  </si>
  <si>
    <t>Felhalmozási célú kiadások összesen (K6+K7+K8)</t>
  </si>
  <si>
    <t xml:space="preserve">   - ÁHB megelőlegezés visszafizetése</t>
  </si>
  <si>
    <t xml:space="preserve">   - általános tartalék </t>
  </si>
  <si>
    <t>Sor-szám</t>
  </si>
  <si>
    <t>Önállóan működő intézmények</t>
  </si>
  <si>
    <t>Önkormányzatok működési támogatási</t>
  </si>
  <si>
    <t>Önkormányzati kiegészítő támogatás</t>
  </si>
  <si>
    <t>Polgármesteri Hivatal</t>
  </si>
  <si>
    <t>Zengő Óvoda és Bölcsőde</t>
  </si>
  <si>
    <t>Gondozási Központ</t>
  </si>
  <si>
    <t>IV.</t>
  </si>
  <si>
    <t>Vitéz Sághy Antal Városi Könyvtár</t>
  </si>
  <si>
    <t>Kuckó Család-és Gyermekjóléti Szolgálat</t>
  </si>
  <si>
    <t>V.</t>
  </si>
  <si>
    <t>Mindösszesen</t>
  </si>
  <si>
    <t>Létszám (fő)</t>
  </si>
  <si>
    <t>Személyi jellegű kiadás</t>
  </si>
  <si>
    <t>Munkaadót terhelő járulék</t>
  </si>
  <si>
    <t>Dologi jellegű kiadás</t>
  </si>
  <si>
    <t>Pénzügyi lízing</t>
  </si>
  <si>
    <t>Finanszírozási kiadások (16+17+18)</t>
  </si>
  <si>
    <t xml:space="preserve">   - Pénzügyi lízing</t>
  </si>
  <si>
    <t xml:space="preserve">   - ebből Önk kapott műk. Kuckó</t>
  </si>
  <si>
    <t xml:space="preserve"> - ebből felhalmozási cél (önként vállat feladat)</t>
  </si>
  <si>
    <t>Finanszírozási kiadások (pénzügyi lízing)</t>
  </si>
  <si>
    <t>2019. évi előirányzat</t>
  </si>
  <si>
    <t xml:space="preserve">   - ebből Dunamente Ökotúrisztikai Látokató Központ Top pályázat</t>
  </si>
  <si>
    <t>Lábatlan Város Önkormányzatának  2019. évi bevételei és kiadásai</t>
  </si>
  <si>
    <t>Lábatlan Város Önkormányzatának  2019. évi működési célú bevételei és kiadásai</t>
  </si>
  <si>
    <t>Lábatlan Város Önkormányzatának  2019. évi felhalmozási célú bevételei és kiadásai</t>
  </si>
  <si>
    <t>Lábatlan Város Önkormányzat által írányított költségvetési szervek  2019. évi bevételei és kiadásai</t>
  </si>
  <si>
    <t>Lábatlan Város Önkormányzatának 2019. évi bevételei és kiadásai</t>
  </si>
  <si>
    <t xml:space="preserve">  - ebből Humán közszolgáltatás fejlesztése EFOP pályázat (önként vállalt feladat)</t>
  </si>
  <si>
    <t>Egyéb felhalmozási célú támogatások bevételei államháztartáson belülről (önként vállat feladat)</t>
  </si>
  <si>
    <t xml:space="preserve">   - ebből Közmunka támogatás</t>
  </si>
  <si>
    <t xml:space="preserve">   - ebből EMVA erőgép pályázat</t>
  </si>
  <si>
    <t>EFOP-1.5.-16 pályázat létszámkeret (2018.04.01-től-2020. 07. 31-ig) (fő)</t>
  </si>
  <si>
    <t xml:space="preserve">   - ebből 2018. évi "Mobilitás Hét" (önként vállat feladat)</t>
  </si>
  <si>
    <t xml:space="preserve">   - ebből Kulturális célú támogatás (Duna-part) (önként vállalt feladat)</t>
  </si>
  <si>
    <t xml:space="preserve">   - ebből EP választás</t>
  </si>
  <si>
    <t>Előző évi pénzmaradvány</t>
  </si>
  <si>
    <t xml:space="preserve">Helyi önk, elszámolásból származó kiadások </t>
  </si>
  <si>
    <t xml:space="preserve"> Kötelező feladat (normatíva visszafizetés)</t>
  </si>
  <si>
    <t xml:space="preserve">   - ebből Nyári muka diákok</t>
  </si>
  <si>
    <t xml:space="preserve">   - ebből Gerenday Ház kiállító tér világítás korszerűsítés (önként vállalt feladat)</t>
  </si>
  <si>
    <t xml:space="preserve">   - ebből Könyvtár érdekeltségnövelő támogatás (önként vállat feladat)</t>
  </si>
  <si>
    <t xml:space="preserve">   - ebből Dunamente Fesztivál támogatás (önként vállalt feladat)</t>
  </si>
  <si>
    <t xml:space="preserve">   - ebből Városi Napok támogatás (önként vállalt feladat)</t>
  </si>
  <si>
    <t xml:space="preserve">   - ebből Helyi választás</t>
  </si>
  <si>
    <t xml:space="preserve">Egyéb felhalmozási célú átvett pénzeszközök </t>
  </si>
  <si>
    <t>Egyéb működési célú átvett pénzeszközök</t>
  </si>
  <si>
    <t xml:space="preserve">Előző év pénzmaradvány igénybevétele </t>
  </si>
  <si>
    <t>Lábatlan Város Önkormányzatának  2019. évi céltartaléka,</t>
  </si>
  <si>
    <t>működési tartaléka</t>
  </si>
  <si>
    <t>adato Ft-ban</t>
  </si>
  <si>
    <t>Feladat/cél</t>
  </si>
  <si>
    <t>%</t>
  </si>
  <si>
    <t>Az átcsoportosítás jogát gyakorolja</t>
  </si>
  <si>
    <t>Céltartalék</t>
  </si>
  <si>
    <t>képviselő testület</t>
  </si>
  <si>
    <t>Általános tartalék</t>
  </si>
  <si>
    <t>Összesen:</t>
  </si>
  <si>
    <t>V. rendelet módosítás</t>
  </si>
  <si>
    <t xml:space="preserve">   - ebből OEP járóbeteg szakellátás műk. Tám</t>
  </si>
  <si>
    <t xml:space="preserve">   - ebből OEP járóbeteg szakellátás felh. Tám</t>
  </si>
  <si>
    <t xml:space="preserve">  - ebből Kulturális eszköz fejlesztés támogatás (önként vállat feladat)</t>
  </si>
  <si>
    <t xml:space="preserve">   -  ebből Kultúrálsi fejlesztési támogatás (önként vállat feladat)</t>
  </si>
  <si>
    <t>Teljesítés</t>
  </si>
  <si>
    <t xml:space="preserve">  - ebből Bursa Hungarica visszafizetés </t>
  </si>
  <si>
    <t xml:space="preserve">  - ebből kerékpárral 7 határon</t>
  </si>
  <si>
    <t>Telejesítés</t>
  </si>
  <si>
    <t>ÁHB megelőlegezés</t>
  </si>
  <si>
    <t>Finansízrozási bevételek (34+35)</t>
  </si>
  <si>
    <t>36.</t>
  </si>
  <si>
    <t>Mindösszesen (28+34+35)</t>
  </si>
  <si>
    <t xml:space="preserve">  -ÁHB megelőlegezés</t>
  </si>
  <si>
    <t xml:space="preserve">Lábatlan Város Önkormányzatának  </t>
  </si>
  <si>
    <t>Bevétel</t>
  </si>
  <si>
    <t>Kiadás</t>
  </si>
  <si>
    <t>Önkormányzaton belül megvalósuló projektek</t>
  </si>
  <si>
    <t>Dunamente Ökoturisztikai Látogató Központ (TOP-1.2.1-15-KO1-2016-00003)</t>
  </si>
  <si>
    <t>Minőségi humán közszolgáltatás fejlesztése a Duna mentén (EFOP-1.5.2-16-2017-00020)</t>
  </si>
  <si>
    <t>Külterületi utak karbantartására alkalmas célgép beszerzés (VP-7.2.1-7.4.1.2-16)</t>
  </si>
  <si>
    <t>2019. évi Európai Uniós projektjeinek teljesítéséről</t>
  </si>
  <si>
    <t>Támogatás összege 2019. évben</t>
  </si>
  <si>
    <t>Támogatási szerződés szerinti összeg</t>
  </si>
  <si>
    <t xml:space="preserve"> Támogatás összege 2019. évben</t>
  </si>
  <si>
    <t>Előző években teljesült támogatás</t>
  </si>
  <si>
    <t xml:space="preserve"> Maradványkimutatás 2019. év</t>
  </si>
  <si>
    <t>Önkormányzat</t>
  </si>
  <si>
    <t>Lábatlani Zengő Óvoda és Bölcsőde</t>
  </si>
  <si>
    <t>Lábatlani Gerenday Közösségi Ház és Könyvtár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</si>
  <si>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</si>
  <si>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</si>
  <si>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</si>
  <si>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</si>
  <si>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</si>
  <si>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</si>
  <si>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</si>
  <si>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Lábatlan Város Önkormányzatának   és intézményeinek</t>
  </si>
  <si>
    <t>2019. évi maradványkimutatása</t>
  </si>
  <si>
    <t>Lábatlani Kuckó Család-és Gyermekjóléti Szolgálat</t>
  </si>
  <si>
    <t>Sorszám</t>
  </si>
  <si>
    <t>Előző év</t>
  </si>
  <si>
    <t>Tárgyév</t>
  </si>
  <si>
    <t>Index (%)</t>
  </si>
  <si>
    <t>1</t>
  </si>
  <si>
    <t>2</t>
  </si>
  <si>
    <t>3</t>
  </si>
  <si>
    <t>4</t>
  </si>
  <si>
    <t>5</t>
  </si>
  <si>
    <t>ESZKÖZÖK</t>
  </si>
  <si>
    <t xml:space="preserve"> </t>
  </si>
  <si>
    <t>A/ NEMZETI VAGYONBA TARTOZÓ BEFEKTETETT ESZKÖZÖK</t>
  </si>
  <si>
    <t>A</t>
  </si>
  <si>
    <t>2 641 072 466</t>
  </si>
  <si>
    <t>2 834 341 900</t>
  </si>
  <si>
    <t>107,32</t>
  </si>
  <si>
    <t>I. IMMATERIÁLIS JAVAK</t>
  </si>
  <si>
    <t>A/I</t>
  </si>
  <si>
    <t>3 086 020</t>
  </si>
  <si>
    <t>3 034 644</t>
  </si>
  <si>
    <t>98,34</t>
  </si>
  <si>
    <t>1. Vagyoni értékű jogok</t>
  </si>
  <si>
    <t>A/I/1</t>
  </si>
  <si>
    <t>1 510 031</t>
  </si>
  <si>
    <t>2 337 574</t>
  </si>
  <si>
    <t>154,80</t>
  </si>
  <si>
    <t>a) Forgalomképtelen törzsvagyon</t>
  </si>
  <si>
    <t>A/I/1/a</t>
  </si>
  <si>
    <t/>
  </si>
  <si>
    <t>b) Nemzetgazdasági szempontból kiemelt jelentőségű törzsvagyon</t>
  </si>
  <si>
    <t>A/I/1/b</t>
  </si>
  <si>
    <t>c) Korlátozottan forgalomképes vagyon</t>
  </si>
  <si>
    <t>A/I/1/c</t>
  </si>
  <si>
    <t>878 203</t>
  </si>
  <si>
    <t>1 788 603</t>
  </si>
  <si>
    <t>203,67</t>
  </si>
  <si>
    <t>d) Üzleti vagyon</t>
  </si>
  <si>
    <t>A/I/1/d</t>
  </si>
  <si>
    <t>631 828</t>
  </si>
  <si>
    <t>548 971</t>
  </si>
  <si>
    <t>86,89</t>
  </si>
  <si>
    <t>2. Szellemi termékek</t>
  </si>
  <si>
    <t>A/I/2</t>
  </si>
  <si>
    <t>1 575 989</t>
  </si>
  <si>
    <t>697 070</t>
  </si>
  <si>
    <t>44,23</t>
  </si>
  <si>
    <t>A/I/2/a</t>
  </si>
  <si>
    <t>A/I/2/b</t>
  </si>
  <si>
    <t>A/I/2/c</t>
  </si>
  <si>
    <t>1 366 800</t>
  </si>
  <si>
    <t>635 800</t>
  </si>
  <si>
    <t>46,52</t>
  </si>
  <si>
    <t>A/I/2/d</t>
  </si>
  <si>
    <t>209 189</t>
  </si>
  <si>
    <t>61 270</t>
  </si>
  <si>
    <t>29,29</t>
  </si>
  <si>
    <t>3. Immateriális javak értékhelyesbítése</t>
  </si>
  <si>
    <t>A/I/3</t>
  </si>
  <si>
    <t>A/I/3/a</t>
  </si>
  <si>
    <t>A/I/3/b</t>
  </si>
  <si>
    <t>A/I/3/c</t>
  </si>
  <si>
    <t>A/I/3/d</t>
  </si>
  <si>
    <t>II. TÁRGYI ESZKÖZÖK</t>
  </si>
  <si>
    <t>A/II</t>
  </si>
  <si>
    <t>2 637 963 246</t>
  </si>
  <si>
    <t>2 831 284 056</t>
  </si>
  <si>
    <t>107,33</t>
  </si>
  <si>
    <t>1. Ingatlanok és kapcsolódó vagyoni értékű jogok</t>
  </si>
  <si>
    <t>A/II/1</t>
  </si>
  <si>
    <t>2 480 390 809</t>
  </si>
  <si>
    <t>2 703 749 919</t>
  </si>
  <si>
    <t>109,00</t>
  </si>
  <si>
    <t>A/II/1/a</t>
  </si>
  <si>
    <t>1 021 739 566</t>
  </si>
  <si>
    <t>1 001 816 991</t>
  </si>
  <si>
    <t>98,05</t>
  </si>
  <si>
    <t>A/II/1/b</t>
  </si>
  <si>
    <t>A/II/1/c</t>
  </si>
  <si>
    <t>968 568 990</t>
  </si>
  <si>
    <t>1 157 351 902</t>
  </si>
  <si>
    <t>119,49</t>
  </si>
  <si>
    <t>A/II/1/d</t>
  </si>
  <si>
    <t>490 082 253</t>
  </si>
  <si>
    <t>544 581 026</t>
  </si>
  <si>
    <t>111,12</t>
  </si>
  <si>
    <t>2. Gépek, berendezések, felszerelések, járművek</t>
  </si>
  <si>
    <t>A/II/2</t>
  </si>
  <si>
    <t>116 593 549</t>
  </si>
  <si>
    <t>109 812 037</t>
  </si>
  <si>
    <t>94,18</t>
  </si>
  <si>
    <t>A/II/2/a</t>
  </si>
  <si>
    <t>2 913 773</t>
  </si>
  <si>
    <t>100</t>
  </si>
  <si>
    <t>A/II/2/b</t>
  </si>
  <si>
    <t>A/II/2/c</t>
  </si>
  <si>
    <t>7 678 316</t>
  </si>
  <si>
    <t>2 810 890</t>
  </si>
  <si>
    <t>36,61</t>
  </si>
  <si>
    <t>A/II/2/d</t>
  </si>
  <si>
    <t>106 001 460</t>
  </si>
  <si>
    <t>104 087 374</t>
  </si>
  <si>
    <t>98,19</t>
  </si>
  <si>
    <t>3. Tenyészállatok</t>
  </si>
  <si>
    <t>A/II/3</t>
  </si>
  <si>
    <t>A/II/3/a</t>
  </si>
  <si>
    <t>A/II/3/b</t>
  </si>
  <si>
    <t>A/II/3/c</t>
  </si>
  <si>
    <t>A/II/3/d</t>
  </si>
  <si>
    <t>4. Beruházások, felújítások</t>
  </si>
  <si>
    <t>A/II/4</t>
  </si>
  <si>
    <t>40 978 888</t>
  </si>
  <si>
    <t>17 722 100</t>
  </si>
  <si>
    <t>43,25</t>
  </si>
  <si>
    <t>A/II/4/a</t>
  </si>
  <si>
    <t>A/II/4/b</t>
  </si>
  <si>
    <t>A/II/4/c</t>
  </si>
  <si>
    <t>A/II/4/d</t>
  </si>
  <si>
    <t>5. Tárgyi eszközök értékhelyesbítése</t>
  </si>
  <si>
    <t>A/II/5</t>
  </si>
  <si>
    <t>A/II/5/a</t>
  </si>
  <si>
    <t>A/II/5/b</t>
  </si>
  <si>
    <t>A/II/5/c</t>
  </si>
  <si>
    <t>A/II/5/d</t>
  </si>
  <si>
    <t>III. BEFEKTETETT PÉNZÜGYI ESZKÖZÖK</t>
  </si>
  <si>
    <t>A/III</t>
  </si>
  <si>
    <t>23 200</t>
  </si>
  <si>
    <t>1. Tartós részesedések</t>
  </si>
  <si>
    <t>A/III/1</t>
  </si>
  <si>
    <t>A/III/1/a</t>
  </si>
  <si>
    <t>A/III/1/b</t>
  </si>
  <si>
    <t>A/III/1/c</t>
  </si>
  <si>
    <t>A/III/1/d</t>
  </si>
  <si>
    <t>2. Tartós hitelviszonyt megtestesítő értékpapírok</t>
  </si>
  <si>
    <t>A/III/2</t>
  </si>
  <si>
    <t>A/III/2/a</t>
  </si>
  <si>
    <t>A/III/2/b</t>
  </si>
  <si>
    <t>A/III/2/c</t>
  </si>
  <si>
    <t>A/III/2/d</t>
  </si>
  <si>
    <t>3. Befektetett pénzügyi eszközök értékhelyesbítése</t>
  </si>
  <si>
    <t>A/III/3</t>
  </si>
  <si>
    <t>A/III/3/a</t>
  </si>
  <si>
    <t>A/III/3/b</t>
  </si>
  <si>
    <t>A/III/3/c</t>
  </si>
  <si>
    <t>A/III/3/d</t>
  </si>
  <si>
    <t>IV. KONCESSZIÓBA, VAGYONKEZELÉSBE ADOTT ESZKÖZÖK</t>
  </si>
  <si>
    <t>A/IV</t>
  </si>
  <si>
    <t>1.Koncesszióba, vagyonkezelésbe adott eszközök</t>
  </si>
  <si>
    <t>A/IV/1</t>
  </si>
  <si>
    <t>A/IV/1/a</t>
  </si>
  <si>
    <t>A/IV/1/b</t>
  </si>
  <si>
    <t>A/IV/1/c</t>
  </si>
  <si>
    <t>A/IV/1/d</t>
  </si>
  <si>
    <t>2. Koncesszióba, vagyonkezelésbe adott eszközök értékhelyesbítése</t>
  </si>
  <si>
    <t>A/IV/2</t>
  </si>
  <si>
    <t>A/IV/2/a</t>
  </si>
  <si>
    <t>A/IV/2/b</t>
  </si>
  <si>
    <t>A/IV/2/c</t>
  </si>
  <si>
    <t>A/IV/2/d</t>
  </si>
  <si>
    <t>B/ NEMZETI VAGYONBA TARTOZÓ FORGÓESZKÖZÖK</t>
  </si>
  <si>
    <t>B</t>
  </si>
  <si>
    <t>I. Készletek</t>
  </si>
  <si>
    <t>B/I</t>
  </si>
  <si>
    <t>II. Értékpapírok</t>
  </si>
  <si>
    <t>B/II</t>
  </si>
  <si>
    <t>C/ PÉNZESZKÖZÖK</t>
  </si>
  <si>
    <t>C</t>
  </si>
  <si>
    <t>429 988 515</t>
  </si>
  <si>
    <t>343 985 337</t>
  </si>
  <si>
    <t>80,00</t>
  </si>
  <si>
    <t>I. Lekötött bankbetétek</t>
  </si>
  <si>
    <t>C/I</t>
  </si>
  <si>
    <t>II. Pénztárak, csekkek, betétkönyvek</t>
  </si>
  <si>
    <t>C/II</t>
  </si>
  <si>
    <t>III. Forintszámlák</t>
  </si>
  <si>
    <t>C/III</t>
  </si>
  <si>
    <t>IV. Devizaszámlák</t>
  </si>
  <si>
    <t>C/IV</t>
  </si>
  <si>
    <t>D/ KÖVETELÉSEK</t>
  </si>
  <si>
    <t>D</t>
  </si>
  <si>
    <t>132 897 855</t>
  </si>
  <si>
    <t>45 352 649</t>
  </si>
  <si>
    <t>34,13</t>
  </si>
  <si>
    <t>I. Költségvetési évben esedékes követelések</t>
  </si>
  <si>
    <t>D/I</t>
  </si>
  <si>
    <t>118 408 796</t>
  </si>
  <si>
    <t>41 347 684</t>
  </si>
  <si>
    <t>34,92</t>
  </si>
  <si>
    <t>II. Költségvetési évet követően esedékes követelések</t>
  </si>
  <si>
    <t>D/II</t>
  </si>
  <si>
    <t>1 830 280</t>
  </si>
  <si>
    <t>1 501 865</t>
  </si>
  <si>
    <t>82,06</t>
  </si>
  <si>
    <t>III. Követelés jellegű sajátos elszámolások</t>
  </si>
  <si>
    <t>D/III</t>
  </si>
  <si>
    <t>12 658 779</t>
  </si>
  <si>
    <t>2 503 100</t>
  </si>
  <si>
    <t>19,77</t>
  </si>
  <si>
    <t>E/ EGYÉB SAJÁTOS ESZKÖZOLDALI ELSZÁMOLÁSOK</t>
  </si>
  <si>
    <t>E</t>
  </si>
  <si>
    <t>2 951 192</t>
  </si>
  <si>
    <t>-2 627 306</t>
  </si>
  <si>
    <t>-89,03</t>
  </si>
  <si>
    <t>F/ AKTÍV IDŐBELI ELHATÁROLÁSOK</t>
  </si>
  <si>
    <t>F</t>
  </si>
  <si>
    <t>19 076 348</t>
  </si>
  <si>
    <t>2 228 466</t>
  </si>
  <si>
    <t>11,68</t>
  </si>
  <si>
    <t>ESZKÖZÖK ÖSSZESEN</t>
  </si>
  <si>
    <t>A+..+F</t>
  </si>
  <si>
    <t>3 225 986 376</t>
  </si>
  <si>
    <t>3 223 281 046</t>
  </si>
  <si>
    <t>99,92</t>
  </si>
  <si>
    <t>FORRÁSOK</t>
  </si>
  <si>
    <t>G/ SAJÁT TŐKE</t>
  </si>
  <si>
    <t>G</t>
  </si>
  <si>
    <t>2 778 435 978</t>
  </si>
  <si>
    <t>2 688 344 170</t>
  </si>
  <si>
    <t>96,76</t>
  </si>
  <si>
    <t>I. Nemzeti vagyon induláskori értéke</t>
  </si>
  <si>
    <t>G/I</t>
  </si>
  <si>
    <t>1 548 162 000</t>
  </si>
  <si>
    <t>II. Nemzeti vagyon változásai</t>
  </si>
  <si>
    <t>G/II</t>
  </si>
  <si>
    <t>-300 670 659</t>
  </si>
  <si>
    <t>III. Egyéb eszközök induláskori értéke és változásai</t>
  </si>
  <si>
    <t>G/III</t>
  </si>
  <si>
    <t>54 031 276</t>
  </si>
  <si>
    <t>IV. Felhalmozott eredmény</t>
  </si>
  <si>
    <t>G/IV</t>
  </si>
  <si>
    <t>1 411 113 619</t>
  </si>
  <si>
    <t>1 476 913 361</t>
  </si>
  <si>
    <t>104,66</t>
  </si>
  <si>
    <t>V. Eszközök értékhelyesbítésének forrása</t>
  </si>
  <si>
    <t>G/V</t>
  </si>
  <si>
    <t>VI. Mérleg szerinti eredmény</t>
  </si>
  <si>
    <t>G/VI</t>
  </si>
  <si>
    <t>65 799 742</t>
  </si>
  <si>
    <t>-90 091 808</t>
  </si>
  <si>
    <t>-136,92</t>
  </si>
  <si>
    <t>H/ KÖTELEZETTSÉGEK</t>
  </si>
  <si>
    <t>H</t>
  </si>
  <si>
    <t>81 720 308</t>
  </si>
  <si>
    <t>70 605 572</t>
  </si>
  <si>
    <t>86,40</t>
  </si>
  <si>
    <t>I. Költségvetési évben esedékes kötelezettségek</t>
  </si>
  <si>
    <t>H/I</t>
  </si>
  <si>
    <t>1 823 354</t>
  </si>
  <si>
    <t>1 207</t>
  </si>
  <si>
    <t>0,07</t>
  </si>
  <si>
    <t>II. Költségvetési évet követően esedékes kötelezettségek</t>
  </si>
  <si>
    <t>H/II</t>
  </si>
  <si>
    <t>67 837 769</t>
  </si>
  <si>
    <t>41 119 830</t>
  </si>
  <si>
    <t>60,61</t>
  </si>
  <si>
    <t>III. Kötelezettség jellegű sajátos elszámolások</t>
  </si>
  <si>
    <t>H/III</t>
  </si>
  <si>
    <t>12 059 185</t>
  </si>
  <si>
    <t>29 484 535</t>
  </si>
  <si>
    <t>244,50</t>
  </si>
  <si>
    <t>I/ KINCSTÁRI SZÁMLAVEZETÉSSEL KAPCSOLATOS ELSZÁMOLÁSOK</t>
  </si>
  <si>
    <t>I</t>
  </si>
  <si>
    <t>J/ PASSZÍV IDŐBELI ELHATÁROLÁSOK (=K/1+K/2+K/3)</t>
  </si>
  <si>
    <t>J</t>
  </si>
  <si>
    <t>365 830 090</t>
  </si>
  <si>
    <t>464 331 304</t>
  </si>
  <si>
    <t>126,93</t>
  </si>
  <si>
    <t>FORRÁSOK ÖSSZESEN</t>
  </si>
  <si>
    <t>G+...+J</t>
  </si>
  <si>
    <t>MÉRLEGEN KÍVÜLI TÉTELEK</t>
  </si>
  <si>
    <t>L</t>
  </si>
  <si>
    <t>"0"-ra írt eszközök</t>
  </si>
  <si>
    <t>L/1</t>
  </si>
  <si>
    <t>170 317 028</t>
  </si>
  <si>
    <t>211 117 480</t>
  </si>
  <si>
    <t>123,96</t>
  </si>
  <si>
    <t>Használatban lévő kisértékű immateriális javak, tárgyi eszközök</t>
  </si>
  <si>
    <t>L/2</t>
  </si>
  <si>
    <t>16 809 693</t>
  </si>
  <si>
    <t>20 313 386</t>
  </si>
  <si>
    <t>120,84</t>
  </si>
  <si>
    <t>Használatban lévő készletek</t>
  </si>
  <si>
    <t>L/3</t>
  </si>
  <si>
    <t>01-02. számlacsoportban nyilvántartott eszközök (Áht-n belüli vagyonkezelésbe adott, bérbevett, letétbe, bizományba, üzemeltetésre átvett, stb.)</t>
  </si>
  <si>
    <t>L/4</t>
  </si>
  <si>
    <t>524 154 252</t>
  </si>
  <si>
    <t>512 279 735</t>
  </si>
  <si>
    <t>97,73</t>
  </si>
  <si>
    <t>A nemzeti vagyonról szóló 2011. évi CXCVI. törvény 1. § (2) bekezdés g) és h) pontja szerinti kulturális javak és régészeti leletek (bekerülési érték nélküli)</t>
  </si>
  <si>
    <t>L/5</t>
  </si>
  <si>
    <t>Függő követelések</t>
  </si>
  <si>
    <t>L/6</t>
  </si>
  <si>
    <t>Függő kötelezettségek</t>
  </si>
  <si>
    <t>L/7</t>
  </si>
  <si>
    <t>21 603 835</t>
  </si>
  <si>
    <t>85 103 835</t>
  </si>
  <si>
    <t>393,93</t>
  </si>
  <si>
    <t>Biztos (jövőbeni) követelések</t>
  </si>
  <si>
    <t>L/8</t>
  </si>
  <si>
    <t>2019. évi vagyonkimutatása</t>
  </si>
  <si>
    <t>Lábatlan Város Önkormányzatának</t>
  </si>
  <si>
    <t xml:space="preserve">  2019. évi fejlesztés és felújítás kiadásai feladatonként / célonként </t>
  </si>
  <si>
    <t>Sor- sz.</t>
  </si>
  <si>
    <t>Feladat megnevezése</t>
  </si>
  <si>
    <t>Beruházások:</t>
  </si>
  <si>
    <t>Immaterális javak beszerzése, létesítése</t>
  </si>
  <si>
    <t xml:space="preserve">   - Település rendezési terv</t>
  </si>
  <si>
    <t xml:space="preserve">   - Rendezési terv módósítás Dunapart</t>
  </si>
  <si>
    <t xml:space="preserve">   -  Windows10 4 db Egészségház</t>
  </si>
  <si>
    <t>Ingatlanok beszerzése, létesítése</t>
  </si>
  <si>
    <t xml:space="preserve">   - Rákóczi -Dózsa út csatlakozásában járda létesítés terv</t>
  </si>
  <si>
    <t xml:space="preserve">   - Ökoturisztikai központ </t>
  </si>
  <si>
    <t xml:space="preserve">  - Dózsa Gy. Út buszváró</t>
  </si>
  <si>
    <t>Informatikai eszközök beszerzése</t>
  </si>
  <si>
    <t xml:space="preserve">   - Kuckó számítógép</t>
  </si>
  <si>
    <t xml:space="preserve">  - Egészségház szerver</t>
  </si>
  <si>
    <t>Egyéb tárgyi eszközök beszerzése</t>
  </si>
  <si>
    <r>
      <t xml:space="preserve">   - Önkormányzat </t>
    </r>
    <r>
      <rPr>
        <sz val="8"/>
        <color indexed="8"/>
        <rFont val="Times New Roman"/>
        <family val="1"/>
        <charset val="238"/>
      </rPr>
      <t xml:space="preserve"> (Ford Ranger csere, ágdaráló)</t>
    </r>
  </si>
  <si>
    <t xml:space="preserve">   - Hótolólap, sószóró, hólánc</t>
  </si>
  <si>
    <t xml:space="preserve">   - Adventi díszkivilágítás</t>
  </si>
  <si>
    <t xml:space="preserve">   - Kulturális eszközbeszérzés</t>
  </si>
  <si>
    <t xml:space="preserve">   - OEP eszközbeszerzés</t>
  </si>
  <si>
    <t xml:space="preserve">   - Egészségház</t>
  </si>
  <si>
    <t xml:space="preserve">   - Humán közszolg pály</t>
  </si>
  <si>
    <t xml:space="preserve">   - Dunamente Fesztvál (pulpitus)</t>
  </si>
  <si>
    <t xml:space="preserve">   - Napközi</t>
  </si>
  <si>
    <t xml:space="preserve">   - Közfoglalkozatási páylázat (láncfűrész, kasza)</t>
  </si>
  <si>
    <t xml:space="preserve">   - Polgármesteri Hivatal</t>
  </si>
  <si>
    <t xml:space="preserve">   - Zengó Óvoda és Bölcsőde</t>
  </si>
  <si>
    <t xml:space="preserve">   - Gondozási Központ</t>
  </si>
  <si>
    <t xml:space="preserve">   - Kuckó Család- és Gyermekjólét Szolgálat</t>
  </si>
  <si>
    <t xml:space="preserve">   - Vitéz S. Antal Városi Könyvtár </t>
  </si>
  <si>
    <t xml:space="preserve">         - polcok, állványok, bútorzat</t>
  </si>
  <si>
    <t xml:space="preserve">        - könyvbeszerzés</t>
  </si>
  <si>
    <t>Felújítások</t>
  </si>
  <si>
    <t>Ingatlanok felújítása</t>
  </si>
  <si>
    <t xml:space="preserve">   - Somogyiu. Felújítás</t>
  </si>
  <si>
    <t xml:space="preserve">   - Cementgyári lakótlep parkoló létesítés</t>
  </si>
  <si>
    <t xml:space="preserve">   - Szemétgyűjtők a boltok környékén, főbb utakon</t>
  </si>
  <si>
    <t xml:space="preserve">   - Gondozási Központ energetikai felújítás</t>
  </si>
  <si>
    <t xml:space="preserve">   - Gerenday Ház kiállítótér világítás felújítás</t>
  </si>
  <si>
    <t xml:space="preserve">   - Viziközmű felújítás</t>
  </si>
  <si>
    <t xml:space="preserve">   - Önk.-i lakás ablakcsere Rákóczi 87.</t>
  </si>
  <si>
    <t xml:space="preserve">   - Szabadtéri színpad felújítás</t>
  </si>
  <si>
    <t>Informatikai eszközök felújítása</t>
  </si>
  <si>
    <t>Egyéb tárgyi eszközök felújítás</t>
  </si>
  <si>
    <t>Összesen (I.+II.)</t>
  </si>
  <si>
    <t xml:space="preserve">   -   Polgármesteri Hivatal</t>
  </si>
  <si>
    <t xml:space="preserve">   - Könyvtár</t>
  </si>
  <si>
    <t xml:space="preserve">   - Kuckó</t>
  </si>
  <si>
    <t xml:space="preserve">   - Zengő Óvoda</t>
  </si>
  <si>
    <t xml:space="preserve">   - Gondozási központ</t>
  </si>
  <si>
    <t xml:space="preserve">  - Könyvtár</t>
  </si>
  <si>
    <t>1. sz.  melléklet a 6/2020. (VII.15.)  önkormányzati rendelethez</t>
  </si>
  <si>
    <t>1. sz.  melléklet folytatása a 6/2020. (VII.15.)  önkormányzati rendelethez</t>
  </si>
  <si>
    <t>2. sz.  melléklet a 6/2020. (VII.15.)  önkormányzati rendelethez</t>
  </si>
  <si>
    <t>2. sz.  melléklet folytatása a 6/2020. (VII.15.)  önkormányzati rendelethez</t>
  </si>
  <si>
    <t>3. sz.  melléklet a 6/2020. (VII.15.)  önkormányzati rendelethez</t>
  </si>
  <si>
    <t>4. sz.  melléklet a 6/2020. (VII.15.)  önkormányzati rendelethez</t>
  </si>
  <si>
    <t>4. sz.  melléklet folytatása a 6/2020. (VII.15.)  önkormányzati rendelethez</t>
  </si>
  <si>
    <t>5. sz.  melléklet  a 6/2020. (VII.15.)  önkormányzati rendelethez</t>
  </si>
  <si>
    <t>6. sz. melléklet a 6/2020. (VII.15.) önkormányzati rendelethez</t>
  </si>
  <si>
    <t>7. sz. melléklet a 6/2020. (VII.15.) önkormányzati rendelethez</t>
  </si>
  <si>
    <t>8. sz. melléklet a 6/2020. (VII.15.) önkormányzati rendelethez</t>
  </si>
  <si>
    <t>9. sz. melléklet a 6/2020. (VII.15.) önkormányzati rendelethez</t>
  </si>
  <si>
    <t>10. sz. melléklet a 6/2020. (VII.15.) önkormányzati rendelethez</t>
  </si>
  <si>
    <t xml:space="preserve">   - Gerenday Ház kiállítótér világítás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</si>
</sst>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#,##0.0"/>
  </numFmts>
  <fonts count="62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Arial CE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8"/>
      <name val="Arial"/>
      <family val="2"/>
      <charset val="238"/>
    </font>
    <font>
      <sz val="13"/>
      <name val="Times New Roman"/>
      <family val="1"/>
      <charset val="238"/>
    </font>
    <font>
      <b/>
      <sz val="1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0"/>
      <name val="Arial"/>
      <family val="2"/>
      <charset val="238"/>
    </font>
    <font>
      <b/>
      <sz val="13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i/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i/>
      <sz val="10"/>
      <name val="Arial"/>
      <family val="2"/>
      <charset val="238"/>
    </font>
    <font>
      <b/>
      <i/>
      <sz val="12"/>
      <name val="Times New Roman"/>
      <family val="1"/>
      <charset val="238"/>
    </font>
    <font>
      <b/>
      <sz val="11"/>
      <color indexed="5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i/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i/>
      <sz val="10"/>
      <color indexed="8"/>
      <name val="Arial"/>
      <family val="2"/>
      <charset val="238"/>
    </font>
    <font>
      <sz val="13"/>
      <color indexed="8"/>
      <name val="Times New Roman"/>
      <family val="1"/>
      <charset val="238"/>
    </font>
    <font>
      <b/>
      <sz val="10"/>
      <color indexed="8"/>
      <name val="Arial"/>
      <family val="2"/>
      <charset val="238"/>
    </font>
    <font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6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Arial"/>
      <family val="2"/>
      <charset val="238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b/>
      <i/>
      <sz val="13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</fills>
  <borders count="8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/>
      <right/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 style="thin">
        <color indexed="8"/>
      </top>
      <bottom style="thick">
        <color indexed="8"/>
      </bottom>
      <diagonal/>
    </border>
    <border>
      <left/>
      <right/>
      <top style="thin">
        <color indexed="8"/>
      </top>
      <bottom style="thick">
        <color indexed="8"/>
      </bottom>
      <diagonal/>
    </border>
    <border>
      <left/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thin">
        <color indexed="8"/>
      </bottom>
      <diagonal/>
    </border>
    <border>
      <left/>
      <right/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/>
      <top/>
      <bottom style="thick">
        <color indexed="8"/>
      </bottom>
      <diagonal/>
    </border>
  </borders>
  <cellStyleXfs count="121">
    <xf numFmtId="0" fontId="0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6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2" borderId="0" applyNumberFormat="0" applyBorder="0" applyAlignment="0" applyProtection="0"/>
    <xf numFmtId="0" fontId="2" fillId="13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15" borderId="0" applyNumberFormat="0" applyBorder="0" applyAlignment="0" applyProtection="0"/>
    <xf numFmtId="0" fontId="3" fillId="3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4" borderId="0" applyNumberFormat="0" applyBorder="0" applyAlignment="0" applyProtection="0"/>
    <xf numFmtId="0" fontId="16" fillId="8" borderId="0" applyNumberFormat="0" applyBorder="0" applyAlignment="0" applyProtection="0"/>
    <xf numFmtId="0" fontId="4" fillId="11" borderId="1" applyNumberFormat="0" applyAlignment="0" applyProtection="0"/>
    <xf numFmtId="0" fontId="4" fillId="11" borderId="1" applyNumberFormat="0" applyAlignment="0" applyProtection="0"/>
    <xf numFmtId="0" fontId="40" fillId="22" borderId="1" applyNumberFormat="0" applyAlignment="0" applyProtection="0"/>
    <xf numFmtId="0" fontId="9" fillId="23" borderId="2" applyNumberFormat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23" borderId="2" applyNumberFormat="0" applyAlignment="0" applyProtection="0"/>
    <xf numFmtId="0" fontId="9" fillId="23" borderId="2" applyNumberFormat="0" applyAlignment="0" applyProtection="0"/>
    <xf numFmtId="0" fontId="14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9" borderId="0" applyNumberFormat="0" applyBorder="0" applyAlignment="0" applyProtection="0"/>
    <xf numFmtId="0" fontId="42" fillId="0" borderId="6" applyNumberFormat="0" applyFill="0" applyAlignment="0" applyProtection="0"/>
    <xf numFmtId="0" fontId="43" fillId="0" borderId="7" applyNumberFormat="0" applyFill="0" applyAlignment="0" applyProtection="0"/>
    <xf numFmtId="0" fontId="44" fillId="0" borderId="8" applyNumberFormat="0" applyFill="0" applyAlignment="0" applyProtection="0"/>
    <xf numFmtId="0" fontId="44" fillId="0" borderId="0" applyNumberFormat="0" applyFill="0" applyBorder="0" applyAlignment="0" applyProtection="0"/>
    <xf numFmtId="0" fontId="11" fillId="0" borderId="9" applyNumberFormat="0" applyFill="0" applyAlignment="0" applyProtection="0"/>
    <xf numFmtId="0" fontId="11" fillId="0" borderId="9" applyNumberFormat="0" applyFill="0" applyAlignment="0" applyProtection="0"/>
    <xf numFmtId="0" fontId="4" fillId="5" borderId="1" applyNumberFormat="0" applyAlignment="0" applyProtection="0"/>
    <xf numFmtId="0" fontId="10" fillId="4" borderId="10" applyNumberFormat="0" applyFont="0" applyAlignment="0" applyProtection="0"/>
    <xf numFmtId="0" fontId="10" fillId="4" borderId="10" applyNumberFormat="0" applyFont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3" fillId="24" borderId="11" applyNumberFormat="0" applyAlignment="0" applyProtection="0"/>
    <xf numFmtId="0" fontId="13" fillId="24" borderId="11" applyNumberFormat="0" applyAlignment="0" applyProtection="0"/>
    <xf numFmtId="0" fontId="45" fillId="0" borderId="12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6" fillId="11" borderId="0" applyNumberFormat="0" applyBorder="0" applyAlignment="0" applyProtection="0"/>
    <xf numFmtId="0" fontId="48" fillId="0" borderId="0"/>
    <xf numFmtId="0" fontId="10" fillId="0" borderId="0"/>
    <xf numFmtId="0" fontId="10" fillId="0" borderId="0"/>
    <xf numFmtId="0" fontId="1" fillId="4" borderId="10" applyNumberFormat="0" applyFont="0" applyAlignment="0" applyProtection="0"/>
    <xf numFmtId="0" fontId="48" fillId="4" borderId="10" applyNumberFormat="0" applyFont="0" applyAlignment="0" applyProtection="0"/>
    <xf numFmtId="0" fontId="13" fillId="22" borderId="11" applyNumberFormat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8" fillId="24" borderId="1" applyNumberFormat="0" applyAlignment="0" applyProtection="0"/>
    <xf numFmtId="0" fontId="18" fillId="24" borderId="1" applyNumberFormat="0" applyAlignment="0" applyProtection="0"/>
    <xf numFmtId="9" fontId="48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15" fillId="0" borderId="14" applyNumberFormat="0" applyFill="0" applyAlignment="0" applyProtection="0"/>
    <xf numFmtId="0" fontId="11" fillId="0" borderId="0" applyNumberFormat="0" applyFill="0" applyBorder="0" applyAlignment="0" applyProtection="0"/>
    <xf numFmtId="0" fontId="1" fillId="0" borderId="0"/>
    <xf numFmtId="0" fontId="10" fillId="0" borderId="0"/>
    <xf numFmtId="0" fontId="57" fillId="0" borderId="0"/>
    <xf numFmtId="0" fontId="57" fillId="0" borderId="0"/>
  </cellStyleXfs>
  <cellXfs count="548">
    <xf numFmtId="0" fontId="0" fillId="0" borderId="0" xfId="0"/>
    <xf numFmtId="0" fontId="19" fillId="0" borderId="0" xfId="0" applyFont="1"/>
    <xf numFmtId="1" fontId="21" fillId="25" borderId="15" xfId="101" applyNumberFormat="1" applyFont="1" applyFill="1" applyBorder="1" applyAlignment="1">
      <alignment vertical="center"/>
    </xf>
    <xf numFmtId="0" fontId="27" fillId="0" borderId="0" xfId="0" applyFont="1" applyAlignment="1">
      <alignment horizontal="center"/>
    </xf>
    <xf numFmtId="0" fontId="26" fillId="0" borderId="0" xfId="0" applyFont="1" applyAlignment="1"/>
    <xf numFmtId="0" fontId="27" fillId="0" borderId="0" xfId="0" applyFont="1" applyAlignment="1"/>
    <xf numFmtId="0" fontId="28" fillId="0" borderId="15" xfId="101" applyFont="1" applyFill="1" applyBorder="1" applyAlignment="1">
      <alignment horizontal="center" vertical="center"/>
    </xf>
    <xf numFmtId="0" fontId="28" fillId="0" borderId="16" xfId="101" applyFont="1" applyFill="1" applyBorder="1" applyAlignment="1">
      <alignment vertical="center" wrapText="1"/>
    </xf>
    <xf numFmtId="0" fontId="29" fillId="0" borderId="15" xfId="101" applyFont="1" applyFill="1" applyBorder="1" applyAlignment="1">
      <alignment horizontal="center" vertical="center"/>
    </xf>
    <xf numFmtId="0" fontId="29" fillId="0" borderId="16" xfId="101" applyFont="1" applyFill="1" applyBorder="1" applyAlignment="1">
      <alignment vertical="center" wrapText="1"/>
    </xf>
    <xf numFmtId="0" fontId="30" fillId="0" borderId="16" xfId="101" applyFont="1" applyFill="1" applyBorder="1" applyAlignment="1">
      <alignment vertical="center" wrapText="1"/>
    </xf>
    <xf numFmtId="1" fontId="28" fillId="25" borderId="15" xfId="100" applyNumberFormat="1" applyFont="1" applyFill="1" applyBorder="1" applyAlignment="1">
      <alignment horizontal="center" vertical="center"/>
    </xf>
    <xf numFmtId="164" fontId="28" fillId="0" borderId="15" xfId="100" applyNumberFormat="1" applyFont="1" applyFill="1" applyBorder="1" applyAlignment="1">
      <alignment horizontal="center" vertical="center"/>
    </xf>
    <xf numFmtId="0" fontId="28" fillId="0" borderId="16" xfId="100" applyFont="1" applyFill="1" applyBorder="1" applyAlignment="1">
      <alignment horizontal="left" vertical="center" wrapText="1"/>
    </xf>
    <xf numFmtId="164" fontId="29" fillId="0" borderId="15" xfId="100" applyNumberFormat="1" applyFont="1" applyFill="1" applyBorder="1" applyAlignment="1">
      <alignment horizontal="center" vertical="center"/>
    </xf>
    <xf numFmtId="0" fontId="29" fillId="0" borderId="16" xfId="100" applyFont="1" applyFill="1" applyBorder="1" applyAlignment="1">
      <alignment vertical="center" wrapText="1"/>
    </xf>
    <xf numFmtId="0" fontId="29" fillId="0" borderId="16" xfId="100" applyFont="1" applyFill="1" applyBorder="1" applyAlignment="1">
      <alignment horizontal="left" vertical="center" wrapText="1"/>
    </xf>
    <xf numFmtId="0" fontId="30" fillId="0" borderId="16" xfId="100" applyFont="1" applyFill="1" applyBorder="1" applyAlignment="1">
      <alignment horizontal="left" vertical="center" wrapText="1"/>
    </xf>
    <xf numFmtId="0" fontId="30" fillId="0" borderId="16" xfId="100" applyFont="1" applyFill="1" applyBorder="1" applyAlignment="1">
      <alignment vertical="center" wrapText="1"/>
    </xf>
    <xf numFmtId="0" fontId="24" fillId="26" borderId="17" xfId="100" applyFont="1" applyFill="1" applyBorder="1" applyAlignment="1">
      <alignment horizontal="left" vertical="center" wrapText="1"/>
    </xf>
    <xf numFmtId="164" fontId="22" fillId="26" borderId="18" xfId="101" applyNumberFormat="1" applyFont="1" applyFill="1" applyBorder="1" applyAlignment="1">
      <alignment vertical="center" wrapText="1"/>
    </xf>
    <xf numFmtId="0" fontId="22" fillId="26" borderId="19" xfId="101" applyFont="1" applyFill="1" applyBorder="1" applyAlignment="1">
      <alignment horizontal="center" vertical="center"/>
    </xf>
    <xf numFmtId="164" fontId="22" fillId="26" borderId="18" xfId="100" applyNumberFormat="1" applyFont="1" applyFill="1" applyBorder="1" applyAlignment="1">
      <alignment horizontal="center" vertical="center" wrapText="1"/>
    </xf>
    <xf numFmtId="0" fontId="22" fillId="26" borderId="19" xfId="100" applyFont="1" applyFill="1" applyBorder="1" applyAlignment="1">
      <alignment horizontal="center" vertical="center"/>
    </xf>
    <xf numFmtId="0" fontId="31" fillId="25" borderId="16" xfId="101" applyFont="1" applyFill="1" applyBorder="1" applyAlignment="1">
      <alignment vertical="center"/>
    </xf>
    <xf numFmtId="0" fontId="31" fillId="25" borderId="16" xfId="100" applyFont="1" applyFill="1" applyBorder="1" applyAlignment="1">
      <alignment horizontal="left" vertical="center"/>
    </xf>
    <xf numFmtId="0" fontId="24" fillId="26" borderId="16" xfId="100" applyFont="1" applyFill="1" applyBorder="1" applyAlignment="1">
      <alignment horizontal="left" vertical="center" wrapText="1"/>
    </xf>
    <xf numFmtId="0" fontId="32" fillId="0" borderId="0" xfId="0" applyFont="1" applyAlignment="1">
      <alignment horizontal="center"/>
    </xf>
    <xf numFmtId="0" fontId="32" fillId="0" borderId="0" xfId="0" applyFont="1" applyBorder="1" applyAlignment="1">
      <alignment horizontal="center"/>
    </xf>
    <xf numFmtId="0" fontId="0" fillId="0" borderId="0" xfId="0" applyBorder="1"/>
    <xf numFmtId="0" fontId="30" fillId="0" borderId="0" xfId="0" applyFont="1"/>
    <xf numFmtId="3" fontId="30" fillId="27" borderId="15" xfId="0" applyNumberFormat="1" applyFont="1" applyFill="1" applyBorder="1" applyAlignment="1">
      <alignment horizontal="center" vertical="center" wrapText="1"/>
    </xf>
    <xf numFmtId="3" fontId="30" fillId="27" borderId="16" xfId="0" applyNumberFormat="1" applyFont="1" applyFill="1" applyBorder="1" applyAlignment="1">
      <alignment horizontal="center"/>
    </xf>
    <xf numFmtId="3" fontId="30" fillId="27" borderId="16" xfId="0" applyNumberFormat="1" applyFont="1" applyFill="1" applyBorder="1"/>
    <xf numFmtId="3" fontId="30" fillId="0" borderId="15" xfId="0" applyNumberFormat="1" applyFont="1" applyBorder="1" applyAlignment="1">
      <alignment vertical="center" wrapText="1"/>
    </xf>
    <xf numFmtId="3" fontId="30" fillId="0" borderId="16" xfId="0" applyNumberFormat="1" applyFont="1" applyBorder="1" applyAlignment="1">
      <alignment vertical="center"/>
    </xf>
    <xf numFmtId="0" fontId="34" fillId="0" borderId="0" xfId="0" applyFont="1"/>
    <xf numFmtId="0" fontId="35" fillId="0" borderId="15" xfId="101" applyFont="1" applyFill="1" applyBorder="1" applyAlignment="1">
      <alignment horizontal="center" vertical="center"/>
    </xf>
    <xf numFmtId="0" fontId="35" fillId="0" borderId="16" xfId="101" applyFont="1" applyFill="1" applyBorder="1" applyAlignment="1">
      <alignment vertical="center" wrapText="1"/>
    </xf>
    <xf numFmtId="0" fontId="35" fillId="26" borderId="15" xfId="101" applyFont="1" applyFill="1" applyBorder="1" applyAlignment="1">
      <alignment horizontal="center" vertical="center"/>
    </xf>
    <xf numFmtId="0" fontId="35" fillId="26" borderId="16" xfId="101" applyFont="1" applyFill="1" applyBorder="1" applyAlignment="1">
      <alignment vertical="center" wrapText="1"/>
    </xf>
    <xf numFmtId="164" fontId="35" fillId="0" borderId="15" xfId="100" applyNumberFormat="1" applyFont="1" applyFill="1" applyBorder="1" applyAlignment="1">
      <alignment horizontal="center" vertical="center"/>
    </xf>
    <xf numFmtId="0" fontId="35" fillId="0" borderId="16" xfId="100" applyFont="1" applyFill="1" applyBorder="1" applyAlignment="1">
      <alignment vertical="center" wrapText="1"/>
    </xf>
    <xf numFmtId="164" fontId="35" fillId="26" borderId="15" xfId="100" applyNumberFormat="1" applyFont="1" applyFill="1" applyBorder="1" applyAlignment="1">
      <alignment horizontal="center" vertical="center"/>
    </xf>
    <xf numFmtId="0" fontId="35" fillId="26" borderId="16" xfId="100" applyFont="1" applyFill="1" applyBorder="1" applyAlignment="1">
      <alignment horizontal="left" vertical="center" wrapText="1"/>
    </xf>
    <xf numFmtId="0" fontId="38" fillId="0" borderId="0" xfId="0" applyFont="1"/>
    <xf numFmtId="0" fontId="24" fillId="26" borderId="15" xfId="0" applyFont="1" applyFill="1" applyBorder="1" applyAlignment="1">
      <alignment horizontal="center"/>
    </xf>
    <xf numFmtId="0" fontId="24" fillId="26" borderId="20" xfId="0" applyFont="1" applyFill="1" applyBorder="1" applyAlignment="1">
      <alignment horizontal="center"/>
    </xf>
    <xf numFmtId="1" fontId="28" fillId="26" borderId="15" xfId="100" applyNumberFormat="1" applyFont="1" applyFill="1" applyBorder="1" applyAlignment="1">
      <alignment horizontal="center" vertical="center"/>
    </xf>
    <xf numFmtId="0" fontId="31" fillId="26" borderId="16" xfId="100" applyFont="1" applyFill="1" applyBorder="1" applyAlignment="1">
      <alignment horizontal="left" vertical="center"/>
    </xf>
    <xf numFmtId="0" fontId="0" fillId="0" borderId="0" xfId="0" applyFill="1"/>
    <xf numFmtId="0" fontId="35" fillId="26" borderId="20" xfId="101" applyFont="1" applyFill="1" applyBorder="1" applyAlignment="1">
      <alignment horizontal="center" vertical="center"/>
    </xf>
    <xf numFmtId="0" fontId="35" fillId="26" borderId="17" xfId="101" applyFont="1" applyFill="1" applyBorder="1" applyAlignment="1">
      <alignment vertical="center" wrapText="1"/>
    </xf>
    <xf numFmtId="3" fontId="24" fillId="0" borderId="16" xfId="0" applyNumberFormat="1" applyFont="1" applyBorder="1" applyAlignment="1">
      <alignment vertical="center"/>
    </xf>
    <xf numFmtId="3" fontId="30" fillId="0" borderId="15" xfId="0" applyNumberFormat="1" applyFont="1" applyBorder="1" applyAlignment="1">
      <alignment horizontal="center" vertical="center" wrapText="1"/>
    </xf>
    <xf numFmtId="3" fontId="24" fillId="0" borderId="15" xfId="0" applyNumberFormat="1" applyFont="1" applyBorder="1" applyAlignment="1">
      <alignment horizontal="center" vertical="center" wrapText="1"/>
    </xf>
    <xf numFmtId="3" fontId="24" fillId="0" borderId="16" xfId="0" applyNumberFormat="1" applyFont="1" applyBorder="1" applyAlignment="1">
      <alignment horizontal="center" vertical="center" wrapText="1"/>
    </xf>
    <xf numFmtId="3" fontId="30" fillId="26" borderId="15" xfId="0" applyNumberFormat="1" applyFont="1" applyFill="1" applyBorder="1" applyAlignment="1">
      <alignment horizontal="center"/>
    </xf>
    <xf numFmtId="3" fontId="27" fillId="26" borderId="16" xfId="0" applyNumberFormat="1" applyFont="1" applyFill="1" applyBorder="1" applyAlignment="1">
      <alignment horizontal="right" vertical="center"/>
    </xf>
    <xf numFmtId="3" fontId="24" fillId="26" borderId="16" xfId="0" applyNumberFormat="1" applyFont="1" applyFill="1" applyBorder="1"/>
    <xf numFmtId="3" fontId="24" fillId="0" borderId="16" xfId="0" applyNumberFormat="1" applyFont="1" applyBorder="1" applyAlignment="1">
      <alignment horizontal="left" vertic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23" fillId="26" borderId="19" xfId="100" applyFont="1" applyFill="1" applyBorder="1" applyAlignment="1">
      <alignment horizontal="center" vertical="center" wrapText="1"/>
    </xf>
    <xf numFmtId="0" fontId="21" fillId="25" borderId="16" xfId="101" applyFont="1" applyFill="1" applyBorder="1" applyAlignment="1">
      <alignment vertical="center"/>
    </xf>
    <xf numFmtId="3" fontId="28" fillId="0" borderId="16" xfId="101" applyNumberFormat="1" applyFont="1" applyFill="1" applyBorder="1" applyAlignment="1">
      <alignment vertical="center"/>
    </xf>
    <xf numFmtId="0" fontId="28" fillId="25" borderId="16" xfId="100" applyFont="1" applyFill="1" applyBorder="1" applyAlignment="1">
      <alignment horizontal="center" vertical="center"/>
    </xf>
    <xf numFmtId="0" fontId="0" fillId="0" borderId="15" xfId="0" applyBorder="1"/>
    <xf numFmtId="0" fontId="0" fillId="0" borderId="16" xfId="0" applyBorder="1"/>
    <xf numFmtId="164" fontId="22" fillId="26" borderId="15" xfId="100" applyNumberFormat="1" applyFont="1" applyFill="1" applyBorder="1" applyAlignment="1">
      <alignment horizontal="center" vertical="center" wrapText="1"/>
    </xf>
    <xf numFmtId="0" fontId="22" fillId="26" borderId="16" xfId="100" applyFont="1" applyFill="1" applyBorder="1" applyAlignment="1">
      <alignment horizontal="center" vertical="center"/>
    </xf>
    <xf numFmtId="3" fontId="29" fillId="0" borderId="16" xfId="101" applyNumberFormat="1" applyFont="1" applyFill="1" applyBorder="1" applyAlignment="1">
      <alignment vertical="center"/>
    </xf>
    <xf numFmtId="3" fontId="35" fillId="0" borderId="16" xfId="101" applyNumberFormat="1" applyFont="1" applyFill="1" applyBorder="1" applyAlignment="1">
      <alignment vertical="center"/>
    </xf>
    <xf numFmtId="3" fontId="35" fillId="26" borderId="16" xfId="101" applyNumberFormat="1" applyFont="1" applyFill="1" applyBorder="1" applyAlignment="1">
      <alignment vertical="center"/>
    </xf>
    <xf numFmtId="3" fontId="35" fillId="26" borderId="17" xfId="101" applyNumberFormat="1" applyFont="1" applyFill="1" applyBorder="1" applyAlignment="1">
      <alignment vertical="center"/>
    </xf>
    <xf numFmtId="3" fontId="28" fillId="0" borderId="16" xfId="100" applyNumberFormat="1" applyFont="1" applyFill="1" applyBorder="1" applyAlignment="1">
      <alignment vertical="center" wrapText="1"/>
    </xf>
    <xf numFmtId="3" fontId="29" fillId="0" borderId="16" xfId="100" applyNumberFormat="1" applyFont="1" applyFill="1" applyBorder="1" applyAlignment="1">
      <alignment vertical="center" wrapText="1"/>
    </xf>
    <xf numFmtId="3" fontId="35" fillId="0" borderId="16" xfId="100" applyNumberFormat="1" applyFont="1" applyFill="1" applyBorder="1" applyAlignment="1">
      <alignment vertical="center" wrapText="1"/>
    </xf>
    <xf numFmtId="3" fontId="30" fillId="0" borderId="16" xfId="100" applyNumberFormat="1" applyFont="1" applyFill="1" applyBorder="1" applyAlignment="1">
      <alignment vertical="center" wrapText="1"/>
    </xf>
    <xf numFmtId="3" fontId="35" fillId="26" borderId="16" xfId="100" applyNumberFormat="1" applyFont="1" applyFill="1" applyBorder="1" applyAlignment="1">
      <alignment vertical="center" wrapText="1"/>
    </xf>
    <xf numFmtId="0" fontId="24" fillId="26" borderId="16" xfId="0" applyFont="1" applyFill="1" applyBorder="1" applyAlignment="1"/>
    <xf numFmtId="0" fontId="24" fillId="26" borderId="17" xfId="0" applyFont="1" applyFill="1" applyBorder="1" applyAlignment="1"/>
    <xf numFmtId="0" fontId="24" fillId="0" borderId="0" xfId="100" applyFont="1" applyFill="1" applyBorder="1" applyAlignment="1">
      <alignment horizontal="left" vertical="center" wrapText="1"/>
    </xf>
    <xf numFmtId="164" fontId="29" fillId="0" borderId="0" xfId="100" applyNumberFormat="1" applyFont="1" applyFill="1" applyBorder="1" applyAlignment="1">
      <alignment horizontal="center" vertical="center"/>
    </xf>
    <xf numFmtId="0" fontId="28" fillId="26" borderId="16" xfId="100" applyFont="1" applyFill="1" applyBorder="1" applyAlignment="1">
      <alignment horizontal="center" vertical="center"/>
    </xf>
    <xf numFmtId="3" fontId="39" fillId="26" borderId="16" xfId="0" applyNumberFormat="1" applyFont="1" applyFill="1" applyBorder="1"/>
    <xf numFmtId="3" fontId="39" fillId="26" borderId="17" xfId="0" applyNumberFormat="1" applyFont="1" applyFill="1" applyBorder="1"/>
    <xf numFmtId="3" fontId="19" fillId="0" borderId="16" xfId="0" applyNumberFormat="1" applyFont="1" applyBorder="1" applyAlignment="1">
      <alignment vertical="center"/>
    </xf>
    <xf numFmtId="3" fontId="24" fillId="0" borderId="16" xfId="0" applyNumberFormat="1" applyFont="1" applyBorder="1" applyAlignment="1">
      <alignment horizontal="right" vertical="center" wrapText="1"/>
    </xf>
    <xf numFmtId="3" fontId="27" fillId="26" borderId="16" xfId="0" applyNumberFormat="1" applyFont="1" applyFill="1" applyBorder="1" applyAlignment="1">
      <alignment vertical="center"/>
    </xf>
    <xf numFmtId="0" fontId="37" fillId="0" borderId="16" xfId="101" applyFont="1" applyFill="1" applyBorder="1" applyAlignment="1">
      <alignment vertical="center" wrapText="1"/>
    </xf>
    <xf numFmtId="3" fontId="37" fillId="0" borderId="16" xfId="101" applyNumberFormat="1" applyFont="1" applyFill="1" applyBorder="1" applyAlignment="1">
      <alignment vertical="center"/>
    </xf>
    <xf numFmtId="0" fontId="37" fillId="0" borderId="15" xfId="101" applyFont="1" applyFill="1" applyBorder="1" applyAlignment="1">
      <alignment horizontal="center" vertical="center"/>
    </xf>
    <xf numFmtId="164" fontId="29" fillId="0" borderId="0" xfId="100" applyNumberFormat="1" applyFont="1" applyFill="1" applyBorder="1" applyAlignment="1">
      <alignment vertical="center"/>
    </xf>
    <xf numFmtId="3" fontId="30" fillId="0" borderId="16" xfId="0" applyNumberFormat="1" applyFont="1" applyFill="1" applyBorder="1" applyAlignment="1">
      <alignment horizontal="left" vertical="center"/>
    </xf>
    <xf numFmtId="164" fontId="35" fillId="26" borderId="20" xfId="100" applyNumberFormat="1" applyFont="1" applyFill="1" applyBorder="1" applyAlignment="1">
      <alignment horizontal="center" vertical="center"/>
    </xf>
    <xf numFmtId="0" fontId="35" fillId="26" borderId="17" xfId="100" applyFont="1" applyFill="1" applyBorder="1" applyAlignment="1">
      <alignment horizontal="left" vertical="center" wrapText="1"/>
    </xf>
    <xf numFmtId="3" fontId="35" fillId="26" borderId="17" xfId="100" applyNumberFormat="1" applyFont="1" applyFill="1" applyBorder="1" applyAlignment="1">
      <alignment vertical="center" wrapText="1"/>
    </xf>
    <xf numFmtId="3" fontId="30" fillId="0" borderId="21" xfId="0" applyNumberFormat="1" applyFont="1" applyBorder="1" applyAlignment="1">
      <alignment horizontal="left" vertical="center"/>
    </xf>
    <xf numFmtId="3" fontId="30" fillId="0" borderId="22" xfId="0" applyNumberFormat="1" applyFont="1" applyBorder="1" applyAlignment="1">
      <alignment horizontal="left" vertical="center"/>
    </xf>
    <xf numFmtId="3" fontId="30" fillId="0" borderId="23" xfId="0" applyNumberFormat="1" applyFont="1" applyBorder="1" applyAlignment="1">
      <alignment horizontal="left" vertical="center"/>
    </xf>
    <xf numFmtId="0" fontId="48" fillId="0" borderId="0" xfId="99"/>
    <xf numFmtId="0" fontId="26" fillId="0" borderId="0" xfId="99" applyFont="1" applyAlignment="1">
      <alignment horizontal="center"/>
    </xf>
    <xf numFmtId="0" fontId="27" fillId="0" borderId="0" xfId="99" applyFont="1" applyAlignment="1">
      <alignment horizontal="center" wrapText="1"/>
    </xf>
    <xf numFmtId="0" fontId="48" fillId="0" borderId="0" xfId="99" applyBorder="1"/>
    <xf numFmtId="0" fontId="27" fillId="0" borderId="0" xfId="99" applyFont="1" applyBorder="1" applyAlignment="1">
      <alignment horizontal="center"/>
    </xf>
    <xf numFmtId="0" fontId="26" fillId="0" borderId="0" xfId="99" applyFont="1" applyBorder="1" applyAlignment="1">
      <alignment horizontal="center"/>
    </xf>
    <xf numFmtId="0" fontId="24" fillId="0" borderId="15" xfId="99" applyFont="1" applyBorder="1" applyAlignment="1">
      <alignment horizontal="center" vertical="center" wrapText="1"/>
    </xf>
    <xf numFmtId="0" fontId="24" fillId="0" borderId="16" xfId="99" applyFont="1" applyBorder="1" applyAlignment="1">
      <alignment horizontal="center" vertical="center" wrapText="1"/>
    </xf>
    <xf numFmtId="0" fontId="24" fillId="0" borderId="16" xfId="99" applyNumberFormat="1" applyFont="1" applyBorder="1" applyAlignment="1">
      <alignment horizontal="center" vertical="center" wrapText="1"/>
    </xf>
    <xf numFmtId="0" fontId="24" fillId="25" borderId="16" xfId="99" applyNumberFormat="1" applyFont="1" applyFill="1" applyBorder="1" applyAlignment="1">
      <alignment horizontal="center" vertical="center" wrapText="1"/>
    </xf>
    <xf numFmtId="0" fontId="24" fillId="0" borderId="15" xfId="99" applyFont="1" applyBorder="1" applyAlignment="1">
      <alignment horizontal="center"/>
    </xf>
    <xf numFmtId="0" fontId="24" fillId="0" borderId="16" xfId="99" applyFont="1" applyBorder="1" applyAlignment="1">
      <alignment horizontal="center"/>
    </xf>
    <xf numFmtId="0" fontId="24" fillId="25" borderId="16" xfId="99" applyFont="1" applyFill="1" applyBorder="1" applyAlignment="1">
      <alignment horizontal="center"/>
    </xf>
    <xf numFmtId="0" fontId="24" fillId="0" borderId="15" xfId="99" applyFont="1" applyBorder="1" applyAlignment="1">
      <alignment horizontal="center" vertical="center"/>
    </xf>
    <xf numFmtId="3" fontId="24" fillId="0" borderId="16" xfId="99" applyNumberFormat="1" applyFont="1" applyBorder="1" applyAlignment="1">
      <alignment horizontal="right" vertical="center"/>
    </xf>
    <xf numFmtId="3" fontId="24" fillId="25" borderId="16" xfId="99" applyNumberFormat="1" applyFont="1" applyFill="1" applyBorder="1" applyAlignment="1">
      <alignment horizontal="right" vertical="center"/>
    </xf>
    <xf numFmtId="0" fontId="24" fillId="0" borderId="15" xfId="99" applyFont="1" applyBorder="1"/>
    <xf numFmtId="3" fontId="30" fillId="0" borderId="16" xfId="99" applyNumberFormat="1" applyFont="1" applyBorder="1" applyAlignment="1">
      <alignment horizontal="right" vertical="center"/>
    </xf>
    <xf numFmtId="3" fontId="30" fillId="25" borderId="16" xfId="99" applyNumberFormat="1" applyFont="1" applyFill="1" applyBorder="1" applyAlignment="1">
      <alignment horizontal="right" vertical="center"/>
    </xf>
    <xf numFmtId="0" fontId="24" fillId="25" borderId="20" xfId="99" applyFont="1" applyFill="1" applyBorder="1" applyAlignment="1">
      <alignment horizontal="center" vertical="center"/>
    </xf>
    <xf numFmtId="3" fontId="24" fillId="25" borderId="17" xfId="99" applyNumberFormat="1" applyFont="1" applyFill="1" applyBorder="1" applyAlignment="1">
      <alignment horizontal="right" vertical="center"/>
    </xf>
    <xf numFmtId="0" fontId="26" fillId="0" borderId="0" xfId="99" applyFont="1" applyAlignment="1"/>
    <xf numFmtId="0" fontId="27" fillId="0" borderId="0" xfId="99" applyFont="1" applyAlignment="1">
      <alignment wrapText="1"/>
    </xf>
    <xf numFmtId="3" fontId="24" fillId="0" borderId="16" xfId="99" applyNumberFormat="1" applyFont="1" applyBorder="1" applyAlignment="1">
      <alignment vertical="center"/>
    </xf>
    <xf numFmtId="3" fontId="24" fillId="25" borderId="16" xfId="99" applyNumberFormat="1" applyFont="1" applyFill="1" applyBorder="1" applyAlignment="1">
      <alignment vertical="center"/>
    </xf>
    <xf numFmtId="165" fontId="24" fillId="0" borderId="16" xfId="99" applyNumberFormat="1" applyFont="1" applyFill="1" applyBorder="1" applyAlignment="1">
      <alignment vertical="center"/>
    </xf>
    <xf numFmtId="3" fontId="30" fillId="0" borderId="16" xfId="99" applyNumberFormat="1" applyFont="1" applyBorder="1"/>
    <xf numFmtId="3" fontId="30" fillId="25" borderId="16" xfId="99" applyNumberFormat="1" applyFont="1" applyFill="1" applyBorder="1"/>
    <xf numFmtId="165" fontId="30" fillId="0" borderId="16" xfId="99" applyNumberFormat="1" applyFont="1" applyFill="1" applyBorder="1" applyAlignment="1">
      <alignment vertical="center"/>
    </xf>
    <xf numFmtId="0" fontId="24" fillId="26" borderId="20" xfId="99" applyFont="1" applyFill="1" applyBorder="1" applyAlignment="1">
      <alignment horizontal="center" vertical="center"/>
    </xf>
    <xf numFmtId="3" fontId="24" fillId="25" borderId="17" xfId="99" applyNumberFormat="1" applyFont="1" applyFill="1" applyBorder="1"/>
    <xf numFmtId="165" fontId="24" fillId="25" borderId="17" xfId="99" applyNumberFormat="1" applyFont="1" applyFill="1" applyBorder="1"/>
    <xf numFmtId="0" fontId="27" fillId="0" borderId="25" xfId="0" applyFont="1" applyBorder="1" applyAlignment="1">
      <alignment horizontal="right"/>
    </xf>
    <xf numFmtId="0" fontId="20" fillId="0" borderId="25" xfId="100" applyFont="1" applyFill="1" applyBorder="1" applyAlignment="1">
      <alignment horizontal="right" vertical="center" wrapText="1"/>
    </xf>
    <xf numFmtId="0" fontId="26" fillId="0" borderId="25" xfId="99" applyFont="1" applyBorder="1" applyAlignment="1">
      <alignment horizontal="right"/>
    </xf>
    <xf numFmtId="0" fontId="30" fillId="0" borderId="18" xfId="0" applyFont="1" applyBorder="1" applyAlignment="1"/>
    <xf numFmtId="0" fontId="30" fillId="0" borderId="15" xfId="0" applyFont="1" applyBorder="1" applyAlignment="1"/>
    <xf numFmtId="0" fontId="30" fillId="0" borderId="20" xfId="0" applyFont="1" applyBorder="1" applyAlignment="1"/>
    <xf numFmtId="3" fontId="30" fillId="0" borderId="19" xfId="0" applyNumberFormat="1" applyFont="1" applyBorder="1"/>
    <xf numFmtId="3" fontId="30" fillId="0" borderId="16" xfId="0" applyNumberFormat="1" applyFont="1" applyBorder="1"/>
    <xf numFmtId="3" fontId="24" fillId="0" borderId="17" xfId="0" applyNumberFormat="1" applyFont="1" applyBorder="1"/>
    <xf numFmtId="0" fontId="19" fillId="0" borderId="0" xfId="0" applyFont="1" applyBorder="1" applyAlignment="1">
      <alignment horizontal="right"/>
    </xf>
    <xf numFmtId="0" fontId="23" fillId="26" borderId="26" xfId="100" applyFont="1" applyFill="1" applyBorder="1" applyAlignment="1">
      <alignment horizontal="center" vertical="center" wrapText="1"/>
    </xf>
    <xf numFmtId="0" fontId="21" fillId="25" borderId="27" xfId="101" applyFont="1" applyFill="1" applyBorder="1" applyAlignment="1">
      <alignment vertical="center"/>
    </xf>
    <xf numFmtId="3" fontId="28" fillId="0" borderId="27" xfId="101" applyNumberFormat="1" applyFont="1" applyFill="1" applyBorder="1" applyAlignment="1">
      <alignment vertical="center"/>
    </xf>
    <xf numFmtId="3" fontId="35" fillId="0" borderId="27" xfId="101" applyNumberFormat="1" applyFont="1" applyFill="1" applyBorder="1" applyAlignment="1">
      <alignment vertical="center"/>
    </xf>
    <xf numFmtId="0" fontId="28" fillId="25" borderId="27" xfId="100" applyFont="1" applyFill="1" applyBorder="1" applyAlignment="1">
      <alignment horizontal="center" vertical="center"/>
    </xf>
    <xf numFmtId="3" fontId="30" fillId="0" borderId="27" xfId="100" applyNumberFormat="1" applyFont="1" applyFill="1" applyBorder="1" applyAlignment="1">
      <alignment vertical="center" wrapText="1"/>
    </xf>
    <xf numFmtId="164" fontId="28" fillId="0" borderId="15" xfId="100" applyNumberFormat="1" applyFont="1" applyBorder="1" applyAlignment="1">
      <alignment horizontal="center" vertical="center"/>
    </xf>
    <xf numFmtId="0" fontId="28" fillId="0" borderId="16" xfId="100" applyFont="1" applyBorder="1" applyAlignment="1">
      <alignment vertical="center" wrapText="1"/>
    </xf>
    <xf numFmtId="3" fontId="28" fillId="0" borderId="16" xfId="100" applyNumberFormat="1" applyFont="1" applyBorder="1" applyAlignment="1">
      <alignment vertical="center" wrapText="1"/>
    </xf>
    <xf numFmtId="0" fontId="28" fillId="26" borderId="27" xfId="100" applyFont="1" applyFill="1" applyBorder="1" applyAlignment="1">
      <alignment horizontal="center" vertical="center"/>
    </xf>
    <xf numFmtId="0" fontId="0" fillId="0" borderId="27" xfId="0" applyBorder="1"/>
    <xf numFmtId="0" fontId="24" fillId="25" borderId="27" xfId="99" applyNumberFormat="1" applyFont="1" applyFill="1" applyBorder="1" applyAlignment="1">
      <alignment horizontal="center" vertical="center" wrapText="1"/>
    </xf>
    <xf numFmtId="0" fontId="24" fillId="25" borderId="27" xfId="99" applyFont="1" applyFill="1" applyBorder="1" applyAlignment="1">
      <alignment horizontal="center"/>
    </xf>
    <xf numFmtId="0" fontId="24" fillId="0" borderId="27" xfId="99" applyNumberFormat="1" applyFont="1" applyBorder="1" applyAlignment="1">
      <alignment horizontal="center" vertical="center" wrapText="1"/>
    </xf>
    <xf numFmtId="0" fontId="24" fillId="0" borderId="27" xfId="99" applyFont="1" applyBorder="1" applyAlignment="1">
      <alignment horizontal="center"/>
    </xf>
    <xf numFmtId="165" fontId="24" fillId="0" borderId="27" xfId="99" applyNumberFormat="1" applyFont="1" applyFill="1" applyBorder="1" applyAlignment="1">
      <alignment vertical="center"/>
    </xf>
    <xf numFmtId="165" fontId="30" fillId="0" borderId="27" xfId="99" applyNumberFormat="1" applyFont="1" applyFill="1" applyBorder="1" applyAlignment="1">
      <alignment vertical="center"/>
    </xf>
    <xf numFmtId="165" fontId="24" fillId="25" borderId="28" xfId="99" applyNumberFormat="1" applyFont="1" applyFill="1" applyBorder="1"/>
    <xf numFmtId="3" fontId="30" fillId="27" borderId="27" xfId="0" applyNumberFormat="1" applyFont="1" applyFill="1" applyBorder="1"/>
    <xf numFmtId="3" fontId="27" fillId="26" borderId="27" xfId="0" applyNumberFormat="1" applyFont="1" applyFill="1" applyBorder="1" applyAlignment="1">
      <alignment vertical="center"/>
    </xf>
    <xf numFmtId="164" fontId="29" fillId="0" borderId="0" xfId="100" applyNumberFormat="1" applyFont="1" applyFill="1" applyBorder="1" applyAlignment="1">
      <alignment horizontal="left" vertical="center"/>
    </xf>
    <xf numFmtId="0" fontId="26" fillId="0" borderId="0" xfId="99" applyFont="1" applyBorder="1" applyAlignment="1">
      <alignment horizontal="right"/>
    </xf>
    <xf numFmtId="0" fontId="49" fillId="0" borderId="0" xfId="0" applyFont="1" applyAlignment="1">
      <alignment horizontal="right"/>
    </xf>
    <xf numFmtId="0" fontId="37" fillId="0" borderId="0" xfId="0" applyFont="1"/>
    <xf numFmtId="0" fontId="51" fillId="0" borderId="0" xfId="0" applyFont="1" applyAlignment="1">
      <alignment horizontal="center"/>
    </xf>
    <xf numFmtId="0" fontId="28" fillId="0" borderId="0" xfId="0" applyFont="1"/>
    <xf numFmtId="0" fontId="28" fillId="0" borderId="15" xfId="0" applyFont="1" applyBorder="1" applyAlignment="1">
      <alignment horizontal="center" vertical="center"/>
    </xf>
    <xf numFmtId="3" fontId="28" fillId="0" borderId="16" xfId="0" applyNumberFormat="1" applyFont="1" applyBorder="1" applyAlignment="1">
      <alignment horizontal="center" vertical="center"/>
    </xf>
    <xf numFmtId="3" fontId="28" fillId="0" borderId="23" xfId="0" applyNumberFormat="1" applyFont="1" applyBorder="1" applyAlignment="1">
      <alignment horizontal="center" vertical="center"/>
    </xf>
    <xf numFmtId="0" fontId="28" fillId="26" borderId="20" xfId="0" applyFont="1" applyFill="1" applyBorder="1"/>
    <xf numFmtId="3" fontId="31" fillId="26" borderId="17" xfId="0" applyNumberFormat="1" applyFont="1" applyFill="1" applyBorder="1" applyAlignment="1">
      <alignment horizontal="center" vertical="center"/>
    </xf>
    <xf numFmtId="3" fontId="31" fillId="26" borderId="31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3" fontId="28" fillId="0" borderId="23" xfId="101" applyNumberFormat="1" applyFont="1" applyFill="1" applyBorder="1" applyAlignment="1">
      <alignment vertical="center"/>
    </xf>
    <xf numFmtId="3" fontId="35" fillId="0" borderId="23" xfId="101" applyNumberFormat="1" applyFont="1" applyFill="1" applyBorder="1" applyAlignment="1">
      <alignment vertical="center"/>
    </xf>
    <xf numFmtId="0" fontId="27" fillId="0" borderId="0" xfId="0" applyFont="1" applyAlignment="1">
      <alignment horizontal="center"/>
    </xf>
    <xf numFmtId="0" fontId="24" fillId="0" borderId="16" xfId="99" applyFont="1" applyBorder="1" applyAlignment="1">
      <alignment horizontal="center"/>
    </xf>
    <xf numFmtId="0" fontId="23" fillId="26" borderId="55" xfId="100" applyFont="1" applyFill="1" applyBorder="1" applyAlignment="1">
      <alignment horizontal="center" vertical="center" wrapText="1"/>
    </xf>
    <xf numFmtId="0" fontId="28" fillId="25" borderId="29" xfId="100" applyFont="1" applyFill="1" applyBorder="1" applyAlignment="1">
      <alignment horizontal="center" vertical="center"/>
    </xf>
    <xf numFmtId="0" fontId="23" fillId="26" borderId="45" xfId="100" applyFont="1" applyFill="1" applyBorder="1" applyAlignment="1">
      <alignment horizontal="center" vertical="center" wrapText="1"/>
    </xf>
    <xf numFmtId="0" fontId="28" fillId="25" borderId="21" xfId="100" applyFont="1" applyFill="1" applyBorder="1" applyAlignment="1">
      <alignment horizontal="center" vertical="center"/>
    </xf>
    <xf numFmtId="3" fontId="28" fillId="0" borderId="21" xfId="100" applyNumberFormat="1" applyFont="1" applyFill="1" applyBorder="1" applyAlignment="1">
      <alignment vertical="center" wrapText="1"/>
    </xf>
    <xf numFmtId="3" fontId="29" fillId="0" borderId="21" xfId="100" applyNumberFormat="1" applyFont="1" applyFill="1" applyBorder="1" applyAlignment="1">
      <alignment vertical="center" wrapText="1"/>
    </xf>
    <xf numFmtId="3" fontId="35" fillId="0" borderId="21" xfId="100" applyNumberFormat="1" applyFont="1" applyFill="1" applyBorder="1" applyAlignment="1">
      <alignment vertical="center" wrapText="1"/>
    </xf>
    <xf numFmtId="3" fontId="30" fillId="0" borderId="21" xfId="100" applyNumberFormat="1" applyFont="1" applyFill="1" applyBorder="1" applyAlignment="1">
      <alignment vertical="center" wrapText="1"/>
    </xf>
    <xf numFmtId="3" fontId="28" fillId="0" borderId="21" xfId="100" applyNumberFormat="1" applyFont="1" applyBorder="1" applyAlignment="1">
      <alignment vertical="center" wrapText="1"/>
    </xf>
    <xf numFmtId="3" fontId="35" fillId="26" borderId="21" xfId="100" applyNumberFormat="1" applyFont="1" applyFill="1" applyBorder="1" applyAlignment="1">
      <alignment vertical="center" wrapText="1"/>
    </xf>
    <xf numFmtId="0" fontId="24" fillId="26" borderId="21" xfId="0" applyFont="1" applyFill="1" applyBorder="1" applyAlignment="1"/>
    <xf numFmtId="0" fontId="24" fillId="26" borderId="50" xfId="0" applyFont="1" applyFill="1" applyBorder="1" applyAlignment="1"/>
    <xf numFmtId="0" fontId="19" fillId="0" borderId="0" xfId="0" applyFont="1" applyBorder="1" applyAlignment="1">
      <alignment horizontal="center"/>
    </xf>
    <xf numFmtId="0" fontId="21" fillId="25" borderId="29" xfId="101" applyFont="1" applyFill="1" applyBorder="1" applyAlignment="1">
      <alignment vertical="center"/>
    </xf>
    <xf numFmtId="165" fontId="28" fillId="0" borderId="29" xfId="101" applyNumberFormat="1" applyFont="1" applyFill="1" applyBorder="1" applyAlignment="1">
      <alignment vertical="center"/>
    </xf>
    <xf numFmtId="165" fontId="29" fillId="0" borderId="29" xfId="101" applyNumberFormat="1" applyFont="1" applyFill="1" applyBorder="1" applyAlignment="1">
      <alignment vertical="center"/>
    </xf>
    <xf numFmtId="165" fontId="37" fillId="0" borderId="29" xfId="101" applyNumberFormat="1" applyFont="1" applyFill="1" applyBorder="1" applyAlignment="1">
      <alignment vertical="center"/>
    </xf>
    <xf numFmtId="165" fontId="35" fillId="0" borderId="29" xfId="101" applyNumberFormat="1" applyFont="1" applyFill="1" applyBorder="1" applyAlignment="1">
      <alignment vertical="center"/>
    </xf>
    <xf numFmtId="165" fontId="35" fillId="26" borderId="29" xfId="101" applyNumberFormat="1" applyFont="1" applyFill="1" applyBorder="1" applyAlignment="1">
      <alignment vertical="center"/>
    </xf>
    <xf numFmtId="165" fontId="35" fillId="26" borderId="30" xfId="101" applyNumberFormat="1" applyFont="1" applyFill="1" applyBorder="1" applyAlignment="1">
      <alignment vertical="center"/>
    </xf>
    <xf numFmtId="165" fontId="28" fillId="0" borderId="29" xfId="100" applyNumberFormat="1" applyFont="1" applyFill="1" applyBorder="1" applyAlignment="1">
      <alignment vertical="center" wrapText="1"/>
    </xf>
    <xf numFmtId="165" fontId="29" fillId="0" borderId="29" xfId="100" applyNumberFormat="1" applyFont="1" applyFill="1" applyBorder="1" applyAlignment="1">
      <alignment vertical="center" wrapText="1"/>
    </xf>
    <xf numFmtId="165" fontId="35" fillId="0" borderId="29" xfId="100" applyNumberFormat="1" applyFont="1" applyFill="1" applyBorder="1" applyAlignment="1">
      <alignment vertical="center" wrapText="1"/>
    </xf>
    <xf numFmtId="165" fontId="30" fillId="0" borderId="29" xfId="100" applyNumberFormat="1" applyFont="1" applyFill="1" applyBorder="1" applyAlignment="1">
      <alignment vertical="center" wrapText="1"/>
    </xf>
    <xf numFmtId="165" fontId="28" fillId="0" borderId="29" xfId="100" applyNumberFormat="1" applyFont="1" applyBorder="1" applyAlignment="1">
      <alignment vertical="center" wrapText="1"/>
    </xf>
    <xf numFmtId="165" fontId="35" fillId="26" borderId="29" xfId="100" applyNumberFormat="1" applyFont="1" applyFill="1" applyBorder="1" applyAlignment="1">
      <alignment vertical="center" wrapText="1"/>
    </xf>
    <xf numFmtId="165" fontId="24" fillId="26" borderId="29" xfId="0" applyNumberFormat="1" applyFont="1" applyFill="1" applyBorder="1" applyAlignment="1"/>
    <xf numFmtId="165" fontId="24" fillId="26" borderId="30" xfId="0" applyNumberFormat="1" applyFont="1" applyFill="1" applyBorder="1" applyAlignment="1"/>
    <xf numFmtId="165" fontId="28" fillId="0" borderId="27" xfId="101" applyNumberFormat="1" applyFont="1" applyFill="1" applyBorder="1" applyAlignment="1">
      <alignment vertical="center"/>
    </xf>
    <xf numFmtId="165" fontId="37" fillId="0" borderId="27" xfId="101" applyNumberFormat="1" applyFont="1" applyFill="1" applyBorder="1" applyAlignment="1">
      <alignment vertical="center"/>
    </xf>
    <xf numFmtId="165" fontId="35" fillId="26" borderId="28" xfId="101" applyNumberFormat="1" applyFont="1" applyFill="1" applyBorder="1" applyAlignment="1">
      <alignment vertical="center"/>
    </xf>
    <xf numFmtId="165" fontId="35" fillId="26" borderId="27" xfId="101" applyNumberFormat="1" applyFont="1" applyFill="1" applyBorder="1" applyAlignment="1">
      <alignment vertical="center"/>
    </xf>
    <xf numFmtId="165" fontId="30" fillId="0" borderId="27" xfId="100" applyNumberFormat="1" applyFont="1" applyFill="1" applyBorder="1" applyAlignment="1">
      <alignment vertical="center" wrapText="1"/>
    </xf>
    <xf numFmtId="165" fontId="35" fillId="0" borderId="27" xfId="100" applyNumberFormat="1" applyFont="1" applyFill="1" applyBorder="1" applyAlignment="1">
      <alignment vertical="center" wrapText="1"/>
    </xf>
    <xf numFmtId="165" fontId="35" fillId="26" borderId="28" xfId="100" applyNumberFormat="1" applyFont="1" applyFill="1" applyBorder="1" applyAlignment="1">
      <alignment vertical="center" wrapText="1"/>
    </xf>
    <xf numFmtId="165" fontId="39" fillId="26" borderId="27" xfId="0" applyNumberFormat="1" applyFont="1" applyFill="1" applyBorder="1"/>
    <xf numFmtId="165" fontId="35" fillId="0" borderId="27" xfId="101" applyNumberFormat="1" applyFont="1" applyFill="1" applyBorder="1" applyAlignment="1">
      <alignment vertical="center"/>
    </xf>
    <xf numFmtId="165" fontId="39" fillId="26" borderId="28" xfId="0" applyNumberFormat="1" applyFont="1" applyFill="1" applyBorder="1"/>
    <xf numFmtId="3" fontId="30" fillId="0" borderId="55" xfId="0" applyNumberFormat="1" applyFont="1" applyBorder="1"/>
    <xf numFmtId="3" fontId="30" fillId="0" borderId="29" xfId="0" applyNumberFormat="1" applyFont="1" applyBorder="1"/>
    <xf numFmtId="3" fontId="24" fillId="0" borderId="30" xfId="0" applyNumberFormat="1" applyFont="1" applyBorder="1"/>
    <xf numFmtId="165" fontId="24" fillId="0" borderId="16" xfId="99" applyNumberFormat="1" applyFont="1" applyBorder="1" applyAlignment="1">
      <alignment horizontal="right" vertical="center"/>
    </xf>
    <xf numFmtId="165" fontId="30" fillId="0" borderId="16" xfId="99" applyNumberFormat="1" applyFont="1" applyBorder="1" applyAlignment="1">
      <alignment horizontal="right" vertical="center"/>
    </xf>
    <xf numFmtId="165" fontId="24" fillId="25" borderId="17" xfId="99" applyNumberFormat="1" applyFont="1" applyFill="1" applyBorder="1" applyAlignment="1">
      <alignment horizontal="right" vertical="center"/>
    </xf>
    <xf numFmtId="165" fontId="24" fillId="0" borderId="16" xfId="99" applyNumberFormat="1" applyFont="1" applyBorder="1" applyAlignment="1">
      <alignment vertical="center"/>
    </xf>
    <xf numFmtId="165" fontId="30" fillId="0" borderId="16" xfId="99" applyNumberFormat="1" applyFont="1" applyBorder="1"/>
    <xf numFmtId="4" fontId="24" fillId="0" borderId="16" xfId="99" applyNumberFormat="1" applyFont="1" applyBorder="1" applyAlignment="1">
      <alignment horizontal="right" vertical="center"/>
    </xf>
    <xf numFmtId="4" fontId="30" fillId="0" borderId="16" xfId="99" applyNumberFormat="1" applyFont="1" applyBorder="1" applyAlignment="1">
      <alignment horizontal="right" vertical="center"/>
    </xf>
    <xf numFmtId="4" fontId="24" fillId="25" borderId="17" xfId="99" applyNumberFormat="1" applyFont="1" applyFill="1" applyBorder="1" applyAlignment="1">
      <alignment horizontal="right" vertical="center"/>
    </xf>
    <xf numFmtId="165" fontId="24" fillId="25" borderId="16" xfId="99" applyNumberFormat="1" applyFont="1" applyFill="1" applyBorder="1" applyAlignment="1">
      <alignment vertical="center"/>
    </xf>
    <xf numFmtId="165" fontId="30" fillId="25" borderId="16" xfId="99" applyNumberFormat="1" applyFont="1" applyFill="1" applyBorder="1"/>
    <xf numFmtId="165" fontId="24" fillId="25" borderId="29" xfId="99" applyNumberFormat="1" applyFont="1" applyFill="1" applyBorder="1" applyAlignment="1">
      <alignment horizontal="right" vertical="center"/>
    </xf>
    <xf numFmtId="165" fontId="30" fillId="25" borderId="29" xfId="99" applyNumberFormat="1" applyFont="1" applyFill="1" applyBorder="1" applyAlignment="1">
      <alignment horizontal="right" vertical="center"/>
    </xf>
    <xf numFmtId="165" fontId="24" fillId="25" borderId="30" xfId="99" applyNumberFormat="1" applyFont="1" applyFill="1" applyBorder="1" applyAlignment="1">
      <alignment horizontal="right" vertical="center"/>
    </xf>
    <xf numFmtId="165" fontId="30" fillId="0" borderId="16" xfId="0" applyNumberFormat="1" applyFont="1" applyBorder="1" applyAlignment="1">
      <alignment vertical="center"/>
    </xf>
    <xf numFmtId="165" fontId="24" fillId="0" borderId="16" xfId="0" applyNumberFormat="1" applyFont="1" applyBorder="1" applyAlignment="1">
      <alignment vertical="center"/>
    </xf>
    <xf numFmtId="165" fontId="19" fillId="0" borderId="16" xfId="0" applyNumberFormat="1" applyFont="1" applyBorder="1" applyAlignment="1">
      <alignment vertical="center"/>
    </xf>
    <xf numFmtId="165" fontId="30" fillId="0" borderId="27" xfId="0" applyNumberFormat="1" applyFont="1" applyBorder="1" applyAlignment="1">
      <alignment vertical="center"/>
    </xf>
    <xf numFmtId="165" fontId="19" fillId="0" borderId="27" xfId="0" applyNumberFormat="1" applyFont="1" applyBorder="1" applyAlignment="1">
      <alignment vertical="center"/>
    </xf>
    <xf numFmtId="165" fontId="24" fillId="0" borderId="27" xfId="0" applyNumberFormat="1" applyFont="1" applyBorder="1" applyAlignment="1">
      <alignment horizontal="right" vertical="center" wrapText="1"/>
    </xf>
    <xf numFmtId="165" fontId="24" fillId="0" borderId="27" xfId="0" applyNumberFormat="1" applyFont="1" applyBorder="1" applyAlignment="1">
      <alignment vertical="center"/>
    </xf>
    <xf numFmtId="0" fontId="37" fillId="0" borderId="56" xfId="101" applyFont="1" applyFill="1" applyBorder="1" applyAlignment="1">
      <alignment horizontal="center" vertical="center"/>
    </xf>
    <xf numFmtId="165" fontId="37" fillId="0" borderId="57" xfId="101" applyNumberFormat="1" applyFont="1" applyFill="1" applyBorder="1" applyAlignment="1">
      <alignment vertical="center"/>
    </xf>
    <xf numFmtId="0" fontId="1" fillId="0" borderId="0" xfId="117"/>
    <xf numFmtId="0" fontId="38" fillId="0" borderId="0" xfId="117" applyFont="1" applyAlignment="1">
      <alignment horizontal="right"/>
    </xf>
    <xf numFmtId="0" fontId="27" fillId="0" borderId="0" xfId="117" applyFont="1" applyAlignment="1">
      <alignment horizontal="center"/>
    </xf>
    <xf numFmtId="0" fontId="32" fillId="0" borderId="0" xfId="117" applyFont="1" applyAlignment="1">
      <alignment horizontal="center"/>
    </xf>
    <xf numFmtId="0" fontId="1" fillId="0" borderId="25" xfId="117" applyBorder="1"/>
    <xf numFmtId="0" fontId="30" fillId="0" borderId="25" xfId="117" applyFont="1" applyBorder="1" applyAlignment="1">
      <alignment horizontal="right"/>
    </xf>
    <xf numFmtId="0" fontId="24" fillId="0" borderId="56" xfId="117" applyFont="1" applyBorder="1" applyAlignment="1">
      <alignment horizontal="center" vertical="center"/>
    </xf>
    <xf numFmtId="3" fontId="30" fillId="0" borderId="61" xfId="117" applyNumberFormat="1" applyFont="1" applyBorder="1"/>
    <xf numFmtId="3" fontId="30" fillId="0" borderId="62" xfId="117" applyNumberFormat="1" applyFont="1" applyBorder="1"/>
    <xf numFmtId="3" fontId="30" fillId="0" borderId="57" xfId="117" applyNumberFormat="1" applyFont="1" applyBorder="1"/>
    <xf numFmtId="0" fontId="24" fillId="0" borderId="20" xfId="117" applyFont="1" applyBorder="1" applyAlignment="1">
      <alignment horizontal="center" vertical="center"/>
    </xf>
    <xf numFmtId="3" fontId="30" fillId="0" borderId="17" xfId="117" applyNumberFormat="1" applyFont="1" applyBorder="1"/>
    <xf numFmtId="3" fontId="30" fillId="0" borderId="63" xfId="117" applyNumberFormat="1" applyFont="1" applyBorder="1"/>
    <xf numFmtId="3" fontId="30" fillId="0" borderId="28" xfId="117" applyNumberFormat="1" applyFont="1" applyBorder="1"/>
    <xf numFmtId="0" fontId="24" fillId="28" borderId="15" xfId="117" applyFont="1" applyFill="1" applyBorder="1" applyAlignment="1">
      <alignment horizontal="center" vertical="center"/>
    </xf>
    <xf numFmtId="3" fontId="24" fillId="28" borderId="16" xfId="117" applyNumberFormat="1" applyFont="1" applyFill="1" applyBorder="1"/>
    <xf numFmtId="3" fontId="24" fillId="28" borderId="60" xfId="117" applyNumberFormat="1" applyFont="1" applyFill="1" applyBorder="1"/>
    <xf numFmtId="3" fontId="24" fillId="28" borderId="27" xfId="117" applyNumberFormat="1" applyFont="1" applyFill="1" applyBorder="1"/>
    <xf numFmtId="3" fontId="30" fillId="0" borderId="33" xfId="117" applyNumberFormat="1" applyFont="1" applyBorder="1"/>
    <xf numFmtId="3" fontId="30" fillId="0" borderId="50" xfId="117" applyNumberFormat="1" applyFont="1" applyBorder="1"/>
    <xf numFmtId="0" fontId="10" fillId="0" borderId="0" xfId="118"/>
    <xf numFmtId="0" fontId="56" fillId="29" borderId="16" xfId="118" applyFont="1" applyFill="1" applyBorder="1" applyAlignment="1">
      <alignment horizontal="center" vertical="top" wrapText="1"/>
    </xf>
    <xf numFmtId="0" fontId="56" fillId="29" borderId="16" xfId="118" applyFont="1" applyFill="1" applyBorder="1" applyAlignment="1">
      <alignment horizontal="center" vertical="center" wrapText="1"/>
    </xf>
    <xf numFmtId="0" fontId="1" fillId="0" borderId="16" xfId="118" applyFont="1" applyBorder="1" applyAlignment="1">
      <alignment horizontal="left" vertical="top" wrapText="1"/>
    </xf>
    <xf numFmtId="3" fontId="1" fillId="0" borderId="16" xfId="118" applyNumberFormat="1" applyFont="1" applyBorder="1" applyAlignment="1">
      <alignment horizontal="right" vertical="top" wrapText="1"/>
    </xf>
    <xf numFmtId="0" fontId="32" fillId="0" borderId="16" xfId="118" applyFont="1" applyBorder="1" applyAlignment="1">
      <alignment horizontal="left" vertical="top" wrapText="1"/>
    </xf>
    <xf numFmtId="3" fontId="32" fillId="0" borderId="16" xfId="118" applyNumberFormat="1" applyFont="1" applyBorder="1" applyAlignment="1">
      <alignment horizontal="right" vertical="top" wrapText="1"/>
    </xf>
    <xf numFmtId="3" fontId="10" fillId="0" borderId="0" xfId="118" applyNumberFormat="1"/>
    <xf numFmtId="0" fontId="27" fillId="0" borderId="0" xfId="99" applyFont="1" applyAlignment="1">
      <alignment horizontal="center" wrapText="1"/>
    </xf>
    <xf numFmtId="0" fontId="26" fillId="0" borderId="0" xfId="117" applyFont="1" applyAlignment="1">
      <alignment horizontal="center"/>
    </xf>
    <xf numFmtId="0" fontId="57" fillId="0" borderId="0" xfId="119"/>
    <xf numFmtId="49" fontId="57" fillId="0" borderId="0" xfId="119" applyNumberFormat="1"/>
    <xf numFmtId="0" fontId="57" fillId="0" borderId="70" xfId="119" applyBorder="1"/>
    <xf numFmtId="0" fontId="26" fillId="0" borderId="0" xfId="0" applyFont="1"/>
    <xf numFmtId="0" fontId="22" fillId="0" borderId="16" xfId="0" applyFont="1" applyBorder="1" applyAlignment="1">
      <alignment horizontal="center"/>
    </xf>
    <xf numFmtId="0" fontId="22" fillId="0" borderId="23" xfId="0" applyFont="1" applyBorder="1" applyAlignment="1">
      <alignment horizontal="center"/>
    </xf>
    <xf numFmtId="0" fontId="22" fillId="0" borderId="27" xfId="0" applyFont="1" applyBorder="1" applyAlignment="1">
      <alignment horizontal="center"/>
    </xf>
    <xf numFmtId="0" fontId="59" fillId="26" borderId="15" xfId="0" applyFont="1" applyFill="1" applyBorder="1" applyAlignment="1">
      <alignment horizontal="center" vertical="center"/>
    </xf>
    <xf numFmtId="3" fontId="59" fillId="26" borderId="16" xfId="0" applyNumberFormat="1" applyFont="1" applyFill="1" applyBorder="1" applyAlignment="1">
      <alignment vertical="center"/>
    </xf>
    <xf numFmtId="165" fontId="59" fillId="26" borderId="27" xfId="0" applyNumberFormat="1" applyFont="1" applyFill="1" applyBorder="1" applyAlignment="1">
      <alignment vertical="center"/>
    </xf>
    <xf numFmtId="0" fontId="28" fillId="30" borderId="15" xfId="0" applyFont="1" applyFill="1" applyBorder="1" applyAlignment="1">
      <alignment horizontal="center" vertical="center"/>
    </xf>
    <xf numFmtId="3" fontId="29" fillId="0" borderId="16" xfId="0" applyNumberFormat="1" applyFont="1" applyBorder="1" applyAlignment="1">
      <alignment vertical="center"/>
    </xf>
    <xf numFmtId="165" fontId="29" fillId="0" borderId="29" xfId="0" applyNumberFormat="1" applyFont="1" applyBorder="1" applyAlignment="1">
      <alignment vertical="center"/>
    </xf>
    <xf numFmtId="3" fontId="30" fillId="0" borderId="16" xfId="0" applyNumberFormat="1" applyFont="1" applyBorder="1" applyAlignment="1">
      <alignment horizontal="right" vertical="center"/>
    </xf>
    <xf numFmtId="3" fontId="30" fillId="0" borderId="23" xfId="0" applyNumberFormat="1" applyFont="1" applyBorder="1" applyAlignment="1">
      <alignment horizontal="right" vertical="center"/>
    </xf>
    <xf numFmtId="165" fontId="30" fillId="0" borderId="29" xfId="0" applyNumberFormat="1" applyFont="1" applyBorder="1" applyAlignment="1">
      <alignment horizontal="right" vertical="center"/>
    </xf>
    <xf numFmtId="3" fontId="30" fillId="0" borderId="0" xfId="0" applyNumberFormat="1" applyFont="1" applyAlignment="1">
      <alignment horizontal="right" vertical="center"/>
    </xf>
    <xf numFmtId="3" fontId="28" fillId="0" borderId="16" xfId="0" applyNumberFormat="1" applyFont="1" applyBorder="1" applyAlignment="1">
      <alignment vertical="center"/>
    </xf>
    <xf numFmtId="3" fontId="28" fillId="0" borderId="23" xfId="0" applyNumberFormat="1" applyFont="1" applyBorder="1" applyAlignment="1">
      <alignment vertical="center"/>
    </xf>
    <xf numFmtId="165" fontId="28" fillId="0" borderId="29" xfId="0" applyNumberFormat="1" applyFont="1" applyBorder="1" applyAlignment="1">
      <alignment vertical="center"/>
    </xf>
    <xf numFmtId="3" fontId="29" fillId="0" borderId="16" xfId="0" applyNumberFormat="1" applyFont="1" applyBorder="1"/>
    <xf numFmtId="3" fontId="29" fillId="0" borderId="23" xfId="0" applyNumberFormat="1" applyFont="1" applyBorder="1"/>
    <xf numFmtId="165" fontId="29" fillId="0" borderId="29" xfId="0" applyNumberFormat="1" applyFont="1" applyBorder="1"/>
    <xf numFmtId="0" fontId="36" fillId="30" borderId="15" xfId="0" applyFont="1" applyFill="1" applyBorder="1" applyAlignment="1">
      <alignment horizontal="center" vertical="center"/>
    </xf>
    <xf numFmtId="3" fontId="36" fillId="0" borderId="16" xfId="0" applyNumberFormat="1" applyFont="1" applyBorder="1" applyAlignment="1">
      <alignment vertical="center"/>
    </xf>
    <xf numFmtId="3" fontId="36" fillId="0" borderId="23" xfId="0" applyNumberFormat="1" applyFont="1" applyBorder="1" applyAlignment="1">
      <alignment vertical="center"/>
    </xf>
    <xf numFmtId="165" fontId="36" fillId="0" borderId="29" xfId="0" applyNumberFormat="1" applyFont="1" applyBorder="1" applyAlignment="1">
      <alignment vertical="center"/>
    </xf>
    <xf numFmtId="3" fontId="37" fillId="0" borderId="16" xfId="0" applyNumberFormat="1" applyFont="1" applyBorder="1" applyAlignment="1">
      <alignment vertical="center"/>
    </xf>
    <xf numFmtId="3" fontId="37" fillId="0" borderId="23" xfId="0" applyNumberFormat="1" applyFont="1" applyBorder="1" applyAlignment="1">
      <alignment vertical="center"/>
    </xf>
    <xf numFmtId="165" fontId="37" fillId="0" borderId="29" xfId="0" applyNumberFormat="1" applyFont="1" applyBorder="1" applyAlignment="1">
      <alignment vertical="center"/>
    </xf>
    <xf numFmtId="0" fontId="35" fillId="26" borderId="15" xfId="0" applyFont="1" applyFill="1" applyBorder="1" applyAlignment="1">
      <alignment horizontal="center" vertical="center"/>
    </xf>
    <xf numFmtId="3" fontId="35" fillId="26" borderId="16" xfId="0" applyNumberFormat="1" applyFont="1" applyFill="1" applyBorder="1" applyAlignment="1">
      <alignment horizontal="right" vertical="center"/>
    </xf>
    <xf numFmtId="3" fontId="35" fillId="26" borderId="23" xfId="0" applyNumberFormat="1" applyFont="1" applyFill="1" applyBorder="1" applyAlignment="1">
      <alignment horizontal="right" vertical="center"/>
    </xf>
    <xf numFmtId="165" fontId="35" fillId="26" borderId="27" xfId="0" applyNumberFormat="1" applyFont="1" applyFill="1" applyBorder="1" applyAlignment="1">
      <alignment horizontal="right" vertical="center"/>
    </xf>
    <xf numFmtId="3" fontId="24" fillId="0" borderId="16" xfId="0" applyNumberFormat="1" applyFont="1" applyBorder="1" applyAlignment="1">
      <alignment horizontal="right" vertical="center"/>
    </xf>
    <xf numFmtId="3" fontId="24" fillId="0" borderId="23" xfId="0" applyNumberFormat="1" applyFont="1" applyBorder="1" applyAlignment="1">
      <alignment horizontal="right" vertical="center"/>
    </xf>
    <xf numFmtId="165" fontId="24" fillId="0" borderId="27" xfId="0" applyNumberFormat="1" applyFont="1" applyBorder="1" applyAlignment="1">
      <alignment horizontal="right" vertical="center"/>
    </xf>
    <xf numFmtId="165" fontId="30" fillId="0" borderId="27" xfId="0" applyNumberFormat="1" applyFont="1" applyBorder="1" applyAlignment="1">
      <alignment horizontal="right" vertical="center"/>
    </xf>
    <xf numFmtId="0" fontId="29" fillId="30" borderId="15" xfId="0" applyFont="1" applyFill="1" applyBorder="1" applyAlignment="1">
      <alignment horizontal="center" vertical="center"/>
    </xf>
    <xf numFmtId="0" fontId="35" fillId="26" borderId="20" xfId="0" applyFont="1" applyFill="1" applyBorder="1" applyAlignment="1">
      <alignment horizontal="center" vertical="center"/>
    </xf>
    <xf numFmtId="3" fontId="35" fillId="26" borderId="17" xfId="0" applyNumberFormat="1" applyFont="1" applyFill="1" applyBorder="1" applyAlignment="1">
      <alignment horizontal="right" vertical="center"/>
    </xf>
    <xf numFmtId="3" fontId="35" fillId="26" borderId="31" xfId="0" applyNumberFormat="1" applyFont="1" applyFill="1" applyBorder="1" applyAlignment="1">
      <alignment horizontal="right" vertical="center"/>
    </xf>
    <xf numFmtId="165" fontId="35" fillId="26" borderId="28" xfId="0" applyNumberFormat="1" applyFont="1" applyFill="1" applyBorder="1" applyAlignment="1">
      <alignment horizontal="right" vertical="center"/>
    </xf>
    <xf numFmtId="0" fontId="61" fillId="0" borderId="0" xfId="0" applyFont="1"/>
    <xf numFmtId="0" fontId="26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27" fillId="0" borderId="0" xfId="0" applyFont="1" applyAlignment="1">
      <alignment horizontal="center"/>
    </xf>
    <xf numFmtId="164" fontId="29" fillId="0" borderId="0" xfId="100" applyNumberFormat="1" applyFont="1" applyFill="1" applyBorder="1" applyAlignment="1">
      <alignment horizontal="left" vertical="center"/>
    </xf>
    <xf numFmtId="0" fontId="27" fillId="0" borderId="0" xfId="0" applyFont="1" applyAlignment="1">
      <alignment horizontal="center" vertical="center" wrapText="1"/>
    </xf>
    <xf numFmtId="0" fontId="30" fillId="0" borderId="15" xfId="0" applyFont="1" applyBorder="1" applyAlignment="1">
      <alignment horizontal="left"/>
    </xf>
    <xf numFmtId="0" fontId="30" fillId="0" borderId="16" xfId="0" applyFont="1" applyBorder="1" applyAlignment="1">
      <alignment horizontal="left"/>
    </xf>
    <xf numFmtId="0" fontId="24" fillId="0" borderId="20" xfId="0" applyFont="1" applyBorder="1" applyAlignment="1">
      <alignment horizontal="left"/>
    </xf>
    <xf numFmtId="0" fontId="24" fillId="0" borderId="17" xfId="0" applyFont="1" applyBorder="1" applyAlignment="1">
      <alignment horizontal="left"/>
    </xf>
    <xf numFmtId="0" fontId="30" fillId="0" borderId="18" xfId="0" applyFont="1" applyBorder="1" applyAlignment="1">
      <alignment horizontal="left"/>
    </xf>
    <xf numFmtId="0" fontId="30" fillId="0" borderId="19" xfId="0" applyFont="1" applyBorder="1" applyAlignment="1">
      <alignment horizontal="left"/>
    </xf>
    <xf numFmtId="0" fontId="27" fillId="0" borderId="0" xfId="0" applyFont="1" applyAlignment="1">
      <alignment horizontal="center" wrapText="1"/>
    </xf>
    <xf numFmtId="164" fontId="29" fillId="0" borderId="0" xfId="100" applyNumberFormat="1" applyFont="1" applyFill="1" applyBorder="1" applyAlignment="1">
      <alignment horizontal="center" vertical="center"/>
    </xf>
    <xf numFmtId="0" fontId="26" fillId="0" borderId="0" xfId="99" applyFont="1" applyAlignment="1">
      <alignment horizontal="center"/>
    </xf>
    <xf numFmtId="0" fontId="27" fillId="0" borderId="0" xfId="99" applyFont="1" applyAlignment="1">
      <alignment horizontal="center" wrapText="1"/>
    </xf>
    <xf numFmtId="0" fontId="24" fillId="0" borderId="18" xfId="99" applyFont="1" applyBorder="1" applyAlignment="1">
      <alignment horizontal="center" vertical="center" wrapText="1"/>
    </xf>
    <xf numFmtId="0" fontId="24" fillId="0" borderId="15" xfId="99" applyFont="1" applyBorder="1" applyAlignment="1">
      <alignment horizontal="center" vertical="center" wrapText="1"/>
    </xf>
    <xf numFmtId="0" fontId="24" fillId="0" borderId="19" xfId="99" applyFont="1" applyBorder="1" applyAlignment="1">
      <alignment horizontal="center" vertical="center" wrapText="1"/>
    </xf>
    <xf numFmtId="0" fontId="24" fillId="0" borderId="16" xfId="99" applyFont="1" applyBorder="1" applyAlignment="1">
      <alignment horizontal="center" vertical="center" wrapText="1"/>
    </xf>
    <xf numFmtId="0" fontId="24" fillId="25" borderId="39" xfId="99" applyFont="1" applyFill="1" applyBorder="1" applyAlignment="1">
      <alignment horizontal="center" vertical="center"/>
    </xf>
    <xf numFmtId="0" fontId="24" fillId="25" borderId="0" xfId="99" applyFont="1" applyFill="1" applyBorder="1" applyAlignment="1">
      <alignment horizontal="center" vertical="center"/>
    </xf>
    <xf numFmtId="0" fontId="24" fillId="25" borderId="40" xfId="99" applyFont="1" applyFill="1" applyBorder="1" applyAlignment="1">
      <alignment horizontal="center" vertical="center"/>
    </xf>
    <xf numFmtId="0" fontId="24" fillId="25" borderId="36" xfId="99" applyFont="1" applyFill="1" applyBorder="1" applyAlignment="1">
      <alignment horizontal="center" vertical="center"/>
    </xf>
    <xf numFmtId="0" fontId="24" fillId="25" borderId="37" xfId="99" applyFont="1" applyFill="1" applyBorder="1" applyAlignment="1">
      <alignment horizontal="center" vertical="center"/>
    </xf>
    <xf numFmtId="0" fontId="24" fillId="25" borderId="41" xfId="99" applyFont="1" applyFill="1" applyBorder="1" applyAlignment="1">
      <alignment horizontal="center" vertical="center"/>
    </xf>
    <xf numFmtId="0" fontId="24" fillId="0" borderId="42" xfId="99" applyFont="1" applyBorder="1" applyAlignment="1">
      <alignment horizontal="center" vertical="center" wrapText="1"/>
    </xf>
    <xf numFmtId="0" fontId="24" fillId="0" borderId="24" xfId="99" applyFont="1" applyBorder="1" applyAlignment="1">
      <alignment horizontal="center" vertical="center" wrapText="1"/>
    </xf>
    <xf numFmtId="0" fontId="24" fillId="0" borderId="43" xfId="99" applyFont="1" applyBorder="1" applyAlignment="1">
      <alignment horizontal="center" vertical="center" wrapText="1"/>
    </xf>
    <xf numFmtId="0" fontId="24" fillId="0" borderId="16" xfId="99" applyFont="1" applyBorder="1" applyAlignment="1">
      <alignment horizontal="center"/>
    </xf>
    <xf numFmtId="0" fontId="24" fillId="0" borderId="33" xfId="99" applyFont="1" applyBorder="1" applyAlignment="1">
      <alignment horizontal="center" vertical="center" wrapText="1"/>
    </xf>
    <xf numFmtId="0" fontId="24" fillId="0" borderId="34" xfId="99" applyFont="1" applyBorder="1" applyAlignment="1">
      <alignment horizontal="center" vertical="center" wrapText="1"/>
    </xf>
    <xf numFmtId="0" fontId="24" fillId="0" borderId="35" xfId="99" applyFont="1" applyBorder="1" applyAlignment="1">
      <alignment horizontal="center" vertical="center" wrapText="1"/>
    </xf>
    <xf numFmtId="0" fontId="24" fillId="0" borderId="36" xfId="99" applyFont="1" applyBorder="1" applyAlignment="1">
      <alignment horizontal="center" vertical="center" wrapText="1"/>
    </xf>
    <xf numFmtId="0" fontId="24" fillId="0" borderId="37" xfId="99" applyFont="1" applyBorder="1" applyAlignment="1">
      <alignment horizontal="center" vertical="center" wrapText="1"/>
    </xf>
    <xf numFmtId="0" fontId="24" fillId="0" borderId="38" xfId="99" applyFont="1" applyBorder="1" applyAlignment="1">
      <alignment horizontal="center" vertical="center" wrapText="1"/>
    </xf>
    <xf numFmtId="0" fontId="30" fillId="0" borderId="16" xfId="99" applyFont="1" applyBorder="1" applyAlignment="1">
      <alignment horizontal="left" vertical="center" wrapText="1"/>
    </xf>
    <xf numFmtId="0" fontId="24" fillId="0" borderId="16" xfId="99" applyFont="1" applyBorder="1" applyAlignment="1">
      <alignment horizontal="left" vertical="center" wrapText="1"/>
    </xf>
    <xf numFmtId="0" fontId="24" fillId="0" borderId="33" xfId="99" applyNumberFormat="1" applyFont="1" applyBorder="1" applyAlignment="1">
      <alignment horizontal="center" vertical="center" wrapText="1"/>
    </xf>
    <xf numFmtId="0" fontId="24" fillId="0" borderId="34" xfId="99" applyNumberFormat="1" applyFont="1" applyBorder="1" applyAlignment="1">
      <alignment horizontal="center" vertical="center" wrapText="1"/>
    </xf>
    <xf numFmtId="0" fontId="24" fillId="0" borderId="35" xfId="99" applyNumberFormat="1" applyFont="1" applyBorder="1" applyAlignment="1">
      <alignment horizontal="center" vertical="center" wrapText="1"/>
    </xf>
    <xf numFmtId="0" fontId="24" fillId="0" borderId="36" xfId="99" applyNumberFormat="1" applyFont="1" applyBorder="1" applyAlignment="1">
      <alignment horizontal="center" vertical="center" wrapText="1"/>
    </xf>
    <xf numFmtId="0" fontId="24" fillId="0" borderId="37" xfId="99" applyNumberFormat="1" applyFont="1" applyBorder="1" applyAlignment="1">
      <alignment horizontal="center" vertical="center" wrapText="1"/>
    </xf>
    <xf numFmtId="0" fontId="24" fillId="0" borderId="38" xfId="99" applyNumberFormat="1" applyFont="1" applyBorder="1" applyAlignment="1">
      <alignment horizontal="center" vertical="center" wrapText="1"/>
    </xf>
    <xf numFmtId="0" fontId="24" fillId="25" borderId="17" xfId="99" applyFont="1" applyFill="1" applyBorder="1" applyAlignment="1">
      <alignment horizontal="left" vertical="center" wrapText="1"/>
    </xf>
    <xf numFmtId="0" fontId="26" fillId="0" borderId="0" xfId="99" applyFont="1" applyBorder="1" applyAlignment="1">
      <alignment horizontal="right"/>
    </xf>
    <xf numFmtId="0" fontId="24" fillId="0" borderId="42" xfId="99" applyFont="1" applyFill="1" applyBorder="1" applyAlignment="1">
      <alignment horizontal="center" vertical="center" wrapText="1"/>
    </xf>
    <xf numFmtId="0" fontId="24" fillId="0" borderId="24" xfId="99" applyFont="1" applyFill="1" applyBorder="1" applyAlignment="1">
      <alignment horizontal="center" vertical="center" wrapText="1"/>
    </xf>
    <xf numFmtId="0" fontId="24" fillId="0" borderId="43" xfId="99" applyFont="1" applyFill="1" applyBorder="1" applyAlignment="1">
      <alignment horizontal="center" vertical="center" wrapText="1"/>
    </xf>
    <xf numFmtId="0" fontId="24" fillId="0" borderId="39" xfId="99" applyFont="1" applyFill="1" applyBorder="1" applyAlignment="1">
      <alignment horizontal="center" vertical="center" wrapText="1"/>
    </xf>
    <xf numFmtId="0" fontId="24" fillId="0" borderId="0" xfId="99" applyFont="1" applyFill="1" applyBorder="1" applyAlignment="1">
      <alignment horizontal="center" vertical="center" wrapText="1"/>
    </xf>
    <xf numFmtId="0" fontId="24" fillId="0" borderId="40" xfId="99" applyFont="1" applyFill="1" applyBorder="1" applyAlignment="1">
      <alignment horizontal="center" vertical="center" wrapText="1"/>
    </xf>
    <xf numFmtId="0" fontId="24" fillId="0" borderId="36" xfId="99" applyFont="1" applyFill="1" applyBorder="1" applyAlignment="1">
      <alignment horizontal="center" vertical="center" wrapText="1"/>
    </xf>
    <xf numFmtId="0" fontId="24" fillId="0" borderId="37" xfId="99" applyFont="1" applyFill="1" applyBorder="1" applyAlignment="1">
      <alignment horizontal="center" vertical="center" wrapText="1"/>
    </xf>
    <xf numFmtId="0" fontId="24" fillId="0" borderId="41" xfId="99" applyFont="1" applyFill="1" applyBorder="1" applyAlignment="1">
      <alignment horizontal="center" vertical="center" wrapText="1"/>
    </xf>
    <xf numFmtId="0" fontId="24" fillId="0" borderId="39" xfId="99" applyNumberFormat="1" applyFont="1" applyBorder="1" applyAlignment="1">
      <alignment horizontal="center" vertical="center" wrapText="1"/>
    </xf>
    <xf numFmtId="0" fontId="24" fillId="0" borderId="0" xfId="99" applyNumberFormat="1" applyFont="1" applyBorder="1" applyAlignment="1">
      <alignment horizontal="center" vertical="center" wrapText="1"/>
    </xf>
    <xf numFmtId="0" fontId="24" fillId="0" borderId="44" xfId="99" applyNumberFormat="1" applyFont="1" applyBorder="1" applyAlignment="1">
      <alignment horizontal="center" vertical="center" wrapText="1"/>
    </xf>
    <xf numFmtId="0" fontId="24" fillId="25" borderId="39" xfId="99" applyNumberFormat="1" applyFont="1" applyFill="1" applyBorder="1" applyAlignment="1">
      <alignment horizontal="center" vertical="center" wrapText="1"/>
    </xf>
    <xf numFmtId="0" fontId="24" fillId="25" borderId="0" xfId="99" applyNumberFormat="1" applyFont="1" applyFill="1" applyBorder="1" applyAlignment="1">
      <alignment horizontal="center" vertical="center" wrapText="1"/>
    </xf>
    <xf numFmtId="0" fontId="24" fillId="25" borderId="44" xfId="99" applyNumberFormat="1" applyFont="1" applyFill="1" applyBorder="1" applyAlignment="1">
      <alignment horizontal="center" vertical="center" wrapText="1"/>
    </xf>
    <xf numFmtId="0" fontId="24" fillId="25" borderId="36" xfId="99" applyNumberFormat="1" applyFont="1" applyFill="1" applyBorder="1" applyAlignment="1">
      <alignment horizontal="center" vertical="center" wrapText="1"/>
    </xf>
    <xf numFmtId="0" fontId="24" fillId="25" borderId="37" xfId="99" applyNumberFormat="1" applyFont="1" applyFill="1" applyBorder="1" applyAlignment="1">
      <alignment horizontal="center" vertical="center" wrapText="1"/>
    </xf>
    <xf numFmtId="0" fontId="24" fillId="25" borderId="38" xfId="99" applyNumberFormat="1" applyFont="1" applyFill="1" applyBorder="1" applyAlignment="1">
      <alignment horizontal="center" vertical="center" wrapText="1"/>
    </xf>
    <xf numFmtId="0" fontId="24" fillId="0" borderId="45" xfId="99" applyFont="1" applyBorder="1" applyAlignment="1">
      <alignment horizontal="center" vertical="center" wrapText="1"/>
    </xf>
    <xf numFmtId="0" fontId="24" fillId="0" borderId="46" xfId="99" applyFont="1" applyBorder="1" applyAlignment="1">
      <alignment horizontal="center" vertical="center" wrapText="1"/>
    </xf>
    <xf numFmtId="0" fontId="24" fillId="0" borderId="32" xfId="99" applyFont="1" applyBorder="1" applyAlignment="1">
      <alignment horizontal="center" vertical="center" wrapText="1"/>
    </xf>
    <xf numFmtId="0" fontId="24" fillId="26" borderId="47" xfId="0" applyFont="1" applyFill="1" applyBorder="1" applyAlignment="1">
      <alignment horizontal="center" vertical="center" wrapText="1"/>
    </xf>
    <xf numFmtId="0" fontId="24" fillId="26" borderId="48" xfId="0" applyFont="1" applyFill="1" applyBorder="1" applyAlignment="1">
      <alignment horizontal="center" vertical="center" wrapText="1"/>
    </xf>
    <xf numFmtId="0" fontId="24" fillId="26" borderId="26" xfId="0" applyFont="1" applyFill="1" applyBorder="1" applyAlignment="1">
      <alignment horizontal="center" vertical="center" wrapText="1"/>
    </xf>
    <xf numFmtId="0" fontId="24" fillId="26" borderId="27" xfId="0" applyFont="1" applyFill="1" applyBorder="1" applyAlignment="1">
      <alignment horizontal="center" vertical="center" wrapText="1"/>
    </xf>
    <xf numFmtId="3" fontId="27" fillId="26" borderId="21" xfId="0" applyNumberFormat="1" applyFont="1" applyFill="1" applyBorder="1" applyAlignment="1">
      <alignment horizontal="right" vertical="center"/>
    </xf>
    <xf numFmtId="3" fontId="27" fillId="26" borderId="22" xfId="0" applyNumberFormat="1" applyFont="1" applyFill="1" applyBorder="1" applyAlignment="1">
      <alignment horizontal="right" vertical="center"/>
    </xf>
    <xf numFmtId="3" fontId="27" fillId="26" borderId="27" xfId="0" applyNumberFormat="1" applyFont="1" applyFill="1" applyBorder="1" applyAlignment="1">
      <alignment horizontal="right" vertical="center"/>
    </xf>
    <xf numFmtId="3" fontId="27" fillId="26" borderId="49" xfId="0" applyNumberFormat="1" applyFont="1" applyFill="1" applyBorder="1" applyAlignment="1">
      <alignment horizontal="left" vertical="center"/>
    </xf>
    <xf numFmtId="3" fontId="27" fillId="26" borderId="22" xfId="0" applyNumberFormat="1" applyFont="1" applyFill="1" applyBorder="1" applyAlignment="1">
      <alignment horizontal="left" vertical="center"/>
    </xf>
    <xf numFmtId="3" fontId="27" fillId="26" borderId="23" xfId="0" applyNumberFormat="1" applyFont="1" applyFill="1" applyBorder="1" applyAlignment="1">
      <alignment horizontal="left" vertical="center"/>
    </xf>
    <xf numFmtId="0" fontId="24" fillId="26" borderId="19" xfId="0" applyFont="1" applyFill="1" applyBorder="1" applyAlignment="1">
      <alignment horizontal="center" vertical="center" wrapText="1"/>
    </xf>
    <xf numFmtId="0" fontId="24" fillId="26" borderId="16" xfId="0" applyFont="1" applyFill="1" applyBorder="1" applyAlignment="1">
      <alignment horizontal="center" vertical="center" wrapText="1"/>
    </xf>
    <xf numFmtId="0" fontId="24" fillId="26" borderId="19" xfId="0" applyFont="1" applyFill="1" applyBorder="1" applyAlignment="1">
      <alignment horizontal="center" vertical="center"/>
    </xf>
    <xf numFmtId="0" fontId="24" fillId="26" borderId="16" xfId="0" applyFont="1" applyFill="1" applyBorder="1" applyAlignment="1">
      <alignment horizontal="center" vertical="center"/>
    </xf>
    <xf numFmtId="3" fontId="24" fillId="27" borderId="16" xfId="0" applyNumberFormat="1" applyFont="1" applyFill="1" applyBorder="1" applyAlignment="1">
      <alignment horizontal="left" vertical="center"/>
    </xf>
    <xf numFmtId="3" fontId="30" fillId="0" borderId="21" xfId="0" applyNumberFormat="1" applyFont="1" applyBorder="1" applyAlignment="1">
      <alignment horizontal="left" vertical="center"/>
    </xf>
    <xf numFmtId="3" fontId="30" fillId="0" borderId="22" xfId="0" applyNumberFormat="1" applyFont="1" applyBorder="1" applyAlignment="1">
      <alignment horizontal="left" vertical="center"/>
    </xf>
    <xf numFmtId="3" fontId="30" fillId="0" borderId="23" xfId="0" applyNumberFormat="1" applyFont="1" applyBorder="1" applyAlignment="1">
      <alignment horizontal="left" vertical="center"/>
    </xf>
    <xf numFmtId="3" fontId="19" fillId="0" borderId="21" xfId="0" applyNumberFormat="1" applyFont="1" applyBorder="1" applyAlignment="1">
      <alignment horizontal="left" vertical="center"/>
    </xf>
    <xf numFmtId="3" fontId="19" fillId="0" borderId="22" xfId="0" applyNumberFormat="1" applyFont="1" applyBorder="1" applyAlignment="1">
      <alignment horizontal="left" vertical="center"/>
    </xf>
    <xf numFmtId="3" fontId="19" fillId="0" borderId="23" xfId="0" applyNumberFormat="1" applyFont="1" applyBorder="1" applyAlignment="1">
      <alignment horizontal="left" vertical="center"/>
    </xf>
    <xf numFmtId="3" fontId="30" fillId="0" borderId="16" xfId="0" applyNumberFormat="1" applyFont="1" applyBorder="1" applyAlignment="1">
      <alignment horizontal="left" vertical="center"/>
    </xf>
    <xf numFmtId="3" fontId="30" fillId="0" borderId="21" xfId="0" applyNumberFormat="1" applyFont="1" applyBorder="1" applyAlignment="1">
      <alignment horizontal="left" vertical="center" wrapText="1"/>
    </xf>
    <xf numFmtId="3" fontId="30" fillId="0" borderId="22" xfId="0" applyNumberFormat="1" applyFont="1" applyBorder="1" applyAlignment="1">
      <alignment horizontal="left" vertical="center" wrapText="1"/>
    </xf>
    <xf numFmtId="3" fontId="30" fillId="0" borderId="23" xfId="0" applyNumberFormat="1" applyFont="1" applyBorder="1" applyAlignment="1">
      <alignment horizontal="left" vertical="center" wrapText="1"/>
    </xf>
    <xf numFmtId="3" fontId="30" fillId="0" borderId="16" xfId="0" applyNumberFormat="1" applyFont="1" applyBorder="1" applyAlignment="1">
      <alignment horizontal="left" vertical="center" wrapText="1"/>
    </xf>
    <xf numFmtId="3" fontId="19" fillId="0" borderId="21" xfId="0" applyNumberFormat="1" applyFont="1" applyFill="1" applyBorder="1" applyAlignment="1">
      <alignment horizontal="left" vertical="center"/>
    </xf>
    <xf numFmtId="3" fontId="19" fillId="0" borderId="22" xfId="0" applyNumberFormat="1" applyFont="1" applyFill="1" applyBorder="1" applyAlignment="1">
      <alignment horizontal="left" vertical="center"/>
    </xf>
    <xf numFmtId="3" fontId="19" fillId="0" borderId="23" xfId="0" applyNumberFormat="1" applyFont="1" applyFill="1" applyBorder="1" applyAlignment="1">
      <alignment horizontal="left" vertical="center"/>
    </xf>
    <xf numFmtId="3" fontId="24" fillId="0" borderId="21" xfId="0" applyNumberFormat="1" applyFont="1" applyFill="1" applyBorder="1" applyAlignment="1">
      <alignment horizontal="left" vertical="center"/>
    </xf>
    <xf numFmtId="3" fontId="24" fillId="0" borderId="22" xfId="0" applyNumberFormat="1" applyFont="1" applyFill="1" applyBorder="1" applyAlignment="1">
      <alignment horizontal="left" vertical="center"/>
    </xf>
    <xf numFmtId="3" fontId="24" fillId="0" borderId="23" xfId="0" applyNumberFormat="1" applyFont="1" applyFill="1" applyBorder="1" applyAlignment="1">
      <alignment horizontal="left" vertical="center"/>
    </xf>
    <xf numFmtId="3" fontId="27" fillId="26" borderId="50" xfId="0" applyNumberFormat="1" applyFont="1" applyFill="1" applyBorder="1" applyAlignment="1">
      <alignment horizontal="right" vertical="center"/>
    </xf>
    <xf numFmtId="3" fontId="27" fillId="26" borderId="51" xfId="0" applyNumberFormat="1" applyFont="1" applyFill="1" applyBorder="1" applyAlignment="1">
      <alignment horizontal="right" vertical="center"/>
    </xf>
    <xf numFmtId="3" fontId="27" fillId="26" borderId="28" xfId="0" applyNumberFormat="1" applyFont="1" applyFill="1" applyBorder="1" applyAlignment="1">
      <alignment horizontal="right" vertical="center"/>
    </xf>
    <xf numFmtId="3" fontId="27" fillId="26" borderId="52" xfId="0" applyNumberFormat="1" applyFont="1" applyFill="1" applyBorder="1" applyAlignment="1">
      <alignment horizontal="left" vertical="center"/>
    </xf>
    <xf numFmtId="3" fontId="27" fillId="26" borderId="51" xfId="0" applyNumberFormat="1" applyFont="1" applyFill="1" applyBorder="1" applyAlignment="1">
      <alignment horizontal="left" vertical="center"/>
    </xf>
    <xf numFmtId="3" fontId="27" fillId="26" borderId="31" xfId="0" applyNumberFormat="1" applyFont="1" applyFill="1" applyBorder="1" applyAlignment="1">
      <alignment horizontal="left" vertical="center"/>
    </xf>
    <xf numFmtId="3" fontId="30" fillId="0" borderId="21" xfId="0" applyNumberFormat="1" applyFont="1" applyBorder="1" applyAlignment="1">
      <alignment horizontal="center" vertical="center"/>
    </xf>
    <xf numFmtId="3" fontId="30" fillId="0" borderId="22" xfId="0" applyNumberFormat="1" applyFont="1" applyBorder="1" applyAlignment="1">
      <alignment horizontal="center" vertical="center"/>
    </xf>
    <xf numFmtId="3" fontId="30" fillId="0" borderId="23" xfId="0" applyNumberFormat="1" applyFont="1" applyBorder="1" applyAlignment="1">
      <alignment horizontal="center" vertical="center"/>
    </xf>
    <xf numFmtId="3" fontId="30" fillId="0" borderId="16" xfId="0" applyNumberFormat="1" applyFont="1" applyBorder="1" applyAlignment="1">
      <alignment horizontal="center" vertical="center"/>
    </xf>
    <xf numFmtId="3" fontId="19" fillId="0" borderId="16" xfId="0" applyNumberFormat="1" applyFont="1" applyFill="1" applyBorder="1" applyAlignment="1">
      <alignment horizontal="left" vertical="center"/>
    </xf>
    <xf numFmtId="0" fontId="24" fillId="0" borderId="16" xfId="0" applyFont="1" applyBorder="1" applyAlignment="1">
      <alignment horizontal="left"/>
    </xf>
    <xf numFmtId="0" fontId="27" fillId="0" borderId="0" xfId="0" applyFont="1" applyAlignment="1">
      <alignment horizontal="center" vertical="center"/>
    </xf>
    <xf numFmtId="0" fontId="24" fillId="26" borderId="18" xfId="0" applyFont="1" applyFill="1" applyBorder="1" applyAlignment="1">
      <alignment horizontal="center" vertical="center" wrapText="1"/>
    </xf>
    <xf numFmtId="0" fontId="24" fillId="26" borderId="15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right"/>
    </xf>
    <xf numFmtId="0" fontId="28" fillId="30" borderId="16" xfId="0" applyFont="1" applyFill="1" applyBorder="1" applyAlignment="1">
      <alignment horizontal="left" vertical="center" wrapText="1"/>
    </xf>
    <xf numFmtId="0" fontId="28" fillId="30" borderId="21" xfId="0" applyFont="1" applyFill="1" applyBorder="1" applyAlignment="1">
      <alignment horizontal="left" vertical="center" wrapText="1"/>
    </xf>
    <xf numFmtId="0" fontId="28" fillId="30" borderId="22" xfId="0" applyFont="1" applyFill="1" applyBorder="1" applyAlignment="1">
      <alignment horizontal="left" vertical="center" wrapText="1"/>
    </xf>
    <xf numFmtId="0" fontId="28" fillId="30" borderId="23" xfId="0" applyFont="1" applyFill="1" applyBorder="1" applyAlignment="1">
      <alignment horizontal="left" vertical="center" wrapText="1"/>
    </xf>
    <xf numFmtId="0" fontId="29" fillId="30" borderId="21" xfId="0" applyFont="1" applyFill="1" applyBorder="1" applyAlignment="1">
      <alignment horizontal="left" vertical="center" wrapText="1"/>
    </xf>
    <xf numFmtId="0" fontId="29" fillId="30" borderId="22" xfId="0" applyFont="1" applyFill="1" applyBorder="1" applyAlignment="1">
      <alignment horizontal="left" vertical="center" wrapText="1"/>
    </xf>
    <xf numFmtId="0" fontId="29" fillId="30" borderId="23" xfId="0" applyFont="1" applyFill="1" applyBorder="1" applyAlignment="1">
      <alignment horizontal="left" vertical="center" wrapText="1"/>
    </xf>
    <xf numFmtId="0" fontId="29" fillId="30" borderId="21" xfId="0" applyFont="1" applyFill="1" applyBorder="1" applyAlignment="1">
      <alignment horizontal="left" vertical="center"/>
    </xf>
    <xf numFmtId="0" fontId="29" fillId="30" borderId="22" xfId="0" applyFont="1" applyFill="1" applyBorder="1" applyAlignment="1">
      <alignment horizontal="left" vertical="center"/>
    </xf>
    <xf numFmtId="0" fontId="29" fillId="30" borderId="23" xfId="0" applyFont="1" applyFill="1" applyBorder="1" applyAlignment="1">
      <alignment horizontal="left" vertical="center"/>
    </xf>
    <xf numFmtId="0" fontId="35" fillId="26" borderId="50" xfId="0" applyFont="1" applyFill="1" applyBorder="1" applyAlignment="1">
      <alignment horizontal="left" vertical="center"/>
    </xf>
    <xf numFmtId="0" fontId="35" fillId="26" borderId="51" xfId="0" applyFont="1" applyFill="1" applyBorder="1" applyAlignment="1">
      <alignment horizontal="left" vertical="center"/>
    </xf>
    <xf numFmtId="0" fontId="35" fillId="26" borderId="31" xfId="0" applyFont="1" applyFill="1" applyBorder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28" fillId="30" borderId="16" xfId="0" applyFont="1" applyFill="1" applyBorder="1" applyAlignment="1">
      <alignment horizontal="left" vertical="center"/>
    </xf>
    <xf numFmtId="0" fontId="28" fillId="30" borderId="21" xfId="0" applyFont="1" applyFill="1" applyBorder="1" applyAlignment="1">
      <alignment vertical="center" wrapText="1"/>
    </xf>
    <xf numFmtId="0" fontId="28" fillId="30" borderId="22" xfId="0" applyFont="1" applyFill="1" applyBorder="1" applyAlignment="1">
      <alignment vertical="center" wrapText="1"/>
    </xf>
    <xf numFmtId="0" fontId="28" fillId="30" borderId="23" xfId="0" applyFont="1" applyFill="1" applyBorder="1" applyAlignment="1">
      <alignment vertical="center" wrapText="1"/>
    </xf>
    <xf numFmtId="0" fontId="37" fillId="30" borderId="16" xfId="0" applyFont="1" applyFill="1" applyBorder="1" applyAlignment="1">
      <alignment horizontal="left" vertical="center"/>
    </xf>
    <xf numFmtId="0" fontId="35" fillId="26" borderId="21" xfId="0" applyFont="1" applyFill="1" applyBorder="1" applyAlignment="1">
      <alignment horizontal="left" vertical="center"/>
    </xf>
    <xf numFmtId="0" fontId="35" fillId="26" borderId="22" xfId="0" applyFont="1" applyFill="1" applyBorder="1" applyAlignment="1">
      <alignment horizontal="left" vertical="center"/>
    </xf>
    <xf numFmtId="0" fontId="35" fillId="26" borderId="23" xfId="0" applyFont="1" applyFill="1" applyBorder="1" applyAlignment="1">
      <alignment horizontal="left" vertical="center"/>
    </xf>
    <xf numFmtId="0" fontId="29" fillId="30" borderId="16" xfId="0" applyFont="1" applyFill="1" applyBorder="1" applyAlignment="1">
      <alignment horizontal="left" vertical="center"/>
    </xf>
    <xf numFmtId="0" fontId="28" fillId="30" borderId="16" xfId="0" applyFont="1" applyFill="1" applyBorder="1" applyAlignment="1">
      <alignment vertical="center" wrapText="1"/>
    </xf>
    <xf numFmtId="0" fontId="22" fillId="0" borderId="15" xfId="0" applyFont="1" applyBorder="1" applyAlignment="1">
      <alignment horizontal="center"/>
    </xf>
    <xf numFmtId="0" fontId="22" fillId="0" borderId="16" xfId="0" applyFont="1" applyBorder="1" applyAlignment="1">
      <alignment horizontal="center"/>
    </xf>
    <xf numFmtId="0" fontId="59" fillId="26" borderId="16" xfId="0" applyFont="1" applyFill="1" applyBorder="1" applyAlignment="1">
      <alignment horizontal="left" vertical="center"/>
    </xf>
    <xf numFmtId="0" fontId="22" fillId="0" borderId="0" xfId="0" applyFont="1" applyAlignment="1">
      <alignment horizontal="center" vertical="center" wrapText="1"/>
    </xf>
    <xf numFmtId="0" fontId="34" fillId="0" borderId="25" xfId="0" applyFont="1" applyBorder="1" applyAlignment="1">
      <alignment horizontal="right"/>
    </xf>
    <xf numFmtId="0" fontId="22" fillId="26" borderId="18" xfId="0" applyFont="1" applyFill="1" applyBorder="1" applyAlignment="1">
      <alignment horizontal="center" vertical="center" wrapText="1"/>
    </xf>
    <xf numFmtId="0" fontId="22" fillId="26" borderId="15" xfId="0" applyFont="1" applyFill="1" applyBorder="1" applyAlignment="1">
      <alignment horizontal="center" vertical="center" wrapText="1"/>
    </xf>
    <xf numFmtId="0" fontId="29" fillId="26" borderId="19" xfId="0" applyFont="1" applyFill="1" applyBorder="1" applyAlignment="1">
      <alignment horizontal="center" vertical="center"/>
    </xf>
    <xf numFmtId="0" fontId="29" fillId="26" borderId="16" xfId="0" applyFont="1" applyFill="1" applyBorder="1" applyAlignment="1">
      <alignment horizontal="center" vertical="center"/>
    </xf>
    <xf numFmtId="0" fontId="22" fillId="26" borderId="19" xfId="0" applyFont="1" applyFill="1" applyBorder="1" applyAlignment="1">
      <alignment horizontal="center" vertical="center" wrapText="1"/>
    </xf>
    <xf numFmtId="0" fontId="22" fillId="26" borderId="16" xfId="0" applyFont="1" applyFill="1" applyBorder="1" applyAlignment="1">
      <alignment horizontal="center" vertical="center" wrapText="1"/>
    </xf>
    <xf numFmtId="0" fontId="22" fillId="26" borderId="47" xfId="0" applyFont="1" applyFill="1" applyBorder="1" applyAlignment="1">
      <alignment horizontal="center" vertical="center" wrapText="1"/>
    </xf>
    <xf numFmtId="0" fontId="22" fillId="26" borderId="53" xfId="0" applyFont="1" applyFill="1" applyBorder="1" applyAlignment="1">
      <alignment horizontal="center" vertical="center" wrapText="1"/>
    </xf>
    <xf numFmtId="0" fontId="22" fillId="26" borderId="48" xfId="0" applyFont="1" applyFill="1" applyBorder="1" applyAlignment="1">
      <alignment horizontal="center" vertical="center" wrapText="1"/>
    </xf>
    <xf numFmtId="0" fontId="0" fillId="0" borderId="53" xfId="0" applyBorder="1"/>
    <xf numFmtId="0" fontId="0" fillId="0" borderId="48" xfId="0" applyBorder="1"/>
    <xf numFmtId="0" fontId="22" fillId="26" borderId="43" xfId="0" applyFont="1" applyFill="1" applyBorder="1" applyAlignment="1">
      <alignment horizontal="center" vertical="center" wrapText="1"/>
    </xf>
    <xf numFmtId="0" fontId="22" fillId="26" borderId="40" xfId="0" applyFont="1" applyFill="1" applyBorder="1" applyAlignment="1">
      <alignment horizontal="center" vertical="center" wrapText="1"/>
    </xf>
    <xf numFmtId="0" fontId="22" fillId="26" borderId="41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right"/>
    </xf>
    <xf numFmtId="0" fontId="50" fillId="0" borderId="0" xfId="0" applyFont="1" applyAlignment="1">
      <alignment horizontal="center" vertical="center"/>
    </xf>
    <xf numFmtId="0" fontId="28" fillId="0" borderId="25" xfId="0" applyFont="1" applyBorder="1" applyAlignment="1">
      <alignment horizontal="right"/>
    </xf>
    <xf numFmtId="0" fontId="29" fillId="26" borderId="18" xfId="0" applyFont="1" applyFill="1" applyBorder="1" applyAlignment="1">
      <alignment horizontal="center" vertical="center" wrapText="1"/>
    </xf>
    <xf numFmtId="0" fontId="29" fillId="26" borderId="15" xfId="0" applyFont="1" applyFill="1" applyBorder="1" applyAlignment="1">
      <alignment horizontal="center" vertical="center" wrapText="1"/>
    </xf>
    <xf numFmtId="0" fontId="29" fillId="26" borderId="54" xfId="0" applyFont="1" applyFill="1" applyBorder="1" applyAlignment="1">
      <alignment horizontal="center" vertical="center" wrapText="1"/>
    </xf>
    <xf numFmtId="0" fontId="29" fillId="26" borderId="44" xfId="0" applyFont="1" applyFill="1" applyBorder="1" applyAlignment="1">
      <alignment horizontal="center" vertical="center" wrapText="1"/>
    </xf>
    <xf numFmtId="0" fontId="29" fillId="26" borderId="38" xfId="0" applyFont="1" applyFill="1" applyBorder="1" applyAlignment="1">
      <alignment horizontal="center" vertical="center" wrapText="1"/>
    </xf>
    <xf numFmtId="0" fontId="29" fillId="26" borderId="19" xfId="0" applyFont="1" applyFill="1" applyBorder="1" applyAlignment="1">
      <alignment horizontal="center" vertical="center" wrapText="1"/>
    </xf>
    <xf numFmtId="0" fontId="29" fillId="26" borderId="16" xfId="0" applyFont="1" applyFill="1" applyBorder="1" applyAlignment="1">
      <alignment horizontal="center" vertical="center" wrapText="1"/>
    </xf>
    <xf numFmtId="0" fontId="29" fillId="26" borderId="55" xfId="0" applyFont="1" applyFill="1" applyBorder="1" applyAlignment="1">
      <alignment horizontal="center" vertical="center" wrapText="1"/>
    </xf>
    <xf numFmtId="0" fontId="29" fillId="26" borderId="29" xfId="0" applyFont="1" applyFill="1" applyBorder="1" applyAlignment="1">
      <alignment horizontal="center" vertical="center" wrapText="1"/>
    </xf>
    <xf numFmtId="0" fontId="29" fillId="26" borderId="47" xfId="0" applyFont="1" applyFill="1" applyBorder="1" applyAlignment="1">
      <alignment horizontal="center" vertical="center" wrapText="1"/>
    </xf>
    <xf numFmtId="0" fontId="29" fillId="26" borderId="53" xfId="0" applyFont="1" applyFill="1" applyBorder="1" applyAlignment="1">
      <alignment horizontal="center" vertical="center" wrapText="1"/>
    </xf>
    <xf numFmtId="0" fontId="29" fillId="26" borderId="48" xfId="0" applyFont="1" applyFill="1" applyBorder="1" applyAlignment="1">
      <alignment horizontal="center" vertical="center" wrapText="1"/>
    </xf>
    <xf numFmtId="0" fontId="31" fillId="26" borderId="17" xfId="0" applyFont="1" applyFill="1" applyBorder="1" applyAlignment="1">
      <alignment horizontal="left" vertical="center"/>
    </xf>
    <xf numFmtId="0" fontId="29" fillId="26" borderId="17" xfId="0" applyFont="1" applyFill="1" applyBorder="1" applyAlignment="1">
      <alignment horizontal="center" vertical="center"/>
    </xf>
    <xf numFmtId="0" fontId="29" fillId="26" borderId="30" xfId="0" applyFont="1" applyFill="1" applyBorder="1" applyAlignment="1">
      <alignment horizontal="center" vertical="center"/>
    </xf>
    <xf numFmtId="0" fontId="28" fillId="0" borderId="21" xfId="0" applyFont="1" applyBorder="1" applyAlignment="1">
      <alignment horizontal="left" vertical="center"/>
    </xf>
    <xf numFmtId="0" fontId="28" fillId="0" borderId="22" xfId="0" applyFont="1" applyBorder="1" applyAlignment="1">
      <alignment horizontal="left" vertical="center"/>
    </xf>
    <xf numFmtId="0" fontId="28" fillId="0" borderId="23" xfId="0" applyFont="1" applyBorder="1" applyAlignment="1">
      <alignment horizontal="left" vertical="center"/>
    </xf>
    <xf numFmtId="0" fontId="28" fillId="0" borderId="16" xfId="0" applyFont="1" applyBorder="1" applyAlignment="1">
      <alignment horizontal="center" vertical="center"/>
    </xf>
    <xf numFmtId="0" fontId="28" fillId="0" borderId="29" xfId="0" applyFont="1" applyBorder="1" applyAlignment="1">
      <alignment horizontal="center" vertical="center"/>
    </xf>
    <xf numFmtId="0" fontId="55" fillId="0" borderId="21" xfId="117" applyFont="1" applyBorder="1" applyAlignment="1">
      <alignment horizontal="left" wrapText="1"/>
    </xf>
    <xf numFmtId="0" fontId="55" fillId="0" borderId="22" xfId="117" applyFont="1" applyBorder="1" applyAlignment="1">
      <alignment horizontal="left" wrapText="1"/>
    </xf>
    <xf numFmtId="0" fontId="55" fillId="0" borderId="23" xfId="117" applyFont="1" applyBorder="1" applyAlignment="1">
      <alignment horizontal="left" wrapText="1"/>
    </xf>
    <xf numFmtId="0" fontId="55" fillId="0" borderId="50" xfId="117" applyFont="1" applyBorder="1" applyAlignment="1">
      <alignment horizontal="left" wrapText="1"/>
    </xf>
    <xf numFmtId="0" fontId="55" fillId="0" borderId="51" xfId="117" applyFont="1" applyBorder="1" applyAlignment="1">
      <alignment horizontal="left" wrapText="1"/>
    </xf>
    <xf numFmtId="0" fontId="55" fillId="0" borderId="31" xfId="117" applyFont="1" applyBorder="1" applyAlignment="1">
      <alignment horizontal="left" wrapText="1"/>
    </xf>
    <xf numFmtId="0" fontId="24" fillId="26" borderId="60" xfId="117" applyFont="1" applyFill="1" applyBorder="1" applyAlignment="1">
      <alignment horizontal="center" vertical="center" wrapText="1"/>
    </xf>
    <xf numFmtId="0" fontId="24" fillId="26" borderId="27" xfId="117" applyFont="1" applyFill="1" applyBorder="1" applyAlignment="1">
      <alignment horizontal="center" vertical="center" wrapText="1"/>
    </xf>
    <xf numFmtId="0" fontId="24" fillId="28" borderId="16" xfId="117" applyFont="1" applyFill="1" applyBorder="1" applyAlignment="1">
      <alignment horizontal="left" vertical="center" wrapText="1"/>
    </xf>
    <xf numFmtId="0" fontId="52" fillId="0" borderId="0" xfId="117" applyFont="1" applyAlignment="1">
      <alignment horizontal="right"/>
    </xf>
    <xf numFmtId="0" fontId="26" fillId="0" borderId="0" xfId="117" applyFont="1" applyAlignment="1">
      <alignment horizontal="center"/>
    </xf>
    <xf numFmtId="0" fontId="27" fillId="0" borderId="0" xfId="117" applyFont="1" applyAlignment="1">
      <alignment horizontal="center"/>
    </xf>
    <xf numFmtId="0" fontId="24" fillId="26" borderId="18" xfId="117" applyFont="1" applyFill="1" applyBorder="1" applyAlignment="1">
      <alignment horizontal="center" vertical="center" wrapText="1"/>
    </xf>
    <xf numFmtId="0" fontId="24" fillId="26" borderId="15" xfId="117" applyFont="1" applyFill="1" applyBorder="1" applyAlignment="1">
      <alignment horizontal="center" vertical="center" wrapText="1"/>
    </xf>
    <xf numFmtId="0" fontId="53" fillId="26" borderId="19" xfId="117" applyFont="1" applyFill="1" applyBorder="1" applyAlignment="1">
      <alignment horizontal="center" vertical="center"/>
    </xf>
    <xf numFmtId="0" fontId="53" fillId="26" borderId="16" xfId="117" applyFont="1" applyFill="1" applyBorder="1" applyAlignment="1">
      <alignment horizontal="center" vertical="center"/>
    </xf>
    <xf numFmtId="0" fontId="54" fillId="26" borderId="42" xfId="117" applyFont="1" applyFill="1" applyBorder="1" applyAlignment="1">
      <alignment horizontal="center" vertical="center"/>
    </xf>
    <xf numFmtId="0" fontId="54" fillId="26" borderId="24" xfId="117" applyFont="1" applyFill="1" applyBorder="1" applyAlignment="1">
      <alignment horizontal="center" vertical="center"/>
    </xf>
    <xf numFmtId="0" fontId="54" fillId="26" borderId="58" xfId="117" applyFont="1" applyFill="1" applyBorder="1" applyAlignment="1">
      <alignment horizontal="center" vertical="center"/>
    </xf>
    <xf numFmtId="0" fontId="54" fillId="26" borderId="36" xfId="117" applyFont="1" applyFill="1" applyBorder="1" applyAlignment="1">
      <alignment horizontal="center" vertical="center"/>
    </xf>
    <xf numFmtId="0" fontId="54" fillId="26" borderId="37" xfId="117" applyFont="1" applyFill="1" applyBorder="1" applyAlignment="1">
      <alignment horizontal="center" vertical="center"/>
    </xf>
    <xf numFmtId="0" fontId="54" fillId="26" borderId="59" xfId="117" applyFont="1" applyFill="1" applyBorder="1" applyAlignment="1">
      <alignment horizontal="center" vertical="center"/>
    </xf>
    <xf numFmtId="0" fontId="54" fillId="26" borderId="43" xfId="117" applyFont="1" applyFill="1" applyBorder="1" applyAlignment="1">
      <alignment horizontal="center" vertical="center"/>
    </xf>
    <xf numFmtId="0" fontId="54" fillId="26" borderId="41" xfId="117" applyFont="1" applyFill="1" applyBorder="1" applyAlignment="1">
      <alignment horizontal="center" vertical="center"/>
    </xf>
    <xf numFmtId="0" fontId="24" fillId="26" borderId="16" xfId="117" applyFont="1" applyFill="1" applyBorder="1" applyAlignment="1">
      <alignment horizontal="center" vertical="center" wrapText="1"/>
    </xf>
    <xf numFmtId="0" fontId="24" fillId="26" borderId="61" xfId="117" applyFont="1" applyFill="1" applyBorder="1" applyAlignment="1">
      <alignment horizontal="center" vertical="center" wrapText="1"/>
    </xf>
    <xf numFmtId="0" fontId="24" fillId="26" borderId="48" xfId="117" applyFont="1" applyFill="1" applyBorder="1" applyAlignment="1">
      <alignment horizontal="center" vertical="center" wrapText="1"/>
    </xf>
    <xf numFmtId="49" fontId="32" fillId="0" borderId="64" xfId="120" applyNumberFormat="1" applyFont="1" applyBorder="1" applyAlignment="1">
      <alignment horizontal="center" vertical="center" wrapText="1"/>
    </xf>
    <xf numFmtId="49" fontId="32" fillId="0" borderId="65" xfId="120" applyNumberFormat="1" applyFont="1" applyBorder="1" applyAlignment="1">
      <alignment horizontal="center" vertical="center" wrapText="1"/>
    </xf>
    <xf numFmtId="49" fontId="57" fillId="0" borderId="77" xfId="119" applyNumberFormat="1" applyBorder="1" applyAlignment="1">
      <alignment horizontal="center"/>
    </xf>
    <xf numFmtId="49" fontId="57" fillId="0" borderId="78" xfId="119" applyNumberFormat="1" applyBorder="1" applyAlignment="1">
      <alignment horizontal="center"/>
    </xf>
    <xf numFmtId="49" fontId="57" fillId="0" borderId="79" xfId="119" applyNumberFormat="1" applyBorder="1" applyAlignment="1">
      <alignment horizontal="center"/>
    </xf>
    <xf numFmtId="49" fontId="57" fillId="0" borderId="66" xfId="119" applyNumberFormat="1" applyBorder="1" applyAlignment="1">
      <alignment horizontal="center"/>
    </xf>
    <xf numFmtId="49" fontId="57" fillId="0" borderId="67" xfId="119" applyNumberFormat="1" applyBorder="1" applyAlignment="1">
      <alignment horizontal="center"/>
    </xf>
    <xf numFmtId="0" fontId="58" fillId="0" borderId="74" xfId="120" applyFont="1" applyBorder="1" applyAlignment="1">
      <alignment horizontal="left" vertical="center" wrapText="1"/>
    </xf>
    <xf numFmtId="0" fontId="58" fillId="0" borderId="75" xfId="120" applyFont="1" applyBorder="1" applyAlignment="1">
      <alignment horizontal="left" vertical="center" wrapText="1"/>
    </xf>
    <xf numFmtId="0" fontId="58" fillId="0" borderId="76" xfId="120" applyFont="1" applyBorder="1" applyAlignment="1">
      <alignment horizontal="left" vertical="center" wrapText="1"/>
    </xf>
    <xf numFmtId="49" fontId="58" fillId="0" borderId="68" xfId="119" applyNumberFormat="1" applyFont="1" applyBorder="1" applyAlignment="1">
      <alignment horizontal="right" vertical="center"/>
    </xf>
    <xf numFmtId="49" fontId="58" fillId="0" borderId="69" xfId="119" applyNumberFormat="1" applyFont="1" applyBorder="1" applyAlignment="1">
      <alignment horizontal="right" vertical="center"/>
    </xf>
    <xf numFmtId="0" fontId="58" fillId="0" borderId="71" xfId="120" applyFont="1" applyBorder="1" applyAlignment="1">
      <alignment horizontal="left" vertical="center" wrapText="1"/>
    </xf>
    <xf numFmtId="0" fontId="58" fillId="0" borderId="72" xfId="120" applyFont="1" applyBorder="1" applyAlignment="1">
      <alignment horizontal="left" vertical="center" wrapText="1"/>
    </xf>
    <xf numFmtId="0" fontId="58" fillId="0" borderId="73" xfId="120" applyFont="1" applyBorder="1" applyAlignment="1">
      <alignment horizontal="left" vertical="center" wrapText="1"/>
    </xf>
    <xf numFmtId="0" fontId="26" fillId="0" borderId="80" xfId="117" applyFont="1" applyBorder="1" applyAlignment="1">
      <alignment horizontal="center"/>
    </xf>
    <xf numFmtId="49" fontId="32" fillId="0" borderId="71" xfId="120" applyNumberFormat="1" applyFont="1" applyBorder="1" applyAlignment="1">
      <alignment horizontal="center" vertical="center" wrapText="1"/>
    </xf>
    <xf numFmtId="49" fontId="32" fillId="0" borderId="72" xfId="120" applyNumberFormat="1" applyFont="1" applyBorder="1" applyAlignment="1">
      <alignment horizontal="center" vertical="center" wrapText="1"/>
    </xf>
    <xf numFmtId="49" fontId="32" fillId="0" borderId="73" xfId="120" applyNumberFormat="1" applyFont="1" applyBorder="1" applyAlignment="1">
      <alignment horizontal="center" vertical="center" wrapText="1"/>
    </xf>
    <xf numFmtId="0" fontId="56" fillId="29" borderId="21" xfId="118" applyFont="1" applyFill="1" applyBorder="1" applyAlignment="1">
      <alignment horizontal="center" vertical="top" wrapText="1"/>
    </xf>
    <xf numFmtId="0" fontId="56" fillId="29" borderId="22" xfId="118" applyFont="1" applyFill="1" applyBorder="1" applyAlignment="1">
      <alignment horizontal="center" vertical="top" wrapText="1"/>
    </xf>
    <xf numFmtId="0" fontId="56" fillId="29" borderId="23" xfId="118" applyFont="1" applyFill="1" applyBorder="1" applyAlignment="1">
      <alignment horizontal="center" vertical="top" wrapText="1"/>
    </xf>
    <xf numFmtId="0" fontId="26" fillId="0" borderId="37" xfId="117" applyFont="1" applyBorder="1" applyAlignment="1">
      <alignment horizontal="right"/>
    </xf>
  </cellXfs>
  <cellStyles count="121">
    <cellStyle name="20% - 1. jelölőszín" xfId="1" builtinId="30" customBuiltin="1"/>
    <cellStyle name="20% - 1. jelölőszín 2" xfId="2" xr:uid="{00000000-0005-0000-0000-000001000000}"/>
    <cellStyle name="20% - 2. jelölőszín" xfId="3" builtinId="34" customBuiltin="1"/>
    <cellStyle name="20% - 2. jelölőszín 2" xfId="4" xr:uid="{00000000-0005-0000-0000-000003000000}"/>
    <cellStyle name="20% - 3. jelölőszín" xfId="5" builtinId="38" customBuiltin="1"/>
    <cellStyle name="20% - 3. jelölőszín 2" xfId="6" xr:uid="{00000000-0005-0000-0000-000005000000}"/>
    <cellStyle name="20% - 4. jelölőszín" xfId="7" builtinId="42" customBuiltin="1"/>
    <cellStyle name="20% - 4. jelölőszín 2" xfId="8" xr:uid="{00000000-0005-0000-0000-000007000000}"/>
    <cellStyle name="20% - 5. jelölőszín" xfId="9" builtinId="46" customBuiltin="1"/>
    <cellStyle name="20% - 5. jelölőszín 2" xfId="10" xr:uid="{00000000-0005-0000-0000-000009000000}"/>
    <cellStyle name="20% - 6. jelölőszín" xfId="11" builtinId="50" customBuiltin="1"/>
    <cellStyle name="20% - 6. jelölőszín 2" xfId="12" xr:uid="{00000000-0005-0000-0000-00000B000000}"/>
    <cellStyle name="20% - Accent1" xfId="13" xr:uid="{00000000-0005-0000-0000-00000C000000}"/>
    <cellStyle name="20% - Accent2" xfId="14" xr:uid="{00000000-0005-0000-0000-00000D000000}"/>
    <cellStyle name="20% - Accent3" xfId="15" xr:uid="{00000000-0005-0000-0000-00000E000000}"/>
    <cellStyle name="20% - Accent4" xfId="16" xr:uid="{00000000-0005-0000-0000-00000F000000}"/>
    <cellStyle name="20% - Accent5" xfId="17" xr:uid="{00000000-0005-0000-0000-000010000000}"/>
    <cellStyle name="20% - Accent6" xfId="18" xr:uid="{00000000-0005-0000-0000-000011000000}"/>
    <cellStyle name="40% - 1. jelölőszín" xfId="19" builtinId="31" customBuiltin="1"/>
    <cellStyle name="40% - 1. jelölőszín 2" xfId="20" xr:uid="{00000000-0005-0000-0000-000013000000}"/>
    <cellStyle name="40% - 2. jelölőszín" xfId="21" builtinId="35" customBuiltin="1"/>
    <cellStyle name="40% - 2. jelölőszín 2" xfId="22" xr:uid="{00000000-0005-0000-0000-000015000000}"/>
    <cellStyle name="40% - 3. jelölőszín" xfId="23" builtinId="39" customBuiltin="1"/>
    <cellStyle name="40% - 3. jelölőszín 2" xfId="24" xr:uid="{00000000-0005-0000-0000-000017000000}"/>
    <cellStyle name="40% - 4. jelölőszín" xfId="25" builtinId="43" customBuiltin="1"/>
    <cellStyle name="40% - 4. jelölőszín 2" xfId="26" xr:uid="{00000000-0005-0000-0000-000019000000}"/>
    <cellStyle name="40% - 5. jelölőszín" xfId="27" builtinId="47" customBuiltin="1"/>
    <cellStyle name="40% - 5. jelölőszín 2" xfId="28" xr:uid="{00000000-0005-0000-0000-00001B000000}"/>
    <cellStyle name="40% - 6. jelölőszín" xfId="29" builtinId="51" customBuiltin="1"/>
    <cellStyle name="40% - 6. jelölőszín 2" xfId="30" xr:uid="{00000000-0005-0000-0000-00001D000000}"/>
    <cellStyle name="40% - Accent1" xfId="31" xr:uid="{00000000-0005-0000-0000-00001E000000}"/>
    <cellStyle name="40% - Accent2" xfId="32" xr:uid="{00000000-0005-0000-0000-00001F000000}"/>
    <cellStyle name="40% - Accent3" xfId="33" xr:uid="{00000000-0005-0000-0000-000020000000}"/>
    <cellStyle name="40% - Accent4" xfId="34" xr:uid="{00000000-0005-0000-0000-000021000000}"/>
    <cellStyle name="40% - Accent5" xfId="35" xr:uid="{00000000-0005-0000-0000-000022000000}"/>
    <cellStyle name="40% - Accent6" xfId="36" xr:uid="{00000000-0005-0000-0000-000023000000}"/>
    <cellStyle name="60% - 1. jelölőszín" xfId="37" builtinId="32" customBuiltin="1"/>
    <cellStyle name="60% - 1. jelölőszín 2" xfId="38" xr:uid="{00000000-0005-0000-0000-000025000000}"/>
    <cellStyle name="60% - 2. jelölőszín" xfId="39" builtinId="36" customBuiltin="1"/>
    <cellStyle name="60% - 2. jelölőszín 2" xfId="40" xr:uid="{00000000-0005-0000-0000-000027000000}"/>
    <cellStyle name="60% - 3. jelölőszín" xfId="41" builtinId="40" customBuiltin="1"/>
    <cellStyle name="60% - 3. jelölőszín 2" xfId="42" xr:uid="{00000000-0005-0000-0000-000029000000}"/>
    <cellStyle name="60% - 4. jelölőszín" xfId="43" builtinId="44" customBuiltin="1"/>
    <cellStyle name="60% - 4. jelölőszín 2" xfId="44" xr:uid="{00000000-0005-0000-0000-00002B000000}"/>
    <cellStyle name="60% - 5. jelölőszín" xfId="45" builtinId="48" customBuiltin="1"/>
    <cellStyle name="60% - 5. jelölőszín 2" xfId="46" xr:uid="{00000000-0005-0000-0000-00002D000000}"/>
    <cellStyle name="60% - 6. jelölőszín" xfId="47" builtinId="52" customBuiltin="1"/>
    <cellStyle name="60% - 6. jelölőszín 2" xfId="48" xr:uid="{00000000-0005-0000-0000-00002F000000}"/>
    <cellStyle name="60% - Accent1" xfId="49" xr:uid="{00000000-0005-0000-0000-000030000000}"/>
    <cellStyle name="60% - Accent2" xfId="50" xr:uid="{00000000-0005-0000-0000-000031000000}"/>
    <cellStyle name="60% - Accent3" xfId="51" xr:uid="{00000000-0005-0000-0000-000032000000}"/>
    <cellStyle name="60% - Accent4" xfId="52" xr:uid="{00000000-0005-0000-0000-000033000000}"/>
    <cellStyle name="60% - Accent5" xfId="53" xr:uid="{00000000-0005-0000-0000-000034000000}"/>
    <cellStyle name="60% - Accent6" xfId="54" xr:uid="{00000000-0005-0000-0000-000035000000}"/>
    <cellStyle name="Accent1" xfId="55" xr:uid="{00000000-0005-0000-0000-000036000000}"/>
    <cellStyle name="Accent2" xfId="56" xr:uid="{00000000-0005-0000-0000-000037000000}"/>
    <cellStyle name="Accent3" xfId="57" xr:uid="{00000000-0005-0000-0000-000038000000}"/>
    <cellStyle name="Accent4" xfId="58" xr:uid="{00000000-0005-0000-0000-000039000000}"/>
    <cellStyle name="Accent5" xfId="59" xr:uid="{00000000-0005-0000-0000-00003A000000}"/>
    <cellStyle name="Accent6" xfId="60" xr:uid="{00000000-0005-0000-0000-00003B000000}"/>
    <cellStyle name="Bad" xfId="61" xr:uid="{00000000-0005-0000-0000-00003C000000}"/>
    <cellStyle name="Bevitel" xfId="62" builtinId="20" customBuiltin="1"/>
    <cellStyle name="Bevitel 2" xfId="63" xr:uid="{00000000-0005-0000-0000-00003E000000}"/>
    <cellStyle name="Calculation" xfId="64" xr:uid="{00000000-0005-0000-0000-00003F000000}"/>
    <cellStyle name="Check Cell" xfId="65" xr:uid="{00000000-0005-0000-0000-000040000000}"/>
    <cellStyle name="Cím" xfId="66" builtinId="15" customBuiltin="1"/>
    <cellStyle name="Cím 2" xfId="67" xr:uid="{00000000-0005-0000-0000-000042000000}"/>
    <cellStyle name="Címsor 1" xfId="68" builtinId="16" customBuiltin="1"/>
    <cellStyle name="Címsor 1 2" xfId="69" xr:uid="{00000000-0005-0000-0000-000044000000}"/>
    <cellStyle name="Címsor 2" xfId="70" builtinId="17" customBuiltin="1"/>
    <cellStyle name="Címsor 2 2" xfId="71" xr:uid="{00000000-0005-0000-0000-000046000000}"/>
    <cellStyle name="Címsor 3" xfId="72" builtinId="18" customBuiltin="1"/>
    <cellStyle name="Címsor 3 2" xfId="73" xr:uid="{00000000-0005-0000-0000-000048000000}"/>
    <cellStyle name="Címsor 4" xfId="74" builtinId="19" customBuiltin="1"/>
    <cellStyle name="Címsor 4 2" xfId="75" xr:uid="{00000000-0005-0000-0000-00004A000000}"/>
    <cellStyle name="Ellenőrzőcella" xfId="76" builtinId="23" customBuiltin="1"/>
    <cellStyle name="Ellenőrzőcella 2" xfId="77" xr:uid="{00000000-0005-0000-0000-00004C000000}"/>
    <cellStyle name="Explanatory Text" xfId="78" xr:uid="{00000000-0005-0000-0000-00004D000000}"/>
    <cellStyle name="Figyelmeztetés" xfId="79" builtinId="11" customBuiltin="1"/>
    <cellStyle name="Figyelmeztetés 2" xfId="80" xr:uid="{00000000-0005-0000-0000-00004F000000}"/>
    <cellStyle name="Good" xfId="81" xr:uid="{00000000-0005-0000-0000-000050000000}"/>
    <cellStyle name="Heading 1" xfId="82" xr:uid="{00000000-0005-0000-0000-000051000000}"/>
    <cellStyle name="Heading 2" xfId="83" xr:uid="{00000000-0005-0000-0000-000052000000}"/>
    <cellStyle name="Heading 3" xfId="84" xr:uid="{00000000-0005-0000-0000-000053000000}"/>
    <cellStyle name="Heading 4" xfId="85" xr:uid="{00000000-0005-0000-0000-000054000000}"/>
    <cellStyle name="Hivatkozott cella" xfId="86" builtinId="24" customBuiltin="1"/>
    <cellStyle name="Hivatkozott cella 2" xfId="87" xr:uid="{00000000-0005-0000-0000-000056000000}"/>
    <cellStyle name="Input" xfId="88" xr:uid="{00000000-0005-0000-0000-000057000000}"/>
    <cellStyle name="Jegyzet" xfId="89" builtinId="10" customBuiltin="1"/>
    <cellStyle name="Jegyzet 2" xfId="90" xr:uid="{00000000-0005-0000-0000-000059000000}"/>
    <cellStyle name="Jó" xfId="91" builtinId="26" customBuiltin="1"/>
    <cellStyle name="Jó 2" xfId="92" xr:uid="{00000000-0005-0000-0000-00005B000000}"/>
    <cellStyle name="Kimenet" xfId="93" builtinId="21" customBuiltin="1"/>
    <cellStyle name="Kimenet 2" xfId="94" xr:uid="{00000000-0005-0000-0000-00005D000000}"/>
    <cellStyle name="Linked Cell" xfId="95" xr:uid="{00000000-0005-0000-0000-00005E000000}"/>
    <cellStyle name="Magyarázó szöveg" xfId="96" builtinId="53" customBuiltin="1"/>
    <cellStyle name="Magyarázó szöveg 2" xfId="97" xr:uid="{00000000-0005-0000-0000-000060000000}"/>
    <cellStyle name="Neutral" xfId="98" xr:uid="{00000000-0005-0000-0000-000061000000}"/>
    <cellStyle name="Normál" xfId="0" builtinId="0"/>
    <cellStyle name="Normál 2" xfId="99" xr:uid="{00000000-0005-0000-0000-000063000000}"/>
    <cellStyle name="Normál 2 2" xfId="117" xr:uid="{A119D3B5-3BF7-48C0-B651-6A5C1E449DA5}"/>
    <cellStyle name="Normál 3" xfId="119" xr:uid="{0B8F2E47-F20B-4356-A445-EEBEFCB4CF2A}"/>
    <cellStyle name="Normál 4" xfId="118" xr:uid="{DC56C976-9723-47B5-8C03-4A127FBF21F4}"/>
    <cellStyle name="Normal_KTRSZJ" xfId="120" xr:uid="{EB2FBAD2-73D7-44EB-8B20-96184D9B936C}"/>
    <cellStyle name="Normál_Munka1" xfId="100" xr:uid="{00000000-0005-0000-0000-000064000000}"/>
    <cellStyle name="Normál_Munka2" xfId="101" xr:uid="{00000000-0005-0000-0000-000065000000}"/>
    <cellStyle name="Note" xfId="102" xr:uid="{00000000-0005-0000-0000-000066000000}"/>
    <cellStyle name="Note 2" xfId="103" xr:uid="{00000000-0005-0000-0000-000067000000}"/>
    <cellStyle name="Output" xfId="104" xr:uid="{00000000-0005-0000-0000-000068000000}"/>
    <cellStyle name="Összesen" xfId="105" builtinId="25" customBuiltin="1"/>
    <cellStyle name="Összesen 2" xfId="106" xr:uid="{00000000-0005-0000-0000-00006A000000}"/>
    <cellStyle name="Rossz" xfId="107" builtinId="27" customBuiltin="1"/>
    <cellStyle name="Rossz 2" xfId="108" xr:uid="{00000000-0005-0000-0000-00006C000000}"/>
    <cellStyle name="Semleges" xfId="109" builtinId="28" customBuiltin="1"/>
    <cellStyle name="Semleges 2" xfId="110" xr:uid="{00000000-0005-0000-0000-00006E000000}"/>
    <cellStyle name="Számítás" xfId="111" builtinId="22" customBuiltin="1"/>
    <cellStyle name="Számítás 2" xfId="112" xr:uid="{00000000-0005-0000-0000-000070000000}"/>
    <cellStyle name="Százalék 2" xfId="113" xr:uid="{00000000-0005-0000-0000-000071000000}"/>
    <cellStyle name="Title" xfId="114" xr:uid="{00000000-0005-0000-0000-000072000000}"/>
    <cellStyle name="Total" xfId="115" xr:uid="{00000000-0005-0000-0000-000073000000}"/>
    <cellStyle name="Warning Text" xfId="116" xr:uid="{00000000-0005-0000-0000-00007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77"/>
  <sheetViews>
    <sheetView topLeftCell="A16" workbookViewId="0">
      <selection activeCell="B1" sqref="B1:H1"/>
    </sheetView>
  </sheetViews>
  <sheetFormatPr defaultRowHeight="12.75" x14ac:dyDescent="0.2"/>
  <cols>
    <col min="1" max="1" width="9.140625" style="1"/>
    <col min="2" max="2" width="6" style="1" customWidth="1"/>
    <col min="3" max="3" width="55.7109375" style="1" customWidth="1"/>
    <col min="4" max="6" width="15.42578125" style="1" customWidth="1"/>
    <col min="7" max="7" width="10" style="1" customWidth="1"/>
    <col min="8" max="16384" width="9.140625" style="1"/>
  </cols>
  <sheetData>
    <row r="1" spans="2:10" ht="12.75" customHeight="1" x14ac:dyDescent="0.25">
      <c r="B1" s="318" t="s">
        <v>631</v>
      </c>
      <c r="C1" s="318"/>
      <c r="D1" s="318"/>
      <c r="E1" s="318"/>
      <c r="F1" s="318"/>
      <c r="G1" s="318"/>
      <c r="H1" s="318"/>
      <c r="I1" s="4"/>
      <c r="J1"/>
    </row>
    <row r="2" spans="2:10" ht="16.5" x14ac:dyDescent="0.25">
      <c r="C2" s="320" t="s">
        <v>204</v>
      </c>
      <c r="D2" s="320"/>
      <c r="E2" s="320"/>
      <c r="F2" s="320"/>
      <c r="G2" s="320"/>
      <c r="H2" s="5"/>
      <c r="I2" s="5"/>
      <c r="J2" s="5"/>
    </row>
    <row r="3" spans="2:10" ht="13.5" thickBot="1" x14ac:dyDescent="0.25">
      <c r="D3" s="142"/>
      <c r="E3" s="142"/>
      <c r="F3" s="142"/>
      <c r="G3" s="142" t="s">
        <v>166</v>
      </c>
    </row>
    <row r="4" spans="2:10" ht="46.5" customHeight="1" thickTop="1" x14ac:dyDescent="0.2">
      <c r="B4" s="20" t="s">
        <v>5</v>
      </c>
      <c r="C4" s="21" t="s">
        <v>6</v>
      </c>
      <c r="D4" s="63" t="s">
        <v>202</v>
      </c>
      <c r="E4" s="63" t="s">
        <v>239</v>
      </c>
      <c r="F4" s="63" t="s">
        <v>244</v>
      </c>
      <c r="G4" s="181" t="s">
        <v>233</v>
      </c>
    </row>
    <row r="5" spans="2:10" ht="15" customHeight="1" x14ac:dyDescent="0.2">
      <c r="B5" s="2"/>
      <c r="C5" s="24" t="s">
        <v>24</v>
      </c>
      <c r="D5" s="64"/>
      <c r="E5" s="64"/>
      <c r="F5" s="64"/>
      <c r="G5" s="194"/>
    </row>
    <row r="6" spans="2:10" ht="15" customHeight="1" x14ac:dyDescent="0.2">
      <c r="B6" s="6" t="s">
        <v>2</v>
      </c>
      <c r="C6" s="7" t="s">
        <v>9</v>
      </c>
      <c r="D6" s="65">
        <v>88608166</v>
      </c>
      <c r="E6" s="65">
        <v>92399976</v>
      </c>
      <c r="F6" s="65">
        <v>92399976</v>
      </c>
      <c r="G6" s="195">
        <f>F6/E6*100</f>
        <v>100</v>
      </c>
    </row>
    <row r="7" spans="2:10" ht="15" customHeight="1" x14ac:dyDescent="0.2">
      <c r="B7" s="6" t="s">
        <v>3</v>
      </c>
      <c r="C7" s="7" t="s">
        <v>10</v>
      </c>
      <c r="D7" s="65">
        <v>108072450</v>
      </c>
      <c r="E7" s="65">
        <v>111000450</v>
      </c>
      <c r="F7" s="65">
        <v>111000450</v>
      </c>
      <c r="G7" s="195">
        <f t="shared" ref="G7:G72" si="0">F7/E7*100</f>
        <v>100</v>
      </c>
    </row>
    <row r="8" spans="2:10" ht="33" customHeight="1" x14ac:dyDescent="0.2">
      <c r="B8" s="6" t="s">
        <v>4</v>
      </c>
      <c r="C8" s="7" t="s">
        <v>150</v>
      </c>
      <c r="D8" s="65">
        <v>94087685</v>
      </c>
      <c r="E8" s="65">
        <v>106642193</v>
      </c>
      <c r="F8" s="65">
        <v>106642193</v>
      </c>
      <c r="G8" s="195">
        <f t="shared" si="0"/>
        <v>100</v>
      </c>
    </row>
    <row r="9" spans="2:10" ht="15" customHeight="1" x14ac:dyDescent="0.2">
      <c r="B9" s="6" t="s">
        <v>1</v>
      </c>
      <c r="C9" s="7" t="s">
        <v>146</v>
      </c>
      <c r="D9" s="65">
        <v>9400000</v>
      </c>
      <c r="E9" s="65">
        <v>9400000</v>
      </c>
      <c r="F9" s="65">
        <v>9400000</v>
      </c>
      <c r="G9" s="195">
        <f t="shared" si="0"/>
        <v>100</v>
      </c>
    </row>
    <row r="10" spans="2:10" ht="15" customHeight="1" x14ac:dyDescent="0.2">
      <c r="B10" s="6" t="s">
        <v>7</v>
      </c>
      <c r="C10" s="7" t="s">
        <v>11</v>
      </c>
      <c r="D10" s="65">
        <v>6116550</v>
      </c>
      <c r="E10" s="65">
        <v>7555003</v>
      </c>
      <c r="F10" s="65">
        <v>7555003</v>
      </c>
      <c r="G10" s="195">
        <f t="shared" si="0"/>
        <v>100</v>
      </c>
    </row>
    <row r="11" spans="2:10" ht="15" customHeight="1" x14ac:dyDescent="0.2">
      <c r="B11" s="6" t="s">
        <v>28</v>
      </c>
      <c r="C11" s="7" t="s">
        <v>12</v>
      </c>
      <c r="D11" s="65">
        <v>0</v>
      </c>
      <c r="E11" s="65">
        <v>0</v>
      </c>
      <c r="F11" s="65">
        <v>0</v>
      </c>
      <c r="G11" s="195">
        <v>0</v>
      </c>
    </row>
    <row r="12" spans="2:10" ht="15" customHeight="1" x14ac:dyDescent="0.2">
      <c r="B12" s="6" t="s">
        <v>29</v>
      </c>
      <c r="C12" s="7" t="s">
        <v>13</v>
      </c>
      <c r="D12" s="65">
        <v>0</v>
      </c>
      <c r="E12" s="65">
        <v>12974400</v>
      </c>
      <c r="F12" s="65">
        <v>12974400</v>
      </c>
      <c r="G12" s="195">
        <f t="shared" si="0"/>
        <v>100</v>
      </c>
    </row>
    <row r="13" spans="2:10" ht="15" customHeight="1" x14ac:dyDescent="0.2">
      <c r="B13" s="8" t="s">
        <v>30</v>
      </c>
      <c r="C13" s="9" t="s">
        <v>151</v>
      </c>
      <c r="D13" s="71">
        <f>D6+D7+D8+D10+D9</f>
        <v>306284851</v>
      </c>
      <c r="E13" s="71">
        <f>E6+E7+E8+E10+E9+E12</f>
        <v>339972022</v>
      </c>
      <c r="F13" s="71">
        <f>F6+F7+F8+F10+F9+F12</f>
        <v>339972022</v>
      </c>
      <c r="G13" s="196">
        <f t="shared" si="0"/>
        <v>100</v>
      </c>
    </row>
    <row r="14" spans="2:10" ht="30.75" customHeight="1" x14ac:dyDescent="0.2">
      <c r="B14" s="6" t="s">
        <v>31</v>
      </c>
      <c r="C14" s="7" t="s">
        <v>14</v>
      </c>
      <c r="D14" s="65">
        <f>SUM(D15:D18)</f>
        <v>83811476</v>
      </c>
      <c r="E14" s="65">
        <f>SUM(E15:E27)</f>
        <v>112133983</v>
      </c>
      <c r="F14" s="65">
        <f>SUM(F15:F29)</f>
        <v>109256951</v>
      </c>
      <c r="G14" s="195">
        <f t="shared" si="0"/>
        <v>97.43429072701359</v>
      </c>
    </row>
    <row r="15" spans="2:10" ht="16.5" customHeight="1" x14ac:dyDescent="0.2">
      <c r="B15" s="6"/>
      <c r="C15" s="90" t="s">
        <v>126</v>
      </c>
      <c r="D15" s="91">
        <v>50000000</v>
      </c>
      <c r="E15" s="91">
        <v>50000000</v>
      </c>
      <c r="F15" s="91">
        <v>47918700</v>
      </c>
      <c r="G15" s="197">
        <f t="shared" si="0"/>
        <v>95.837399999999988</v>
      </c>
    </row>
    <row r="16" spans="2:10" ht="16.5" customHeight="1" x14ac:dyDescent="0.2">
      <c r="B16" s="6"/>
      <c r="C16" s="90" t="s">
        <v>199</v>
      </c>
      <c r="D16" s="91">
        <v>12220708</v>
      </c>
      <c r="E16" s="91">
        <v>12220708</v>
      </c>
      <c r="F16" s="91">
        <v>10184318</v>
      </c>
      <c r="G16" s="197">
        <f t="shared" si="0"/>
        <v>83.336562824346998</v>
      </c>
    </row>
    <row r="17" spans="2:7" ht="16.5" customHeight="1" x14ac:dyDescent="0.2">
      <c r="B17" s="6"/>
      <c r="C17" s="90" t="s">
        <v>211</v>
      </c>
      <c r="D17" s="91">
        <v>0</v>
      </c>
      <c r="E17" s="91">
        <v>8485797</v>
      </c>
      <c r="F17" s="91">
        <v>9236455</v>
      </c>
      <c r="G17" s="197">
        <f t="shared" si="0"/>
        <v>108.84605182047132</v>
      </c>
    </row>
    <row r="18" spans="2:7" ht="24.75" customHeight="1" x14ac:dyDescent="0.2">
      <c r="B18" s="6"/>
      <c r="C18" s="90" t="s">
        <v>209</v>
      </c>
      <c r="D18" s="91">
        <v>21590768</v>
      </c>
      <c r="E18" s="91">
        <v>12574689</v>
      </c>
      <c r="F18" s="91">
        <v>12564689</v>
      </c>
      <c r="G18" s="197">
        <f t="shared" si="0"/>
        <v>99.92047517039984</v>
      </c>
    </row>
    <row r="19" spans="2:7" ht="16.5" customHeight="1" x14ac:dyDescent="0.2">
      <c r="B19" s="6"/>
      <c r="C19" s="90" t="s">
        <v>214</v>
      </c>
      <c r="D19" s="91">
        <v>0</v>
      </c>
      <c r="E19" s="91">
        <v>306000</v>
      </c>
      <c r="F19" s="91">
        <v>306000</v>
      </c>
      <c r="G19" s="197">
        <f t="shared" si="0"/>
        <v>100</v>
      </c>
    </row>
    <row r="20" spans="2:7" ht="16.5" customHeight="1" x14ac:dyDescent="0.2">
      <c r="B20" s="6"/>
      <c r="C20" s="90" t="s">
        <v>215</v>
      </c>
      <c r="D20" s="91">
        <v>0</v>
      </c>
      <c r="E20" s="91">
        <v>2500000</v>
      </c>
      <c r="F20" s="91">
        <v>2500000</v>
      </c>
      <c r="G20" s="197">
        <f t="shared" si="0"/>
        <v>100</v>
      </c>
    </row>
    <row r="21" spans="2:7" ht="16.5" customHeight="1" x14ac:dyDescent="0.2">
      <c r="B21" s="6"/>
      <c r="C21" s="90" t="s">
        <v>216</v>
      </c>
      <c r="D21" s="91">
        <v>0</v>
      </c>
      <c r="E21" s="91">
        <v>1373825</v>
      </c>
      <c r="F21" s="91">
        <v>1373825</v>
      </c>
      <c r="G21" s="197">
        <f t="shared" si="0"/>
        <v>100</v>
      </c>
    </row>
    <row r="22" spans="2:7" ht="16.5" customHeight="1" x14ac:dyDescent="0.2">
      <c r="B22" s="6"/>
      <c r="C22" s="90" t="s">
        <v>225</v>
      </c>
      <c r="D22" s="91">
        <v>0</v>
      </c>
      <c r="E22" s="91">
        <v>1628172</v>
      </c>
      <c r="F22" s="91">
        <v>1628172</v>
      </c>
      <c r="G22" s="197">
        <f t="shared" si="0"/>
        <v>100</v>
      </c>
    </row>
    <row r="23" spans="2:7" ht="16.5" customHeight="1" x14ac:dyDescent="0.2">
      <c r="B23" s="6"/>
      <c r="C23" s="90" t="s">
        <v>220</v>
      </c>
      <c r="D23" s="91">
        <v>0</v>
      </c>
      <c r="E23" s="91">
        <v>1050448</v>
      </c>
      <c r="F23" s="91">
        <v>1050448</v>
      </c>
      <c r="G23" s="197">
        <f t="shared" si="0"/>
        <v>100</v>
      </c>
    </row>
    <row r="24" spans="2:7" ht="16.5" customHeight="1" x14ac:dyDescent="0.2">
      <c r="B24" s="6"/>
      <c r="C24" s="90" t="s">
        <v>223</v>
      </c>
      <c r="D24" s="91">
        <v>0</v>
      </c>
      <c r="E24" s="91">
        <v>10000000</v>
      </c>
      <c r="F24" s="91">
        <v>10000000</v>
      </c>
      <c r="G24" s="197">
        <f t="shared" si="0"/>
        <v>100</v>
      </c>
    </row>
    <row r="25" spans="2:7" ht="16.5" customHeight="1" x14ac:dyDescent="0.2">
      <c r="B25" s="6"/>
      <c r="C25" s="90" t="s">
        <v>224</v>
      </c>
      <c r="D25" s="91">
        <v>0</v>
      </c>
      <c r="E25" s="91">
        <v>1200000</v>
      </c>
      <c r="F25" s="91">
        <v>1200000</v>
      </c>
      <c r="G25" s="197">
        <f t="shared" si="0"/>
        <v>100</v>
      </c>
    </row>
    <row r="26" spans="2:7" ht="16.5" customHeight="1" x14ac:dyDescent="0.2">
      <c r="B26" s="6"/>
      <c r="C26" s="90" t="s">
        <v>240</v>
      </c>
      <c r="D26" s="91">
        <v>0</v>
      </c>
      <c r="E26" s="91">
        <v>3948500</v>
      </c>
      <c r="F26" s="91">
        <v>3948500</v>
      </c>
      <c r="G26" s="197">
        <f t="shared" si="0"/>
        <v>100</v>
      </c>
    </row>
    <row r="27" spans="2:7" ht="16.5" customHeight="1" x14ac:dyDescent="0.2">
      <c r="B27" s="6"/>
      <c r="C27" s="90" t="s">
        <v>243</v>
      </c>
      <c r="D27" s="91">
        <v>0</v>
      </c>
      <c r="E27" s="91">
        <v>6845844</v>
      </c>
      <c r="F27" s="91">
        <v>6845844</v>
      </c>
      <c r="G27" s="197">
        <f t="shared" si="0"/>
        <v>100</v>
      </c>
    </row>
    <row r="28" spans="2:7" ht="16.5" customHeight="1" x14ac:dyDescent="0.2">
      <c r="B28" s="6"/>
      <c r="C28" s="90" t="s">
        <v>245</v>
      </c>
      <c r="D28" s="91">
        <v>0</v>
      </c>
      <c r="E28" s="91">
        <v>0</v>
      </c>
      <c r="F28" s="91">
        <v>150000</v>
      </c>
      <c r="G28" s="197">
        <v>0</v>
      </c>
    </row>
    <row r="29" spans="2:7" ht="16.5" customHeight="1" x14ac:dyDescent="0.2">
      <c r="B29" s="6"/>
      <c r="C29" s="90" t="s">
        <v>246</v>
      </c>
      <c r="D29" s="91">
        <v>0</v>
      </c>
      <c r="E29" s="91">
        <v>0</v>
      </c>
      <c r="F29" s="91">
        <v>350000</v>
      </c>
      <c r="G29" s="197">
        <v>0</v>
      </c>
    </row>
    <row r="30" spans="2:7" ht="30" customHeight="1" x14ac:dyDescent="0.2">
      <c r="B30" s="37" t="s">
        <v>85</v>
      </c>
      <c r="C30" s="38" t="s">
        <v>153</v>
      </c>
      <c r="D30" s="72">
        <f>D13+D14</f>
        <v>390096327</v>
      </c>
      <c r="E30" s="72">
        <f>E13+E14</f>
        <v>452106005</v>
      </c>
      <c r="F30" s="72">
        <f>F13+F14</f>
        <v>449228973</v>
      </c>
      <c r="G30" s="198">
        <f t="shared" si="0"/>
        <v>99.363637738012343</v>
      </c>
    </row>
    <row r="31" spans="2:7" ht="15" customHeight="1" x14ac:dyDescent="0.2">
      <c r="B31" s="6" t="s">
        <v>32</v>
      </c>
      <c r="C31" s="7" t="s">
        <v>15</v>
      </c>
      <c r="D31" s="65">
        <v>0</v>
      </c>
      <c r="E31" s="65">
        <v>0</v>
      </c>
      <c r="F31" s="65">
        <v>0</v>
      </c>
      <c r="G31" s="195">
        <v>0</v>
      </c>
    </row>
    <row r="32" spans="2:7" ht="30" customHeight="1" x14ac:dyDescent="0.2">
      <c r="B32" s="6" t="s">
        <v>33</v>
      </c>
      <c r="C32" s="7" t="s">
        <v>210</v>
      </c>
      <c r="D32" s="65">
        <f>D33+D34</f>
        <v>35000000</v>
      </c>
      <c r="E32" s="65">
        <f>E33+E34+E35+E36+E37+E38+E39+E40</f>
        <v>118317527</v>
      </c>
      <c r="F32" s="65">
        <f>F33+F34+F35+F36+F37+F38+F39+F40</f>
        <v>116318611</v>
      </c>
      <c r="G32" s="195">
        <f t="shared" si="0"/>
        <v>98.310549543517752</v>
      </c>
    </row>
    <row r="33" spans="2:7" ht="18.75" customHeight="1" x14ac:dyDescent="0.2">
      <c r="B33" s="6"/>
      <c r="C33" s="90" t="s">
        <v>212</v>
      </c>
      <c r="D33" s="91">
        <v>0</v>
      </c>
      <c r="E33" s="91">
        <v>6001873</v>
      </c>
      <c r="F33" s="91">
        <v>6001873</v>
      </c>
      <c r="G33" s="197">
        <f t="shared" si="0"/>
        <v>100</v>
      </c>
    </row>
    <row r="34" spans="2:7" ht="18.75" customHeight="1" x14ac:dyDescent="0.2">
      <c r="B34" s="6"/>
      <c r="C34" s="90" t="s">
        <v>203</v>
      </c>
      <c r="D34" s="91">
        <v>35000000</v>
      </c>
      <c r="E34" s="91">
        <v>35000000</v>
      </c>
      <c r="F34" s="91">
        <v>35000000</v>
      </c>
      <c r="G34" s="197">
        <f t="shared" si="0"/>
        <v>100</v>
      </c>
    </row>
    <row r="35" spans="2:7" ht="25.5" customHeight="1" x14ac:dyDescent="0.2">
      <c r="B35" s="6"/>
      <c r="C35" s="90" t="s">
        <v>221</v>
      </c>
      <c r="D35" s="91">
        <v>0</v>
      </c>
      <c r="E35" s="91">
        <v>1998916</v>
      </c>
      <c r="F35" s="91">
        <v>0</v>
      </c>
      <c r="G35" s="197">
        <f t="shared" si="0"/>
        <v>0</v>
      </c>
    </row>
    <row r="36" spans="2:7" ht="18.75" customHeight="1" x14ac:dyDescent="0.2">
      <c r="B36" s="6"/>
      <c r="C36" s="90" t="s">
        <v>222</v>
      </c>
      <c r="D36" s="91">
        <v>0</v>
      </c>
      <c r="E36" s="91">
        <v>0</v>
      </c>
      <c r="F36" s="91">
        <v>0</v>
      </c>
      <c r="G36" s="197">
        <v>0</v>
      </c>
    </row>
    <row r="37" spans="2:7" ht="26.25" customHeight="1" x14ac:dyDescent="0.2">
      <c r="B37" s="6"/>
      <c r="C37" s="90" t="s">
        <v>209</v>
      </c>
      <c r="D37" s="91">
        <v>0</v>
      </c>
      <c r="E37" s="91">
        <v>13810582</v>
      </c>
      <c r="F37" s="91">
        <v>13810582</v>
      </c>
      <c r="G37" s="197">
        <f t="shared" si="0"/>
        <v>100</v>
      </c>
    </row>
    <row r="38" spans="2:7" ht="18.75" customHeight="1" x14ac:dyDescent="0.2">
      <c r="B38" s="6"/>
      <c r="C38" s="90" t="s">
        <v>241</v>
      </c>
      <c r="D38" s="91">
        <v>0</v>
      </c>
      <c r="E38" s="91">
        <v>7352000</v>
      </c>
      <c r="F38" s="91">
        <v>7352000</v>
      </c>
      <c r="G38" s="197">
        <f t="shared" si="0"/>
        <v>100</v>
      </c>
    </row>
    <row r="39" spans="2:7" ht="18.75" customHeight="1" x14ac:dyDescent="0.2">
      <c r="B39" s="6"/>
      <c r="C39" s="90" t="s">
        <v>243</v>
      </c>
      <c r="D39" s="91">
        <v>0</v>
      </c>
      <c r="E39" s="91">
        <v>4154156</v>
      </c>
      <c r="F39" s="91">
        <v>4154156</v>
      </c>
      <c r="G39" s="197">
        <f t="shared" si="0"/>
        <v>100</v>
      </c>
    </row>
    <row r="40" spans="2:7" ht="18.75" customHeight="1" x14ac:dyDescent="0.2">
      <c r="B40" s="6"/>
      <c r="C40" s="90" t="s">
        <v>242</v>
      </c>
      <c r="D40" s="91">
        <v>0</v>
      </c>
      <c r="E40" s="91">
        <v>50000000</v>
      </c>
      <c r="F40" s="91">
        <v>50000000</v>
      </c>
      <c r="G40" s="197">
        <f t="shared" si="0"/>
        <v>100</v>
      </c>
    </row>
    <row r="41" spans="2:7" ht="30" customHeight="1" x14ac:dyDescent="0.2">
      <c r="B41" s="37" t="s">
        <v>86</v>
      </c>
      <c r="C41" s="38" t="s">
        <v>152</v>
      </c>
      <c r="D41" s="72">
        <f>D32+D31</f>
        <v>35000000</v>
      </c>
      <c r="E41" s="72">
        <f>E32+E31</f>
        <v>118317527</v>
      </c>
      <c r="F41" s="72">
        <f>F32+F31</f>
        <v>116318611</v>
      </c>
      <c r="G41" s="198">
        <f t="shared" si="0"/>
        <v>98.310549543517752</v>
      </c>
    </row>
    <row r="42" spans="2:7" ht="15" customHeight="1" x14ac:dyDescent="0.2">
      <c r="B42" s="6" t="s">
        <v>34</v>
      </c>
      <c r="C42" s="7" t="s">
        <v>154</v>
      </c>
      <c r="D42" s="65">
        <f>SUM(D43:D44)</f>
        <v>59500000</v>
      </c>
      <c r="E42" s="65">
        <f>SUM(E43:E44)</f>
        <v>59500000</v>
      </c>
      <c r="F42" s="65">
        <f>SUM(F43:F44)</f>
        <v>57498942</v>
      </c>
      <c r="G42" s="195">
        <f t="shared" si="0"/>
        <v>96.636877310924376</v>
      </c>
    </row>
    <row r="43" spans="2:7" ht="15" customHeight="1" x14ac:dyDescent="0.2">
      <c r="B43" s="6" t="s">
        <v>35</v>
      </c>
      <c r="C43" s="7" t="s">
        <v>26</v>
      </c>
      <c r="D43" s="65">
        <v>52000000</v>
      </c>
      <c r="E43" s="65">
        <v>52000000</v>
      </c>
      <c r="F43" s="65">
        <v>49803042</v>
      </c>
      <c r="G43" s="195">
        <f t="shared" si="0"/>
        <v>95.775080769230769</v>
      </c>
    </row>
    <row r="44" spans="2:7" ht="15" customHeight="1" x14ac:dyDescent="0.2">
      <c r="B44" s="6" t="s">
        <v>36</v>
      </c>
      <c r="C44" s="7" t="s">
        <v>27</v>
      </c>
      <c r="D44" s="65">
        <v>7500000</v>
      </c>
      <c r="E44" s="65">
        <v>7500000</v>
      </c>
      <c r="F44" s="65">
        <v>7695900</v>
      </c>
      <c r="G44" s="195">
        <f t="shared" si="0"/>
        <v>102.61199999999999</v>
      </c>
    </row>
    <row r="45" spans="2:7" ht="15" customHeight="1" x14ac:dyDescent="0.2">
      <c r="B45" s="6" t="s">
        <v>37</v>
      </c>
      <c r="C45" s="7" t="s">
        <v>155</v>
      </c>
      <c r="D45" s="65">
        <v>190000000</v>
      </c>
      <c r="E45" s="65">
        <v>190000000</v>
      </c>
      <c r="F45" s="65">
        <v>245158641</v>
      </c>
      <c r="G45" s="195">
        <f t="shared" si="0"/>
        <v>129.03086368421052</v>
      </c>
    </row>
    <row r="46" spans="2:7" ht="15" customHeight="1" x14ac:dyDescent="0.2">
      <c r="B46" s="6" t="s">
        <v>38</v>
      </c>
      <c r="C46" s="7" t="s">
        <v>110</v>
      </c>
      <c r="D46" s="65">
        <v>190000000</v>
      </c>
      <c r="E46" s="65">
        <v>190000000</v>
      </c>
      <c r="F46" s="65">
        <v>245185641</v>
      </c>
      <c r="G46" s="195">
        <f t="shared" si="0"/>
        <v>129.04507421052631</v>
      </c>
    </row>
    <row r="47" spans="2:7" ht="15" customHeight="1" x14ac:dyDescent="0.2">
      <c r="B47" s="6" t="s">
        <v>39</v>
      </c>
      <c r="C47" s="7" t="s">
        <v>17</v>
      </c>
      <c r="D47" s="65">
        <v>20800000</v>
      </c>
      <c r="E47" s="65">
        <v>20800000</v>
      </c>
      <c r="F47" s="65">
        <v>23184668</v>
      </c>
      <c r="G47" s="195">
        <f t="shared" si="0"/>
        <v>111.46475</v>
      </c>
    </row>
    <row r="48" spans="2:7" ht="15" customHeight="1" x14ac:dyDescent="0.2">
      <c r="B48" s="6" t="s">
        <v>40</v>
      </c>
      <c r="C48" s="7" t="s">
        <v>156</v>
      </c>
      <c r="D48" s="65">
        <v>50000</v>
      </c>
      <c r="E48" s="65">
        <v>50000</v>
      </c>
      <c r="F48" s="65">
        <v>88500</v>
      </c>
      <c r="G48" s="195">
        <f t="shared" si="0"/>
        <v>177</v>
      </c>
    </row>
    <row r="49" spans="2:7" ht="15" customHeight="1" x14ac:dyDescent="0.2">
      <c r="B49" s="6" t="s">
        <v>41</v>
      </c>
      <c r="C49" s="7" t="s">
        <v>94</v>
      </c>
      <c r="D49" s="65">
        <v>50000</v>
      </c>
      <c r="E49" s="65">
        <v>50000</v>
      </c>
      <c r="F49" s="65">
        <v>88550</v>
      </c>
      <c r="G49" s="195">
        <f t="shared" si="0"/>
        <v>177.1</v>
      </c>
    </row>
    <row r="50" spans="2:7" ht="28.5" customHeight="1" x14ac:dyDescent="0.2">
      <c r="B50" s="6" t="s">
        <v>42</v>
      </c>
      <c r="C50" s="7" t="s">
        <v>109</v>
      </c>
      <c r="D50" s="65">
        <v>500000</v>
      </c>
      <c r="E50" s="65">
        <v>500000</v>
      </c>
      <c r="F50" s="65">
        <v>319651</v>
      </c>
      <c r="G50" s="195">
        <f t="shared" si="0"/>
        <v>63.930200000000006</v>
      </c>
    </row>
    <row r="51" spans="2:7" ht="30" customHeight="1" x14ac:dyDescent="0.2">
      <c r="B51" s="37" t="s">
        <v>87</v>
      </c>
      <c r="C51" s="38" t="s">
        <v>157</v>
      </c>
      <c r="D51" s="72">
        <f>D42+D45+D47+D48+D50</f>
        <v>270850000</v>
      </c>
      <c r="E51" s="72">
        <f>E42+E45+E47+E48+E50</f>
        <v>270850000</v>
      </c>
      <c r="F51" s="72">
        <f>F42+F45+F47+F48+F50</f>
        <v>326250402</v>
      </c>
      <c r="G51" s="198">
        <f t="shared" si="0"/>
        <v>120.4542743215802</v>
      </c>
    </row>
    <row r="52" spans="2:7" ht="15" customHeight="1" x14ac:dyDescent="0.2">
      <c r="B52" s="6" t="s">
        <v>43</v>
      </c>
      <c r="C52" s="10" t="s">
        <v>95</v>
      </c>
      <c r="D52" s="65">
        <v>3000000</v>
      </c>
      <c r="E52" s="65">
        <v>3700000</v>
      </c>
      <c r="F52" s="65">
        <v>7098404</v>
      </c>
      <c r="G52" s="195">
        <f t="shared" si="0"/>
        <v>191.84875675675676</v>
      </c>
    </row>
    <row r="53" spans="2:7" ht="15" customHeight="1" x14ac:dyDescent="0.2">
      <c r="B53" s="6" t="s">
        <v>44</v>
      </c>
      <c r="C53" s="10" t="s">
        <v>96</v>
      </c>
      <c r="D53" s="65">
        <v>11864000</v>
      </c>
      <c r="E53" s="65">
        <v>28367993</v>
      </c>
      <c r="F53" s="65">
        <v>30714300</v>
      </c>
      <c r="G53" s="195">
        <f t="shared" si="0"/>
        <v>108.27096580290329</v>
      </c>
    </row>
    <row r="54" spans="2:7" ht="15" customHeight="1" x14ac:dyDescent="0.2">
      <c r="B54" s="6" t="s">
        <v>45</v>
      </c>
      <c r="C54" s="10" t="s">
        <v>97</v>
      </c>
      <c r="D54" s="65">
        <v>11500000</v>
      </c>
      <c r="E54" s="65">
        <v>11500000</v>
      </c>
      <c r="F54" s="65">
        <v>11611666</v>
      </c>
      <c r="G54" s="195">
        <f t="shared" si="0"/>
        <v>100.97100869565216</v>
      </c>
    </row>
    <row r="55" spans="2:7" ht="15" customHeight="1" x14ac:dyDescent="0.2">
      <c r="B55" s="6" t="s">
        <v>46</v>
      </c>
      <c r="C55" s="10" t="s">
        <v>18</v>
      </c>
      <c r="D55" s="65">
        <v>2000000</v>
      </c>
      <c r="E55" s="65">
        <v>2000000</v>
      </c>
      <c r="F55" s="65">
        <v>4944000</v>
      </c>
      <c r="G55" s="195">
        <f t="shared" si="0"/>
        <v>247.2</v>
      </c>
    </row>
    <row r="56" spans="2:7" ht="15" customHeight="1" x14ac:dyDescent="0.2">
      <c r="B56" s="6" t="s">
        <v>47</v>
      </c>
      <c r="C56" s="10" t="s">
        <v>19</v>
      </c>
      <c r="D56" s="65"/>
      <c r="E56" s="65"/>
      <c r="F56" s="65">
        <v>170461</v>
      </c>
      <c r="G56" s="195">
        <v>0</v>
      </c>
    </row>
    <row r="57" spans="2:7" ht="15" customHeight="1" x14ac:dyDescent="0.2">
      <c r="B57" s="6"/>
      <c r="C57" s="10" t="s">
        <v>129</v>
      </c>
      <c r="D57" s="65">
        <v>6075000</v>
      </c>
      <c r="E57" s="65">
        <v>10477079</v>
      </c>
      <c r="F57" s="65">
        <v>16944273</v>
      </c>
      <c r="G57" s="195">
        <f t="shared" si="0"/>
        <v>161.72707106627715</v>
      </c>
    </row>
    <row r="58" spans="2:7" ht="30" customHeight="1" x14ac:dyDescent="0.2">
      <c r="B58" s="37" t="s">
        <v>88</v>
      </c>
      <c r="C58" s="38" t="s">
        <v>158</v>
      </c>
      <c r="D58" s="72">
        <f>D52+D53+D54+D55+D57</f>
        <v>34439000</v>
      </c>
      <c r="E58" s="72">
        <f>E52+E53+E54+E55+E57</f>
        <v>56045072</v>
      </c>
      <c r="F58" s="72">
        <f>F52+F53+F54+F55+F57+F56</f>
        <v>71483104</v>
      </c>
      <c r="G58" s="198">
        <f t="shared" si="0"/>
        <v>127.54574389698348</v>
      </c>
    </row>
    <row r="59" spans="2:7" ht="15" customHeight="1" x14ac:dyDescent="0.2">
      <c r="B59" s="6" t="s">
        <v>48</v>
      </c>
      <c r="C59" s="10" t="s">
        <v>20</v>
      </c>
      <c r="D59" s="65">
        <v>0</v>
      </c>
      <c r="E59" s="65">
        <v>21107280</v>
      </c>
      <c r="F59" s="65">
        <v>17448598</v>
      </c>
      <c r="G59" s="195">
        <f t="shared" si="0"/>
        <v>82.666255434144048</v>
      </c>
    </row>
    <row r="60" spans="2:7" ht="15" customHeight="1" x14ac:dyDescent="0.2">
      <c r="B60" s="6" t="s">
        <v>49</v>
      </c>
      <c r="C60" s="10" t="s">
        <v>21</v>
      </c>
      <c r="D60" s="65">
        <v>0</v>
      </c>
      <c r="E60" s="65">
        <v>9499999</v>
      </c>
      <c r="F60" s="65">
        <v>7480315</v>
      </c>
      <c r="G60" s="195">
        <f t="shared" si="0"/>
        <v>78.74016618317539</v>
      </c>
    </row>
    <row r="61" spans="2:7" ht="30" customHeight="1" x14ac:dyDescent="0.2">
      <c r="B61" s="37" t="s">
        <v>89</v>
      </c>
      <c r="C61" s="38" t="s">
        <v>159</v>
      </c>
      <c r="D61" s="72">
        <f>D59+D60</f>
        <v>0</v>
      </c>
      <c r="E61" s="72">
        <f>E59+E60</f>
        <v>30607279</v>
      </c>
      <c r="F61" s="72">
        <f>F59+F60</f>
        <v>24928913</v>
      </c>
      <c r="G61" s="198">
        <f t="shared" si="0"/>
        <v>81.447661518686459</v>
      </c>
    </row>
    <row r="62" spans="2:7" ht="29.25" customHeight="1" x14ac:dyDescent="0.2">
      <c r="B62" s="6" t="s">
        <v>50</v>
      </c>
      <c r="C62" s="7" t="s">
        <v>98</v>
      </c>
      <c r="D62" s="65">
        <v>210000</v>
      </c>
      <c r="E62" s="65">
        <v>210000</v>
      </c>
      <c r="F62" s="65">
        <v>165125</v>
      </c>
      <c r="G62" s="195">
        <f t="shared" si="0"/>
        <v>78.63095238095238</v>
      </c>
    </row>
    <row r="63" spans="2:7" ht="18.75" customHeight="1" x14ac:dyDescent="0.2">
      <c r="B63" s="6" t="s">
        <v>51</v>
      </c>
      <c r="C63" s="10" t="s">
        <v>227</v>
      </c>
      <c r="D63" s="65">
        <v>0</v>
      </c>
      <c r="E63" s="65">
        <v>280000</v>
      </c>
      <c r="F63" s="65">
        <v>280000</v>
      </c>
      <c r="G63" s="195">
        <f t="shared" si="0"/>
        <v>100</v>
      </c>
    </row>
    <row r="64" spans="2:7" ht="30" customHeight="1" x14ac:dyDescent="0.2">
      <c r="B64" s="37" t="s">
        <v>90</v>
      </c>
      <c r="C64" s="38" t="s">
        <v>160</v>
      </c>
      <c r="D64" s="72">
        <f>D62+D63</f>
        <v>210000</v>
      </c>
      <c r="E64" s="72">
        <f>E62+E63</f>
        <v>490000</v>
      </c>
      <c r="F64" s="72">
        <f>F62+F63</f>
        <v>445125</v>
      </c>
      <c r="G64" s="198">
        <f t="shared" si="0"/>
        <v>90.841836734693885</v>
      </c>
    </row>
    <row r="65" spans="2:7" ht="30" customHeight="1" x14ac:dyDescent="0.2">
      <c r="B65" s="6" t="s">
        <v>52</v>
      </c>
      <c r="C65" s="7" t="s">
        <v>22</v>
      </c>
      <c r="D65" s="65">
        <v>460000</v>
      </c>
      <c r="E65" s="65">
        <v>460000</v>
      </c>
      <c r="F65" s="65">
        <v>536869</v>
      </c>
      <c r="G65" s="195">
        <f t="shared" si="0"/>
        <v>116.71065217391305</v>
      </c>
    </row>
    <row r="66" spans="2:7" ht="15" customHeight="1" x14ac:dyDescent="0.2">
      <c r="B66" s="6" t="s">
        <v>53</v>
      </c>
      <c r="C66" s="10" t="s">
        <v>226</v>
      </c>
      <c r="D66" s="65"/>
      <c r="E66" s="65">
        <v>1726764</v>
      </c>
      <c r="F66" s="65">
        <v>1726764</v>
      </c>
      <c r="G66" s="195">
        <f t="shared" si="0"/>
        <v>100</v>
      </c>
    </row>
    <row r="67" spans="2:7" ht="15" customHeight="1" x14ac:dyDescent="0.2">
      <c r="B67" s="6"/>
      <c r="C67" s="10" t="s">
        <v>134</v>
      </c>
      <c r="D67" s="65"/>
      <c r="E67" s="65">
        <v>1726764</v>
      </c>
      <c r="F67" s="65">
        <v>1726764</v>
      </c>
      <c r="G67" s="195">
        <f t="shared" si="0"/>
        <v>100</v>
      </c>
    </row>
    <row r="68" spans="2:7" ht="15" customHeight="1" x14ac:dyDescent="0.2">
      <c r="B68" s="6"/>
      <c r="C68" s="10" t="s">
        <v>136</v>
      </c>
      <c r="D68" s="65"/>
      <c r="E68" s="65">
        <v>0</v>
      </c>
      <c r="F68" s="65">
        <v>0</v>
      </c>
      <c r="G68" s="195">
        <v>0</v>
      </c>
    </row>
    <row r="69" spans="2:7" ht="30" customHeight="1" x14ac:dyDescent="0.2">
      <c r="B69" s="37" t="s">
        <v>91</v>
      </c>
      <c r="C69" s="38" t="s">
        <v>161</v>
      </c>
      <c r="D69" s="72">
        <f>SUM(D65:D68)</f>
        <v>460000</v>
      </c>
      <c r="E69" s="72">
        <f>E65+E66</f>
        <v>2186764</v>
      </c>
      <c r="F69" s="72">
        <f>F65+F66</f>
        <v>2263633</v>
      </c>
      <c r="G69" s="198">
        <f t="shared" si="0"/>
        <v>103.5151941407486</v>
      </c>
    </row>
    <row r="70" spans="2:7" ht="30" customHeight="1" x14ac:dyDescent="0.2">
      <c r="B70" s="39" t="s">
        <v>54</v>
      </c>
      <c r="C70" s="40" t="s">
        <v>92</v>
      </c>
      <c r="D70" s="73">
        <f>D30+D41+D51+D58+D61+D64+D69</f>
        <v>731055327</v>
      </c>
      <c r="E70" s="73">
        <f>E30+E41+E51+E58+E61+E64+E69</f>
        <v>930602647</v>
      </c>
      <c r="F70" s="73">
        <f>F30+F41+F51+F58+F61+F64+F69</f>
        <v>990918761</v>
      </c>
      <c r="G70" s="199">
        <f t="shared" si="0"/>
        <v>106.48140365755911</v>
      </c>
    </row>
    <row r="71" spans="2:7" ht="30" customHeight="1" x14ac:dyDescent="0.2">
      <c r="B71" s="6" t="s">
        <v>55</v>
      </c>
      <c r="C71" s="7" t="s">
        <v>228</v>
      </c>
      <c r="D71" s="65">
        <v>415845328</v>
      </c>
      <c r="E71" s="65">
        <v>443947909</v>
      </c>
      <c r="F71" s="65">
        <v>443947909</v>
      </c>
      <c r="G71" s="195">
        <f t="shared" si="0"/>
        <v>100</v>
      </c>
    </row>
    <row r="72" spans="2:7" ht="12" customHeight="1" x14ac:dyDescent="0.2">
      <c r="B72" s="92"/>
      <c r="C72" s="90" t="s">
        <v>133</v>
      </c>
      <c r="D72" s="91">
        <v>115806870</v>
      </c>
      <c r="E72" s="91">
        <v>187098542</v>
      </c>
      <c r="F72" s="91">
        <v>187098542</v>
      </c>
      <c r="G72" s="197">
        <f t="shared" si="0"/>
        <v>100</v>
      </c>
    </row>
    <row r="73" spans="2:7" ht="12" customHeight="1" x14ac:dyDescent="0.2">
      <c r="B73" s="92"/>
      <c r="C73" s="90" t="s">
        <v>200</v>
      </c>
      <c r="D73" s="91">
        <v>300038458</v>
      </c>
      <c r="E73" s="91">
        <v>256849367</v>
      </c>
      <c r="F73" s="91">
        <v>256849367</v>
      </c>
      <c r="G73" s="197">
        <f t="shared" ref="G73:G76" si="1">F73/E73*100</f>
        <v>100</v>
      </c>
    </row>
    <row r="74" spans="2:7" ht="30" customHeight="1" x14ac:dyDescent="0.2">
      <c r="B74" s="6" t="s">
        <v>56</v>
      </c>
      <c r="C74" s="7" t="s">
        <v>248</v>
      </c>
      <c r="D74" s="65">
        <v>0</v>
      </c>
      <c r="E74" s="65">
        <v>0</v>
      </c>
      <c r="F74" s="65">
        <v>12125632</v>
      </c>
      <c r="G74" s="195">
        <v>0</v>
      </c>
    </row>
    <row r="75" spans="2:7" ht="30" customHeight="1" x14ac:dyDescent="0.2">
      <c r="B75" s="37" t="s">
        <v>93</v>
      </c>
      <c r="C75" s="38" t="s">
        <v>249</v>
      </c>
      <c r="D75" s="72">
        <f>D71</f>
        <v>415845328</v>
      </c>
      <c r="E75" s="72">
        <f>E71</f>
        <v>443947909</v>
      </c>
      <c r="F75" s="72">
        <f>F71+F74</f>
        <v>456073541</v>
      </c>
      <c r="G75" s="198">
        <f t="shared" si="1"/>
        <v>102.73131864216079</v>
      </c>
    </row>
    <row r="76" spans="2:7" ht="30" customHeight="1" thickBot="1" x14ac:dyDescent="0.25">
      <c r="B76" s="51" t="s">
        <v>56</v>
      </c>
      <c r="C76" s="52" t="s">
        <v>162</v>
      </c>
      <c r="D76" s="74">
        <f>D70+D75</f>
        <v>1146900655</v>
      </c>
      <c r="E76" s="74">
        <f>E70+E75</f>
        <v>1374550556</v>
      </c>
      <c r="F76" s="74">
        <f>F70+F75</f>
        <v>1446992302</v>
      </c>
      <c r="G76" s="200">
        <f t="shared" si="1"/>
        <v>105.27021328417403</v>
      </c>
    </row>
    <row r="77" spans="2:7" ht="36" customHeight="1" thickTop="1" x14ac:dyDescent="0.2">
      <c r="B77" s="319"/>
      <c r="C77" s="319"/>
      <c r="D77" s="319"/>
      <c r="E77" s="193"/>
      <c r="F77" s="193"/>
      <c r="G77" s="193"/>
    </row>
  </sheetData>
  <mergeCells count="3">
    <mergeCell ref="B1:H1"/>
    <mergeCell ref="B77:D77"/>
    <mergeCell ref="C2:G2"/>
  </mergeCells>
  <phoneticPr fontId="25" type="noConversion"/>
  <pageMargins left="0.75" right="0.75" top="1" bottom="1" header="0.5" footer="0.5"/>
  <pageSetup paperSize="9" scale="4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M52"/>
  <sheetViews>
    <sheetView workbookViewId="0">
      <selection activeCell="B5" sqref="B5:M5"/>
    </sheetView>
  </sheetViews>
  <sheetFormatPr defaultRowHeight="12.75" x14ac:dyDescent="0.2"/>
  <cols>
    <col min="2" max="2" width="4" customWidth="1"/>
    <col min="5" max="5" width="4.28515625" customWidth="1"/>
    <col min="6" max="7" width="8" hidden="1" customWidth="1"/>
    <col min="8" max="8" width="17.140625" customWidth="1"/>
    <col min="9" max="10" width="18.140625" customWidth="1"/>
  </cols>
  <sheetData>
    <row r="1" spans="2:13" ht="15.75" x14ac:dyDescent="0.25">
      <c r="B1" s="36"/>
      <c r="C1" s="36"/>
      <c r="D1" s="36"/>
      <c r="E1" s="36"/>
      <c r="F1" s="475"/>
      <c r="G1" s="475"/>
      <c r="H1" s="475"/>
      <c r="I1" s="475"/>
      <c r="J1" s="475"/>
      <c r="K1" s="475"/>
      <c r="L1" s="475"/>
      <c r="M1" s="475"/>
    </row>
    <row r="2" spans="2:13" x14ac:dyDescent="0.2">
      <c r="B2" s="36"/>
      <c r="C2" s="36"/>
      <c r="D2" s="36"/>
      <c r="E2" s="36"/>
      <c r="F2" s="165"/>
      <c r="G2" s="165"/>
      <c r="H2" s="165"/>
      <c r="I2" s="165"/>
      <c r="J2" s="165"/>
      <c r="K2" s="165"/>
      <c r="L2" s="165"/>
      <c r="M2" s="165"/>
    </row>
    <row r="3" spans="2:13" x14ac:dyDescent="0.2">
      <c r="B3" s="36"/>
      <c r="C3" s="36"/>
      <c r="D3" s="36"/>
      <c r="E3" s="36"/>
      <c r="F3" s="165"/>
      <c r="G3" s="165"/>
      <c r="H3" s="165"/>
      <c r="I3" s="165"/>
      <c r="J3" s="165"/>
      <c r="K3" s="165"/>
      <c r="L3" s="165"/>
      <c r="M3" s="165"/>
    </row>
    <row r="4" spans="2:13" x14ac:dyDescent="0.2"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166"/>
    </row>
    <row r="5" spans="2:13" ht="15" customHeight="1" x14ac:dyDescent="0.2">
      <c r="B5" s="476" t="s">
        <v>640</v>
      </c>
      <c r="C5" s="476"/>
      <c r="D5" s="476"/>
      <c r="E5" s="476"/>
      <c r="F5" s="476"/>
      <c r="G5" s="476"/>
      <c r="H5" s="476"/>
      <c r="I5" s="476"/>
      <c r="J5" s="476"/>
      <c r="K5" s="476"/>
      <c r="L5" s="476"/>
      <c r="M5" s="476"/>
    </row>
    <row r="6" spans="2:13" ht="15" customHeight="1" x14ac:dyDescent="0.2">
      <c r="B6" s="445" t="s">
        <v>229</v>
      </c>
      <c r="C6" s="445"/>
      <c r="D6" s="445"/>
      <c r="E6" s="445"/>
      <c r="F6" s="445"/>
      <c r="G6" s="445"/>
      <c r="H6" s="445"/>
      <c r="I6" s="445"/>
      <c r="J6" s="445"/>
      <c r="K6" s="445"/>
      <c r="L6" s="445"/>
      <c r="M6" s="445"/>
    </row>
    <row r="7" spans="2:13" ht="15" customHeight="1" x14ac:dyDescent="0.2">
      <c r="B7" s="445" t="s">
        <v>230</v>
      </c>
      <c r="C7" s="445"/>
      <c r="D7" s="445"/>
      <c r="E7" s="445"/>
      <c r="F7" s="445"/>
      <c r="G7" s="445"/>
      <c r="H7" s="445"/>
      <c r="I7" s="445"/>
      <c r="J7" s="445"/>
      <c r="K7" s="445"/>
      <c r="L7" s="445"/>
      <c r="M7" s="445"/>
    </row>
    <row r="8" spans="2:13" ht="12.75" customHeight="1" x14ac:dyDescent="0.2">
      <c r="B8" s="167"/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</row>
    <row r="9" spans="2:13" ht="12.75" customHeight="1" x14ac:dyDescent="0.2">
      <c r="B9" s="167"/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67"/>
    </row>
    <row r="10" spans="2:13" ht="16.5" thickBot="1" x14ac:dyDescent="0.3">
      <c r="B10" s="168"/>
      <c r="C10" s="168"/>
      <c r="D10" s="168"/>
      <c r="E10" s="168"/>
      <c r="F10" s="168"/>
      <c r="G10" s="168"/>
      <c r="H10" s="168"/>
      <c r="I10" s="168"/>
      <c r="J10" s="168"/>
      <c r="K10" s="168"/>
      <c r="L10" s="477" t="s">
        <v>231</v>
      </c>
      <c r="M10" s="477"/>
    </row>
    <row r="11" spans="2:13" ht="13.5" customHeight="1" thickTop="1" x14ac:dyDescent="0.2">
      <c r="B11" s="478" t="s">
        <v>68</v>
      </c>
      <c r="C11" s="483" t="s">
        <v>232</v>
      </c>
      <c r="D11" s="483"/>
      <c r="E11" s="483"/>
      <c r="F11" s="483"/>
      <c r="G11" s="480"/>
      <c r="H11" s="487" t="s">
        <v>202</v>
      </c>
      <c r="I11" s="487" t="s">
        <v>239</v>
      </c>
      <c r="J11" s="487" t="s">
        <v>244</v>
      </c>
      <c r="K11" s="483" t="s">
        <v>234</v>
      </c>
      <c r="L11" s="483"/>
      <c r="M11" s="485"/>
    </row>
    <row r="12" spans="2:13" ht="12.75" customHeight="1" x14ac:dyDescent="0.2">
      <c r="B12" s="479"/>
      <c r="C12" s="484"/>
      <c r="D12" s="484"/>
      <c r="E12" s="484"/>
      <c r="F12" s="484"/>
      <c r="G12" s="481"/>
      <c r="H12" s="488"/>
      <c r="I12" s="488"/>
      <c r="J12" s="488"/>
      <c r="K12" s="484"/>
      <c r="L12" s="484"/>
      <c r="M12" s="486"/>
    </row>
    <row r="13" spans="2:13" ht="12.75" customHeight="1" x14ac:dyDescent="0.2">
      <c r="B13" s="479"/>
      <c r="C13" s="484"/>
      <c r="D13" s="484"/>
      <c r="E13" s="484"/>
      <c r="F13" s="484"/>
      <c r="G13" s="481"/>
      <c r="H13" s="488"/>
      <c r="I13" s="488"/>
      <c r="J13" s="488"/>
      <c r="K13" s="484"/>
      <c r="L13" s="484"/>
      <c r="M13" s="486"/>
    </row>
    <row r="14" spans="2:13" ht="12.75" customHeight="1" x14ac:dyDescent="0.2">
      <c r="B14" s="479"/>
      <c r="C14" s="484"/>
      <c r="D14" s="484"/>
      <c r="E14" s="484"/>
      <c r="F14" s="484"/>
      <c r="G14" s="482"/>
      <c r="H14" s="489"/>
      <c r="I14" s="489"/>
      <c r="J14" s="489"/>
      <c r="K14" s="484"/>
      <c r="L14" s="484"/>
      <c r="M14" s="486"/>
    </row>
    <row r="15" spans="2:13" ht="20.100000000000001" customHeight="1" x14ac:dyDescent="0.2">
      <c r="B15" s="169" t="s">
        <v>2</v>
      </c>
      <c r="C15" s="493" t="s">
        <v>235</v>
      </c>
      <c r="D15" s="494"/>
      <c r="E15" s="495"/>
      <c r="F15" s="170"/>
      <c r="G15" s="171"/>
      <c r="H15" s="170">
        <v>12135986</v>
      </c>
      <c r="I15" s="170">
        <v>52766565</v>
      </c>
      <c r="J15" s="170">
        <v>0</v>
      </c>
      <c r="K15" s="496" t="s">
        <v>236</v>
      </c>
      <c r="L15" s="496"/>
      <c r="M15" s="497"/>
    </row>
    <row r="16" spans="2:13" ht="20.100000000000001" customHeight="1" x14ac:dyDescent="0.2">
      <c r="B16" s="169" t="s">
        <v>3</v>
      </c>
      <c r="C16" s="493" t="s">
        <v>237</v>
      </c>
      <c r="D16" s="494"/>
      <c r="E16" s="495"/>
      <c r="F16" s="170"/>
      <c r="G16" s="171"/>
      <c r="H16" s="170">
        <v>1800000</v>
      </c>
      <c r="I16" s="170">
        <v>1800000</v>
      </c>
      <c r="J16" s="170">
        <v>0</v>
      </c>
      <c r="K16" s="496" t="s">
        <v>236</v>
      </c>
      <c r="L16" s="496"/>
      <c r="M16" s="497"/>
    </row>
    <row r="17" spans="2:13" ht="24.95" customHeight="1" thickBot="1" x14ac:dyDescent="0.3">
      <c r="B17" s="172"/>
      <c r="C17" s="490" t="s">
        <v>238</v>
      </c>
      <c r="D17" s="490"/>
      <c r="E17" s="490"/>
      <c r="F17" s="173"/>
      <c r="G17" s="174"/>
      <c r="H17" s="173">
        <f>SUM(H15:H16)</f>
        <v>13935986</v>
      </c>
      <c r="I17" s="173">
        <f>SUM(I15:I16)</f>
        <v>54566565</v>
      </c>
      <c r="J17" s="173">
        <f>SUM(J15:J16)</f>
        <v>0</v>
      </c>
      <c r="K17" s="491"/>
      <c r="L17" s="491"/>
      <c r="M17" s="492"/>
    </row>
    <row r="18" spans="2:13" ht="16.5" customHeight="1" thickTop="1" x14ac:dyDescent="0.2"/>
    <row r="19" spans="2:13" ht="16.5" customHeight="1" x14ac:dyDescent="0.2"/>
    <row r="52" spans="13:13" x14ac:dyDescent="0.2">
      <c r="M52" s="175"/>
    </row>
  </sheetData>
  <mergeCells count="19">
    <mergeCell ref="C17:E17"/>
    <mergeCell ref="K17:M17"/>
    <mergeCell ref="J11:J14"/>
    <mergeCell ref="I11:I14"/>
    <mergeCell ref="F11:F14"/>
    <mergeCell ref="C15:E15"/>
    <mergeCell ref="C16:E16"/>
    <mergeCell ref="K16:M16"/>
    <mergeCell ref="K15:M15"/>
    <mergeCell ref="B11:B14"/>
    <mergeCell ref="G11:G14"/>
    <mergeCell ref="C11:E14"/>
    <mergeCell ref="K11:M14"/>
    <mergeCell ref="H11:H14"/>
    <mergeCell ref="F1:M1"/>
    <mergeCell ref="B5:M5"/>
    <mergeCell ref="B6:M6"/>
    <mergeCell ref="B7:M7"/>
    <mergeCell ref="L10:M10"/>
  </mergeCells>
  <pageMargins left="0.75" right="0.75" top="1" bottom="1" header="0.5" footer="0.5"/>
  <pageSetup paperSize="9" scale="7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F12F9-E1B1-41F3-87C2-7B77C24BCF88}">
  <dimension ref="B1:J19"/>
  <sheetViews>
    <sheetView zoomScaleNormal="100" workbookViewId="0">
      <selection activeCell="G27" sqref="G27"/>
    </sheetView>
  </sheetViews>
  <sheetFormatPr defaultRowHeight="12.75" x14ac:dyDescent="0.2"/>
  <cols>
    <col min="1" max="1" width="9.140625" style="244"/>
    <col min="2" max="2" width="4" style="244" customWidth="1"/>
    <col min="3" max="4" width="9.140625" style="244"/>
    <col min="5" max="5" width="13.28515625" style="244" customWidth="1"/>
    <col min="6" max="6" width="7.7109375" style="244" customWidth="1"/>
    <col min="7" max="8" width="14.7109375" style="244" customWidth="1"/>
    <col min="9" max="9" width="16" style="244" customWidth="1"/>
    <col min="10" max="10" width="17.7109375" style="244" customWidth="1"/>
    <col min="11" max="257" width="9.140625" style="244"/>
    <col min="258" max="258" width="4" style="244" customWidth="1"/>
    <col min="259" max="260" width="9.140625" style="244"/>
    <col min="261" max="261" width="13.28515625" style="244" customWidth="1"/>
    <col min="262" max="262" width="7.7109375" style="244" customWidth="1"/>
    <col min="263" max="263" width="14.7109375" style="244" customWidth="1"/>
    <col min="264" max="264" width="16" style="244" customWidth="1"/>
    <col min="265" max="266" width="17.7109375" style="244" customWidth="1"/>
    <col min="267" max="513" width="9.140625" style="244"/>
    <col min="514" max="514" width="4" style="244" customWidth="1"/>
    <col min="515" max="516" width="9.140625" style="244"/>
    <col min="517" max="517" width="13.28515625" style="244" customWidth="1"/>
    <col min="518" max="518" width="7.7109375" style="244" customWidth="1"/>
    <col min="519" max="519" width="14.7109375" style="244" customWidth="1"/>
    <col min="520" max="520" width="16" style="244" customWidth="1"/>
    <col min="521" max="522" width="17.7109375" style="244" customWidth="1"/>
    <col min="523" max="769" width="9.140625" style="244"/>
    <col min="770" max="770" width="4" style="244" customWidth="1"/>
    <col min="771" max="772" width="9.140625" style="244"/>
    <col min="773" max="773" width="13.28515625" style="244" customWidth="1"/>
    <col min="774" max="774" width="7.7109375" style="244" customWidth="1"/>
    <col min="775" max="775" width="14.7109375" style="244" customWidth="1"/>
    <col min="776" max="776" width="16" style="244" customWidth="1"/>
    <col min="777" max="778" width="17.7109375" style="244" customWidth="1"/>
    <col min="779" max="1025" width="9.140625" style="244"/>
    <col min="1026" max="1026" width="4" style="244" customWidth="1"/>
    <col min="1027" max="1028" width="9.140625" style="244"/>
    <col min="1029" max="1029" width="13.28515625" style="244" customWidth="1"/>
    <col min="1030" max="1030" width="7.7109375" style="244" customWidth="1"/>
    <col min="1031" max="1031" width="14.7109375" style="244" customWidth="1"/>
    <col min="1032" max="1032" width="16" style="244" customWidth="1"/>
    <col min="1033" max="1034" width="17.7109375" style="244" customWidth="1"/>
    <col min="1035" max="1281" width="9.140625" style="244"/>
    <col min="1282" max="1282" width="4" style="244" customWidth="1"/>
    <col min="1283" max="1284" width="9.140625" style="244"/>
    <col min="1285" max="1285" width="13.28515625" style="244" customWidth="1"/>
    <col min="1286" max="1286" width="7.7109375" style="244" customWidth="1"/>
    <col min="1287" max="1287" width="14.7109375" style="244" customWidth="1"/>
    <col min="1288" max="1288" width="16" style="244" customWidth="1"/>
    <col min="1289" max="1290" width="17.7109375" style="244" customWidth="1"/>
    <col min="1291" max="1537" width="9.140625" style="244"/>
    <col min="1538" max="1538" width="4" style="244" customWidth="1"/>
    <col min="1539" max="1540" width="9.140625" style="244"/>
    <col min="1541" max="1541" width="13.28515625" style="244" customWidth="1"/>
    <col min="1542" max="1542" width="7.7109375" style="244" customWidth="1"/>
    <col min="1543" max="1543" width="14.7109375" style="244" customWidth="1"/>
    <col min="1544" max="1544" width="16" style="244" customWidth="1"/>
    <col min="1545" max="1546" width="17.7109375" style="244" customWidth="1"/>
    <col min="1547" max="1793" width="9.140625" style="244"/>
    <col min="1794" max="1794" width="4" style="244" customWidth="1"/>
    <col min="1795" max="1796" width="9.140625" style="244"/>
    <col min="1797" max="1797" width="13.28515625" style="244" customWidth="1"/>
    <col min="1798" max="1798" width="7.7109375" style="244" customWidth="1"/>
    <col min="1799" max="1799" width="14.7109375" style="244" customWidth="1"/>
    <col min="1800" max="1800" width="16" style="244" customWidth="1"/>
    <col min="1801" max="1802" width="17.7109375" style="244" customWidth="1"/>
    <col min="1803" max="2049" width="9.140625" style="244"/>
    <col min="2050" max="2050" width="4" style="244" customWidth="1"/>
    <col min="2051" max="2052" width="9.140625" style="244"/>
    <col min="2053" max="2053" width="13.28515625" style="244" customWidth="1"/>
    <col min="2054" max="2054" width="7.7109375" style="244" customWidth="1"/>
    <col min="2055" max="2055" width="14.7109375" style="244" customWidth="1"/>
    <col min="2056" max="2056" width="16" style="244" customWidth="1"/>
    <col min="2057" max="2058" width="17.7109375" style="244" customWidth="1"/>
    <col min="2059" max="2305" width="9.140625" style="244"/>
    <col min="2306" max="2306" width="4" style="244" customWidth="1"/>
    <col min="2307" max="2308" width="9.140625" style="244"/>
    <col min="2309" max="2309" width="13.28515625" style="244" customWidth="1"/>
    <col min="2310" max="2310" width="7.7109375" style="244" customWidth="1"/>
    <col min="2311" max="2311" width="14.7109375" style="244" customWidth="1"/>
    <col min="2312" max="2312" width="16" style="244" customWidth="1"/>
    <col min="2313" max="2314" width="17.7109375" style="244" customWidth="1"/>
    <col min="2315" max="2561" width="9.140625" style="244"/>
    <col min="2562" max="2562" width="4" style="244" customWidth="1"/>
    <col min="2563" max="2564" width="9.140625" style="244"/>
    <col min="2565" max="2565" width="13.28515625" style="244" customWidth="1"/>
    <col min="2566" max="2566" width="7.7109375" style="244" customWidth="1"/>
    <col min="2567" max="2567" width="14.7109375" style="244" customWidth="1"/>
    <col min="2568" max="2568" width="16" style="244" customWidth="1"/>
    <col min="2569" max="2570" width="17.7109375" style="244" customWidth="1"/>
    <col min="2571" max="2817" width="9.140625" style="244"/>
    <col min="2818" max="2818" width="4" style="244" customWidth="1"/>
    <col min="2819" max="2820" width="9.140625" style="244"/>
    <col min="2821" max="2821" width="13.28515625" style="244" customWidth="1"/>
    <col min="2822" max="2822" width="7.7109375" style="244" customWidth="1"/>
    <col min="2823" max="2823" width="14.7109375" style="244" customWidth="1"/>
    <col min="2824" max="2824" width="16" style="244" customWidth="1"/>
    <col min="2825" max="2826" width="17.7109375" style="244" customWidth="1"/>
    <col min="2827" max="3073" width="9.140625" style="244"/>
    <col min="3074" max="3074" width="4" style="244" customWidth="1"/>
    <col min="3075" max="3076" width="9.140625" style="244"/>
    <col min="3077" max="3077" width="13.28515625" style="244" customWidth="1"/>
    <col min="3078" max="3078" width="7.7109375" style="244" customWidth="1"/>
    <col min="3079" max="3079" width="14.7109375" style="244" customWidth="1"/>
    <col min="3080" max="3080" width="16" style="244" customWidth="1"/>
    <col min="3081" max="3082" width="17.7109375" style="244" customWidth="1"/>
    <col min="3083" max="3329" width="9.140625" style="244"/>
    <col min="3330" max="3330" width="4" style="244" customWidth="1"/>
    <col min="3331" max="3332" width="9.140625" style="244"/>
    <col min="3333" max="3333" width="13.28515625" style="244" customWidth="1"/>
    <col min="3334" max="3334" width="7.7109375" style="244" customWidth="1"/>
    <col min="3335" max="3335" width="14.7109375" style="244" customWidth="1"/>
    <col min="3336" max="3336" width="16" style="244" customWidth="1"/>
    <col min="3337" max="3338" width="17.7109375" style="244" customWidth="1"/>
    <col min="3339" max="3585" width="9.140625" style="244"/>
    <col min="3586" max="3586" width="4" style="244" customWidth="1"/>
    <col min="3587" max="3588" width="9.140625" style="244"/>
    <col min="3589" max="3589" width="13.28515625" style="244" customWidth="1"/>
    <col min="3590" max="3590" width="7.7109375" style="244" customWidth="1"/>
    <col min="3591" max="3591" width="14.7109375" style="244" customWidth="1"/>
    <col min="3592" max="3592" width="16" style="244" customWidth="1"/>
    <col min="3593" max="3594" width="17.7109375" style="244" customWidth="1"/>
    <col min="3595" max="3841" width="9.140625" style="244"/>
    <col min="3842" max="3842" width="4" style="244" customWidth="1"/>
    <col min="3843" max="3844" width="9.140625" style="244"/>
    <col min="3845" max="3845" width="13.28515625" style="244" customWidth="1"/>
    <col min="3846" max="3846" width="7.7109375" style="244" customWidth="1"/>
    <col min="3847" max="3847" width="14.7109375" style="244" customWidth="1"/>
    <col min="3848" max="3848" width="16" style="244" customWidth="1"/>
    <col min="3849" max="3850" width="17.7109375" style="244" customWidth="1"/>
    <col min="3851" max="4097" width="9.140625" style="244"/>
    <col min="4098" max="4098" width="4" style="244" customWidth="1"/>
    <col min="4099" max="4100" width="9.140625" style="244"/>
    <col min="4101" max="4101" width="13.28515625" style="244" customWidth="1"/>
    <col min="4102" max="4102" width="7.7109375" style="244" customWidth="1"/>
    <col min="4103" max="4103" width="14.7109375" style="244" customWidth="1"/>
    <col min="4104" max="4104" width="16" style="244" customWidth="1"/>
    <col min="4105" max="4106" width="17.7109375" style="244" customWidth="1"/>
    <col min="4107" max="4353" width="9.140625" style="244"/>
    <col min="4354" max="4354" width="4" style="244" customWidth="1"/>
    <col min="4355" max="4356" width="9.140625" style="244"/>
    <col min="4357" max="4357" width="13.28515625" style="244" customWidth="1"/>
    <col min="4358" max="4358" width="7.7109375" style="244" customWidth="1"/>
    <col min="4359" max="4359" width="14.7109375" style="244" customWidth="1"/>
    <col min="4360" max="4360" width="16" style="244" customWidth="1"/>
    <col min="4361" max="4362" width="17.7109375" style="244" customWidth="1"/>
    <col min="4363" max="4609" width="9.140625" style="244"/>
    <col min="4610" max="4610" width="4" style="244" customWidth="1"/>
    <col min="4611" max="4612" width="9.140625" style="244"/>
    <col min="4613" max="4613" width="13.28515625" style="244" customWidth="1"/>
    <col min="4614" max="4614" width="7.7109375" style="244" customWidth="1"/>
    <col min="4615" max="4615" width="14.7109375" style="244" customWidth="1"/>
    <col min="4616" max="4616" width="16" style="244" customWidth="1"/>
    <col min="4617" max="4618" width="17.7109375" style="244" customWidth="1"/>
    <col min="4619" max="4865" width="9.140625" style="244"/>
    <col min="4866" max="4866" width="4" style="244" customWidth="1"/>
    <col min="4867" max="4868" width="9.140625" style="244"/>
    <col min="4869" max="4869" width="13.28515625" style="244" customWidth="1"/>
    <col min="4870" max="4870" width="7.7109375" style="244" customWidth="1"/>
    <col min="4871" max="4871" width="14.7109375" style="244" customWidth="1"/>
    <col min="4872" max="4872" width="16" style="244" customWidth="1"/>
    <col min="4873" max="4874" width="17.7109375" style="244" customWidth="1"/>
    <col min="4875" max="5121" width="9.140625" style="244"/>
    <col min="5122" max="5122" width="4" style="244" customWidth="1"/>
    <col min="5123" max="5124" width="9.140625" style="244"/>
    <col min="5125" max="5125" width="13.28515625" style="244" customWidth="1"/>
    <col min="5126" max="5126" width="7.7109375" style="244" customWidth="1"/>
    <col min="5127" max="5127" width="14.7109375" style="244" customWidth="1"/>
    <col min="5128" max="5128" width="16" style="244" customWidth="1"/>
    <col min="5129" max="5130" width="17.7109375" style="244" customWidth="1"/>
    <col min="5131" max="5377" width="9.140625" style="244"/>
    <col min="5378" max="5378" width="4" style="244" customWidth="1"/>
    <col min="5379" max="5380" width="9.140625" style="244"/>
    <col min="5381" max="5381" width="13.28515625" style="244" customWidth="1"/>
    <col min="5382" max="5382" width="7.7109375" style="244" customWidth="1"/>
    <col min="5383" max="5383" width="14.7109375" style="244" customWidth="1"/>
    <col min="5384" max="5384" width="16" style="244" customWidth="1"/>
    <col min="5385" max="5386" width="17.7109375" style="244" customWidth="1"/>
    <col min="5387" max="5633" width="9.140625" style="244"/>
    <col min="5634" max="5634" width="4" style="244" customWidth="1"/>
    <col min="5635" max="5636" width="9.140625" style="244"/>
    <col min="5637" max="5637" width="13.28515625" style="244" customWidth="1"/>
    <col min="5638" max="5638" width="7.7109375" style="244" customWidth="1"/>
    <col min="5639" max="5639" width="14.7109375" style="244" customWidth="1"/>
    <col min="5640" max="5640" width="16" style="244" customWidth="1"/>
    <col min="5641" max="5642" width="17.7109375" style="244" customWidth="1"/>
    <col min="5643" max="5889" width="9.140625" style="244"/>
    <col min="5890" max="5890" width="4" style="244" customWidth="1"/>
    <col min="5891" max="5892" width="9.140625" style="244"/>
    <col min="5893" max="5893" width="13.28515625" style="244" customWidth="1"/>
    <col min="5894" max="5894" width="7.7109375" style="244" customWidth="1"/>
    <col min="5895" max="5895" width="14.7109375" style="244" customWidth="1"/>
    <col min="5896" max="5896" width="16" style="244" customWidth="1"/>
    <col min="5897" max="5898" width="17.7109375" style="244" customWidth="1"/>
    <col min="5899" max="6145" width="9.140625" style="244"/>
    <col min="6146" max="6146" width="4" style="244" customWidth="1"/>
    <col min="6147" max="6148" width="9.140625" style="244"/>
    <col min="6149" max="6149" width="13.28515625" style="244" customWidth="1"/>
    <col min="6150" max="6150" width="7.7109375" style="244" customWidth="1"/>
    <col min="6151" max="6151" width="14.7109375" style="244" customWidth="1"/>
    <col min="6152" max="6152" width="16" style="244" customWidth="1"/>
    <col min="6153" max="6154" width="17.7109375" style="244" customWidth="1"/>
    <col min="6155" max="6401" width="9.140625" style="244"/>
    <col min="6402" max="6402" width="4" style="244" customWidth="1"/>
    <col min="6403" max="6404" width="9.140625" style="244"/>
    <col min="6405" max="6405" width="13.28515625" style="244" customWidth="1"/>
    <col min="6406" max="6406" width="7.7109375" style="244" customWidth="1"/>
    <col min="6407" max="6407" width="14.7109375" style="244" customWidth="1"/>
    <col min="6408" max="6408" width="16" style="244" customWidth="1"/>
    <col min="6409" max="6410" width="17.7109375" style="244" customWidth="1"/>
    <col min="6411" max="6657" width="9.140625" style="244"/>
    <col min="6658" max="6658" width="4" style="244" customWidth="1"/>
    <col min="6659" max="6660" width="9.140625" style="244"/>
    <col min="6661" max="6661" width="13.28515625" style="244" customWidth="1"/>
    <col min="6662" max="6662" width="7.7109375" style="244" customWidth="1"/>
    <col min="6663" max="6663" width="14.7109375" style="244" customWidth="1"/>
    <col min="6664" max="6664" width="16" style="244" customWidth="1"/>
    <col min="6665" max="6666" width="17.7109375" style="244" customWidth="1"/>
    <col min="6667" max="6913" width="9.140625" style="244"/>
    <col min="6914" max="6914" width="4" style="244" customWidth="1"/>
    <col min="6915" max="6916" width="9.140625" style="244"/>
    <col min="6917" max="6917" width="13.28515625" style="244" customWidth="1"/>
    <col min="6918" max="6918" width="7.7109375" style="244" customWidth="1"/>
    <col min="6919" max="6919" width="14.7109375" style="244" customWidth="1"/>
    <col min="6920" max="6920" width="16" style="244" customWidth="1"/>
    <col min="6921" max="6922" width="17.7109375" style="244" customWidth="1"/>
    <col min="6923" max="7169" width="9.140625" style="244"/>
    <col min="7170" max="7170" width="4" style="244" customWidth="1"/>
    <col min="7171" max="7172" width="9.140625" style="244"/>
    <col min="7173" max="7173" width="13.28515625" style="244" customWidth="1"/>
    <col min="7174" max="7174" width="7.7109375" style="244" customWidth="1"/>
    <col min="7175" max="7175" width="14.7109375" style="244" customWidth="1"/>
    <col min="7176" max="7176" width="16" style="244" customWidth="1"/>
    <col min="7177" max="7178" width="17.7109375" style="244" customWidth="1"/>
    <col min="7179" max="7425" width="9.140625" style="244"/>
    <col min="7426" max="7426" width="4" style="244" customWidth="1"/>
    <col min="7427" max="7428" width="9.140625" style="244"/>
    <col min="7429" max="7429" width="13.28515625" style="244" customWidth="1"/>
    <col min="7430" max="7430" width="7.7109375" style="244" customWidth="1"/>
    <col min="7431" max="7431" width="14.7109375" style="244" customWidth="1"/>
    <col min="7432" max="7432" width="16" style="244" customWidth="1"/>
    <col min="7433" max="7434" width="17.7109375" style="244" customWidth="1"/>
    <col min="7435" max="7681" width="9.140625" style="244"/>
    <col min="7682" max="7682" width="4" style="244" customWidth="1"/>
    <col min="7683" max="7684" width="9.140625" style="244"/>
    <col min="7685" max="7685" width="13.28515625" style="244" customWidth="1"/>
    <col min="7686" max="7686" width="7.7109375" style="244" customWidth="1"/>
    <col min="7687" max="7687" width="14.7109375" style="244" customWidth="1"/>
    <col min="7688" max="7688" width="16" style="244" customWidth="1"/>
    <col min="7689" max="7690" width="17.7109375" style="244" customWidth="1"/>
    <col min="7691" max="7937" width="9.140625" style="244"/>
    <col min="7938" max="7938" width="4" style="244" customWidth="1"/>
    <col min="7939" max="7940" width="9.140625" style="244"/>
    <col min="7941" max="7941" width="13.28515625" style="244" customWidth="1"/>
    <col min="7942" max="7942" width="7.7109375" style="244" customWidth="1"/>
    <col min="7943" max="7943" width="14.7109375" style="244" customWidth="1"/>
    <col min="7944" max="7944" width="16" style="244" customWidth="1"/>
    <col min="7945" max="7946" width="17.7109375" style="244" customWidth="1"/>
    <col min="7947" max="8193" width="9.140625" style="244"/>
    <col min="8194" max="8194" width="4" style="244" customWidth="1"/>
    <col min="8195" max="8196" width="9.140625" style="244"/>
    <col min="8197" max="8197" width="13.28515625" style="244" customWidth="1"/>
    <col min="8198" max="8198" width="7.7109375" style="244" customWidth="1"/>
    <col min="8199" max="8199" width="14.7109375" style="244" customWidth="1"/>
    <col min="8200" max="8200" width="16" style="244" customWidth="1"/>
    <col min="8201" max="8202" width="17.7109375" style="244" customWidth="1"/>
    <col min="8203" max="8449" width="9.140625" style="244"/>
    <col min="8450" max="8450" width="4" style="244" customWidth="1"/>
    <col min="8451" max="8452" width="9.140625" style="244"/>
    <col min="8453" max="8453" width="13.28515625" style="244" customWidth="1"/>
    <col min="8454" max="8454" width="7.7109375" style="244" customWidth="1"/>
    <col min="8455" max="8455" width="14.7109375" style="244" customWidth="1"/>
    <col min="8456" max="8456" width="16" style="244" customWidth="1"/>
    <col min="8457" max="8458" width="17.7109375" style="244" customWidth="1"/>
    <col min="8459" max="8705" width="9.140625" style="244"/>
    <col min="8706" max="8706" width="4" style="244" customWidth="1"/>
    <col min="8707" max="8708" width="9.140625" style="244"/>
    <col min="8709" max="8709" width="13.28515625" style="244" customWidth="1"/>
    <col min="8710" max="8710" width="7.7109375" style="244" customWidth="1"/>
    <col min="8711" max="8711" width="14.7109375" style="244" customWidth="1"/>
    <col min="8712" max="8712" width="16" style="244" customWidth="1"/>
    <col min="8713" max="8714" width="17.7109375" style="244" customWidth="1"/>
    <col min="8715" max="8961" width="9.140625" style="244"/>
    <col min="8962" max="8962" width="4" style="244" customWidth="1"/>
    <col min="8963" max="8964" width="9.140625" style="244"/>
    <col min="8965" max="8965" width="13.28515625" style="244" customWidth="1"/>
    <col min="8966" max="8966" width="7.7109375" style="244" customWidth="1"/>
    <col min="8967" max="8967" width="14.7109375" style="244" customWidth="1"/>
    <col min="8968" max="8968" width="16" style="244" customWidth="1"/>
    <col min="8969" max="8970" width="17.7109375" style="244" customWidth="1"/>
    <col min="8971" max="9217" width="9.140625" style="244"/>
    <col min="9218" max="9218" width="4" style="244" customWidth="1"/>
    <col min="9219" max="9220" width="9.140625" style="244"/>
    <col min="9221" max="9221" width="13.28515625" style="244" customWidth="1"/>
    <col min="9222" max="9222" width="7.7109375" style="244" customWidth="1"/>
    <col min="9223" max="9223" width="14.7109375" style="244" customWidth="1"/>
    <col min="9224" max="9224" width="16" style="244" customWidth="1"/>
    <col min="9225" max="9226" width="17.7109375" style="244" customWidth="1"/>
    <col min="9227" max="9473" width="9.140625" style="244"/>
    <col min="9474" max="9474" width="4" style="244" customWidth="1"/>
    <col min="9475" max="9476" width="9.140625" style="244"/>
    <col min="9477" max="9477" width="13.28515625" style="244" customWidth="1"/>
    <col min="9478" max="9478" width="7.7109375" style="244" customWidth="1"/>
    <col min="9479" max="9479" width="14.7109375" style="244" customWidth="1"/>
    <col min="9480" max="9480" width="16" style="244" customWidth="1"/>
    <col min="9481" max="9482" width="17.7109375" style="244" customWidth="1"/>
    <col min="9483" max="9729" width="9.140625" style="244"/>
    <col min="9730" max="9730" width="4" style="244" customWidth="1"/>
    <col min="9731" max="9732" width="9.140625" style="244"/>
    <col min="9733" max="9733" width="13.28515625" style="244" customWidth="1"/>
    <col min="9734" max="9734" width="7.7109375" style="244" customWidth="1"/>
    <col min="9735" max="9735" width="14.7109375" style="244" customWidth="1"/>
    <col min="9736" max="9736" width="16" style="244" customWidth="1"/>
    <col min="9737" max="9738" width="17.7109375" style="244" customWidth="1"/>
    <col min="9739" max="9985" width="9.140625" style="244"/>
    <col min="9986" max="9986" width="4" style="244" customWidth="1"/>
    <col min="9987" max="9988" width="9.140625" style="244"/>
    <col min="9989" max="9989" width="13.28515625" style="244" customWidth="1"/>
    <col min="9990" max="9990" width="7.7109375" style="244" customWidth="1"/>
    <col min="9991" max="9991" width="14.7109375" style="244" customWidth="1"/>
    <col min="9992" max="9992" width="16" style="244" customWidth="1"/>
    <col min="9993" max="9994" width="17.7109375" style="244" customWidth="1"/>
    <col min="9995" max="10241" width="9.140625" style="244"/>
    <col min="10242" max="10242" width="4" style="244" customWidth="1"/>
    <col min="10243" max="10244" width="9.140625" style="244"/>
    <col min="10245" max="10245" width="13.28515625" style="244" customWidth="1"/>
    <col min="10246" max="10246" width="7.7109375" style="244" customWidth="1"/>
    <col min="10247" max="10247" width="14.7109375" style="244" customWidth="1"/>
    <col min="10248" max="10248" width="16" style="244" customWidth="1"/>
    <col min="10249" max="10250" width="17.7109375" style="244" customWidth="1"/>
    <col min="10251" max="10497" width="9.140625" style="244"/>
    <col min="10498" max="10498" width="4" style="244" customWidth="1"/>
    <col min="10499" max="10500" width="9.140625" style="244"/>
    <col min="10501" max="10501" width="13.28515625" style="244" customWidth="1"/>
    <col min="10502" max="10502" width="7.7109375" style="244" customWidth="1"/>
    <col min="10503" max="10503" width="14.7109375" style="244" customWidth="1"/>
    <col min="10504" max="10504" width="16" style="244" customWidth="1"/>
    <col min="10505" max="10506" width="17.7109375" style="244" customWidth="1"/>
    <col min="10507" max="10753" width="9.140625" style="244"/>
    <col min="10754" max="10754" width="4" style="244" customWidth="1"/>
    <col min="10755" max="10756" width="9.140625" style="244"/>
    <col min="10757" max="10757" width="13.28515625" style="244" customWidth="1"/>
    <col min="10758" max="10758" width="7.7109375" style="244" customWidth="1"/>
    <col min="10759" max="10759" width="14.7109375" style="244" customWidth="1"/>
    <col min="10760" max="10760" width="16" style="244" customWidth="1"/>
    <col min="10761" max="10762" width="17.7109375" style="244" customWidth="1"/>
    <col min="10763" max="11009" width="9.140625" style="244"/>
    <col min="11010" max="11010" width="4" style="244" customWidth="1"/>
    <col min="11011" max="11012" width="9.140625" style="244"/>
    <col min="11013" max="11013" width="13.28515625" style="244" customWidth="1"/>
    <col min="11014" max="11014" width="7.7109375" style="244" customWidth="1"/>
    <col min="11015" max="11015" width="14.7109375" style="244" customWidth="1"/>
    <col min="11016" max="11016" width="16" style="244" customWidth="1"/>
    <col min="11017" max="11018" width="17.7109375" style="244" customWidth="1"/>
    <col min="11019" max="11265" width="9.140625" style="244"/>
    <col min="11266" max="11266" width="4" style="244" customWidth="1"/>
    <col min="11267" max="11268" width="9.140625" style="244"/>
    <col min="11269" max="11269" width="13.28515625" style="244" customWidth="1"/>
    <col min="11270" max="11270" width="7.7109375" style="244" customWidth="1"/>
    <col min="11271" max="11271" width="14.7109375" style="244" customWidth="1"/>
    <col min="11272" max="11272" width="16" style="244" customWidth="1"/>
    <col min="11273" max="11274" width="17.7109375" style="244" customWidth="1"/>
    <col min="11275" max="11521" width="9.140625" style="244"/>
    <col min="11522" max="11522" width="4" style="244" customWidth="1"/>
    <col min="11523" max="11524" width="9.140625" style="244"/>
    <col min="11525" max="11525" width="13.28515625" style="244" customWidth="1"/>
    <col min="11526" max="11526" width="7.7109375" style="244" customWidth="1"/>
    <col min="11527" max="11527" width="14.7109375" style="244" customWidth="1"/>
    <col min="11528" max="11528" width="16" style="244" customWidth="1"/>
    <col min="11529" max="11530" width="17.7109375" style="244" customWidth="1"/>
    <col min="11531" max="11777" width="9.140625" style="244"/>
    <col min="11778" max="11778" width="4" style="244" customWidth="1"/>
    <col min="11779" max="11780" width="9.140625" style="244"/>
    <col min="11781" max="11781" width="13.28515625" style="244" customWidth="1"/>
    <col min="11782" max="11782" width="7.7109375" style="244" customWidth="1"/>
    <col min="11783" max="11783" width="14.7109375" style="244" customWidth="1"/>
    <col min="11784" max="11784" width="16" style="244" customWidth="1"/>
    <col min="11785" max="11786" width="17.7109375" style="244" customWidth="1"/>
    <col min="11787" max="12033" width="9.140625" style="244"/>
    <col min="12034" max="12034" width="4" style="244" customWidth="1"/>
    <col min="12035" max="12036" width="9.140625" style="244"/>
    <col min="12037" max="12037" width="13.28515625" style="244" customWidth="1"/>
    <col min="12038" max="12038" width="7.7109375" style="244" customWidth="1"/>
    <col min="12039" max="12039" width="14.7109375" style="244" customWidth="1"/>
    <col min="12040" max="12040" width="16" style="244" customWidth="1"/>
    <col min="12041" max="12042" width="17.7109375" style="244" customWidth="1"/>
    <col min="12043" max="12289" width="9.140625" style="244"/>
    <col min="12290" max="12290" width="4" style="244" customWidth="1"/>
    <col min="12291" max="12292" width="9.140625" style="244"/>
    <col min="12293" max="12293" width="13.28515625" style="244" customWidth="1"/>
    <col min="12294" max="12294" width="7.7109375" style="244" customWidth="1"/>
    <col min="12295" max="12295" width="14.7109375" style="244" customWidth="1"/>
    <col min="12296" max="12296" width="16" style="244" customWidth="1"/>
    <col min="12297" max="12298" width="17.7109375" style="244" customWidth="1"/>
    <col min="12299" max="12545" width="9.140625" style="244"/>
    <col min="12546" max="12546" width="4" style="244" customWidth="1"/>
    <col min="12547" max="12548" width="9.140625" style="244"/>
    <col min="12549" max="12549" width="13.28515625" style="244" customWidth="1"/>
    <col min="12550" max="12550" width="7.7109375" style="244" customWidth="1"/>
    <col min="12551" max="12551" width="14.7109375" style="244" customWidth="1"/>
    <col min="12552" max="12552" width="16" style="244" customWidth="1"/>
    <col min="12553" max="12554" width="17.7109375" style="244" customWidth="1"/>
    <col min="12555" max="12801" width="9.140625" style="244"/>
    <col min="12802" max="12802" width="4" style="244" customWidth="1"/>
    <col min="12803" max="12804" width="9.140625" style="244"/>
    <col min="12805" max="12805" width="13.28515625" style="244" customWidth="1"/>
    <col min="12806" max="12806" width="7.7109375" style="244" customWidth="1"/>
    <col min="12807" max="12807" width="14.7109375" style="244" customWidth="1"/>
    <col min="12808" max="12808" width="16" style="244" customWidth="1"/>
    <col min="12809" max="12810" width="17.7109375" style="244" customWidth="1"/>
    <col min="12811" max="13057" width="9.140625" style="244"/>
    <col min="13058" max="13058" width="4" style="244" customWidth="1"/>
    <col min="13059" max="13060" width="9.140625" style="244"/>
    <col min="13061" max="13061" width="13.28515625" style="244" customWidth="1"/>
    <col min="13062" max="13062" width="7.7109375" style="244" customWidth="1"/>
    <col min="13063" max="13063" width="14.7109375" style="244" customWidth="1"/>
    <col min="13064" max="13064" width="16" style="244" customWidth="1"/>
    <col min="13065" max="13066" width="17.7109375" style="244" customWidth="1"/>
    <col min="13067" max="13313" width="9.140625" style="244"/>
    <col min="13314" max="13314" width="4" style="244" customWidth="1"/>
    <col min="13315" max="13316" width="9.140625" style="244"/>
    <col min="13317" max="13317" width="13.28515625" style="244" customWidth="1"/>
    <col min="13318" max="13318" width="7.7109375" style="244" customWidth="1"/>
    <col min="13319" max="13319" width="14.7109375" style="244" customWidth="1"/>
    <col min="13320" max="13320" width="16" style="244" customWidth="1"/>
    <col min="13321" max="13322" width="17.7109375" style="244" customWidth="1"/>
    <col min="13323" max="13569" width="9.140625" style="244"/>
    <col min="13570" max="13570" width="4" style="244" customWidth="1"/>
    <col min="13571" max="13572" width="9.140625" style="244"/>
    <col min="13573" max="13573" width="13.28515625" style="244" customWidth="1"/>
    <col min="13574" max="13574" width="7.7109375" style="244" customWidth="1"/>
    <col min="13575" max="13575" width="14.7109375" style="244" customWidth="1"/>
    <col min="13576" max="13576" width="16" style="244" customWidth="1"/>
    <col min="13577" max="13578" width="17.7109375" style="244" customWidth="1"/>
    <col min="13579" max="13825" width="9.140625" style="244"/>
    <col min="13826" max="13826" width="4" style="244" customWidth="1"/>
    <col min="13827" max="13828" width="9.140625" style="244"/>
    <col min="13829" max="13829" width="13.28515625" style="244" customWidth="1"/>
    <col min="13830" max="13830" width="7.7109375" style="244" customWidth="1"/>
    <col min="13831" max="13831" width="14.7109375" style="244" customWidth="1"/>
    <col min="13832" max="13832" width="16" style="244" customWidth="1"/>
    <col min="13833" max="13834" width="17.7109375" style="244" customWidth="1"/>
    <col min="13835" max="14081" width="9.140625" style="244"/>
    <col min="14082" max="14082" width="4" style="244" customWidth="1"/>
    <col min="14083" max="14084" width="9.140625" style="244"/>
    <col min="14085" max="14085" width="13.28515625" style="244" customWidth="1"/>
    <col min="14086" max="14086" width="7.7109375" style="244" customWidth="1"/>
    <col min="14087" max="14087" width="14.7109375" style="244" customWidth="1"/>
    <col min="14088" max="14088" width="16" style="244" customWidth="1"/>
    <col min="14089" max="14090" width="17.7109375" style="244" customWidth="1"/>
    <col min="14091" max="14337" width="9.140625" style="244"/>
    <col min="14338" max="14338" width="4" style="244" customWidth="1"/>
    <col min="14339" max="14340" width="9.140625" style="244"/>
    <col min="14341" max="14341" width="13.28515625" style="244" customWidth="1"/>
    <col min="14342" max="14342" width="7.7109375" style="244" customWidth="1"/>
    <col min="14343" max="14343" width="14.7109375" style="244" customWidth="1"/>
    <col min="14344" max="14344" width="16" style="244" customWidth="1"/>
    <col min="14345" max="14346" width="17.7109375" style="244" customWidth="1"/>
    <col min="14347" max="14593" width="9.140625" style="244"/>
    <col min="14594" max="14594" width="4" style="244" customWidth="1"/>
    <col min="14595" max="14596" width="9.140625" style="244"/>
    <col min="14597" max="14597" width="13.28515625" style="244" customWidth="1"/>
    <col min="14598" max="14598" width="7.7109375" style="244" customWidth="1"/>
    <col min="14599" max="14599" width="14.7109375" style="244" customWidth="1"/>
    <col min="14600" max="14600" width="16" style="244" customWidth="1"/>
    <col min="14601" max="14602" width="17.7109375" style="244" customWidth="1"/>
    <col min="14603" max="14849" width="9.140625" style="244"/>
    <col min="14850" max="14850" width="4" style="244" customWidth="1"/>
    <col min="14851" max="14852" width="9.140625" style="244"/>
    <col min="14853" max="14853" width="13.28515625" style="244" customWidth="1"/>
    <col min="14854" max="14854" width="7.7109375" style="244" customWidth="1"/>
    <col min="14855" max="14855" width="14.7109375" style="244" customWidth="1"/>
    <col min="14856" max="14856" width="16" style="244" customWidth="1"/>
    <col min="14857" max="14858" width="17.7109375" style="244" customWidth="1"/>
    <col min="14859" max="15105" width="9.140625" style="244"/>
    <col min="15106" max="15106" width="4" style="244" customWidth="1"/>
    <col min="15107" max="15108" width="9.140625" style="244"/>
    <col min="15109" max="15109" width="13.28515625" style="244" customWidth="1"/>
    <col min="15110" max="15110" width="7.7109375" style="244" customWidth="1"/>
    <col min="15111" max="15111" width="14.7109375" style="244" customWidth="1"/>
    <col min="15112" max="15112" width="16" style="244" customWidth="1"/>
    <col min="15113" max="15114" width="17.7109375" style="244" customWidth="1"/>
    <col min="15115" max="15361" width="9.140625" style="244"/>
    <col min="15362" max="15362" width="4" style="244" customWidth="1"/>
    <col min="15363" max="15364" width="9.140625" style="244"/>
    <col min="15365" max="15365" width="13.28515625" style="244" customWidth="1"/>
    <col min="15366" max="15366" width="7.7109375" style="244" customWidth="1"/>
    <col min="15367" max="15367" width="14.7109375" style="244" customWidth="1"/>
    <col min="15368" max="15368" width="16" style="244" customWidth="1"/>
    <col min="15369" max="15370" width="17.7109375" style="244" customWidth="1"/>
    <col min="15371" max="15617" width="9.140625" style="244"/>
    <col min="15618" max="15618" width="4" style="244" customWidth="1"/>
    <col min="15619" max="15620" width="9.140625" style="244"/>
    <col min="15621" max="15621" width="13.28515625" style="244" customWidth="1"/>
    <col min="15622" max="15622" width="7.7109375" style="244" customWidth="1"/>
    <col min="15623" max="15623" width="14.7109375" style="244" customWidth="1"/>
    <col min="15624" max="15624" width="16" style="244" customWidth="1"/>
    <col min="15625" max="15626" width="17.7109375" style="244" customWidth="1"/>
    <col min="15627" max="15873" width="9.140625" style="244"/>
    <col min="15874" max="15874" width="4" style="244" customWidth="1"/>
    <col min="15875" max="15876" width="9.140625" style="244"/>
    <col min="15877" max="15877" width="13.28515625" style="244" customWidth="1"/>
    <col min="15878" max="15878" width="7.7109375" style="244" customWidth="1"/>
    <col min="15879" max="15879" width="14.7109375" style="244" customWidth="1"/>
    <col min="15880" max="15880" width="16" style="244" customWidth="1"/>
    <col min="15881" max="15882" width="17.7109375" style="244" customWidth="1"/>
    <col min="15883" max="16129" width="9.140625" style="244"/>
    <col min="16130" max="16130" width="4" style="244" customWidth="1"/>
    <col min="16131" max="16132" width="9.140625" style="244"/>
    <col min="16133" max="16133" width="13.28515625" style="244" customWidth="1"/>
    <col min="16134" max="16134" width="7.7109375" style="244" customWidth="1"/>
    <col min="16135" max="16135" width="14.7109375" style="244" customWidth="1"/>
    <col min="16136" max="16136" width="16" style="244" customWidth="1"/>
    <col min="16137" max="16138" width="17.7109375" style="244" customWidth="1"/>
    <col min="16139" max="16384" width="9.140625" style="244"/>
  </cols>
  <sheetData>
    <row r="1" spans="2:10" ht="15.75" x14ac:dyDescent="0.25">
      <c r="I1" s="507"/>
      <c r="J1" s="507"/>
    </row>
    <row r="2" spans="2:10" x14ac:dyDescent="0.2">
      <c r="I2" s="245"/>
      <c r="J2" s="245"/>
    </row>
    <row r="5" spans="2:10" ht="16.5" x14ac:dyDescent="0.25">
      <c r="B5" s="508" t="s">
        <v>641</v>
      </c>
      <c r="C5" s="508"/>
      <c r="D5" s="508"/>
      <c r="E5" s="508"/>
      <c r="F5" s="508"/>
      <c r="G5" s="508"/>
      <c r="H5" s="508"/>
      <c r="I5" s="508"/>
      <c r="J5" s="508"/>
    </row>
    <row r="6" spans="2:10" ht="16.5" x14ac:dyDescent="0.25">
      <c r="B6" s="509" t="s">
        <v>253</v>
      </c>
      <c r="C6" s="509"/>
      <c r="D6" s="509"/>
      <c r="E6" s="509"/>
      <c r="F6" s="509"/>
      <c r="G6" s="509"/>
      <c r="H6" s="509"/>
      <c r="I6" s="509"/>
      <c r="J6" s="509"/>
    </row>
    <row r="7" spans="2:10" ht="16.5" x14ac:dyDescent="0.25">
      <c r="B7" s="509" t="s">
        <v>260</v>
      </c>
      <c r="C7" s="509"/>
      <c r="D7" s="509"/>
      <c r="E7" s="509"/>
      <c r="F7" s="509"/>
      <c r="G7" s="509"/>
      <c r="H7" s="509"/>
      <c r="I7" s="509"/>
      <c r="J7" s="509"/>
    </row>
    <row r="8" spans="2:10" ht="12.75" customHeight="1" x14ac:dyDescent="0.2">
      <c r="B8" s="247"/>
      <c r="C8" s="247"/>
      <c r="D8" s="247"/>
      <c r="E8" s="247"/>
      <c r="F8" s="247"/>
      <c r="G8" s="247"/>
      <c r="H8" s="247"/>
      <c r="I8" s="247"/>
      <c r="J8" s="247"/>
    </row>
    <row r="10" spans="2:10" ht="15" customHeight="1" thickBot="1" x14ac:dyDescent="0.3">
      <c r="I10" s="248"/>
      <c r="J10" s="249" t="s">
        <v>164</v>
      </c>
    </row>
    <row r="11" spans="2:10" ht="16.5" customHeight="1" thickTop="1" x14ac:dyDescent="0.2">
      <c r="B11" s="510" t="s">
        <v>68</v>
      </c>
      <c r="C11" s="512" t="s">
        <v>6</v>
      </c>
      <c r="D11" s="512"/>
      <c r="E11" s="512"/>
      <c r="F11" s="512"/>
      <c r="G11" s="514" t="s">
        <v>254</v>
      </c>
      <c r="H11" s="515"/>
      <c r="I11" s="516"/>
      <c r="J11" s="520" t="s">
        <v>255</v>
      </c>
    </row>
    <row r="12" spans="2:10" ht="15.75" customHeight="1" x14ac:dyDescent="0.2">
      <c r="B12" s="511"/>
      <c r="C12" s="513"/>
      <c r="D12" s="513"/>
      <c r="E12" s="513"/>
      <c r="F12" s="513"/>
      <c r="G12" s="517"/>
      <c r="H12" s="518"/>
      <c r="I12" s="519"/>
      <c r="J12" s="521"/>
    </row>
    <row r="13" spans="2:10" ht="39.950000000000003" customHeight="1" x14ac:dyDescent="0.2">
      <c r="B13" s="511"/>
      <c r="C13" s="513"/>
      <c r="D13" s="513"/>
      <c r="E13" s="513"/>
      <c r="F13" s="513"/>
      <c r="G13" s="522" t="s">
        <v>262</v>
      </c>
      <c r="H13" s="523" t="s">
        <v>264</v>
      </c>
      <c r="I13" s="504" t="s">
        <v>263</v>
      </c>
      <c r="J13" s="505" t="s">
        <v>261</v>
      </c>
    </row>
    <row r="14" spans="2:10" ht="39.950000000000003" customHeight="1" x14ac:dyDescent="0.2">
      <c r="B14" s="511"/>
      <c r="C14" s="513"/>
      <c r="D14" s="513"/>
      <c r="E14" s="513"/>
      <c r="F14" s="513"/>
      <c r="G14" s="522"/>
      <c r="H14" s="524"/>
      <c r="I14" s="504"/>
      <c r="J14" s="505"/>
    </row>
    <row r="15" spans="2:10" ht="35.1" customHeight="1" x14ac:dyDescent="0.25">
      <c r="B15" s="258" t="s">
        <v>63</v>
      </c>
      <c r="C15" s="506" t="s">
        <v>256</v>
      </c>
      <c r="D15" s="506"/>
      <c r="E15" s="506"/>
      <c r="F15" s="506"/>
      <c r="G15" s="259">
        <f>SUM(G16:G18)</f>
        <v>296121288</v>
      </c>
      <c r="H15" s="259">
        <f>SUM(H16:H18)</f>
        <v>256701586</v>
      </c>
      <c r="I15" s="260">
        <f>SUM(I16:I18)</f>
        <v>18566562</v>
      </c>
      <c r="J15" s="261">
        <f>SUM(J16:J18)</f>
        <v>226965854</v>
      </c>
    </row>
    <row r="16" spans="2:10" ht="41.25" customHeight="1" x14ac:dyDescent="0.25">
      <c r="B16" s="250"/>
      <c r="C16" s="498" t="s">
        <v>257</v>
      </c>
      <c r="D16" s="499"/>
      <c r="E16" s="499"/>
      <c r="F16" s="500"/>
      <c r="G16" s="251">
        <v>228468900</v>
      </c>
      <c r="H16" s="262">
        <v>228468900</v>
      </c>
      <c r="I16" s="252">
        <v>0</v>
      </c>
      <c r="J16" s="253">
        <v>209913500</v>
      </c>
    </row>
    <row r="17" spans="2:10" ht="32.25" customHeight="1" x14ac:dyDescent="0.25">
      <c r="B17" s="250"/>
      <c r="C17" s="498" t="s">
        <v>258</v>
      </c>
      <c r="D17" s="499"/>
      <c r="E17" s="499"/>
      <c r="F17" s="500"/>
      <c r="G17" s="251">
        <v>54048145</v>
      </c>
      <c r="H17" s="262">
        <v>22230813</v>
      </c>
      <c r="I17" s="252">
        <v>12564689</v>
      </c>
      <c r="J17" s="253">
        <v>17052354</v>
      </c>
    </row>
    <row r="18" spans="2:10" ht="32.25" customHeight="1" thickBot="1" x14ac:dyDescent="0.3">
      <c r="B18" s="254"/>
      <c r="C18" s="501" t="s">
        <v>259</v>
      </c>
      <c r="D18" s="502"/>
      <c r="E18" s="502"/>
      <c r="F18" s="503"/>
      <c r="G18" s="255">
        <v>13604243</v>
      </c>
      <c r="H18" s="263">
        <v>6001873</v>
      </c>
      <c r="I18" s="256">
        <v>6001873</v>
      </c>
      <c r="J18" s="257">
        <v>0</v>
      </c>
    </row>
    <row r="19" spans="2:10" ht="13.5" thickTop="1" x14ac:dyDescent="0.2"/>
  </sheetData>
  <mergeCells count="16">
    <mergeCell ref="I1:J1"/>
    <mergeCell ref="B5:J5"/>
    <mergeCell ref="B6:J6"/>
    <mergeCell ref="B7:J7"/>
    <mergeCell ref="B11:B14"/>
    <mergeCell ref="C11:F14"/>
    <mergeCell ref="G11:I12"/>
    <mergeCell ref="J11:J12"/>
    <mergeCell ref="G13:G14"/>
    <mergeCell ref="H13:H14"/>
    <mergeCell ref="C17:F17"/>
    <mergeCell ref="C18:F18"/>
    <mergeCell ref="I13:I14"/>
    <mergeCell ref="J13:J14"/>
    <mergeCell ref="C15:F15"/>
    <mergeCell ref="C16:F16"/>
  </mergeCells>
  <pageMargins left="0.75" right="0.75" top="1" bottom="1" header="0.5" footer="0.5"/>
  <pageSetup paperSize="9" scale="7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6D5F2-9543-4D23-A122-030534758464}">
  <dimension ref="A2:AV120"/>
  <sheetViews>
    <sheetView zoomScaleNormal="100" workbookViewId="0">
      <selection activeCell="A2" sqref="A2:AF2"/>
    </sheetView>
  </sheetViews>
  <sheetFormatPr defaultColWidth="9" defaultRowHeight="12.75" x14ac:dyDescent="0.2"/>
  <cols>
    <col min="1" max="1" width="7.140625" style="274" customWidth="1"/>
    <col min="2" max="6" width="3.28515625" style="274" customWidth="1"/>
    <col min="7" max="7" width="3.85546875" style="274" customWidth="1"/>
    <col min="8" max="11" width="3.28515625" style="274" customWidth="1"/>
    <col min="12" max="12" width="3.85546875" style="274" customWidth="1"/>
    <col min="13" max="47" width="3.28515625" style="274" customWidth="1"/>
    <col min="48" max="256" width="9" style="274"/>
    <col min="257" max="257" width="7.140625" style="274" customWidth="1"/>
    <col min="258" max="262" width="3.28515625" style="274" customWidth="1"/>
    <col min="263" max="263" width="3.85546875" style="274" customWidth="1"/>
    <col min="264" max="267" width="3.28515625" style="274" customWidth="1"/>
    <col min="268" max="268" width="3.85546875" style="274" customWidth="1"/>
    <col min="269" max="303" width="3.28515625" style="274" customWidth="1"/>
    <col min="304" max="512" width="9" style="274"/>
    <col min="513" max="513" width="7.140625" style="274" customWidth="1"/>
    <col min="514" max="518" width="3.28515625" style="274" customWidth="1"/>
    <col min="519" max="519" width="3.85546875" style="274" customWidth="1"/>
    <col min="520" max="523" width="3.28515625" style="274" customWidth="1"/>
    <col min="524" max="524" width="3.85546875" style="274" customWidth="1"/>
    <col min="525" max="559" width="3.28515625" style="274" customWidth="1"/>
    <col min="560" max="768" width="9" style="274"/>
    <col min="769" max="769" width="7.140625" style="274" customWidth="1"/>
    <col min="770" max="774" width="3.28515625" style="274" customWidth="1"/>
    <col min="775" max="775" width="3.85546875" style="274" customWidth="1"/>
    <col min="776" max="779" width="3.28515625" style="274" customWidth="1"/>
    <col min="780" max="780" width="3.85546875" style="274" customWidth="1"/>
    <col min="781" max="815" width="3.28515625" style="274" customWidth="1"/>
    <col min="816" max="1024" width="9" style="274"/>
    <col min="1025" max="1025" width="7.140625" style="274" customWidth="1"/>
    <col min="1026" max="1030" width="3.28515625" style="274" customWidth="1"/>
    <col min="1031" max="1031" width="3.85546875" style="274" customWidth="1"/>
    <col min="1032" max="1035" width="3.28515625" style="274" customWidth="1"/>
    <col min="1036" max="1036" width="3.85546875" style="274" customWidth="1"/>
    <col min="1037" max="1071" width="3.28515625" style="274" customWidth="1"/>
    <col min="1072" max="1280" width="9" style="274"/>
    <col min="1281" max="1281" width="7.140625" style="274" customWidth="1"/>
    <col min="1282" max="1286" width="3.28515625" style="274" customWidth="1"/>
    <col min="1287" max="1287" width="3.85546875" style="274" customWidth="1"/>
    <col min="1288" max="1291" width="3.28515625" style="274" customWidth="1"/>
    <col min="1292" max="1292" width="3.85546875" style="274" customWidth="1"/>
    <col min="1293" max="1327" width="3.28515625" style="274" customWidth="1"/>
    <col min="1328" max="1536" width="9" style="274"/>
    <col min="1537" max="1537" width="7.140625" style="274" customWidth="1"/>
    <col min="1538" max="1542" width="3.28515625" style="274" customWidth="1"/>
    <col min="1543" max="1543" width="3.85546875" style="274" customWidth="1"/>
    <col min="1544" max="1547" width="3.28515625" style="274" customWidth="1"/>
    <col min="1548" max="1548" width="3.85546875" style="274" customWidth="1"/>
    <col min="1549" max="1583" width="3.28515625" style="274" customWidth="1"/>
    <col min="1584" max="1792" width="9" style="274"/>
    <col min="1793" max="1793" width="7.140625" style="274" customWidth="1"/>
    <col min="1794" max="1798" width="3.28515625" style="274" customWidth="1"/>
    <col min="1799" max="1799" width="3.85546875" style="274" customWidth="1"/>
    <col min="1800" max="1803" width="3.28515625" style="274" customWidth="1"/>
    <col min="1804" max="1804" width="3.85546875" style="274" customWidth="1"/>
    <col min="1805" max="1839" width="3.28515625" style="274" customWidth="1"/>
    <col min="1840" max="2048" width="9" style="274"/>
    <col min="2049" max="2049" width="7.140625" style="274" customWidth="1"/>
    <col min="2050" max="2054" width="3.28515625" style="274" customWidth="1"/>
    <col min="2055" max="2055" width="3.85546875" style="274" customWidth="1"/>
    <col min="2056" max="2059" width="3.28515625" style="274" customWidth="1"/>
    <col min="2060" max="2060" width="3.85546875" style="274" customWidth="1"/>
    <col min="2061" max="2095" width="3.28515625" style="274" customWidth="1"/>
    <col min="2096" max="2304" width="9" style="274"/>
    <col min="2305" max="2305" width="7.140625" style="274" customWidth="1"/>
    <col min="2306" max="2310" width="3.28515625" style="274" customWidth="1"/>
    <col min="2311" max="2311" width="3.85546875" style="274" customWidth="1"/>
    <col min="2312" max="2315" width="3.28515625" style="274" customWidth="1"/>
    <col min="2316" max="2316" width="3.85546875" style="274" customWidth="1"/>
    <col min="2317" max="2351" width="3.28515625" style="274" customWidth="1"/>
    <col min="2352" max="2560" width="9" style="274"/>
    <col min="2561" max="2561" width="7.140625" style="274" customWidth="1"/>
    <col min="2562" max="2566" width="3.28515625" style="274" customWidth="1"/>
    <col min="2567" max="2567" width="3.85546875" style="274" customWidth="1"/>
    <col min="2568" max="2571" width="3.28515625" style="274" customWidth="1"/>
    <col min="2572" max="2572" width="3.85546875" style="274" customWidth="1"/>
    <col min="2573" max="2607" width="3.28515625" style="274" customWidth="1"/>
    <col min="2608" max="2816" width="9" style="274"/>
    <col min="2817" max="2817" width="7.140625" style="274" customWidth="1"/>
    <col min="2818" max="2822" width="3.28515625" style="274" customWidth="1"/>
    <col min="2823" max="2823" width="3.85546875" style="274" customWidth="1"/>
    <col min="2824" max="2827" width="3.28515625" style="274" customWidth="1"/>
    <col min="2828" max="2828" width="3.85546875" style="274" customWidth="1"/>
    <col min="2829" max="2863" width="3.28515625" style="274" customWidth="1"/>
    <col min="2864" max="3072" width="9" style="274"/>
    <col min="3073" max="3073" width="7.140625" style="274" customWidth="1"/>
    <col min="3074" max="3078" width="3.28515625" style="274" customWidth="1"/>
    <col min="3079" max="3079" width="3.85546875" style="274" customWidth="1"/>
    <col min="3080" max="3083" width="3.28515625" style="274" customWidth="1"/>
    <col min="3084" max="3084" width="3.85546875" style="274" customWidth="1"/>
    <col min="3085" max="3119" width="3.28515625" style="274" customWidth="1"/>
    <col min="3120" max="3328" width="9" style="274"/>
    <col min="3329" max="3329" width="7.140625" style="274" customWidth="1"/>
    <col min="3330" max="3334" width="3.28515625" style="274" customWidth="1"/>
    <col min="3335" max="3335" width="3.85546875" style="274" customWidth="1"/>
    <col min="3336" max="3339" width="3.28515625" style="274" customWidth="1"/>
    <col min="3340" max="3340" width="3.85546875" style="274" customWidth="1"/>
    <col min="3341" max="3375" width="3.28515625" style="274" customWidth="1"/>
    <col min="3376" max="3584" width="9" style="274"/>
    <col min="3585" max="3585" width="7.140625" style="274" customWidth="1"/>
    <col min="3586" max="3590" width="3.28515625" style="274" customWidth="1"/>
    <col min="3591" max="3591" width="3.85546875" style="274" customWidth="1"/>
    <col min="3592" max="3595" width="3.28515625" style="274" customWidth="1"/>
    <col min="3596" max="3596" width="3.85546875" style="274" customWidth="1"/>
    <col min="3597" max="3631" width="3.28515625" style="274" customWidth="1"/>
    <col min="3632" max="3840" width="9" style="274"/>
    <col min="3841" max="3841" width="7.140625" style="274" customWidth="1"/>
    <col min="3842" max="3846" width="3.28515625" style="274" customWidth="1"/>
    <col min="3847" max="3847" width="3.85546875" style="274" customWidth="1"/>
    <col min="3848" max="3851" width="3.28515625" style="274" customWidth="1"/>
    <col min="3852" max="3852" width="3.85546875" style="274" customWidth="1"/>
    <col min="3853" max="3887" width="3.28515625" style="274" customWidth="1"/>
    <col min="3888" max="4096" width="9" style="274"/>
    <col min="4097" max="4097" width="7.140625" style="274" customWidth="1"/>
    <col min="4098" max="4102" width="3.28515625" style="274" customWidth="1"/>
    <col min="4103" max="4103" width="3.85546875" style="274" customWidth="1"/>
    <col min="4104" max="4107" width="3.28515625" style="274" customWidth="1"/>
    <col min="4108" max="4108" width="3.85546875" style="274" customWidth="1"/>
    <col min="4109" max="4143" width="3.28515625" style="274" customWidth="1"/>
    <col min="4144" max="4352" width="9" style="274"/>
    <col min="4353" max="4353" width="7.140625" style="274" customWidth="1"/>
    <col min="4354" max="4358" width="3.28515625" style="274" customWidth="1"/>
    <col min="4359" max="4359" width="3.85546875" style="274" customWidth="1"/>
    <col min="4360" max="4363" width="3.28515625" style="274" customWidth="1"/>
    <col min="4364" max="4364" width="3.85546875" style="274" customWidth="1"/>
    <col min="4365" max="4399" width="3.28515625" style="274" customWidth="1"/>
    <col min="4400" max="4608" width="9" style="274"/>
    <col min="4609" max="4609" width="7.140625" style="274" customWidth="1"/>
    <col min="4610" max="4614" width="3.28515625" style="274" customWidth="1"/>
    <col min="4615" max="4615" width="3.85546875" style="274" customWidth="1"/>
    <col min="4616" max="4619" width="3.28515625" style="274" customWidth="1"/>
    <col min="4620" max="4620" width="3.85546875" style="274" customWidth="1"/>
    <col min="4621" max="4655" width="3.28515625" style="274" customWidth="1"/>
    <col min="4656" max="4864" width="9" style="274"/>
    <col min="4865" max="4865" width="7.140625" style="274" customWidth="1"/>
    <col min="4866" max="4870" width="3.28515625" style="274" customWidth="1"/>
    <col min="4871" max="4871" width="3.85546875" style="274" customWidth="1"/>
    <col min="4872" max="4875" width="3.28515625" style="274" customWidth="1"/>
    <col min="4876" max="4876" width="3.85546875" style="274" customWidth="1"/>
    <col min="4877" max="4911" width="3.28515625" style="274" customWidth="1"/>
    <col min="4912" max="5120" width="9" style="274"/>
    <col min="5121" max="5121" width="7.140625" style="274" customWidth="1"/>
    <col min="5122" max="5126" width="3.28515625" style="274" customWidth="1"/>
    <col min="5127" max="5127" width="3.85546875" style="274" customWidth="1"/>
    <col min="5128" max="5131" width="3.28515625" style="274" customWidth="1"/>
    <col min="5132" max="5132" width="3.85546875" style="274" customWidth="1"/>
    <col min="5133" max="5167" width="3.28515625" style="274" customWidth="1"/>
    <col min="5168" max="5376" width="9" style="274"/>
    <col min="5377" max="5377" width="7.140625" style="274" customWidth="1"/>
    <col min="5378" max="5382" width="3.28515625" style="274" customWidth="1"/>
    <col min="5383" max="5383" width="3.85546875" style="274" customWidth="1"/>
    <col min="5384" max="5387" width="3.28515625" style="274" customWidth="1"/>
    <col min="5388" max="5388" width="3.85546875" style="274" customWidth="1"/>
    <col min="5389" max="5423" width="3.28515625" style="274" customWidth="1"/>
    <col min="5424" max="5632" width="9" style="274"/>
    <col min="5633" max="5633" width="7.140625" style="274" customWidth="1"/>
    <col min="5634" max="5638" width="3.28515625" style="274" customWidth="1"/>
    <col min="5639" max="5639" width="3.85546875" style="274" customWidth="1"/>
    <col min="5640" max="5643" width="3.28515625" style="274" customWidth="1"/>
    <col min="5644" max="5644" width="3.85546875" style="274" customWidth="1"/>
    <col min="5645" max="5679" width="3.28515625" style="274" customWidth="1"/>
    <col min="5680" max="5888" width="9" style="274"/>
    <col min="5889" max="5889" width="7.140625" style="274" customWidth="1"/>
    <col min="5890" max="5894" width="3.28515625" style="274" customWidth="1"/>
    <col min="5895" max="5895" width="3.85546875" style="274" customWidth="1"/>
    <col min="5896" max="5899" width="3.28515625" style="274" customWidth="1"/>
    <col min="5900" max="5900" width="3.85546875" style="274" customWidth="1"/>
    <col min="5901" max="5935" width="3.28515625" style="274" customWidth="1"/>
    <col min="5936" max="6144" width="9" style="274"/>
    <col min="6145" max="6145" width="7.140625" style="274" customWidth="1"/>
    <col min="6146" max="6150" width="3.28515625" style="274" customWidth="1"/>
    <col min="6151" max="6151" width="3.85546875" style="274" customWidth="1"/>
    <col min="6152" max="6155" width="3.28515625" style="274" customWidth="1"/>
    <col min="6156" max="6156" width="3.85546875" style="274" customWidth="1"/>
    <col min="6157" max="6191" width="3.28515625" style="274" customWidth="1"/>
    <col min="6192" max="6400" width="9" style="274"/>
    <col min="6401" max="6401" width="7.140625" style="274" customWidth="1"/>
    <col min="6402" max="6406" width="3.28515625" style="274" customWidth="1"/>
    <col min="6407" max="6407" width="3.85546875" style="274" customWidth="1"/>
    <col min="6408" max="6411" width="3.28515625" style="274" customWidth="1"/>
    <col min="6412" max="6412" width="3.85546875" style="274" customWidth="1"/>
    <col min="6413" max="6447" width="3.28515625" style="274" customWidth="1"/>
    <col min="6448" max="6656" width="9" style="274"/>
    <col min="6657" max="6657" width="7.140625" style="274" customWidth="1"/>
    <col min="6658" max="6662" width="3.28515625" style="274" customWidth="1"/>
    <col min="6663" max="6663" width="3.85546875" style="274" customWidth="1"/>
    <col min="6664" max="6667" width="3.28515625" style="274" customWidth="1"/>
    <col min="6668" max="6668" width="3.85546875" style="274" customWidth="1"/>
    <col min="6669" max="6703" width="3.28515625" style="274" customWidth="1"/>
    <col min="6704" max="6912" width="9" style="274"/>
    <col min="6913" max="6913" width="7.140625" style="274" customWidth="1"/>
    <col min="6914" max="6918" width="3.28515625" style="274" customWidth="1"/>
    <col min="6919" max="6919" width="3.85546875" style="274" customWidth="1"/>
    <col min="6920" max="6923" width="3.28515625" style="274" customWidth="1"/>
    <col min="6924" max="6924" width="3.85546875" style="274" customWidth="1"/>
    <col min="6925" max="6959" width="3.28515625" style="274" customWidth="1"/>
    <col min="6960" max="7168" width="9" style="274"/>
    <col min="7169" max="7169" width="7.140625" style="274" customWidth="1"/>
    <col min="7170" max="7174" width="3.28515625" style="274" customWidth="1"/>
    <col min="7175" max="7175" width="3.85546875" style="274" customWidth="1"/>
    <col min="7176" max="7179" width="3.28515625" style="274" customWidth="1"/>
    <col min="7180" max="7180" width="3.85546875" style="274" customWidth="1"/>
    <col min="7181" max="7215" width="3.28515625" style="274" customWidth="1"/>
    <col min="7216" max="7424" width="9" style="274"/>
    <col min="7425" max="7425" width="7.140625" style="274" customWidth="1"/>
    <col min="7426" max="7430" width="3.28515625" style="274" customWidth="1"/>
    <col min="7431" max="7431" width="3.85546875" style="274" customWidth="1"/>
    <col min="7432" max="7435" width="3.28515625" style="274" customWidth="1"/>
    <col min="7436" max="7436" width="3.85546875" style="274" customWidth="1"/>
    <col min="7437" max="7471" width="3.28515625" style="274" customWidth="1"/>
    <col min="7472" max="7680" width="9" style="274"/>
    <col min="7681" max="7681" width="7.140625" style="274" customWidth="1"/>
    <col min="7682" max="7686" width="3.28515625" style="274" customWidth="1"/>
    <col min="7687" max="7687" width="3.85546875" style="274" customWidth="1"/>
    <col min="7688" max="7691" width="3.28515625" style="274" customWidth="1"/>
    <col min="7692" max="7692" width="3.85546875" style="274" customWidth="1"/>
    <col min="7693" max="7727" width="3.28515625" style="274" customWidth="1"/>
    <col min="7728" max="7936" width="9" style="274"/>
    <col min="7937" max="7937" width="7.140625" style="274" customWidth="1"/>
    <col min="7938" max="7942" width="3.28515625" style="274" customWidth="1"/>
    <col min="7943" max="7943" width="3.85546875" style="274" customWidth="1"/>
    <col min="7944" max="7947" width="3.28515625" style="274" customWidth="1"/>
    <col min="7948" max="7948" width="3.85546875" style="274" customWidth="1"/>
    <col min="7949" max="7983" width="3.28515625" style="274" customWidth="1"/>
    <col min="7984" max="8192" width="9" style="274"/>
    <col min="8193" max="8193" width="7.140625" style="274" customWidth="1"/>
    <col min="8194" max="8198" width="3.28515625" style="274" customWidth="1"/>
    <col min="8199" max="8199" width="3.85546875" style="274" customWidth="1"/>
    <col min="8200" max="8203" width="3.28515625" style="274" customWidth="1"/>
    <col min="8204" max="8204" width="3.85546875" style="274" customWidth="1"/>
    <col min="8205" max="8239" width="3.28515625" style="274" customWidth="1"/>
    <col min="8240" max="8448" width="9" style="274"/>
    <col min="8449" max="8449" width="7.140625" style="274" customWidth="1"/>
    <col min="8450" max="8454" width="3.28515625" style="274" customWidth="1"/>
    <col min="8455" max="8455" width="3.85546875" style="274" customWidth="1"/>
    <col min="8456" max="8459" width="3.28515625" style="274" customWidth="1"/>
    <col min="8460" max="8460" width="3.85546875" style="274" customWidth="1"/>
    <col min="8461" max="8495" width="3.28515625" style="274" customWidth="1"/>
    <col min="8496" max="8704" width="9" style="274"/>
    <col min="8705" max="8705" width="7.140625" style="274" customWidth="1"/>
    <col min="8706" max="8710" width="3.28515625" style="274" customWidth="1"/>
    <col min="8711" max="8711" width="3.85546875" style="274" customWidth="1"/>
    <col min="8712" max="8715" width="3.28515625" style="274" customWidth="1"/>
    <col min="8716" max="8716" width="3.85546875" style="274" customWidth="1"/>
    <col min="8717" max="8751" width="3.28515625" style="274" customWidth="1"/>
    <col min="8752" max="8960" width="9" style="274"/>
    <col min="8961" max="8961" width="7.140625" style="274" customWidth="1"/>
    <col min="8962" max="8966" width="3.28515625" style="274" customWidth="1"/>
    <col min="8967" max="8967" width="3.85546875" style="274" customWidth="1"/>
    <col min="8968" max="8971" width="3.28515625" style="274" customWidth="1"/>
    <col min="8972" max="8972" width="3.85546875" style="274" customWidth="1"/>
    <col min="8973" max="9007" width="3.28515625" style="274" customWidth="1"/>
    <col min="9008" max="9216" width="9" style="274"/>
    <col min="9217" max="9217" width="7.140625" style="274" customWidth="1"/>
    <col min="9218" max="9222" width="3.28515625" style="274" customWidth="1"/>
    <col min="9223" max="9223" width="3.85546875" style="274" customWidth="1"/>
    <col min="9224" max="9227" width="3.28515625" style="274" customWidth="1"/>
    <col min="9228" max="9228" width="3.85546875" style="274" customWidth="1"/>
    <col min="9229" max="9263" width="3.28515625" style="274" customWidth="1"/>
    <col min="9264" max="9472" width="9" style="274"/>
    <col min="9473" max="9473" width="7.140625" style="274" customWidth="1"/>
    <col min="9474" max="9478" width="3.28515625" style="274" customWidth="1"/>
    <col min="9479" max="9479" width="3.85546875" style="274" customWidth="1"/>
    <col min="9480" max="9483" width="3.28515625" style="274" customWidth="1"/>
    <col min="9484" max="9484" width="3.85546875" style="274" customWidth="1"/>
    <col min="9485" max="9519" width="3.28515625" style="274" customWidth="1"/>
    <col min="9520" max="9728" width="9" style="274"/>
    <col min="9729" max="9729" width="7.140625" style="274" customWidth="1"/>
    <col min="9730" max="9734" width="3.28515625" style="274" customWidth="1"/>
    <col min="9735" max="9735" width="3.85546875" style="274" customWidth="1"/>
    <col min="9736" max="9739" width="3.28515625" style="274" customWidth="1"/>
    <col min="9740" max="9740" width="3.85546875" style="274" customWidth="1"/>
    <col min="9741" max="9775" width="3.28515625" style="274" customWidth="1"/>
    <col min="9776" max="9984" width="9" style="274"/>
    <col min="9985" max="9985" width="7.140625" style="274" customWidth="1"/>
    <col min="9986" max="9990" width="3.28515625" style="274" customWidth="1"/>
    <col min="9991" max="9991" width="3.85546875" style="274" customWidth="1"/>
    <col min="9992" max="9995" width="3.28515625" style="274" customWidth="1"/>
    <col min="9996" max="9996" width="3.85546875" style="274" customWidth="1"/>
    <col min="9997" max="10031" width="3.28515625" style="274" customWidth="1"/>
    <col min="10032" max="10240" width="9" style="274"/>
    <col min="10241" max="10241" width="7.140625" style="274" customWidth="1"/>
    <col min="10242" max="10246" width="3.28515625" style="274" customWidth="1"/>
    <col min="10247" max="10247" width="3.85546875" style="274" customWidth="1"/>
    <col min="10248" max="10251" width="3.28515625" style="274" customWidth="1"/>
    <col min="10252" max="10252" width="3.85546875" style="274" customWidth="1"/>
    <col min="10253" max="10287" width="3.28515625" style="274" customWidth="1"/>
    <col min="10288" max="10496" width="9" style="274"/>
    <col min="10497" max="10497" width="7.140625" style="274" customWidth="1"/>
    <col min="10498" max="10502" width="3.28515625" style="274" customWidth="1"/>
    <col min="10503" max="10503" width="3.85546875" style="274" customWidth="1"/>
    <col min="10504" max="10507" width="3.28515625" style="274" customWidth="1"/>
    <col min="10508" max="10508" width="3.85546875" style="274" customWidth="1"/>
    <col min="10509" max="10543" width="3.28515625" style="274" customWidth="1"/>
    <col min="10544" max="10752" width="9" style="274"/>
    <col min="10753" max="10753" width="7.140625" style="274" customWidth="1"/>
    <col min="10754" max="10758" width="3.28515625" style="274" customWidth="1"/>
    <col min="10759" max="10759" width="3.85546875" style="274" customWidth="1"/>
    <col min="10760" max="10763" width="3.28515625" style="274" customWidth="1"/>
    <col min="10764" max="10764" width="3.85546875" style="274" customWidth="1"/>
    <col min="10765" max="10799" width="3.28515625" style="274" customWidth="1"/>
    <col min="10800" max="11008" width="9" style="274"/>
    <col min="11009" max="11009" width="7.140625" style="274" customWidth="1"/>
    <col min="11010" max="11014" width="3.28515625" style="274" customWidth="1"/>
    <col min="11015" max="11015" width="3.85546875" style="274" customWidth="1"/>
    <col min="11016" max="11019" width="3.28515625" style="274" customWidth="1"/>
    <col min="11020" max="11020" width="3.85546875" style="274" customWidth="1"/>
    <col min="11021" max="11055" width="3.28515625" style="274" customWidth="1"/>
    <col min="11056" max="11264" width="9" style="274"/>
    <col min="11265" max="11265" width="7.140625" style="274" customWidth="1"/>
    <col min="11266" max="11270" width="3.28515625" style="274" customWidth="1"/>
    <col min="11271" max="11271" width="3.85546875" style="274" customWidth="1"/>
    <col min="11272" max="11275" width="3.28515625" style="274" customWidth="1"/>
    <col min="11276" max="11276" width="3.85546875" style="274" customWidth="1"/>
    <col min="11277" max="11311" width="3.28515625" style="274" customWidth="1"/>
    <col min="11312" max="11520" width="9" style="274"/>
    <col min="11521" max="11521" width="7.140625" style="274" customWidth="1"/>
    <col min="11522" max="11526" width="3.28515625" style="274" customWidth="1"/>
    <col min="11527" max="11527" width="3.85546875" style="274" customWidth="1"/>
    <col min="11528" max="11531" width="3.28515625" style="274" customWidth="1"/>
    <col min="11532" max="11532" width="3.85546875" style="274" customWidth="1"/>
    <col min="11533" max="11567" width="3.28515625" style="274" customWidth="1"/>
    <col min="11568" max="11776" width="9" style="274"/>
    <col min="11777" max="11777" width="7.140625" style="274" customWidth="1"/>
    <col min="11778" max="11782" width="3.28515625" style="274" customWidth="1"/>
    <col min="11783" max="11783" width="3.85546875" style="274" customWidth="1"/>
    <col min="11784" max="11787" width="3.28515625" style="274" customWidth="1"/>
    <col min="11788" max="11788" width="3.85546875" style="274" customWidth="1"/>
    <col min="11789" max="11823" width="3.28515625" style="274" customWidth="1"/>
    <col min="11824" max="12032" width="9" style="274"/>
    <col min="12033" max="12033" width="7.140625" style="274" customWidth="1"/>
    <col min="12034" max="12038" width="3.28515625" style="274" customWidth="1"/>
    <col min="12039" max="12039" width="3.85546875" style="274" customWidth="1"/>
    <col min="12040" max="12043" width="3.28515625" style="274" customWidth="1"/>
    <col min="12044" max="12044" width="3.85546875" style="274" customWidth="1"/>
    <col min="12045" max="12079" width="3.28515625" style="274" customWidth="1"/>
    <col min="12080" max="12288" width="9" style="274"/>
    <col min="12289" max="12289" width="7.140625" style="274" customWidth="1"/>
    <col min="12290" max="12294" width="3.28515625" style="274" customWidth="1"/>
    <col min="12295" max="12295" width="3.85546875" style="274" customWidth="1"/>
    <col min="12296" max="12299" width="3.28515625" style="274" customWidth="1"/>
    <col min="12300" max="12300" width="3.85546875" style="274" customWidth="1"/>
    <col min="12301" max="12335" width="3.28515625" style="274" customWidth="1"/>
    <col min="12336" max="12544" width="9" style="274"/>
    <col min="12545" max="12545" width="7.140625" style="274" customWidth="1"/>
    <col min="12546" max="12550" width="3.28515625" style="274" customWidth="1"/>
    <col min="12551" max="12551" width="3.85546875" style="274" customWidth="1"/>
    <col min="12552" max="12555" width="3.28515625" style="274" customWidth="1"/>
    <col min="12556" max="12556" width="3.85546875" style="274" customWidth="1"/>
    <col min="12557" max="12591" width="3.28515625" style="274" customWidth="1"/>
    <col min="12592" max="12800" width="9" style="274"/>
    <col min="12801" max="12801" width="7.140625" style="274" customWidth="1"/>
    <col min="12802" max="12806" width="3.28515625" style="274" customWidth="1"/>
    <col min="12807" max="12807" width="3.85546875" style="274" customWidth="1"/>
    <col min="12808" max="12811" width="3.28515625" style="274" customWidth="1"/>
    <col min="12812" max="12812" width="3.85546875" style="274" customWidth="1"/>
    <col min="12813" max="12847" width="3.28515625" style="274" customWidth="1"/>
    <col min="12848" max="13056" width="9" style="274"/>
    <col min="13057" max="13057" width="7.140625" style="274" customWidth="1"/>
    <col min="13058" max="13062" width="3.28515625" style="274" customWidth="1"/>
    <col min="13063" max="13063" width="3.85546875" style="274" customWidth="1"/>
    <col min="13064" max="13067" width="3.28515625" style="274" customWidth="1"/>
    <col min="13068" max="13068" width="3.85546875" style="274" customWidth="1"/>
    <col min="13069" max="13103" width="3.28515625" style="274" customWidth="1"/>
    <col min="13104" max="13312" width="9" style="274"/>
    <col min="13313" max="13313" width="7.140625" style="274" customWidth="1"/>
    <col min="13314" max="13318" width="3.28515625" style="274" customWidth="1"/>
    <col min="13319" max="13319" width="3.85546875" style="274" customWidth="1"/>
    <col min="13320" max="13323" width="3.28515625" style="274" customWidth="1"/>
    <col min="13324" max="13324" width="3.85546875" style="274" customWidth="1"/>
    <col min="13325" max="13359" width="3.28515625" style="274" customWidth="1"/>
    <col min="13360" max="13568" width="9" style="274"/>
    <col min="13569" max="13569" width="7.140625" style="274" customWidth="1"/>
    <col min="13570" max="13574" width="3.28515625" style="274" customWidth="1"/>
    <col min="13575" max="13575" width="3.85546875" style="274" customWidth="1"/>
    <col min="13576" max="13579" width="3.28515625" style="274" customWidth="1"/>
    <col min="13580" max="13580" width="3.85546875" style="274" customWidth="1"/>
    <col min="13581" max="13615" width="3.28515625" style="274" customWidth="1"/>
    <col min="13616" max="13824" width="9" style="274"/>
    <col min="13825" max="13825" width="7.140625" style="274" customWidth="1"/>
    <col min="13826" max="13830" width="3.28515625" style="274" customWidth="1"/>
    <col min="13831" max="13831" width="3.85546875" style="274" customWidth="1"/>
    <col min="13832" max="13835" width="3.28515625" style="274" customWidth="1"/>
    <col min="13836" max="13836" width="3.85546875" style="274" customWidth="1"/>
    <col min="13837" max="13871" width="3.28515625" style="274" customWidth="1"/>
    <col min="13872" max="14080" width="9" style="274"/>
    <col min="14081" max="14081" width="7.140625" style="274" customWidth="1"/>
    <col min="14082" max="14086" width="3.28515625" style="274" customWidth="1"/>
    <col min="14087" max="14087" width="3.85546875" style="274" customWidth="1"/>
    <col min="14088" max="14091" width="3.28515625" style="274" customWidth="1"/>
    <col min="14092" max="14092" width="3.85546875" style="274" customWidth="1"/>
    <col min="14093" max="14127" width="3.28515625" style="274" customWidth="1"/>
    <col min="14128" max="14336" width="9" style="274"/>
    <col min="14337" max="14337" width="7.140625" style="274" customWidth="1"/>
    <col min="14338" max="14342" width="3.28515625" style="274" customWidth="1"/>
    <col min="14343" max="14343" width="3.85546875" style="274" customWidth="1"/>
    <col min="14344" max="14347" width="3.28515625" style="274" customWidth="1"/>
    <col min="14348" max="14348" width="3.85546875" style="274" customWidth="1"/>
    <col min="14349" max="14383" width="3.28515625" style="274" customWidth="1"/>
    <col min="14384" max="14592" width="9" style="274"/>
    <col min="14593" max="14593" width="7.140625" style="274" customWidth="1"/>
    <col min="14594" max="14598" width="3.28515625" style="274" customWidth="1"/>
    <col min="14599" max="14599" width="3.85546875" style="274" customWidth="1"/>
    <col min="14600" max="14603" width="3.28515625" style="274" customWidth="1"/>
    <col min="14604" max="14604" width="3.85546875" style="274" customWidth="1"/>
    <col min="14605" max="14639" width="3.28515625" style="274" customWidth="1"/>
    <col min="14640" max="14848" width="9" style="274"/>
    <col min="14849" max="14849" width="7.140625" style="274" customWidth="1"/>
    <col min="14850" max="14854" width="3.28515625" style="274" customWidth="1"/>
    <col min="14855" max="14855" width="3.85546875" style="274" customWidth="1"/>
    <col min="14856" max="14859" width="3.28515625" style="274" customWidth="1"/>
    <col min="14860" max="14860" width="3.85546875" style="274" customWidth="1"/>
    <col min="14861" max="14895" width="3.28515625" style="274" customWidth="1"/>
    <col min="14896" max="15104" width="9" style="274"/>
    <col min="15105" max="15105" width="7.140625" style="274" customWidth="1"/>
    <col min="15106" max="15110" width="3.28515625" style="274" customWidth="1"/>
    <col min="15111" max="15111" width="3.85546875" style="274" customWidth="1"/>
    <col min="15112" max="15115" width="3.28515625" style="274" customWidth="1"/>
    <col min="15116" max="15116" width="3.85546875" style="274" customWidth="1"/>
    <col min="15117" max="15151" width="3.28515625" style="274" customWidth="1"/>
    <col min="15152" max="15360" width="9" style="274"/>
    <col min="15361" max="15361" width="7.140625" style="274" customWidth="1"/>
    <col min="15362" max="15366" width="3.28515625" style="274" customWidth="1"/>
    <col min="15367" max="15367" width="3.85546875" style="274" customWidth="1"/>
    <col min="15368" max="15371" width="3.28515625" style="274" customWidth="1"/>
    <col min="15372" max="15372" width="3.85546875" style="274" customWidth="1"/>
    <col min="15373" max="15407" width="3.28515625" style="274" customWidth="1"/>
    <col min="15408" max="15616" width="9" style="274"/>
    <col min="15617" max="15617" width="7.140625" style="274" customWidth="1"/>
    <col min="15618" max="15622" width="3.28515625" style="274" customWidth="1"/>
    <col min="15623" max="15623" width="3.85546875" style="274" customWidth="1"/>
    <col min="15624" max="15627" width="3.28515625" style="274" customWidth="1"/>
    <col min="15628" max="15628" width="3.85546875" style="274" customWidth="1"/>
    <col min="15629" max="15663" width="3.28515625" style="274" customWidth="1"/>
    <col min="15664" max="15872" width="9" style="274"/>
    <col min="15873" max="15873" width="7.140625" style="274" customWidth="1"/>
    <col min="15874" max="15878" width="3.28515625" style="274" customWidth="1"/>
    <col min="15879" max="15879" width="3.85546875" style="274" customWidth="1"/>
    <col min="15880" max="15883" width="3.28515625" style="274" customWidth="1"/>
    <col min="15884" max="15884" width="3.85546875" style="274" customWidth="1"/>
    <col min="15885" max="15919" width="3.28515625" style="274" customWidth="1"/>
    <col min="15920" max="16128" width="9" style="274"/>
    <col min="16129" max="16129" width="7.140625" style="274" customWidth="1"/>
    <col min="16130" max="16134" width="3.28515625" style="274" customWidth="1"/>
    <col min="16135" max="16135" width="3.85546875" style="274" customWidth="1"/>
    <col min="16136" max="16139" width="3.28515625" style="274" customWidth="1"/>
    <col min="16140" max="16140" width="3.85546875" style="274" customWidth="1"/>
    <col min="16141" max="16175" width="3.28515625" style="274" customWidth="1"/>
    <col min="16176" max="16384" width="9" style="274"/>
  </cols>
  <sheetData>
    <row r="2" spans="1:48" ht="16.5" x14ac:dyDescent="0.25">
      <c r="A2" s="508" t="s">
        <v>642</v>
      </c>
      <c r="B2" s="508"/>
      <c r="C2" s="508"/>
      <c r="D2" s="508"/>
      <c r="E2" s="508"/>
      <c r="F2" s="508"/>
      <c r="G2" s="508"/>
      <c r="H2" s="508"/>
      <c r="I2" s="508"/>
      <c r="J2" s="508"/>
      <c r="K2" s="508"/>
      <c r="L2" s="508"/>
      <c r="M2" s="508"/>
      <c r="N2" s="508"/>
      <c r="O2" s="508"/>
      <c r="P2" s="508"/>
      <c r="Q2" s="508"/>
      <c r="R2" s="508"/>
      <c r="S2" s="508"/>
      <c r="T2" s="508"/>
      <c r="U2" s="508"/>
      <c r="V2" s="508"/>
      <c r="W2" s="508"/>
      <c r="X2" s="508"/>
      <c r="Y2" s="508"/>
      <c r="Z2" s="508"/>
      <c r="AA2" s="508"/>
      <c r="AB2" s="508"/>
      <c r="AC2" s="508"/>
      <c r="AD2" s="508"/>
      <c r="AE2" s="508"/>
      <c r="AF2" s="508"/>
    </row>
    <row r="3" spans="1:48" ht="16.5" x14ac:dyDescent="0.25">
      <c r="A3" s="509" t="s">
        <v>276</v>
      </c>
      <c r="B3" s="509"/>
      <c r="C3" s="509"/>
      <c r="D3" s="509"/>
      <c r="E3" s="509"/>
      <c r="F3" s="509"/>
      <c r="G3" s="509"/>
      <c r="H3" s="509"/>
      <c r="I3" s="509"/>
      <c r="J3" s="509"/>
      <c r="K3" s="509"/>
      <c r="L3" s="509"/>
      <c r="M3" s="509"/>
      <c r="N3" s="509"/>
      <c r="O3" s="509"/>
      <c r="P3" s="509"/>
      <c r="Q3" s="509"/>
      <c r="R3" s="509"/>
      <c r="S3" s="509"/>
      <c r="T3" s="509"/>
      <c r="U3" s="509"/>
      <c r="V3" s="509"/>
      <c r="W3" s="509"/>
      <c r="X3" s="509"/>
      <c r="Y3" s="509"/>
      <c r="Z3" s="509"/>
      <c r="AA3" s="509"/>
      <c r="AB3" s="509"/>
      <c r="AC3" s="509"/>
      <c r="AD3" s="509"/>
      <c r="AE3" s="509"/>
      <c r="AF3" s="509"/>
    </row>
    <row r="4" spans="1:48" ht="16.5" x14ac:dyDescent="0.25">
      <c r="A4" s="509" t="s">
        <v>577</v>
      </c>
      <c r="B4" s="509"/>
      <c r="C4" s="509"/>
      <c r="D4" s="509"/>
      <c r="E4" s="509"/>
      <c r="F4" s="509"/>
      <c r="G4" s="509"/>
      <c r="H4" s="509"/>
      <c r="I4" s="509"/>
      <c r="J4" s="509"/>
      <c r="K4" s="509"/>
      <c r="L4" s="509"/>
      <c r="M4" s="509"/>
      <c r="N4" s="509"/>
      <c r="O4" s="509"/>
      <c r="P4" s="509"/>
      <c r="Q4" s="509"/>
      <c r="R4" s="509"/>
      <c r="S4" s="509"/>
      <c r="T4" s="509"/>
      <c r="U4" s="509"/>
      <c r="V4" s="509"/>
      <c r="W4" s="509"/>
      <c r="X4" s="509"/>
      <c r="Y4" s="509"/>
      <c r="Z4" s="509"/>
      <c r="AA4" s="509"/>
      <c r="AB4" s="509"/>
      <c r="AC4" s="509"/>
      <c r="AD4" s="509"/>
      <c r="AE4" s="509"/>
      <c r="AF4" s="509"/>
    </row>
    <row r="5" spans="1:48" ht="17.25" thickBot="1" x14ac:dyDescent="0.3">
      <c r="A5" s="273"/>
      <c r="B5" s="273"/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273"/>
      <c r="O5" s="273"/>
      <c r="P5" s="273"/>
      <c r="Q5" s="273"/>
      <c r="R5" s="273"/>
      <c r="S5" s="273"/>
      <c r="T5" s="273"/>
      <c r="U5" s="273"/>
      <c r="V5" s="273"/>
      <c r="W5" s="273"/>
      <c r="X5" s="273"/>
      <c r="Y5" s="273"/>
      <c r="Z5" s="273"/>
      <c r="AA5" s="273"/>
      <c r="AB5" s="540" t="s">
        <v>165</v>
      </c>
      <c r="AC5" s="540"/>
      <c r="AD5" s="540"/>
      <c r="AE5" s="540"/>
      <c r="AF5" s="540"/>
    </row>
    <row r="6" spans="1:48" ht="12.75" customHeight="1" thickTop="1" thickBot="1" x14ac:dyDescent="0.25">
      <c r="A6" s="541" t="s">
        <v>6</v>
      </c>
      <c r="B6" s="542"/>
      <c r="C6" s="542"/>
      <c r="D6" s="542"/>
      <c r="E6" s="542"/>
      <c r="F6" s="542"/>
      <c r="G6" s="542"/>
      <c r="H6" s="542"/>
      <c r="I6" s="542"/>
      <c r="J6" s="543"/>
      <c r="K6" s="525" t="s">
        <v>279</v>
      </c>
      <c r="L6" s="525"/>
      <c r="M6" s="525"/>
      <c r="N6" s="525"/>
      <c r="O6" s="525" t="s">
        <v>280</v>
      </c>
      <c r="P6" s="525"/>
      <c r="Q6" s="525"/>
      <c r="R6" s="525"/>
      <c r="S6" s="525"/>
      <c r="T6" s="525"/>
      <c r="U6" s="525" t="s">
        <v>281</v>
      </c>
      <c r="V6" s="525"/>
      <c r="W6" s="525"/>
      <c r="X6" s="525"/>
      <c r="Y6" s="525"/>
      <c r="Z6" s="525"/>
      <c r="AA6" s="526" t="s">
        <v>282</v>
      </c>
      <c r="AB6" s="526"/>
      <c r="AC6" s="526"/>
      <c r="AD6" s="526"/>
      <c r="AE6" s="526"/>
      <c r="AF6" s="526"/>
      <c r="AV6" s="275"/>
    </row>
    <row r="7" spans="1:48" ht="13.5" thickTop="1" x14ac:dyDescent="0.2">
      <c r="A7" s="527" t="s">
        <v>283</v>
      </c>
      <c r="B7" s="528"/>
      <c r="C7" s="528"/>
      <c r="D7" s="528"/>
      <c r="E7" s="528"/>
      <c r="F7" s="528"/>
      <c r="G7" s="528"/>
      <c r="H7" s="528"/>
      <c r="I7" s="528"/>
      <c r="J7" s="529"/>
      <c r="K7" s="530" t="s">
        <v>284</v>
      </c>
      <c r="L7" s="530"/>
      <c r="M7" s="530"/>
      <c r="N7" s="530"/>
      <c r="O7" s="530" t="s">
        <v>285</v>
      </c>
      <c r="P7" s="530"/>
      <c r="Q7" s="530"/>
      <c r="R7" s="530"/>
      <c r="S7" s="530"/>
      <c r="T7" s="530"/>
      <c r="U7" s="530" t="s">
        <v>286</v>
      </c>
      <c r="V7" s="530"/>
      <c r="W7" s="530"/>
      <c r="X7" s="530"/>
      <c r="Y7" s="530"/>
      <c r="Z7" s="530"/>
      <c r="AA7" s="531" t="s">
        <v>287</v>
      </c>
      <c r="AB7" s="531"/>
      <c r="AC7" s="531"/>
      <c r="AD7" s="531"/>
      <c r="AE7" s="531"/>
      <c r="AF7" s="531"/>
      <c r="AV7" s="275"/>
    </row>
    <row r="8" spans="1:48" ht="15.2" customHeight="1" thickBot="1" x14ac:dyDescent="0.25">
      <c r="A8" s="532" t="s">
        <v>288</v>
      </c>
      <c r="B8" s="533"/>
      <c r="C8" s="533"/>
      <c r="D8" s="533"/>
      <c r="E8" s="533"/>
      <c r="F8" s="533"/>
      <c r="G8" s="533"/>
      <c r="H8" s="533"/>
      <c r="I8" s="533"/>
      <c r="J8" s="534"/>
      <c r="K8" s="535" t="s">
        <v>289</v>
      </c>
      <c r="L8" s="535"/>
      <c r="M8" s="535"/>
      <c r="N8" s="535"/>
      <c r="O8" s="535" t="s">
        <v>289</v>
      </c>
      <c r="P8" s="535"/>
      <c r="Q8" s="535"/>
      <c r="R8" s="535"/>
      <c r="S8" s="535"/>
      <c r="T8" s="535"/>
      <c r="U8" s="535" t="s">
        <v>289</v>
      </c>
      <c r="V8" s="535"/>
      <c r="W8" s="535"/>
      <c r="X8" s="535"/>
      <c r="Y8" s="535"/>
      <c r="Z8" s="535"/>
      <c r="AA8" s="536" t="s">
        <v>289</v>
      </c>
      <c r="AB8" s="536"/>
      <c r="AC8" s="536"/>
      <c r="AD8" s="536"/>
      <c r="AE8" s="536"/>
      <c r="AF8" s="536"/>
      <c r="AV8" s="275"/>
    </row>
    <row r="9" spans="1:48" ht="25.35" customHeight="1" thickTop="1" thickBot="1" x14ac:dyDescent="0.25">
      <c r="A9" s="537" t="s">
        <v>290</v>
      </c>
      <c r="B9" s="538"/>
      <c r="C9" s="538"/>
      <c r="D9" s="538"/>
      <c r="E9" s="538"/>
      <c r="F9" s="538"/>
      <c r="G9" s="538"/>
      <c r="H9" s="538"/>
      <c r="I9" s="538"/>
      <c r="J9" s="539"/>
      <c r="K9" s="535" t="s">
        <v>291</v>
      </c>
      <c r="L9" s="535"/>
      <c r="M9" s="535"/>
      <c r="N9" s="535"/>
      <c r="O9" s="535" t="s">
        <v>292</v>
      </c>
      <c r="P9" s="535"/>
      <c r="Q9" s="535"/>
      <c r="R9" s="535"/>
      <c r="S9" s="535"/>
      <c r="T9" s="535"/>
      <c r="U9" s="535" t="s">
        <v>293</v>
      </c>
      <c r="V9" s="535"/>
      <c r="W9" s="535"/>
      <c r="X9" s="535"/>
      <c r="Y9" s="535"/>
      <c r="Z9" s="535"/>
      <c r="AA9" s="536" t="s">
        <v>294</v>
      </c>
      <c r="AB9" s="536"/>
      <c r="AC9" s="536"/>
      <c r="AD9" s="536"/>
      <c r="AE9" s="536"/>
      <c r="AF9" s="536"/>
    </row>
    <row r="10" spans="1:48" ht="15.2" customHeight="1" thickTop="1" thickBot="1" x14ac:dyDescent="0.25">
      <c r="A10" s="537" t="s">
        <v>295</v>
      </c>
      <c r="B10" s="538"/>
      <c r="C10" s="538"/>
      <c r="D10" s="538"/>
      <c r="E10" s="538"/>
      <c r="F10" s="538"/>
      <c r="G10" s="538"/>
      <c r="H10" s="538"/>
      <c r="I10" s="538"/>
      <c r="J10" s="539"/>
      <c r="K10" s="535" t="s">
        <v>296</v>
      </c>
      <c r="L10" s="535"/>
      <c r="M10" s="535"/>
      <c r="N10" s="535"/>
      <c r="O10" s="535" t="s">
        <v>297</v>
      </c>
      <c r="P10" s="535"/>
      <c r="Q10" s="535"/>
      <c r="R10" s="535"/>
      <c r="S10" s="535"/>
      <c r="T10" s="535"/>
      <c r="U10" s="535" t="s">
        <v>298</v>
      </c>
      <c r="V10" s="535"/>
      <c r="W10" s="535"/>
      <c r="X10" s="535"/>
      <c r="Y10" s="535"/>
      <c r="Z10" s="535"/>
      <c r="AA10" s="536" t="s">
        <v>299</v>
      </c>
      <c r="AB10" s="536"/>
      <c r="AC10" s="536"/>
      <c r="AD10" s="536"/>
      <c r="AE10" s="536"/>
      <c r="AF10" s="536"/>
    </row>
    <row r="11" spans="1:48" ht="15.2" customHeight="1" thickTop="1" thickBot="1" x14ac:dyDescent="0.25">
      <c r="A11" s="537" t="s">
        <v>300</v>
      </c>
      <c r="B11" s="538"/>
      <c r="C11" s="538"/>
      <c r="D11" s="538"/>
      <c r="E11" s="538"/>
      <c r="F11" s="538"/>
      <c r="G11" s="538"/>
      <c r="H11" s="538"/>
      <c r="I11" s="538"/>
      <c r="J11" s="539"/>
      <c r="K11" s="535" t="s">
        <v>301</v>
      </c>
      <c r="L11" s="535"/>
      <c r="M11" s="535"/>
      <c r="N11" s="535"/>
      <c r="O11" s="535" t="s">
        <v>302</v>
      </c>
      <c r="P11" s="535"/>
      <c r="Q11" s="535"/>
      <c r="R11" s="535"/>
      <c r="S11" s="535"/>
      <c r="T11" s="535"/>
      <c r="U11" s="535" t="s">
        <v>303</v>
      </c>
      <c r="V11" s="535"/>
      <c r="W11" s="535"/>
      <c r="X11" s="535"/>
      <c r="Y11" s="535"/>
      <c r="Z11" s="535"/>
      <c r="AA11" s="536" t="s">
        <v>304</v>
      </c>
      <c r="AB11" s="536"/>
      <c r="AC11" s="536"/>
      <c r="AD11" s="536"/>
      <c r="AE11" s="536"/>
      <c r="AF11" s="536"/>
    </row>
    <row r="12" spans="1:48" ht="15.2" customHeight="1" thickTop="1" thickBot="1" x14ac:dyDescent="0.25">
      <c r="A12" s="537" t="s">
        <v>305</v>
      </c>
      <c r="B12" s="538"/>
      <c r="C12" s="538"/>
      <c r="D12" s="538"/>
      <c r="E12" s="538"/>
      <c r="F12" s="538"/>
      <c r="G12" s="538"/>
      <c r="H12" s="538"/>
      <c r="I12" s="538"/>
      <c r="J12" s="539"/>
      <c r="K12" s="535" t="s">
        <v>306</v>
      </c>
      <c r="L12" s="535"/>
      <c r="M12" s="535"/>
      <c r="N12" s="535"/>
      <c r="O12" s="535" t="s">
        <v>307</v>
      </c>
      <c r="P12" s="535"/>
      <c r="Q12" s="535"/>
      <c r="R12" s="535"/>
      <c r="S12" s="535"/>
      <c r="T12" s="535"/>
      <c r="U12" s="535" t="s">
        <v>307</v>
      </c>
      <c r="V12" s="535"/>
      <c r="W12" s="535"/>
      <c r="X12" s="535"/>
      <c r="Y12" s="535"/>
      <c r="Z12" s="535"/>
      <c r="AA12" s="536" t="s">
        <v>307</v>
      </c>
      <c r="AB12" s="536"/>
      <c r="AC12" s="536"/>
      <c r="AD12" s="536"/>
      <c r="AE12" s="536"/>
      <c r="AF12" s="536"/>
    </row>
    <row r="13" spans="1:48" ht="25.35" customHeight="1" thickTop="1" thickBot="1" x14ac:dyDescent="0.25">
      <c r="A13" s="537" t="s">
        <v>308</v>
      </c>
      <c r="B13" s="538"/>
      <c r="C13" s="538"/>
      <c r="D13" s="538"/>
      <c r="E13" s="538"/>
      <c r="F13" s="538"/>
      <c r="G13" s="538"/>
      <c r="H13" s="538"/>
      <c r="I13" s="538"/>
      <c r="J13" s="539"/>
      <c r="K13" s="535" t="s">
        <v>309</v>
      </c>
      <c r="L13" s="535"/>
      <c r="M13" s="535"/>
      <c r="N13" s="535"/>
      <c r="O13" s="535" t="s">
        <v>307</v>
      </c>
      <c r="P13" s="535"/>
      <c r="Q13" s="535"/>
      <c r="R13" s="535"/>
      <c r="S13" s="535"/>
      <c r="T13" s="535"/>
      <c r="U13" s="535" t="s">
        <v>307</v>
      </c>
      <c r="V13" s="535"/>
      <c r="W13" s="535"/>
      <c r="X13" s="535"/>
      <c r="Y13" s="535"/>
      <c r="Z13" s="535"/>
      <c r="AA13" s="536" t="s">
        <v>307</v>
      </c>
      <c r="AB13" s="536"/>
      <c r="AC13" s="536"/>
      <c r="AD13" s="536"/>
      <c r="AE13" s="536"/>
      <c r="AF13" s="536"/>
    </row>
    <row r="14" spans="1:48" ht="15.2" customHeight="1" thickTop="1" thickBot="1" x14ac:dyDescent="0.25">
      <c r="A14" s="537" t="s">
        <v>310</v>
      </c>
      <c r="B14" s="538"/>
      <c r="C14" s="538"/>
      <c r="D14" s="538"/>
      <c r="E14" s="538"/>
      <c r="F14" s="538"/>
      <c r="G14" s="538"/>
      <c r="H14" s="538"/>
      <c r="I14" s="538"/>
      <c r="J14" s="539"/>
      <c r="K14" s="535" t="s">
        <v>311</v>
      </c>
      <c r="L14" s="535"/>
      <c r="M14" s="535"/>
      <c r="N14" s="535"/>
      <c r="O14" s="535" t="s">
        <v>312</v>
      </c>
      <c r="P14" s="535"/>
      <c r="Q14" s="535"/>
      <c r="R14" s="535"/>
      <c r="S14" s="535"/>
      <c r="T14" s="535"/>
      <c r="U14" s="535" t="s">
        <v>313</v>
      </c>
      <c r="V14" s="535"/>
      <c r="W14" s="535"/>
      <c r="X14" s="535"/>
      <c r="Y14" s="535"/>
      <c r="Z14" s="535"/>
      <c r="AA14" s="536" t="s">
        <v>314</v>
      </c>
      <c r="AB14" s="536"/>
      <c r="AC14" s="536"/>
      <c r="AD14" s="536"/>
      <c r="AE14" s="536"/>
      <c r="AF14" s="536"/>
    </row>
    <row r="15" spans="1:48" ht="15.2" customHeight="1" thickTop="1" thickBot="1" x14ac:dyDescent="0.25">
      <c r="A15" s="537" t="s">
        <v>315</v>
      </c>
      <c r="B15" s="538"/>
      <c r="C15" s="538"/>
      <c r="D15" s="538"/>
      <c r="E15" s="538"/>
      <c r="F15" s="538"/>
      <c r="G15" s="538"/>
      <c r="H15" s="538"/>
      <c r="I15" s="538"/>
      <c r="J15" s="539"/>
      <c r="K15" s="535" t="s">
        <v>316</v>
      </c>
      <c r="L15" s="535"/>
      <c r="M15" s="535"/>
      <c r="N15" s="535"/>
      <c r="O15" s="535" t="s">
        <v>317</v>
      </c>
      <c r="P15" s="535"/>
      <c r="Q15" s="535"/>
      <c r="R15" s="535"/>
      <c r="S15" s="535"/>
      <c r="T15" s="535"/>
      <c r="U15" s="535" t="s">
        <v>318</v>
      </c>
      <c r="V15" s="535"/>
      <c r="W15" s="535"/>
      <c r="X15" s="535"/>
      <c r="Y15" s="535"/>
      <c r="Z15" s="535"/>
      <c r="AA15" s="536" t="s">
        <v>319</v>
      </c>
      <c r="AB15" s="536"/>
      <c r="AC15" s="536"/>
      <c r="AD15" s="536"/>
      <c r="AE15" s="536"/>
      <c r="AF15" s="536"/>
    </row>
    <row r="16" spans="1:48" ht="15.2" customHeight="1" thickTop="1" thickBot="1" x14ac:dyDescent="0.25">
      <c r="A16" s="537" t="s">
        <v>320</v>
      </c>
      <c r="B16" s="538"/>
      <c r="C16" s="538"/>
      <c r="D16" s="538"/>
      <c r="E16" s="538"/>
      <c r="F16" s="538"/>
      <c r="G16" s="538"/>
      <c r="H16" s="538"/>
      <c r="I16" s="538"/>
      <c r="J16" s="539"/>
      <c r="K16" s="535" t="s">
        <v>321</v>
      </c>
      <c r="L16" s="535"/>
      <c r="M16" s="535"/>
      <c r="N16" s="535"/>
      <c r="O16" s="535" t="s">
        <v>322</v>
      </c>
      <c r="P16" s="535"/>
      <c r="Q16" s="535"/>
      <c r="R16" s="535"/>
      <c r="S16" s="535"/>
      <c r="T16" s="535"/>
      <c r="U16" s="535" t="s">
        <v>323</v>
      </c>
      <c r="V16" s="535"/>
      <c r="W16" s="535"/>
      <c r="X16" s="535"/>
      <c r="Y16" s="535"/>
      <c r="Z16" s="535"/>
      <c r="AA16" s="536" t="s">
        <v>324</v>
      </c>
      <c r="AB16" s="536"/>
      <c r="AC16" s="536"/>
      <c r="AD16" s="536"/>
      <c r="AE16" s="536"/>
      <c r="AF16" s="536"/>
    </row>
    <row r="17" spans="1:32" ht="15.2" customHeight="1" thickTop="1" thickBot="1" x14ac:dyDescent="0.25">
      <c r="A17" s="537" t="s">
        <v>305</v>
      </c>
      <c r="B17" s="538"/>
      <c r="C17" s="538"/>
      <c r="D17" s="538"/>
      <c r="E17" s="538"/>
      <c r="F17" s="538"/>
      <c r="G17" s="538"/>
      <c r="H17" s="538"/>
      <c r="I17" s="538"/>
      <c r="J17" s="539"/>
      <c r="K17" s="535" t="s">
        <v>325</v>
      </c>
      <c r="L17" s="535"/>
      <c r="M17" s="535"/>
      <c r="N17" s="535"/>
      <c r="O17" s="535" t="s">
        <v>307</v>
      </c>
      <c r="P17" s="535"/>
      <c r="Q17" s="535"/>
      <c r="R17" s="535"/>
      <c r="S17" s="535"/>
      <c r="T17" s="535"/>
      <c r="U17" s="535" t="s">
        <v>307</v>
      </c>
      <c r="V17" s="535"/>
      <c r="W17" s="535"/>
      <c r="X17" s="535"/>
      <c r="Y17" s="535"/>
      <c r="Z17" s="535"/>
      <c r="AA17" s="536" t="s">
        <v>307</v>
      </c>
      <c r="AB17" s="536"/>
      <c r="AC17" s="536"/>
      <c r="AD17" s="536"/>
      <c r="AE17" s="536"/>
      <c r="AF17" s="536"/>
    </row>
    <row r="18" spans="1:32" ht="25.35" customHeight="1" thickTop="1" thickBot="1" x14ac:dyDescent="0.25">
      <c r="A18" s="537" t="s">
        <v>308</v>
      </c>
      <c r="B18" s="538"/>
      <c r="C18" s="538"/>
      <c r="D18" s="538"/>
      <c r="E18" s="538"/>
      <c r="F18" s="538"/>
      <c r="G18" s="538"/>
      <c r="H18" s="538"/>
      <c r="I18" s="538"/>
      <c r="J18" s="539"/>
      <c r="K18" s="535" t="s">
        <v>326</v>
      </c>
      <c r="L18" s="535"/>
      <c r="M18" s="535"/>
      <c r="N18" s="535"/>
      <c r="O18" s="535" t="s">
        <v>307</v>
      </c>
      <c r="P18" s="535"/>
      <c r="Q18" s="535"/>
      <c r="R18" s="535"/>
      <c r="S18" s="535"/>
      <c r="T18" s="535"/>
      <c r="U18" s="535" t="s">
        <v>307</v>
      </c>
      <c r="V18" s="535"/>
      <c r="W18" s="535"/>
      <c r="X18" s="535"/>
      <c r="Y18" s="535"/>
      <c r="Z18" s="535"/>
      <c r="AA18" s="536" t="s">
        <v>307</v>
      </c>
      <c r="AB18" s="536"/>
      <c r="AC18" s="536"/>
      <c r="AD18" s="536"/>
      <c r="AE18" s="536"/>
      <c r="AF18" s="536"/>
    </row>
    <row r="19" spans="1:32" ht="15.2" customHeight="1" thickTop="1" thickBot="1" x14ac:dyDescent="0.25">
      <c r="A19" s="537" t="s">
        <v>310</v>
      </c>
      <c r="B19" s="538"/>
      <c r="C19" s="538"/>
      <c r="D19" s="538"/>
      <c r="E19" s="538"/>
      <c r="F19" s="538"/>
      <c r="G19" s="538"/>
      <c r="H19" s="538"/>
      <c r="I19" s="538"/>
      <c r="J19" s="539"/>
      <c r="K19" s="535" t="s">
        <v>327</v>
      </c>
      <c r="L19" s="535"/>
      <c r="M19" s="535"/>
      <c r="N19" s="535"/>
      <c r="O19" s="535" t="s">
        <v>328</v>
      </c>
      <c r="P19" s="535"/>
      <c r="Q19" s="535"/>
      <c r="R19" s="535"/>
      <c r="S19" s="535"/>
      <c r="T19" s="535"/>
      <c r="U19" s="535" t="s">
        <v>329</v>
      </c>
      <c r="V19" s="535"/>
      <c r="W19" s="535"/>
      <c r="X19" s="535"/>
      <c r="Y19" s="535"/>
      <c r="Z19" s="535"/>
      <c r="AA19" s="536" t="s">
        <v>330</v>
      </c>
      <c r="AB19" s="536"/>
      <c r="AC19" s="536"/>
      <c r="AD19" s="536"/>
      <c r="AE19" s="536"/>
      <c r="AF19" s="536"/>
    </row>
    <row r="20" spans="1:32" ht="15.2" customHeight="1" thickTop="1" thickBot="1" x14ac:dyDescent="0.25">
      <c r="A20" s="537" t="s">
        <v>315</v>
      </c>
      <c r="B20" s="538"/>
      <c r="C20" s="538"/>
      <c r="D20" s="538"/>
      <c r="E20" s="538"/>
      <c r="F20" s="538"/>
      <c r="G20" s="538"/>
      <c r="H20" s="538"/>
      <c r="I20" s="538"/>
      <c r="J20" s="539"/>
      <c r="K20" s="535" t="s">
        <v>331</v>
      </c>
      <c r="L20" s="535"/>
      <c r="M20" s="535"/>
      <c r="N20" s="535"/>
      <c r="O20" s="535" t="s">
        <v>332</v>
      </c>
      <c r="P20" s="535"/>
      <c r="Q20" s="535"/>
      <c r="R20" s="535"/>
      <c r="S20" s="535"/>
      <c r="T20" s="535"/>
      <c r="U20" s="535" t="s">
        <v>333</v>
      </c>
      <c r="V20" s="535"/>
      <c r="W20" s="535"/>
      <c r="X20" s="535"/>
      <c r="Y20" s="535"/>
      <c r="Z20" s="535"/>
      <c r="AA20" s="536" t="s">
        <v>334</v>
      </c>
      <c r="AB20" s="536"/>
      <c r="AC20" s="536"/>
      <c r="AD20" s="536"/>
      <c r="AE20" s="536"/>
      <c r="AF20" s="536"/>
    </row>
    <row r="21" spans="1:32" ht="15.2" customHeight="1" thickTop="1" thickBot="1" x14ac:dyDescent="0.25">
      <c r="A21" s="537" t="s">
        <v>335</v>
      </c>
      <c r="B21" s="538"/>
      <c r="C21" s="538"/>
      <c r="D21" s="538"/>
      <c r="E21" s="538"/>
      <c r="F21" s="538"/>
      <c r="G21" s="538"/>
      <c r="H21" s="538"/>
      <c r="I21" s="538"/>
      <c r="J21" s="539"/>
      <c r="K21" s="535" t="s">
        <v>336</v>
      </c>
      <c r="L21" s="535"/>
      <c r="M21" s="535"/>
      <c r="N21" s="535"/>
      <c r="O21" s="535" t="s">
        <v>307</v>
      </c>
      <c r="P21" s="535"/>
      <c r="Q21" s="535"/>
      <c r="R21" s="535"/>
      <c r="S21" s="535"/>
      <c r="T21" s="535"/>
      <c r="U21" s="535" t="s">
        <v>307</v>
      </c>
      <c r="V21" s="535"/>
      <c r="W21" s="535"/>
      <c r="X21" s="535"/>
      <c r="Y21" s="535"/>
      <c r="Z21" s="535"/>
      <c r="AA21" s="536" t="s">
        <v>307</v>
      </c>
      <c r="AB21" s="536"/>
      <c r="AC21" s="536"/>
      <c r="AD21" s="536"/>
      <c r="AE21" s="536"/>
      <c r="AF21" s="536"/>
    </row>
    <row r="22" spans="1:32" ht="15.2" customHeight="1" thickTop="1" thickBot="1" x14ac:dyDescent="0.25">
      <c r="A22" s="537" t="s">
        <v>305</v>
      </c>
      <c r="B22" s="538"/>
      <c r="C22" s="538"/>
      <c r="D22" s="538"/>
      <c r="E22" s="538"/>
      <c r="F22" s="538"/>
      <c r="G22" s="538"/>
      <c r="H22" s="538"/>
      <c r="I22" s="538"/>
      <c r="J22" s="539"/>
      <c r="K22" s="535" t="s">
        <v>337</v>
      </c>
      <c r="L22" s="535"/>
      <c r="M22" s="535"/>
      <c r="N22" s="535"/>
      <c r="O22" s="535" t="s">
        <v>307</v>
      </c>
      <c r="P22" s="535"/>
      <c r="Q22" s="535"/>
      <c r="R22" s="535"/>
      <c r="S22" s="535"/>
      <c r="T22" s="535"/>
      <c r="U22" s="535" t="s">
        <v>307</v>
      </c>
      <c r="V22" s="535"/>
      <c r="W22" s="535"/>
      <c r="X22" s="535"/>
      <c r="Y22" s="535"/>
      <c r="Z22" s="535"/>
      <c r="AA22" s="536" t="s">
        <v>307</v>
      </c>
      <c r="AB22" s="536"/>
      <c r="AC22" s="536"/>
      <c r="AD22" s="536"/>
      <c r="AE22" s="536"/>
      <c r="AF22" s="536"/>
    </row>
    <row r="23" spans="1:32" ht="25.35" customHeight="1" thickTop="1" thickBot="1" x14ac:dyDescent="0.25">
      <c r="A23" s="537" t="s">
        <v>308</v>
      </c>
      <c r="B23" s="538"/>
      <c r="C23" s="538"/>
      <c r="D23" s="538"/>
      <c r="E23" s="538"/>
      <c r="F23" s="538"/>
      <c r="G23" s="538"/>
      <c r="H23" s="538"/>
      <c r="I23" s="538"/>
      <c r="J23" s="539"/>
      <c r="K23" s="535" t="s">
        <v>338</v>
      </c>
      <c r="L23" s="535"/>
      <c r="M23" s="535"/>
      <c r="N23" s="535"/>
      <c r="O23" s="535" t="s">
        <v>307</v>
      </c>
      <c r="P23" s="535"/>
      <c r="Q23" s="535"/>
      <c r="R23" s="535"/>
      <c r="S23" s="535"/>
      <c r="T23" s="535"/>
      <c r="U23" s="535" t="s">
        <v>307</v>
      </c>
      <c r="V23" s="535"/>
      <c r="W23" s="535"/>
      <c r="X23" s="535"/>
      <c r="Y23" s="535"/>
      <c r="Z23" s="535"/>
      <c r="AA23" s="536" t="s">
        <v>307</v>
      </c>
      <c r="AB23" s="536"/>
      <c r="AC23" s="536"/>
      <c r="AD23" s="536"/>
      <c r="AE23" s="536"/>
      <c r="AF23" s="536"/>
    </row>
    <row r="24" spans="1:32" ht="15.2" customHeight="1" thickTop="1" thickBot="1" x14ac:dyDescent="0.25">
      <c r="A24" s="537" t="s">
        <v>310</v>
      </c>
      <c r="B24" s="538"/>
      <c r="C24" s="538"/>
      <c r="D24" s="538"/>
      <c r="E24" s="538"/>
      <c r="F24" s="538"/>
      <c r="G24" s="538"/>
      <c r="H24" s="538"/>
      <c r="I24" s="538"/>
      <c r="J24" s="539"/>
      <c r="K24" s="535" t="s">
        <v>339</v>
      </c>
      <c r="L24" s="535"/>
      <c r="M24" s="535"/>
      <c r="N24" s="535"/>
      <c r="O24" s="535" t="s">
        <v>307</v>
      </c>
      <c r="P24" s="535"/>
      <c r="Q24" s="535"/>
      <c r="R24" s="535"/>
      <c r="S24" s="535"/>
      <c r="T24" s="535"/>
      <c r="U24" s="535" t="s">
        <v>307</v>
      </c>
      <c r="V24" s="535"/>
      <c r="W24" s="535"/>
      <c r="X24" s="535"/>
      <c r="Y24" s="535"/>
      <c r="Z24" s="535"/>
      <c r="AA24" s="536" t="s">
        <v>307</v>
      </c>
      <c r="AB24" s="536"/>
      <c r="AC24" s="536"/>
      <c r="AD24" s="536"/>
      <c r="AE24" s="536"/>
      <c r="AF24" s="536"/>
    </row>
    <row r="25" spans="1:32" ht="15.2" customHeight="1" thickTop="1" thickBot="1" x14ac:dyDescent="0.25">
      <c r="A25" s="537" t="s">
        <v>315</v>
      </c>
      <c r="B25" s="538"/>
      <c r="C25" s="538"/>
      <c r="D25" s="538"/>
      <c r="E25" s="538"/>
      <c r="F25" s="538"/>
      <c r="G25" s="538"/>
      <c r="H25" s="538"/>
      <c r="I25" s="538"/>
      <c r="J25" s="539"/>
      <c r="K25" s="535" t="s">
        <v>340</v>
      </c>
      <c r="L25" s="535"/>
      <c r="M25" s="535"/>
      <c r="N25" s="535"/>
      <c r="O25" s="535" t="s">
        <v>307</v>
      </c>
      <c r="P25" s="535"/>
      <c r="Q25" s="535"/>
      <c r="R25" s="535"/>
      <c r="S25" s="535"/>
      <c r="T25" s="535"/>
      <c r="U25" s="535" t="s">
        <v>307</v>
      </c>
      <c r="V25" s="535"/>
      <c r="W25" s="535"/>
      <c r="X25" s="535"/>
      <c r="Y25" s="535"/>
      <c r="Z25" s="535"/>
      <c r="AA25" s="536" t="s">
        <v>307</v>
      </c>
      <c r="AB25" s="536"/>
      <c r="AC25" s="536"/>
      <c r="AD25" s="536"/>
      <c r="AE25" s="536"/>
      <c r="AF25" s="536"/>
    </row>
    <row r="26" spans="1:32" ht="15.2" customHeight="1" thickTop="1" thickBot="1" x14ac:dyDescent="0.25">
      <c r="A26" s="537" t="s">
        <v>341</v>
      </c>
      <c r="B26" s="538"/>
      <c r="C26" s="538"/>
      <c r="D26" s="538"/>
      <c r="E26" s="538"/>
      <c r="F26" s="538"/>
      <c r="G26" s="538"/>
      <c r="H26" s="538"/>
      <c r="I26" s="538"/>
      <c r="J26" s="539"/>
      <c r="K26" s="535" t="s">
        <v>342</v>
      </c>
      <c r="L26" s="535"/>
      <c r="M26" s="535"/>
      <c r="N26" s="535"/>
      <c r="O26" s="535" t="s">
        <v>343</v>
      </c>
      <c r="P26" s="535"/>
      <c r="Q26" s="535"/>
      <c r="R26" s="535"/>
      <c r="S26" s="535"/>
      <c r="T26" s="535"/>
      <c r="U26" s="535" t="s">
        <v>344</v>
      </c>
      <c r="V26" s="535"/>
      <c r="W26" s="535"/>
      <c r="X26" s="535"/>
      <c r="Y26" s="535"/>
      <c r="Z26" s="535"/>
      <c r="AA26" s="536" t="s">
        <v>345</v>
      </c>
      <c r="AB26" s="536"/>
      <c r="AC26" s="536"/>
      <c r="AD26" s="536"/>
      <c r="AE26" s="536"/>
      <c r="AF26" s="536"/>
    </row>
    <row r="27" spans="1:32" ht="25.35" customHeight="1" thickTop="1" thickBot="1" x14ac:dyDescent="0.25">
      <c r="A27" s="537" t="s">
        <v>346</v>
      </c>
      <c r="B27" s="538"/>
      <c r="C27" s="538"/>
      <c r="D27" s="538"/>
      <c r="E27" s="538"/>
      <c r="F27" s="538"/>
      <c r="G27" s="538"/>
      <c r="H27" s="538"/>
      <c r="I27" s="538"/>
      <c r="J27" s="539"/>
      <c r="K27" s="535" t="s">
        <v>347</v>
      </c>
      <c r="L27" s="535"/>
      <c r="M27" s="535"/>
      <c r="N27" s="535"/>
      <c r="O27" s="535" t="s">
        <v>348</v>
      </c>
      <c r="P27" s="535"/>
      <c r="Q27" s="535"/>
      <c r="R27" s="535"/>
      <c r="S27" s="535"/>
      <c r="T27" s="535"/>
      <c r="U27" s="535" t="s">
        <v>349</v>
      </c>
      <c r="V27" s="535"/>
      <c r="W27" s="535"/>
      <c r="X27" s="535"/>
      <c r="Y27" s="535"/>
      <c r="Z27" s="535"/>
      <c r="AA27" s="536" t="s">
        <v>350</v>
      </c>
      <c r="AB27" s="536"/>
      <c r="AC27" s="536"/>
      <c r="AD27" s="536"/>
      <c r="AE27" s="536"/>
      <c r="AF27" s="536"/>
    </row>
    <row r="28" spans="1:32" ht="15.2" customHeight="1" thickTop="1" thickBot="1" x14ac:dyDescent="0.25">
      <c r="A28" s="537" t="s">
        <v>305</v>
      </c>
      <c r="B28" s="538"/>
      <c r="C28" s="538"/>
      <c r="D28" s="538"/>
      <c r="E28" s="538"/>
      <c r="F28" s="538"/>
      <c r="G28" s="538"/>
      <c r="H28" s="538"/>
      <c r="I28" s="538"/>
      <c r="J28" s="539"/>
      <c r="K28" s="535" t="s">
        <v>351</v>
      </c>
      <c r="L28" s="535"/>
      <c r="M28" s="535"/>
      <c r="N28" s="535"/>
      <c r="O28" s="535" t="s">
        <v>352</v>
      </c>
      <c r="P28" s="535"/>
      <c r="Q28" s="535"/>
      <c r="R28" s="535"/>
      <c r="S28" s="535"/>
      <c r="T28" s="535"/>
      <c r="U28" s="535" t="s">
        <v>353</v>
      </c>
      <c r="V28" s="535"/>
      <c r="W28" s="535"/>
      <c r="X28" s="535"/>
      <c r="Y28" s="535"/>
      <c r="Z28" s="535"/>
      <c r="AA28" s="536" t="s">
        <v>354</v>
      </c>
      <c r="AB28" s="536"/>
      <c r="AC28" s="536"/>
      <c r="AD28" s="536"/>
      <c r="AE28" s="536"/>
      <c r="AF28" s="536"/>
    </row>
    <row r="29" spans="1:32" ht="25.35" customHeight="1" thickTop="1" thickBot="1" x14ac:dyDescent="0.25">
      <c r="A29" s="537" t="s">
        <v>308</v>
      </c>
      <c r="B29" s="538"/>
      <c r="C29" s="538"/>
      <c r="D29" s="538"/>
      <c r="E29" s="538"/>
      <c r="F29" s="538"/>
      <c r="G29" s="538"/>
      <c r="H29" s="538"/>
      <c r="I29" s="538"/>
      <c r="J29" s="539"/>
      <c r="K29" s="535" t="s">
        <v>355</v>
      </c>
      <c r="L29" s="535"/>
      <c r="M29" s="535"/>
      <c r="N29" s="535"/>
      <c r="O29" s="535" t="s">
        <v>307</v>
      </c>
      <c r="P29" s="535"/>
      <c r="Q29" s="535"/>
      <c r="R29" s="535"/>
      <c r="S29" s="535"/>
      <c r="T29" s="535"/>
      <c r="U29" s="535" t="s">
        <v>307</v>
      </c>
      <c r="V29" s="535"/>
      <c r="W29" s="535"/>
      <c r="X29" s="535"/>
      <c r="Y29" s="535"/>
      <c r="Z29" s="535"/>
      <c r="AA29" s="536" t="s">
        <v>307</v>
      </c>
      <c r="AB29" s="536"/>
      <c r="AC29" s="536"/>
      <c r="AD29" s="536"/>
      <c r="AE29" s="536"/>
      <c r="AF29" s="536"/>
    </row>
    <row r="30" spans="1:32" ht="15.2" customHeight="1" thickTop="1" thickBot="1" x14ac:dyDescent="0.25">
      <c r="A30" s="537" t="s">
        <v>310</v>
      </c>
      <c r="B30" s="538"/>
      <c r="C30" s="538"/>
      <c r="D30" s="538"/>
      <c r="E30" s="538"/>
      <c r="F30" s="538"/>
      <c r="G30" s="538"/>
      <c r="H30" s="538"/>
      <c r="I30" s="538"/>
      <c r="J30" s="539"/>
      <c r="K30" s="535" t="s">
        <v>356</v>
      </c>
      <c r="L30" s="535"/>
      <c r="M30" s="535"/>
      <c r="N30" s="535"/>
      <c r="O30" s="535" t="s">
        <v>357</v>
      </c>
      <c r="P30" s="535"/>
      <c r="Q30" s="535"/>
      <c r="R30" s="535"/>
      <c r="S30" s="535"/>
      <c r="T30" s="535"/>
      <c r="U30" s="535" t="s">
        <v>358</v>
      </c>
      <c r="V30" s="535"/>
      <c r="W30" s="535"/>
      <c r="X30" s="535"/>
      <c r="Y30" s="535"/>
      <c r="Z30" s="535"/>
      <c r="AA30" s="536" t="s">
        <v>359</v>
      </c>
      <c r="AB30" s="536"/>
      <c r="AC30" s="536"/>
      <c r="AD30" s="536"/>
      <c r="AE30" s="536"/>
      <c r="AF30" s="536"/>
    </row>
    <row r="31" spans="1:32" ht="15.2" customHeight="1" thickTop="1" thickBot="1" x14ac:dyDescent="0.25">
      <c r="A31" s="537" t="s">
        <v>315</v>
      </c>
      <c r="B31" s="538"/>
      <c r="C31" s="538"/>
      <c r="D31" s="538"/>
      <c r="E31" s="538"/>
      <c r="F31" s="538"/>
      <c r="G31" s="538"/>
      <c r="H31" s="538"/>
      <c r="I31" s="538"/>
      <c r="J31" s="539"/>
      <c r="K31" s="535" t="s">
        <v>360</v>
      </c>
      <c r="L31" s="535"/>
      <c r="M31" s="535"/>
      <c r="N31" s="535"/>
      <c r="O31" s="535" t="s">
        <v>361</v>
      </c>
      <c r="P31" s="535"/>
      <c r="Q31" s="535"/>
      <c r="R31" s="535"/>
      <c r="S31" s="535"/>
      <c r="T31" s="535"/>
      <c r="U31" s="535" t="s">
        <v>362</v>
      </c>
      <c r="V31" s="535"/>
      <c r="W31" s="535"/>
      <c r="X31" s="535"/>
      <c r="Y31" s="535"/>
      <c r="Z31" s="535"/>
      <c r="AA31" s="536" t="s">
        <v>363</v>
      </c>
      <c r="AB31" s="536"/>
      <c r="AC31" s="536"/>
      <c r="AD31" s="536"/>
      <c r="AE31" s="536"/>
      <c r="AF31" s="536"/>
    </row>
    <row r="32" spans="1:32" ht="25.35" customHeight="1" thickTop="1" thickBot="1" x14ac:dyDescent="0.25">
      <c r="A32" s="537" t="s">
        <v>364</v>
      </c>
      <c r="B32" s="538"/>
      <c r="C32" s="538"/>
      <c r="D32" s="538"/>
      <c r="E32" s="538"/>
      <c r="F32" s="538"/>
      <c r="G32" s="538"/>
      <c r="H32" s="538"/>
      <c r="I32" s="538"/>
      <c r="J32" s="539"/>
      <c r="K32" s="535" t="s">
        <v>365</v>
      </c>
      <c r="L32" s="535"/>
      <c r="M32" s="535"/>
      <c r="N32" s="535"/>
      <c r="O32" s="535" t="s">
        <v>366</v>
      </c>
      <c r="P32" s="535"/>
      <c r="Q32" s="535"/>
      <c r="R32" s="535"/>
      <c r="S32" s="535"/>
      <c r="T32" s="535"/>
      <c r="U32" s="535" t="s">
        <v>367</v>
      </c>
      <c r="V32" s="535"/>
      <c r="W32" s="535"/>
      <c r="X32" s="535"/>
      <c r="Y32" s="535"/>
      <c r="Z32" s="535"/>
      <c r="AA32" s="536" t="s">
        <v>368</v>
      </c>
      <c r="AB32" s="536"/>
      <c r="AC32" s="536"/>
      <c r="AD32" s="536"/>
      <c r="AE32" s="536"/>
      <c r="AF32" s="536"/>
    </row>
    <row r="33" spans="1:32" ht="15.2" customHeight="1" thickTop="1" thickBot="1" x14ac:dyDescent="0.25">
      <c r="A33" s="537" t="s">
        <v>305</v>
      </c>
      <c r="B33" s="538"/>
      <c r="C33" s="538"/>
      <c r="D33" s="538"/>
      <c r="E33" s="538"/>
      <c r="F33" s="538"/>
      <c r="G33" s="538"/>
      <c r="H33" s="538"/>
      <c r="I33" s="538"/>
      <c r="J33" s="539"/>
      <c r="K33" s="535" t="s">
        <v>369</v>
      </c>
      <c r="L33" s="535"/>
      <c r="M33" s="535"/>
      <c r="N33" s="535"/>
      <c r="O33" s="535" t="s">
        <v>370</v>
      </c>
      <c r="P33" s="535"/>
      <c r="Q33" s="535"/>
      <c r="R33" s="535"/>
      <c r="S33" s="535"/>
      <c r="T33" s="535"/>
      <c r="U33" s="535" t="s">
        <v>370</v>
      </c>
      <c r="V33" s="535"/>
      <c r="W33" s="535"/>
      <c r="X33" s="535"/>
      <c r="Y33" s="535"/>
      <c r="Z33" s="535"/>
      <c r="AA33" s="536" t="s">
        <v>371</v>
      </c>
      <c r="AB33" s="536"/>
      <c r="AC33" s="536"/>
      <c r="AD33" s="536"/>
      <c r="AE33" s="536"/>
      <c r="AF33" s="536"/>
    </row>
    <row r="34" spans="1:32" ht="25.35" customHeight="1" thickTop="1" thickBot="1" x14ac:dyDescent="0.25">
      <c r="A34" s="537" t="s">
        <v>308</v>
      </c>
      <c r="B34" s="538"/>
      <c r="C34" s="538"/>
      <c r="D34" s="538"/>
      <c r="E34" s="538"/>
      <c r="F34" s="538"/>
      <c r="G34" s="538"/>
      <c r="H34" s="538"/>
      <c r="I34" s="538"/>
      <c r="J34" s="539"/>
      <c r="K34" s="535" t="s">
        <v>372</v>
      </c>
      <c r="L34" s="535"/>
      <c r="M34" s="535"/>
      <c r="N34" s="535"/>
      <c r="O34" s="535" t="s">
        <v>307</v>
      </c>
      <c r="P34" s="535"/>
      <c r="Q34" s="535"/>
      <c r="R34" s="535"/>
      <c r="S34" s="535"/>
      <c r="T34" s="535"/>
      <c r="U34" s="535" t="s">
        <v>307</v>
      </c>
      <c r="V34" s="535"/>
      <c r="W34" s="535"/>
      <c r="X34" s="535"/>
      <c r="Y34" s="535"/>
      <c r="Z34" s="535"/>
      <c r="AA34" s="536" t="s">
        <v>307</v>
      </c>
      <c r="AB34" s="536"/>
      <c r="AC34" s="536"/>
      <c r="AD34" s="536"/>
      <c r="AE34" s="536"/>
      <c r="AF34" s="536"/>
    </row>
    <row r="35" spans="1:32" ht="15.2" customHeight="1" thickTop="1" thickBot="1" x14ac:dyDescent="0.25">
      <c r="A35" s="537" t="s">
        <v>310</v>
      </c>
      <c r="B35" s="538"/>
      <c r="C35" s="538"/>
      <c r="D35" s="538"/>
      <c r="E35" s="538"/>
      <c r="F35" s="538"/>
      <c r="G35" s="538"/>
      <c r="H35" s="538"/>
      <c r="I35" s="538"/>
      <c r="J35" s="539"/>
      <c r="K35" s="535" t="s">
        <v>373</v>
      </c>
      <c r="L35" s="535"/>
      <c r="M35" s="535"/>
      <c r="N35" s="535"/>
      <c r="O35" s="535" t="s">
        <v>374</v>
      </c>
      <c r="P35" s="535"/>
      <c r="Q35" s="535"/>
      <c r="R35" s="535"/>
      <c r="S35" s="535"/>
      <c r="T35" s="535"/>
      <c r="U35" s="535" t="s">
        <v>375</v>
      </c>
      <c r="V35" s="535"/>
      <c r="W35" s="535"/>
      <c r="X35" s="535"/>
      <c r="Y35" s="535"/>
      <c r="Z35" s="535"/>
      <c r="AA35" s="536" t="s">
        <v>376</v>
      </c>
      <c r="AB35" s="536"/>
      <c r="AC35" s="536"/>
      <c r="AD35" s="536"/>
      <c r="AE35" s="536"/>
      <c r="AF35" s="536"/>
    </row>
    <row r="36" spans="1:32" ht="15.2" customHeight="1" thickTop="1" thickBot="1" x14ac:dyDescent="0.25">
      <c r="A36" s="537" t="s">
        <v>315</v>
      </c>
      <c r="B36" s="538"/>
      <c r="C36" s="538"/>
      <c r="D36" s="538"/>
      <c r="E36" s="538"/>
      <c r="F36" s="538"/>
      <c r="G36" s="538"/>
      <c r="H36" s="538"/>
      <c r="I36" s="538"/>
      <c r="J36" s="539"/>
      <c r="K36" s="535" t="s">
        <v>377</v>
      </c>
      <c r="L36" s="535"/>
      <c r="M36" s="535"/>
      <c r="N36" s="535"/>
      <c r="O36" s="535" t="s">
        <v>378</v>
      </c>
      <c r="P36" s="535"/>
      <c r="Q36" s="535"/>
      <c r="R36" s="535"/>
      <c r="S36" s="535"/>
      <c r="T36" s="535"/>
      <c r="U36" s="535" t="s">
        <v>379</v>
      </c>
      <c r="V36" s="535"/>
      <c r="W36" s="535"/>
      <c r="X36" s="535"/>
      <c r="Y36" s="535"/>
      <c r="Z36" s="535"/>
      <c r="AA36" s="536" t="s">
        <v>380</v>
      </c>
      <c r="AB36" s="536"/>
      <c r="AC36" s="536"/>
      <c r="AD36" s="536"/>
      <c r="AE36" s="536"/>
      <c r="AF36" s="536"/>
    </row>
    <row r="37" spans="1:32" ht="15.2" customHeight="1" thickTop="1" thickBot="1" x14ac:dyDescent="0.25">
      <c r="A37" s="537" t="s">
        <v>381</v>
      </c>
      <c r="B37" s="538"/>
      <c r="C37" s="538"/>
      <c r="D37" s="538"/>
      <c r="E37" s="538"/>
      <c r="F37" s="538"/>
      <c r="G37" s="538"/>
      <c r="H37" s="538"/>
      <c r="I37" s="538"/>
      <c r="J37" s="539"/>
      <c r="K37" s="535" t="s">
        <v>382</v>
      </c>
      <c r="L37" s="535"/>
      <c r="M37" s="535"/>
      <c r="N37" s="535"/>
      <c r="O37" s="535" t="s">
        <v>307</v>
      </c>
      <c r="P37" s="535"/>
      <c r="Q37" s="535"/>
      <c r="R37" s="535"/>
      <c r="S37" s="535"/>
      <c r="T37" s="535"/>
      <c r="U37" s="535" t="s">
        <v>307</v>
      </c>
      <c r="V37" s="535"/>
      <c r="W37" s="535"/>
      <c r="X37" s="535"/>
      <c r="Y37" s="535"/>
      <c r="Z37" s="535"/>
      <c r="AA37" s="536" t="s">
        <v>307</v>
      </c>
      <c r="AB37" s="536"/>
      <c r="AC37" s="536"/>
      <c r="AD37" s="536"/>
      <c r="AE37" s="536"/>
      <c r="AF37" s="536"/>
    </row>
    <row r="38" spans="1:32" ht="15.2" customHeight="1" thickTop="1" thickBot="1" x14ac:dyDescent="0.25">
      <c r="A38" s="537" t="s">
        <v>305</v>
      </c>
      <c r="B38" s="538"/>
      <c r="C38" s="538"/>
      <c r="D38" s="538"/>
      <c r="E38" s="538"/>
      <c r="F38" s="538"/>
      <c r="G38" s="538"/>
      <c r="H38" s="538"/>
      <c r="I38" s="538"/>
      <c r="J38" s="539"/>
      <c r="K38" s="535" t="s">
        <v>383</v>
      </c>
      <c r="L38" s="535"/>
      <c r="M38" s="535"/>
      <c r="N38" s="535"/>
      <c r="O38" s="535" t="s">
        <v>307</v>
      </c>
      <c r="P38" s="535"/>
      <c r="Q38" s="535"/>
      <c r="R38" s="535"/>
      <c r="S38" s="535"/>
      <c r="T38" s="535"/>
      <c r="U38" s="535" t="s">
        <v>307</v>
      </c>
      <c r="V38" s="535"/>
      <c r="W38" s="535"/>
      <c r="X38" s="535"/>
      <c r="Y38" s="535"/>
      <c r="Z38" s="535"/>
      <c r="AA38" s="536" t="s">
        <v>307</v>
      </c>
      <c r="AB38" s="536"/>
      <c r="AC38" s="536"/>
      <c r="AD38" s="536"/>
      <c r="AE38" s="536"/>
      <c r="AF38" s="536"/>
    </row>
    <row r="39" spans="1:32" ht="25.35" customHeight="1" thickTop="1" thickBot="1" x14ac:dyDescent="0.25">
      <c r="A39" s="537" t="s">
        <v>308</v>
      </c>
      <c r="B39" s="538"/>
      <c r="C39" s="538"/>
      <c r="D39" s="538"/>
      <c r="E39" s="538"/>
      <c r="F39" s="538"/>
      <c r="G39" s="538"/>
      <c r="H39" s="538"/>
      <c r="I39" s="538"/>
      <c r="J39" s="539"/>
      <c r="K39" s="535" t="s">
        <v>384</v>
      </c>
      <c r="L39" s="535"/>
      <c r="M39" s="535"/>
      <c r="N39" s="535"/>
      <c r="O39" s="535" t="s">
        <v>307</v>
      </c>
      <c r="P39" s="535"/>
      <c r="Q39" s="535"/>
      <c r="R39" s="535"/>
      <c r="S39" s="535"/>
      <c r="T39" s="535"/>
      <c r="U39" s="535" t="s">
        <v>307</v>
      </c>
      <c r="V39" s="535"/>
      <c r="W39" s="535"/>
      <c r="X39" s="535"/>
      <c r="Y39" s="535"/>
      <c r="Z39" s="535"/>
      <c r="AA39" s="536" t="s">
        <v>307</v>
      </c>
      <c r="AB39" s="536"/>
      <c r="AC39" s="536"/>
      <c r="AD39" s="536"/>
      <c r="AE39" s="536"/>
      <c r="AF39" s="536"/>
    </row>
    <row r="40" spans="1:32" ht="15.2" customHeight="1" thickTop="1" thickBot="1" x14ac:dyDescent="0.25">
      <c r="A40" s="537" t="s">
        <v>310</v>
      </c>
      <c r="B40" s="538"/>
      <c r="C40" s="538"/>
      <c r="D40" s="538"/>
      <c r="E40" s="538"/>
      <c r="F40" s="538"/>
      <c r="G40" s="538"/>
      <c r="H40" s="538"/>
      <c r="I40" s="538"/>
      <c r="J40" s="539"/>
      <c r="K40" s="535" t="s">
        <v>385</v>
      </c>
      <c r="L40" s="535"/>
      <c r="M40" s="535"/>
      <c r="N40" s="535"/>
      <c r="O40" s="535" t="s">
        <v>307</v>
      </c>
      <c r="P40" s="535"/>
      <c r="Q40" s="535"/>
      <c r="R40" s="535"/>
      <c r="S40" s="535"/>
      <c r="T40" s="535"/>
      <c r="U40" s="535" t="s">
        <v>307</v>
      </c>
      <c r="V40" s="535"/>
      <c r="W40" s="535"/>
      <c r="X40" s="535"/>
      <c r="Y40" s="535"/>
      <c r="Z40" s="535"/>
      <c r="AA40" s="536" t="s">
        <v>307</v>
      </c>
      <c r="AB40" s="536"/>
      <c r="AC40" s="536"/>
      <c r="AD40" s="536"/>
      <c r="AE40" s="536"/>
      <c r="AF40" s="536"/>
    </row>
    <row r="41" spans="1:32" ht="15.2" customHeight="1" thickTop="1" thickBot="1" x14ac:dyDescent="0.25">
      <c r="A41" s="537" t="s">
        <v>315</v>
      </c>
      <c r="B41" s="538"/>
      <c r="C41" s="538"/>
      <c r="D41" s="538"/>
      <c r="E41" s="538"/>
      <c r="F41" s="538"/>
      <c r="G41" s="538"/>
      <c r="H41" s="538"/>
      <c r="I41" s="538"/>
      <c r="J41" s="539"/>
      <c r="K41" s="535" t="s">
        <v>386</v>
      </c>
      <c r="L41" s="535"/>
      <c r="M41" s="535"/>
      <c r="N41" s="535"/>
      <c r="O41" s="535" t="s">
        <v>307</v>
      </c>
      <c r="P41" s="535"/>
      <c r="Q41" s="535"/>
      <c r="R41" s="535"/>
      <c r="S41" s="535"/>
      <c r="T41" s="535"/>
      <c r="U41" s="535" t="s">
        <v>307</v>
      </c>
      <c r="V41" s="535"/>
      <c r="W41" s="535"/>
      <c r="X41" s="535"/>
      <c r="Y41" s="535"/>
      <c r="Z41" s="535"/>
      <c r="AA41" s="536" t="s">
        <v>307</v>
      </c>
      <c r="AB41" s="536"/>
      <c r="AC41" s="536"/>
      <c r="AD41" s="536"/>
      <c r="AE41" s="536"/>
      <c r="AF41" s="536"/>
    </row>
    <row r="42" spans="1:32" ht="15.2" customHeight="1" thickTop="1" thickBot="1" x14ac:dyDescent="0.25">
      <c r="A42" s="537" t="s">
        <v>387</v>
      </c>
      <c r="B42" s="538"/>
      <c r="C42" s="538"/>
      <c r="D42" s="538"/>
      <c r="E42" s="538"/>
      <c r="F42" s="538"/>
      <c r="G42" s="538"/>
      <c r="H42" s="538"/>
      <c r="I42" s="538"/>
      <c r="J42" s="539"/>
      <c r="K42" s="535" t="s">
        <v>388</v>
      </c>
      <c r="L42" s="535"/>
      <c r="M42" s="535"/>
      <c r="N42" s="535"/>
      <c r="O42" s="535" t="s">
        <v>389</v>
      </c>
      <c r="P42" s="535"/>
      <c r="Q42" s="535"/>
      <c r="R42" s="535"/>
      <c r="S42" s="535"/>
      <c r="T42" s="535"/>
      <c r="U42" s="535" t="s">
        <v>390</v>
      </c>
      <c r="V42" s="535"/>
      <c r="W42" s="535"/>
      <c r="X42" s="535"/>
      <c r="Y42" s="535"/>
      <c r="Z42" s="535"/>
      <c r="AA42" s="536" t="s">
        <v>391</v>
      </c>
      <c r="AB42" s="536"/>
      <c r="AC42" s="536"/>
      <c r="AD42" s="536"/>
      <c r="AE42" s="536"/>
      <c r="AF42" s="536"/>
    </row>
    <row r="43" spans="1:32" ht="15.2" customHeight="1" thickTop="1" thickBot="1" x14ac:dyDescent="0.25">
      <c r="A43" s="537" t="s">
        <v>305</v>
      </c>
      <c r="B43" s="538"/>
      <c r="C43" s="538"/>
      <c r="D43" s="538"/>
      <c r="E43" s="538"/>
      <c r="F43" s="538"/>
      <c r="G43" s="538"/>
      <c r="H43" s="538"/>
      <c r="I43" s="538"/>
      <c r="J43" s="539"/>
      <c r="K43" s="535" t="s">
        <v>392</v>
      </c>
      <c r="L43" s="535"/>
      <c r="M43" s="535"/>
      <c r="N43" s="535"/>
      <c r="O43" s="535" t="s">
        <v>307</v>
      </c>
      <c r="P43" s="535"/>
      <c r="Q43" s="535"/>
      <c r="R43" s="535"/>
      <c r="S43" s="535"/>
      <c r="T43" s="535"/>
      <c r="U43" s="535" t="s">
        <v>307</v>
      </c>
      <c r="V43" s="535"/>
      <c r="W43" s="535"/>
      <c r="X43" s="535"/>
      <c r="Y43" s="535"/>
      <c r="Z43" s="535"/>
      <c r="AA43" s="536" t="s">
        <v>307</v>
      </c>
      <c r="AB43" s="536"/>
      <c r="AC43" s="536"/>
      <c r="AD43" s="536"/>
      <c r="AE43" s="536"/>
      <c r="AF43" s="536"/>
    </row>
    <row r="44" spans="1:32" ht="25.35" customHeight="1" thickTop="1" thickBot="1" x14ac:dyDescent="0.25">
      <c r="A44" s="537" t="s">
        <v>308</v>
      </c>
      <c r="B44" s="538"/>
      <c r="C44" s="538"/>
      <c r="D44" s="538"/>
      <c r="E44" s="538"/>
      <c r="F44" s="538"/>
      <c r="G44" s="538"/>
      <c r="H44" s="538"/>
      <c r="I44" s="538"/>
      <c r="J44" s="539"/>
      <c r="K44" s="535" t="s">
        <v>393</v>
      </c>
      <c r="L44" s="535"/>
      <c r="M44" s="535"/>
      <c r="N44" s="535"/>
      <c r="O44" s="535" t="s">
        <v>307</v>
      </c>
      <c r="P44" s="535"/>
      <c r="Q44" s="535"/>
      <c r="R44" s="535"/>
      <c r="S44" s="535"/>
      <c r="T44" s="535"/>
      <c r="U44" s="535" t="s">
        <v>307</v>
      </c>
      <c r="V44" s="535"/>
      <c r="W44" s="535"/>
      <c r="X44" s="535"/>
      <c r="Y44" s="535"/>
      <c r="Z44" s="535"/>
      <c r="AA44" s="536" t="s">
        <v>307</v>
      </c>
      <c r="AB44" s="536"/>
      <c r="AC44" s="536"/>
      <c r="AD44" s="536"/>
      <c r="AE44" s="536"/>
      <c r="AF44" s="536"/>
    </row>
    <row r="45" spans="1:32" ht="15.2" customHeight="1" thickTop="1" thickBot="1" x14ac:dyDescent="0.25">
      <c r="A45" s="537" t="s">
        <v>310</v>
      </c>
      <c r="B45" s="538"/>
      <c r="C45" s="538"/>
      <c r="D45" s="538"/>
      <c r="E45" s="538"/>
      <c r="F45" s="538"/>
      <c r="G45" s="538"/>
      <c r="H45" s="538"/>
      <c r="I45" s="538"/>
      <c r="J45" s="539"/>
      <c r="K45" s="535" t="s">
        <v>394</v>
      </c>
      <c r="L45" s="535"/>
      <c r="M45" s="535"/>
      <c r="N45" s="535"/>
      <c r="O45" s="535" t="s">
        <v>307</v>
      </c>
      <c r="P45" s="535"/>
      <c r="Q45" s="535"/>
      <c r="R45" s="535"/>
      <c r="S45" s="535"/>
      <c r="T45" s="535"/>
      <c r="U45" s="535" t="s">
        <v>307</v>
      </c>
      <c r="V45" s="535"/>
      <c r="W45" s="535"/>
      <c r="X45" s="535"/>
      <c r="Y45" s="535"/>
      <c r="Z45" s="535"/>
      <c r="AA45" s="536" t="s">
        <v>307</v>
      </c>
      <c r="AB45" s="536"/>
      <c r="AC45" s="536"/>
      <c r="AD45" s="536"/>
      <c r="AE45" s="536"/>
      <c r="AF45" s="536"/>
    </row>
    <row r="46" spans="1:32" ht="15.2" customHeight="1" thickTop="1" thickBot="1" x14ac:dyDescent="0.25">
      <c r="A46" s="537" t="s">
        <v>315</v>
      </c>
      <c r="B46" s="538"/>
      <c r="C46" s="538"/>
      <c r="D46" s="538"/>
      <c r="E46" s="538"/>
      <c r="F46" s="538"/>
      <c r="G46" s="538"/>
      <c r="H46" s="538"/>
      <c r="I46" s="538"/>
      <c r="J46" s="539"/>
      <c r="K46" s="535" t="s">
        <v>395</v>
      </c>
      <c r="L46" s="535"/>
      <c r="M46" s="535"/>
      <c r="N46" s="535"/>
      <c r="O46" s="535" t="s">
        <v>389</v>
      </c>
      <c r="P46" s="535"/>
      <c r="Q46" s="535"/>
      <c r="R46" s="535"/>
      <c r="S46" s="535"/>
      <c r="T46" s="535"/>
      <c r="U46" s="535" t="s">
        <v>390</v>
      </c>
      <c r="V46" s="535"/>
      <c r="W46" s="535"/>
      <c r="X46" s="535"/>
      <c r="Y46" s="535"/>
      <c r="Z46" s="535"/>
      <c r="AA46" s="536" t="s">
        <v>391</v>
      </c>
      <c r="AB46" s="536"/>
      <c r="AC46" s="536"/>
      <c r="AD46" s="536"/>
      <c r="AE46" s="536"/>
      <c r="AF46" s="536"/>
    </row>
    <row r="47" spans="1:32" ht="15.2" customHeight="1" thickTop="1" thickBot="1" x14ac:dyDescent="0.25">
      <c r="A47" s="537" t="s">
        <v>396</v>
      </c>
      <c r="B47" s="538"/>
      <c r="C47" s="538"/>
      <c r="D47" s="538"/>
      <c r="E47" s="538"/>
      <c r="F47" s="538"/>
      <c r="G47" s="538"/>
      <c r="H47" s="538"/>
      <c r="I47" s="538"/>
      <c r="J47" s="539"/>
      <c r="K47" s="535" t="s">
        <v>397</v>
      </c>
      <c r="L47" s="535"/>
      <c r="M47" s="535"/>
      <c r="N47" s="535"/>
      <c r="O47" s="535" t="s">
        <v>307</v>
      </c>
      <c r="P47" s="535"/>
      <c r="Q47" s="535"/>
      <c r="R47" s="535"/>
      <c r="S47" s="535"/>
      <c r="T47" s="535"/>
      <c r="U47" s="535" t="s">
        <v>307</v>
      </c>
      <c r="V47" s="535"/>
      <c r="W47" s="535"/>
      <c r="X47" s="535"/>
      <c r="Y47" s="535"/>
      <c r="Z47" s="535"/>
      <c r="AA47" s="536" t="s">
        <v>307</v>
      </c>
      <c r="AB47" s="536"/>
      <c r="AC47" s="536"/>
      <c r="AD47" s="536"/>
      <c r="AE47" s="536"/>
      <c r="AF47" s="536"/>
    </row>
    <row r="48" spans="1:32" ht="15.2" customHeight="1" thickTop="1" thickBot="1" x14ac:dyDescent="0.25">
      <c r="A48" s="537" t="s">
        <v>305</v>
      </c>
      <c r="B48" s="538"/>
      <c r="C48" s="538"/>
      <c r="D48" s="538"/>
      <c r="E48" s="538"/>
      <c r="F48" s="538"/>
      <c r="G48" s="538"/>
      <c r="H48" s="538"/>
      <c r="I48" s="538"/>
      <c r="J48" s="539"/>
      <c r="K48" s="535" t="s">
        <v>398</v>
      </c>
      <c r="L48" s="535"/>
      <c r="M48" s="535"/>
      <c r="N48" s="535"/>
      <c r="O48" s="535" t="s">
        <v>307</v>
      </c>
      <c r="P48" s="535"/>
      <c r="Q48" s="535"/>
      <c r="R48" s="535"/>
      <c r="S48" s="535"/>
      <c r="T48" s="535"/>
      <c r="U48" s="535" t="s">
        <v>307</v>
      </c>
      <c r="V48" s="535"/>
      <c r="W48" s="535"/>
      <c r="X48" s="535"/>
      <c r="Y48" s="535"/>
      <c r="Z48" s="535"/>
      <c r="AA48" s="536" t="s">
        <v>307</v>
      </c>
      <c r="AB48" s="536"/>
      <c r="AC48" s="536"/>
      <c r="AD48" s="536"/>
      <c r="AE48" s="536"/>
      <c r="AF48" s="536"/>
    </row>
    <row r="49" spans="1:32" ht="25.35" customHeight="1" thickTop="1" thickBot="1" x14ac:dyDescent="0.25">
      <c r="A49" s="537" t="s">
        <v>308</v>
      </c>
      <c r="B49" s="538"/>
      <c r="C49" s="538"/>
      <c r="D49" s="538"/>
      <c r="E49" s="538"/>
      <c r="F49" s="538"/>
      <c r="G49" s="538"/>
      <c r="H49" s="538"/>
      <c r="I49" s="538"/>
      <c r="J49" s="539"/>
      <c r="K49" s="535" t="s">
        <v>399</v>
      </c>
      <c r="L49" s="535"/>
      <c r="M49" s="535"/>
      <c r="N49" s="535"/>
      <c r="O49" s="535" t="s">
        <v>307</v>
      </c>
      <c r="P49" s="535"/>
      <c r="Q49" s="535"/>
      <c r="R49" s="535"/>
      <c r="S49" s="535"/>
      <c r="T49" s="535"/>
      <c r="U49" s="535" t="s">
        <v>307</v>
      </c>
      <c r="V49" s="535"/>
      <c r="W49" s="535"/>
      <c r="X49" s="535"/>
      <c r="Y49" s="535"/>
      <c r="Z49" s="535"/>
      <c r="AA49" s="536" t="s">
        <v>307</v>
      </c>
      <c r="AB49" s="536"/>
      <c r="AC49" s="536"/>
      <c r="AD49" s="536"/>
      <c r="AE49" s="536"/>
      <c r="AF49" s="536"/>
    </row>
    <row r="50" spans="1:32" ht="15.2" customHeight="1" thickTop="1" thickBot="1" x14ac:dyDescent="0.25">
      <c r="A50" s="537" t="s">
        <v>310</v>
      </c>
      <c r="B50" s="538"/>
      <c r="C50" s="538"/>
      <c r="D50" s="538"/>
      <c r="E50" s="538"/>
      <c r="F50" s="538"/>
      <c r="G50" s="538"/>
      <c r="H50" s="538"/>
      <c r="I50" s="538"/>
      <c r="J50" s="539"/>
      <c r="K50" s="535" t="s">
        <v>400</v>
      </c>
      <c r="L50" s="535"/>
      <c r="M50" s="535"/>
      <c r="N50" s="535"/>
      <c r="O50" s="535" t="s">
        <v>307</v>
      </c>
      <c r="P50" s="535"/>
      <c r="Q50" s="535"/>
      <c r="R50" s="535"/>
      <c r="S50" s="535"/>
      <c r="T50" s="535"/>
      <c r="U50" s="535" t="s">
        <v>307</v>
      </c>
      <c r="V50" s="535"/>
      <c r="W50" s="535"/>
      <c r="X50" s="535"/>
      <c r="Y50" s="535"/>
      <c r="Z50" s="535"/>
      <c r="AA50" s="536" t="s">
        <v>307</v>
      </c>
      <c r="AB50" s="536"/>
      <c r="AC50" s="536"/>
      <c r="AD50" s="536"/>
      <c r="AE50" s="536"/>
      <c r="AF50" s="536"/>
    </row>
    <row r="51" spans="1:32" ht="15.2" customHeight="1" thickTop="1" thickBot="1" x14ac:dyDescent="0.25">
      <c r="A51" s="537" t="s">
        <v>315</v>
      </c>
      <c r="B51" s="538"/>
      <c r="C51" s="538"/>
      <c r="D51" s="538"/>
      <c r="E51" s="538"/>
      <c r="F51" s="538"/>
      <c r="G51" s="538"/>
      <c r="H51" s="538"/>
      <c r="I51" s="538"/>
      <c r="J51" s="539"/>
      <c r="K51" s="535" t="s">
        <v>401</v>
      </c>
      <c r="L51" s="535"/>
      <c r="M51" s="535"/>
      <c r="N51" s="535"/>
      <c r="O51" s="535" t="s">
        <v>307</v>
      </c>
      <c r="P51" s="535"/>
      <c r="Q51" s="535"/>
      <c r="R51" s="535"/>
      <c r="S51" s="535"/>
      <c r="T51" s="535"/>
      <c r="U51" s="535" t="s">
        <v>307</v>
      </c>
      <c r="V51" s="535"/>
      <c r="W51" s="535"/>
      <c r="X51" s="535"/>
      <c r="Y51" s="535"/>
      <c r="Z51" s="535"/>
      <c r="AA51" s="536" t="s">
        <v>307</v>
      </c>
      <c r="AB51" s="536"/>
      <c r="AC51" s="536"/>
      <c r="AD51" s="536"/>
      <c r="AE51" s="536"/>
      <c r="AF51" s="536"/>
    </row>
    <row r="52" spans="1:32" ht="15.2" customHeight="1" thickTop="1" thickBot="1" x14ac:dyDescent="0.25">
      <c r="A52" s="537" t="s">
        <v>402</v>
      </c>
      <c r="B52" s="538"/>
      <c r="C52" s="538"/>
      <c r="D52" s="538"/>
      <c r="E52" s="538"/>
      <c r="F52" s="538"/>
      <c r="G52" s="538"/>
      <c r="H52" s="538"/>
      <c r="I52" s="538"/>
      <c r="J52" s="539"/>
      <c r="K52" s="535" t="s">
        <v>403</v>
      </c>
      <c r="L52" s="535"/>
      <c r="M52" s="535"/>
      <c r="N52" s="535"/>
      <c r="O52" s="535" t="s">
        <v>404</v>
      </c>
      <c r="P52" s="535"/>
      <c r="Q52" s="535"/>
      <c r="R52" s="535"/>
      <c r="S52" s="535"/>
      <c r="T52" s="535"/>
      <c r="U52" s="535" t="s">
        <v>404</v>
      </c>
      <c r="V52" s="535"/>
      <c r="W52" s="535"/>
      <c r="X52" s="535"/>
      <c r="Y52" s="535"/>
      <c r="Z52" s="535"/>
      <c r="AA52" s="536" t="s">
        <v>371</v>
      </c>
      <c r="AB52" s="536"/>
      <c r="AC52" s="536"/>
      <c r="AD52" s="536"/>
      <c r="AE52" s="536"/>
      <c r="AF52" s="536"/>
    </row>
    <row r="53" spans="1:32" ht="15.2" customHeight="1" thickTop="1" thickBot="1" x14ac:dyDescent="0.25">
      <c r="A53" s="537" t="s">
        <v>405</v>
      </c>
      <c r="B53" s="538"/>
      <c r="C53" s="538"/>
      <c r="D53" s="538"/>
      <c r="E53" s="538"/>
      <c r="F53" s="538"/>
      <c r="G53" s="538"/>
      <c r="H53" s="538"/>
      <c r="I53" s="538"/>
      <c r="J53" s="539"/>
      <c r="K53" s="535" t="s">
        <v>406</v>
      </c>
      <c r="L53" s="535"/>
      <c r="M53" s="535"/>
      <c r="N53" s="535"/>
      <c r="O53" s="535" t="s">
        <v>404</v>
      </c>
      <c r="P53" s="535"/>
      <c r="Q53" s="535"/>
      <c r="R53" s="535"/>
      <c r="S53" s="535"/>
      <c r="T53" s="535"/>
      <c r="U53" s="535" t="s">
        <v>404</v>
      </c>
      <c r="V53" s="535"/>
      <c r="W53" s="535"/>
      <c r="X53" s="535"/>
      <c r="Y53" s="535"/>
      <c r="Z53" s="535"/>
      <c r="AA53" s="536" t="s">
        <v>371</v>
      </c>
      <c r="AB53" s="536"/>
      <c r="AC53" s="536"/>
      <c r="AD53" s="536"/>
      <c r="AE53" s="536"/>
      <c r="AF53" s="536"/>
    </row>
    <row r="54" spans="1:32" ht="15.2" customHeight="1" thickTop="1" thickBot="1" x14ac:dyDescent="0.25">
      <c r="A54" s="537" t="s">
        <v>305</v>
      </c>
      <c r="B54" s="538"/>
      <c r="C54" s="538"/>
      <c r="D54" s="538"/>
      <c r="E54" s="538"/>
      <c r="F54" s="538"/>
      <c r="G54" s="538"/>
      <c r="H54" s="538"/>
      <c r="I54" s="538"/>
      <c r="J54" s="539"/>
      <c r="K54" s="535" t="s">
        <v>407</v>
      </c>
      <c r="L54" s="535"/>
      <c r="M54" s="535"/>
      <c r="N54" s="535"/>
      <c r="O54" s="535" t="s">
        <v>307</v>
      </c>
      <c r="P54" s="535"/>
      <c r="Q54" s="535"/>
      <c r="R54" s="535"/>
      <c r="S54" s="535"/>
      <c r="T54" s="535"/>
      <c r="U54" s="535" t="s">
        <v>307</v>
      </c>
      <c r="V54" s="535"/>
      <c r="W54" s="535"/>
      <c r="X54" s="535"/>
      <c r="Y54" s="535"/>
      <c r="Z54" s="535"/>
      <c r="AA54" s="536" t="s">
        <v>307</v>
      </c>
      <c r="AB54" s="536"/>
      <c r="AC54" s="536"/>
      <c r="AD54" s="536"/>
      <c r="AE54" s="536"/>
      <c r="AF54" s="536"/>
    </row>
    <row r="55" spans="1:32" ht="25.35" customHeight="1" thickTop="1" thickBot="1" x14ac:dyDescent="0.25">
      <c r="A55" s="537" t="s">
        <v>308</v>
      </c>
      <c r="B55" s="538"/>
      <c r="C55" s="538"/>
      <c r="D55" s="538"/>
      <c r="E55" s="538"/>
      <c r="F55" s="538"/>
      <c r="G55" s="538"/>
      <c r="H55" s="538"/>
      <c r="I55" s="538"/>
      <c r="J55" s="539"/>
      <c r="K55" s="535" t="s">
        <v>408</v>
      </c>
      <c r="L55" s="535"/>
      <c r="M55" s="535"/>
      <c r="N55" s="535"/>
      <c r="O55" s="535" t="s">
        <v>307</v>
      </c>
      <c r="P55" s="535"/>
      <c r="Q55" s="535"/>
      <c r="R55" s="535"/>
      <c r="S55" s="535"/>
      <c r="T55" s="535"/>
      <c r="U55" s="535" t="s">
        <v>307</v>
      </c>
      <c r="V55" s="535"/>
      <c r="W55" s="535"/>
      <c r="X55" s="535"/>
      <c r="Y55" s="535"/>
      <c r="Z55" s="535"/>
      <c r="AA55" s="536" t="s">
        <v>307</v>
      </c>
      <c r="AB55" s="536"/>
      <c r="AC55" s="536"/>
      <c r="AD55" s="536"/>
      <c r="AE55" s="536"/>
      <c r="AF55" s="536"/>
    </row>
    <row r="56" spans="1:32" ht="15.2" customHeight="1" thickTop="1" thickBot="1" x14ac:dyDescent="0.25">
      <c r="A56" s="537" t="s">
        <v>310</v>
      </c>
      <c r="B56" s="538"/>
      <c r="C56" s="538"/>
      <c r="D56" s="538"/>
      <c r="E56" s="538"/>
      <c r="F56" s="538"/>
      <c r="G56" s="538"/>
      <c r="H56" s="538"/>
      <c r="I56" s="538"/>
      <c r="J56" s="539"/>
      <c r="K56" s="535" t="s">
        <v>409</v>
      </c>
      <c r="L56" s="535"/>
      <c r="M56" s="535"/>
      <c r="N56" s="535"/>
      <c r="O56" s="535" t="s">
        <v>307</v>
      </c>
      <c r="P56" s="535"/>
      <c r="Q56" s="535"/>
      <c r="R56" s="535"/>
      <c r="S56" s="535"/>
      <c r="T56" s="535"/>
      <c r="U56" s="535" t="s">
        <v>307</v>
      </c>
      <c r="V56" s="535"/>
      <c r="W56" s="535"/>
      <c r="X56" s="535"/>
      <c r="Y56" s="535"/>
      <c r="Z56" s="535"/>
      <c r="AA56" s="536" t="s">
        <v>307</v>
      </c>
      <c r="AB56" s="536"/>
      <c r="AC56" s="536"/>
      <c r="AD56" s="536"/>
      <c r="AE56" s="536"/>
      <c r="AF56" s="536"/>
    </row>
    <row r="57" spans="1:32" ht="15.2" customHeight="1" thickTop="1" thickBot="1" x14ac:dyDescent="0.25">
      <c r="A57" s="537" t="s">
        <v>315</v>
      </c>
      <c r="B57" s="538"/>
      <c r="C57" s="538"/>
      <c r="D57" s="538"/>
      <c r="E57" s="538"/>
      <c r="F57" s="538"/>
      <c r="G57" s="538"/>
      <c r="H57" s="538"/>
      <c r="I57" s="538"/>
      <c r="J57" s="539"/>
      <c r="K57" s="535" t="s">
        <v>410</v>
      </c>
      <c r="L57" s="535"/>
      <c r="M57" s="535"/>
      <c r="N57" s="535"/>
      <c r="O57" s="535" t="s">
        <v>404</v>
      </c>
      <c r="P57" s="535"/>
      <c r="Q57" s="535"/>
      <c r="R57" s="535"/>
      <c r="S57" s="535"/>
      <c r="T57" s="535"/>
      <c r="U57" s="535" t="s">
        <v>404</v>
      </c>
      <c r="V57" s="535"/>
      <c r="W57" s="535"/>
      <c r="X57" s="535"/>
      <c r="Y57" s="535"/>
      <c r="Z57" s="535"/>
      <c r="AA57" s="536" t="s">
        <v>371</v>
      </c>
      <c r="AB57" s="536"/>
      <c r="AC57" s="536"/>
      <c r="AD57" s="536"/>
      <c r="AE57" s="536"/>
      <c r="AF57" s="536"/>
    </row>
    <row r="58" spans="1:32" ht="25.35" customHeight="1" thickTop="1" thickBot="1" x14ac:dyDescent="0.25">
      <c r="A58" s="537" t="s">
        <v>411</v>
      </c>
      <c r="B58" s="538"/>
      <c r="C58" s="538"/>
      <c r="D58" s="538"/>
      <c r="E58" s="538"/>
      <c r="F58" s="538"/>
      <c r="G58" s="538"/>
      <c r="H58" s="538"/>
      <c r="I58" s="538"/>
      <c r="J58" s="539"/>
      <c r="K58" s="535" t="s">
        <v>412</v>
      </c>
      <c r="L58" s="535"/>
      <c r="M58" s="535"/>
      <c r="N58" s="535"/>
      <c r="O58" s="535" t="s">
        <v>307</v>
      </c>
      <c r="P58" s="535"/>
      <c r="Q58" s="535"/>
      <c r="R58" s="535"/>
      <c r="S58" s="535"/>
      <c r="T58" s="535"/>
      <c r="U58" s="535" t="s">
        <v>307</v>
      </c>
      <c r="V58" s="535"/>
      <c r="W58" s="535"/>
      <c r="X58" s="535"/>
      <c r="Y58" s="535"/>
      <c r="Z58" s="535"/>
      <c r="AA58" s="536" t="s">
        <v>307</v>
      </c>
      <c r="AB58" s="536"/>
      <c r="AC58" s="536"/>
      <c r="AD58" s="536"/>
      <c r="AE58" s="536"/>
      <c r="AF58" s="536"/>
    </row>
    <row r="59" spans="1:32" ht="15.2" customHeight="1" thickTop="1" thickBot="1" x14ac:dyDescent="0.25">
      <c r="A59" s="537" t="s">
        <v>305</v>
      </c>
      <c r="B59" s="538"/>
      <c r="C59" s="538"/>
      <c r="D59" s="538"/>
      <c r="E59" s="538"/>
      <c r="F59" s="538"/>
      <c r="G59" s="538"/>
      <c r="H59" s="538"/>
      <c r="I59" s="538"/>
      <c r="J59" s="539"/>
      <c r="K59" s="535" t="s">
        <v>413</v>
      </c>
      <c r="L59" s="535"/>
      <c r="M59" s="535"/>
      <c r="N59" s="535"/>
      <c r="O59" s="535" t="s">
        <v>307</v>
      </c>
      <c r="P59" s="535"/>
      <c r="Q59" s="535"/>
      <c r="R59" s="535"/>
      <c r="S59" s="535"/>
      <c r="T59" s="535"/>
      <c r="U59" s="535" t="s">
        <v>307</v>
      </c>
      <c r="V59" s="535"/>
      <c r="W59" s="535"/>
      <c r="X59" s="535"/>
      <c r="Y59" s="535"/>
      <c r="Z59" s="535"/>
      <c r="AA59" s="536" t="s">
        <v>307</v>
      </c>
      <c r="AB59" s="536"/>
      <c r="AC59" s="536"/>
      <c r="AD59" s="536"/>
      <c r="AE59" s="536"/>
      <c r="AF59" s="536"/>
    </row>
    <row r="60" spans="1:32" ht="25.35" customHeight="1" thickTop="1" thickBot="1" x14ac:dyDescent="0.25">
      <c r="A60" s="537" t="s">
        <v>308</v>
      </c>
      <c r="B60" s="538"/>
      <c r="C60" s="538"/>
      <c r="D60" s="538"/>
      <c r="E60" s="538"/>
      <c r="F60" s="538"/>
      <c r="G60" s="538"/>
      <c r="H60" s="538"/>
      <c r="I60" s="538"/>
      <c r="J60" s="539"/>
      <c r="K60" s="535" t="s">
        <v>414</v>
      </c>
      <c r="L60" s="535"/>
      <c r="M60" s="535"/>
      <c r="N60" s="535"/>
      <c r="O60" s="535" t="s">
        <v>307</v>
      </c>
      <c r="P60" s="535"/>
      <c r="Q60" s="535"/>
      <c r="R60" s="535"/>
      <c r="S60" s="535"/>
      <c r="T60" s="535"/>
      <c r="U60" s="535" t="s">
        <v>307</v>
      </c>
      <c r="V60" s="535"/>
      <c r="W60" s="535"/>
      <c r="X60" s="535"/>
      <c r="Y60" s="535"/>
      <c r="Z60" s="535"/>
      <c r="AA60" s="536" t="s">
        <v>307</v>
      </c>
      <c r="AB60" s="536"/>
      <c r="AC60" s="536"/>
      <c r="AD60" s="536"/>
      <c r="AE60" s="536"/>
      <c r="AF60" s="536"/>
    </row>
    <row r="61" spans="1:32" ht="15.2" customHeight="1" thickTop="1" thickBot="1" x14ac:dyDescent="0.25">
      <c r="A61" s="537" t="s">
        <v>310</v>
      </c>
      <c r="B61" s="538"/>
      <c r="C61" s="538"/>
      <c r="D61" s="538"/>
      <c r="E61" s="538"/>
      <c r="F61" s="538"/>
      <c r="G61" s="538"/>
      <c r="H61" s="538"/>
      <c r="I61" s="538"/>
      <c r="J61" s="539"/>
      <c r="K61" s="535" t="s">
        <v>415</v>
      </c>
      <c r="L61" s="535"/>
      <c r="M61" s="535"/>
      <c r="N61" s="535"/>
      <c r="O61" s="535" t="s">
        <v>307</v>
      </c>
      <c r="P61" s="535"/>
      <c r="Q61" s="535"/>
      <c r="R61" s="535"/>
      <c r="S61" s="535"/>
      <c r="T61" s="535"/>
      <c r="U61" s="535" t="s">
        <v>307</v>
      </c>
      <c r="V61" s="535"/>
      <c r="W61" s="535"/>
      <c r="X61" s="535"/>
      <c r="Y61" s="535"/>
      <c r="Z61" s="535"/>
      <c r="AA61" s="536" t="s">
        <v>307</v>
      </c>
      <c r="AB61" s="536"/>
      <c r="AC61" s="536"/>
      <c r="AD61" s="536"/>
      <c r="AE61" s="536"/>
      <c r="AF61" s="536"/>
    </row>
    <row r="62" spans="1:32" ht="15.2" customHeight="1" thickTop="1" thickBot="1" x14ac:dyDescent="0.25">
      <c r="A62" s="537" t="s">
        <v>315</v>
      </c>
      <c r="B62" s="538"/>
      <c r="C62" s="538"/>
      <c r="D62" s="538"/>
      <c r="E62" s="538"/>
      <c r="F62" s="538"/>
      <c r="G62" s="538"/>
      <c r="H62" s="538"/>
      <c r="I62" s="538"/>
      <c r="J62" s="539"/>
      <c r="K62" s="535" t="s">
        <v>416</v>
      </c>
      <c r="L62" s="535"/>
      <c r="M62" s="535"/>
      <c r="N62" s="535"/>
      <c r="O62" s="535" t="s">
        <v>307</v>
      </c>
      <c r="P62" s="535"/>
      <c r="Q62" s="535"/>
      <c r="R62" s="535"/>
      <c r="S62" s="535"/>
      <c r="T62" s="535"/>
      <c r="U62" s="535" t="s">
        <v>307</v>
      </c>
      <c r="V62" s="535"/>
      <c r="W62" s="535"/>
      <c r="X62" s="535"/>
      <c r="Y62" s="535"/>
      <c r="Z62" s="535"/>
      <c r="AA62" s="536" t="s">
        <v>307</v>
      </c>
      <c r="AB62" s="536"/>
      <c r="AC62" s="536"/>
      <c r="AD62" s="536"/>
      <c r="AE62" s="536"/>
      <c r="AF62" s="536"/>
    </row>
    <row r="63" spans="1:32" ht="25.35" customHeight="1" thickTop="1" thickBot="1" x14ac:dyDescent="0.25">
      <c r="A63" s="537" t="s">
        <v>417</v>
      </c>
      <c r="B63" s="538"/>
      <c r="C63" s="538"/>
      <c r="D63" s="538"/>
      <c r="E63" s="538"/>
      <c r="F63" s="538"/>
      <c r="G63" s="538"/>
      <c r="H63" s="538"/>
      <c r="I63" s="538"/>
      <c r="J63" s="539"/>
      <c r="K63" s="535" t="s">
        <v>418</v>
      </c>
      <c r="L63" s="535"/>
      <c r="M63" s="535"/>
      <c r="N63" s="535"/>
      <c r="O63" s="535" t="s">
        <v>307</v>
      </c>
      <c r="P63" s="535"/>
      <c r="Q63" s="535"/>
      <c r="R63" s="535"/>
      <c r="S63" s="535"/>
      <c r="T63" s="535"/>
      <c r="U63" s="535" t="s">
        <v>307</v>
      </c>
      <c r="V63" s="535"/>
      <c r="W63" s="535"/>
      <c r="X63" s="535"/>
      <c r="Y63" s="535"/>
      <c r="Z63" s="535"/>
      <c r="AA63" s="536" t="s">
        <v>307</v>
      </c>
      <c r="AB63" s="536"/>
      <c r="AC63" s="536"/>
      <c r="AD63" s="536"/>
      <c r="AE63" s="536"/>
      <c r="AF63" s="536"/>
    </row>
    <row r="64" spans="1:32" ht="15.2" customHeight="1" thickTop="1" thickBot="1" x14ac:dyDescent="0.25">
      <c r="A64" s="537" t="s">
        <v>305</v>
      </c>
      <c r="B64" s="538"/>
      <c r="C64" s="538"/>
      <c r="D64" s="538"/>
      <c r="E64" s="538"/>
      <c r="F64" s="538"/>
      <c r="G64" s="538"/>
      <c r="H64" s="538"/>
      <c r="I64" s="538"/>
      <c r="J64" s="539"/>
      <c r="K64" s="535" t="s">
        <v>419</v>
      </c>
      <c r="L64" s="535"/>
      <c r="M64" s="535"/>
      <c r="N64" s="535"/>
      <c r="O64" s="535" t="s">
        <v>307</v>
      </c>
      <c r="P64" s="535"/>
      <c r="Q64" s="535"/>
      <c r="R64" s="535"/>
      <c r="S64" s="535"/>
      <c r="T64" s="535"/>
      <c r="U64" s="535" t="s">
        <v>307</v>
      </c>
      <c r="V64" s="535"/>
      <c r="W64" s="535"/>
      <c r="X64" s="535"/>
      <c r="Y64" s="535"/>
      <c r="Z64" s="535"/>
      <c r="AA64" s="536" t="s">
        <v>307</v>
      </c>
      <c r="AB64" s="536"/>
      <c r="AC64" s="536"/>
      <c r="AD64" s="536"/>
      <c r="AE64" s="536"/>
      <c r="AF64" s="536"/>
    </row>
    <row r="65" spans="1:32" ht="25.35" customHeight="1" thickTop="1" thickBot="1" x14ac:dyDescent="0.25">
      <c r="A65" s="537" t="s">
        <v>308</v>
      </c>
      <c r="B65" s="538"/>
      <c r="C65" s="538"/>
      <c r="D65" s="538"/>
      <c r="E65" s="538"/>
      <c r="F65" s="538"/>
      <c r="G65" s="538"/>
      <c r="H65" s="538"/>
      <c r="I65" s="538"/>
      <c r="J65" s="539"/>
      <c r="K65" s="535" t="s">
        <v>420</v>
      </c>
      <c r="L65" s="535"/>
      <c r="M65" s="535"/>
      <c r="N65" s="535"/>
      <c r="O65" s="535" t="s">
        <v>307</v>
      </c>
      <c r="P65" s="535"/>
      <c r="Q65" s="535"/>
      <c r="R65" s="535"/>
      <c r="S65" s="535"/>
      <c r="T65" s="535"/>
      <c r="U65" s="535" t="s">
        <v>307</v>
      </c>
      <c r="V65" s="535"/>
      <c r="W65" s="535"/>
      <c r="X65" s="535"/>
      <c r="Y65" s="535"/>
      <c r="Z65" s="535"/>
      <c r="AA65" s="536" t="s">
        <v>307</v>
      </c>
      <c r="AB65" s="536"/>
      <c r="AC65" s="536"/>
      <c r="AD65" s="536"/>
      <c r="AE65" s="536"/>
      <c r="AF65" s="536"/>
    </row>
    <row r="66" spans="1:32" ht="15.2" customHeight="1" thickTop="1" thickBot="1" x14ac:dyDescent="0.25">
      <c r="A66" s="537" t="s">
        <v>310</v>
      </c>
      <c r="B66" s="538"/>
      <c r="C66" s="538"/>
      <c r="D66" s="538"/>
      <c r="E66" s="538"/>
      <c r="F66" s="538"/>
      <c r="G66" s="538"/>
      <c r="H66" s="538"/>
      <c r="I66" s="538"/>
      <c r="J66" s="539"/>
      <c r="K66" s="535" t="s">
        <v>421</v>
      </c>
      <c r="L66" s="535"/>
      <c r="M66" s="535"/>
      <c r="N66" s="535"/>
      <c r="O66" s="535" t="s">
        <v>307</v>
      </c>
      <c r="P66" s="535"/>
      <c r="Q66" s="535"/>
      <c r="R66" s="535"/>
      <c r="S66" s="535"/>
      <c r="T66" s="535"/>
      <c r="U66" s="535" t="s">
        <v>307</v>
      </c>
      <c r="V66" s="535"/>
      <c r="W66" s="535"/>
      <c r="X66" s="535"/>
      <c r="Y66" s="535"/>
      <c r="Z66" s="535"/>
      <c r="AA66" s="536" t="s">
        <v>307</v>
      </c>
      <c r="AB66" s="536"/>
      <c r="AC66" s="536"/>
      <c r="AD66" s="536"/>
      <c r="AE66" s="536"/>
      <c r="AF66" s="536"/>
    </row>
    <row r="67" spans="1:32" ht="15.2" customHeight="1" thickTop="1" thickBot="1" x14ac:dyDescent="0.25">
      <c r="A67" s="537" t="s">
        <v>315</v>
      </c>
      <c r="B67" s="538"/>
      <c r="C67" s="538"/>
      <c r="D67" s="538"/>
      <c r="E67" s="538"/>
      <c r="F67" s="538"/>
      <c r="G67" s="538"/>
      <c r="H67" s="538"/>
      <c r="I67" s="538"/>
      <c r="J67" s="539"/>
      <c r="K67" s="535" t="s">
        <v>422</v>
      </c>
      <c r="L67" s="535"/>
      <c r="M67" s="535"/>
      <c r="N67" s="535"/>
      <c r="O67" s="535" t="s">
        <v>307</v>
      </c>
      <c r="P67" s="535"/>
      <c r="Q67" s="535"/>
      <c r="R67" s="535"/>
      <c r="S67" s="535"/>
      <c r="T67" s="535"/>
      <c r="U67" s="535" t="s">
        <v>307</v>
      </c>
      <c r="V67" s="535"/>
      <c r="W67" s="535"/>
      <c r="X67" s="535"/>
      <c r="Y67" s="535"/>
      <c r="Z67" s="535"/>
      <c r="AA67" s="536" t="s">
        <v>307</v>
      </c>
      <c r="AB67" s="536"/>
      <c r="AC67" s="536"/>
      <c r="AD67" s="536"/>
      <c r="AE67" s="536"/>
      <c r="AF67" s="536"/>
    </row>
    <row r="68" spans="1:32" ht="25.35" customHeight="1" thickTop="1" thickBot="1" x14ac:dyDescent="0.25">
      <c r="A68" s="537" t="s">
        <v>423</v>
      </c>
      <c r="B68" s="538"/>
      <c r="C68" s="538"/>
      <c r="D68" s="538"/>
      <c r="E68" s="538"/>
      <c r="F68" s="538"/>
      <c r="G68" s="538"/>
      <c r="H68" s="538"/>
      <c r="I68" s="538"/>
      <c r="J68" s="539"/>
      <c r="K68" s="535" t="s">
        <v>424</v>
      </c>
      <c r="L68" s="535"/>
      <c r="M68" s="535"/>
      <c r="N68" s="535"/>
      <c r="O68" s="535" t="s">
        <v>307</v>
      </c>
      <c r="P68" s="535"/>
      <c r="Q68" s="535"/>
      <c r="R68" s="535"/>
      <c r="S68" s="535"/>
      <c r="T68" s="535"/>
      <c r="U68" s="535" t="s">
        <v>307</v>
      </c>
      <c r="V68" s="535"/>
      <c r="W68" s="535"/>
      <c r="X68" s="535"/>
      <c r="Y68" s="535"/>
      <c r="Z68" s="535"/>
      <c r="AA68" s="536" t="s">
        <v>307</v>
      </c>
      <c r="AB68" s="536"/>
      <c r="AC68" s="536"/>
      <c r="AD68" s="536"/>
      <c r="AE68" s="536"/>
      <c r="AF68" s="536"/>
    </row>
    <row r="69" spans="1:32" ht="25.35" customHeight="1" thickTop="1" thickBot="1" x14ac:dyDescent="0.25">
      <c r="A69" s="537" t="s">
        <v>425</v>
      </c>
      <c r="B69" s="538"/>
      <c r="C69" s="538"/>
      <c r="D69" s="538"/>
      <c r="E69" s="538"/>
      <c r="F69" s="538"/>
      <c r="G69" s="538"/>
      <c r="H69" s="538"/>
      <c r="I69" s="538"/>
      <c r="J69" s="539"/>
      <c r="K69" s="535" t="s">
        <v>426</v>
      </c>
      <c r="L69" s="535"/>
      <c r="M69" s="535"/>
      <c r="N69" s="535"/>
      <c r="O69" s="535" t="s">
        <v>307</v>
      </c>
      <c r="P69" s="535"/>
      <c r="Q69" s="535"/>
      <c r="R69" s="535"/>
      <c r="S69" s="535"/>
      <c r="T69" s="535"/>
      <c r="U69" s="535" t="s">
        <v>307</v>
      </c>
      <c r="V69" s="535"/>
      <c r="W69" s="535"/>
      <c r="X69" s="535"/>
      <c r="Y69" s="535"/>
      <c r="Z69" s="535"/>
      <c r="AA69" s="536" t="s">
        <v>307</v>
      </c>
      <c r="AB69" s="536"/>
      <c r="AC69" s="536"/>
      <c r="AD69" s="536"/>
      <c r="AE69" s="536"/>
      <c r="AF69" s="536"/>
    </row>
    <row r="70" spans="1:32" ht="15.2" customHeight="1" thickTop="1" thickBot="1" x14ac:dyDescent="0.25">
      <c r="A70" s="537" t="s">
        <v>305</v>
      </c>
      <c r="B70" s="538"/>
      <c r="C70" s="538"/>
      <c r="D70" s="538"/>
      <c r="E70" s="538"/>
      <c r="F70" s="538"/>
      <c r="G70" s="538"/>
      <c r="H70" s="538"/>
      <c r="I70" s="538"/>
      <c r="J70" s="539"/>
      <c r="K70" s="535" t="s">
        <v>427</v>
      </c>
      <c r="L70" s="535"/>
      <c r="M70" s="535"/>
      <c r="N70" s="535"/>
      <c r="O70" s="535" t="s">
        <v>307</v>
      </c>
      <c r="P70" s="535"/>
      <c r="Q70" s="535"/>
      <c r="R70" s="535"/>
      <c r="S70" s="535"/>
      <c r="T70" s="535"/>
      <c r="U70" s="535" t="s">
        <v>307</v>
      </c>
      <c r="V70" s="535"/>
      <c r="W70" s="535"/>
      <c r="X70" s="535"/>
      <c r="Y70" s="535"/>
      <c r="Z70" s="535"/>
      <c r="AA70" s="536" t="s">
        <v>307</v>
      </c>
      <c r="AB70" s="536"/>
      <c r="AC70" s="536"/>
      <c r="AD70" s="536"/>
      <c r="AE70" s="536"/>
      <c r="AF70" s="536"/>
    </row>
    <row r="71" spans="1:32" ht="25.35" customHeight="1" thickTop="1" thickBot="1" x14ac:dyDescent="0.25">
      <c r="A71" s="537" t="s">
        <v>308</v>
      </c>
      <c r="B71" s="538"/>
      <c r="C71" s="538"/>
      <c r="D71" s="538"/>
      <c r="E71" s="538"/>
      <c r="F71" s="538"/>
      <c r="G71" s="538"/>
      <c r="H71" s="538"/>
      <c r="I71" s="538"/>
      <c r="J71" s="539"/>
      <c r="K71" s="535" t="s">
        <v>428</v>
      </c>
      <c r="L71" s="535"/>
      <c r="M71" s="535"/>
      <c r="N71" s="535"/>
      <c r="O71" s="535" t="s">
        <v>307</v>
      </c>
      <c r="P71" s="535"/>
      <c r="Q71" s="535"/>
      <c r="R71" s="535"/>
      <c r="S71" s="535"/>
      <c r="T71" s="535"/>
      <c r="U71" s="535" t="s">
        <v>307</v>
      </c>
      <c r="V71" s="535"/>
      <c r="W71" s="535"/>
      <c r="X71" s="535"/>
      <c r="Y71" s="535"/>
      <c r="Z71" s="535"/>
      <c r="AA71" s="536" t="s">
        <v>307</v>
      </c>
      <c r="AB71" s="536"/>
      <c r="AC71" s="536"/>
      <c r="AD71" s="536"/>
      <c r="AE71" s="536"/>
      <c r="AF71" s="536"/>
    </row>
    <row r="72" spans="1:32" ht="15.2" customHeight="1" thickTop="1" thickBot="1" x14ac:dyDescent="0.25">
      <c r="A72" s="537" t="s">
        <v>310</v>
      </c>
      <c r="B72" s="538"/>
      <c r="C72" s="538"/>
      <c r="D72" s="538"/>
      <c r="E72" s="538"/>
      <c r="F72" s="538"/>
      <c r="G72" s="538"/>
      <c r="H72" s="538"/>
      <c r="I72" s="538"/>
      <c r="J72" s="539"/>
      <c r="K72" s="535" t="s">
        <v>429</v>
      </c>
      <c r="L72" s="535"/>
      <c r="M72" s="535"/>
      <c r="N72" s="535"/>
      <c r="O72" s="535" t="s">
        <v>307</v>
      </c>
      <c r="P72" s="535"/>
      <c r="Q72" s="535"/>
      <c r="R72" s="535"/>
      <c r="S72" s="535"/>
      <c r="T72" s="535"/>
      <c r="U72" s="535" t="s">
        <v>307</v>
      </c>
      <c r="V72" s="535"/>
      <c r="W72" s="535"/>
      <c r="X72" s="535"/>
      <c r="Y72" s="535"/>
      <c r="Z72" s="535"/>
      <c r="AA72" s="536" t="s">
        <v>307</v>
      </c>
      <c r="AB72" s="536"/>
      <c r="AC72" s="536"/>
      <c r="AD72" s="536"/>
      <c r="AE72" s="536"/>
      <c r="AF72" s="536"/>
    </row>
    <row r="73" spans="1:32" ht="15.2" customHeight="1" thickTop="1" thickBot="1" x14ac:dyDescent="0.25">
      <c r="A73" s="537" t="s">
        <v>315</v>
      </c>
      <c r="B73" s="538"/>
      <c r="C73" s="538"/>
      <c r="D73" s="538"/>
      <c r="E73" s="538"/>
      <c r="F73" s="538"/>
      <c r="G73" s="538"/>
      <c r="H73" s="538"/>
      <c r="I73" s="538"/>
      <c r="J73" s="539"/>
      <c r="K73" s="535" t="s">
        <v>430</v>
      </c>
      <c r="L73" s="535"/>
      <c r="M73" s="535"/>
      <c r="N73" s="535"/>
      <c r="O73" s="535" t="s">
        <v>307</v>
      </c>
      <c r="P73" s="535"/>
      <c r="Q73" s="535"/>
      <c r="R73" s="535"/>
      <c r="S73" s="535"/>
      <c r="T73" s="535"/>
      <c r="U73" s="535" t="s">
        <v>307</v>
      </c>
      <c r="V73" s="535"/>
      <c r="W73" s="535"/>
      <c r="X73" s="535"/>
      <c r="Y73" s="535"/>
      <c r="Z73" s="535"/>
      <c r="AA73" s="536" t="s">
        <v>307</v>
      </c>
      <c r="AB73" s="536"/>
      <c r="AC73" s="536"/>
      <c r="AD73" s="536"/>
      <c r="AE73" s="536"/>
      <c r="AF73" s="536"/>
    </row>
    <row r="74" spans="1:32" ht="25.35" customHeight="1" thickTop="1" thickBot="1" x14ac:dyDescent="0.25">
      <c r="A74" s="537" t="s">
        <v>431</v>
      </c>
      <c r="B74" s="538"/>
      <c r="C74" s="538"/>
      <c r="D74" s="538"/>
      <c r="E74" s="538"/>
      <c r="F74" s="538"/>
      <c r="G74" s="538"/>
      <c r="H74" s="538"/>
      <c r="I74" s="538"/>
      <c r="J74" s="539"/>
      <c r="K74" s="535" t="s">
        <v>432</v>
      </c>
      <c r="L74" s="535"/>
      <c r="M74" s="535"/>
      <c r="N74" s="535"/>
      <c r="O74" s="535" t="s">
        <v>307</v>
      </c>
      <c r="P74" s="535"/>
      <c r="Q74" s="535"/>
      <c r="R74" s="535"/>
      <c r="S74" s="535"/>
      <c r="T74" s="535"/>
      <c r="U74" s="535" t="s">
        <v>307</v>
      </c>
      <c r="V74" s="535"/>
      <c r="W74" s="535"/>
      <c r="X74" s="535"/>
      <c r="Y74" s="535"/>
      <c r="Z74" s="535"/>
      <c r="AA74" s="536" t="s">
        <v>307</v>
      </c>
      <c r="AB74" s="536"/>
      <c r="AC74" s="536"/>
      <c r="AD74" s="536"/>
      <c r="AE74" s="536"/>
      <c r="AF74" s="536"/>
    </row>
    <row r="75" spans="1:32" ht="15.2" customHeight="1" thickTop="1" thickBot="1" x14ac:dyDescent="0.25">
      <c r="A75" s="537" t="s">
        <v>305</v>
      </c>
      <c r="B75" s="538"/>
      <c r="C75" s="538"/>
      <c r="D75" s="538"/>
      <c r="E75" s="538"/>
      <c r="F75" s="538"/>
      <c r="G75" s="538"/>
      <c r="H75" s="538"/>
      <c r="I75" s="538"/>
      <c r="J75" s="539"/>
      <c r="K75" s="535" t="s">
        <v>433</v>
      </c>
      <c r="L75" s="535"/>
      <c r="M75" s="535"/>
      <c r="N75" s="535"/>
      <c r="O75" s="535" t="s">
        <v>307</v>
      </c>
      <c r="P75" s="535"/>
      <c r="Q75" s="535"/>
      <c r="R75" s="535"/>
      <c r="S75" s="535"/>
      <c r="T75" s="535"/>
      <c r="U75" s="535" t="s">
        <v>307</v>
      </c>
      <c r="V75" s="535"/>
      <c r="W75" s="535"/>
      <c r="X75" s="535"/>
      <c r="Y75" s="535"/>
      <c r="Z75" s="535"/>
      <c r="AA75" s="536" t="s">
        <v>307</v>
      </c>
      <c r="AB75" s="536"/>
      <c r="AC75" s="536"/>
      <c r="AD75" s="536"/>
      <c r="AE75" s="536"/>
      <c r="AF75" s="536"/>
    </row>
    <row r="76" spans="1:32" ht="25.35" customHeight="1" thickTop="1" thickBot="1" x14ac:dyDescent="0.25">
      <c r="A76" s="537" t="s">
        <v>308</v>
      </c>
      <c r="B76" s="538"/>
      <c r="C76" s="538"/>
      <c r="D76" s="538"/>
      <c r="E76" s="538"/>
      <c r="F76" s="538"/>
      <c r="G76" s="538"/>
      <c r="H76" s="538"/>
      <c r="I76" s="538"/>
      <c r="J76" s="539"/>
      <c r="K76" s="535" t="s">
        <v>434</v>
      </c>
      <c r="L76" s="535"/>
      <c r="M76" s="535"/>
      <c r="N76" s="535"/>
      <c r="O76" s="535" t="s">
        <v>307</v>
      </c>
      <c r="P76" s="535"/>
      <c r="Q76" s="535"/>
      <c r="R76" s="535"/>
      <c r="S76" s="535"/>
      <c r="T76" s="535"/>
      <c r="U76" s="535" t="s">
        <v>307</v>
      </c>
      <c r="V76" s="535"/>
      <c r="W76" s="535"/>
      <c r="X76" s="535"/>
      <c r="Y76" s="535"/>
      <c r="Z76" s="535"/>
      <c r="AA76" s="536" t="s">
        <v>307</v>
      </c>
      <c r="AB76" s="536"/>
      <c r="AC76" s="536"/>
      <c r="AD76" s="536"/>
      <c r="AE76" s="536"/>
      <c r="AF76" s="536"/>
    </row>
    <row r="77" spans="1:32" ht="15.2" customHeight="1" thickTop="1" thickBot="1" x14ac:dyDescent="0.25">
      <c r="A77" s="537" t="s">
        <v>310</v>
      </c>
      <c r="B77" s="538"/>
      <c r="C77" s="538"/>
      <c r="D77" s="538"/>
      <c r="E77" s="538"/>
      <c r="F77" s="538"/>
      <c r="G77" s="538"/>
      <c r="H77" s="538"/>
      <c r="I77" s="538"/>
      <c r="J77" s="539"/>
      <c r="K77" s="535" t="s">
        <v>435</v>
      </c>
      <c r="L77" s="535"/>
      <c r="M77" s="535"/>
      <c r="N77" s="535"/>
      <c r="O77" s="535" t="s">
        <v>307</v>
      </c>
      <c r="P77" s="535"/>
      <c r="Q77" s="535"/>
      <c r="R77" s="535"/>
      <c r="S77" s="535"/>
      <c r="T77" s="535"/>
      <c r="U77" s="535" t="s">
        <v>307</v>
      </c>
      <c r="V77" s="535"/>
      <c r="W77" s="535"/>
      <c r="X77" s="535"/>
      <c r="Y77" s="535"/>
      <c r="Z77" s="535"/>
      <c r="AA77" s="536" t="s">
        <v>307</v>
      </c>
      <c r="AB77" s="536"/>
      <c r="AC77" s="536"/>
      <c r="AD77" s="536"/>
      <c r="AE77" s="536"/>
      <c r="AF77" s="536"/>
    </row>
    <row r="78" spans="1:32" ht="15.2" customHeight="1" thickTop="1" thickBot="1" x14ac:dyDescent="0.25">
      <c r="A78" s="537" t="s">
        <v>315</v>
      </c>
      <c r="B78" s="538"/>
      <c r="C78" s="538"/>
      <c r="D78" s="538"/>
      <c r="E78" s="538"/>
      <c r="F78" s="538"/>
      <c r="G78" s="538"/>
      <c r="H78" s="538"/>
      <c r="I78" s="538"/>
      <c r="J78" s="539"/>
      <c r="K78" s="535" t="s">
        <v>436</v>
      </c>
      <c r="L78" s="535"/>
      <c r="M78" s="535"/>
      <c r="N78" s="535"/>
      <c r="O78" s="535" t="s">
        <v>307</v>
      </c>
      <c r="P78" s="535"/>
      <c r="Q78" s="535"/>
      <c r="R78" s="535"/>
      <c r="S78" s="535"/>
      <c r="T78" s="535"/>
      <c r="U78" s="535" t="s">
        <v>307</v>
      </c>
      <c r="V78" s="535"/>
      <c r="W78" s="535"/>
      <c r="X78" s="535"/>
      <c r="Y78" s="535"/>
      <c r="Z78" s="535"/>
      <c r="AA78" s="536" t="s">
        <v>307</v>
      </c>
      <c r="AB78" s="536"/>
      <c r="AC78" s="536"/>
      <c r="AD78" s="536"/>
      <c r="AE78" s="536"/>
      <c r="AF78" s="536"/>
    </row>
    <row r="79" spans="1:32" ht="25.35" customHeight="1" thickTop="1" thickBot="1" x14ac:dyDescent="0.25">
      <c r="A79" s="537" t="s">
        <v>437</v>
      </c>
      <c r="B79" s="538"/>
      <c r="C79" s="538"/>
      <c r="D79" s="538"/>
      <c r="E79" s="538"/>
      <c r="F79" s="538"/>
      <c r="G79" s="538"/>
      <c r="H79" s="538"/>
      <c r="I79" s="538"/>
      <c r="J79" s="539"/>
      <c r="K79" s="535" t="s">
        <v>438</v>
      </c>
      <c r="L79" s="535"/>
      <c r="M79" s="535"/>
      <c r="N79" s="535"/>
      <c r="O79" s="535" t="s">
        <v>307</v>
      </c>
      <c r="P79" s="535"/>
      <c r="Q79" s="535"/>
      <c r="R79" s="535"/>
      <c r="S79" s="535"/>
      <c r="T79" s="535"/>
      <c r="U79" s="535" t="s">
        <v>307</v>
      </c>
      <c r="V79" s="535"/>
      <c r="W79" s="535"/>
      <c r="X79" s="535"/>
      <c r="Y79" s="535"/>
      <c r="Z79" s="535"/>
      <c r="AA79" s="536" t="s">
        <v>307</v>
      </c>
      <c r="AB79" s="536"/>
      <c r="AC79" s="536"/>
      <c r="AD79" s="536"/>
      <c r="AE79" s="536"/>
      <c r="AF79" s="536"/>
    </row>
    <row r="80" spans="1:32" ht="15.2" customHeight="1" thickTop="1" thickBot="1" x14ac:dyDescent="0.25">
      <c r="A80" s="537" t="s">
        <v>439</v>
      </c>
      <c r="B80" s="538"/>
      <c r="C80" s="538"/>
      <c r="D80" s="538"/>
      <c r="E80" s="538"/>
      <c r="F80" s="538"/>
      <c r="G80" s="538"/>
      <c r="H80" s="538"/>
      <c r="I80" s="538"/>
      <c r="J80" s="539"/>
      <c r="K80" s="535" t="s">
        <v>440</v>
      </c>
      <c r="L80" s="535"/>
      <c r="M80" s="535"/>
      <c r="N80" s="535"/>
      <c r="O80" s="535" t="s">
        <v>307</v>
      </c>
      <c r="P80" s="535"/>
      <c r="Q80" s="535"/>
      <c r="R80" s="535"/>
      <c r="S80" s="535"/>
      <c r="T80" s="535"/>
      <c r="U80" s="535" t="s">
        <v>307</v>
      </c>
      <c r="V80" s="535"/>
      <c r="W80" s="535"/>
      <c r="X80" s="535"/>
      <c r="Y80" s="535"/>
      <c r="Z80" s="535"/>
      <c r="AA80" s="536" t="s">
        <v>307</v>
      </c>
      <c r="AB80" s="536"/>
      <c r="AC80" s="536"/>
      <c r="AD80" s="536"/>
      <c r="AE80" s="536"/>
      <c r="AF80" s="536"/>
    </row>
    <row r="81" spans="1:32" ht="15.2" customHeight="1" thickTop="1" thickBot="1" x14ac:dyDescent="0.25">
      <c r="A81" s="537" t="s">
        <v>441</v>
      </c>
      <c r="B81" s="538"/>
      <c r="C81" s="538"/>
      <c r="D81" s="538"/>
      <c r="E81" s="538"/>
      <c r="F81" s="538"/>
      <c r="G81" s="538"/>
      <c r="H81" s="538"/>
      <c r="I81" s="538"/>
      <c r="J81" s="539"/>
      <c r="K81" s="535" t="s">
        <v>442</v>
      </c>
      <c r="L81" s="535"/>
      <c r="M81" s="535"/>
      <c r="N81" s="535"/>
      <c r="O81" s="535" t="s">
        <v>307</v>
      </c>
      <c r="P81" s="535"/>
      <c r="Q81" s="535"/>
      <c r="R81" s="535"/>
      <c r="S81" s="535"/>
      <c r="T81" s="535"/>
      <c r="U81" s="535" t="s">
        <v>307</v>
      </c>
      <c r="V81" s="535"/>
      <c r="W81" s="535"/>
      <c r="X81" s="535"/>
      <c r="Y81" s="535"/>
      <c r="Z81" s="535"/>
      <c r="AA81" s="536" t="s">
        <v>307</v>
      </c>
      <c r="AB81" s="536"/>
      <c r="AC81" s="536"/>
      <c r="AD81" s="536"/>
      <c r="AE81" s="536"/>
      <c r="AF81" s="536"/>
    </row>
    <row r="82" spans="1:32" ht="15.2" customHeight="1" thickTop="1" thickBot="1" x14ac:dyDescent="0.25">
      <c r="A82" s="537" t="s">
        <v>443</v>
      </c>
      <c r="B82" s="538"/>
      <c r="C82" s="538"/>
      <c r="D82" s="538"/>
      <c r="E82" s="538"/>
      <c r="F82" s="538"/>
      <c r="G82" s="538"/>
      <c r="H82" s="538"/>
      <c r="I82" s="538"/>
      <c r="J82" s="539"/>
      <c r="K82" s="535" t="s">
        <v>444</v>
      </c>
      <c r="L82" s="535"/>
      <c r="M82" s="535"/>
      <c r="N82" s="535"/>
      <c r="O82" s="535" t="s">
        <v>445</v>
      </c>
      <c r="P82" s="535"/>
      <c r="Q82" s="535"/>
      <c r="R82" s="535"/>
      <c r="S82" s="535"/>
      <c r="T82" s="535"/>
      <c r="U82" s="535" t="s">
        <v>446</v>
      </c>
      <c r="V82" s="535"/>
      <c r="W82" s="535"/>
      <c r="X82" s="535"/>
      <c r="Y82" s="535"/>
      <c r="Z82" s="535"/>
      <c r="AA82" s="536" t="s">
        <v>447</v>
      </c>
      <c r="AB82" s="536"/>
      <c r="AC82" s="536"/>
      <c r="AD82" s="536"/>
      <c r="AE82" s="536"/>
      <c r="AF82" s="536"/>
    </row>
    <row r="83" spans="1:32" ht="15.2" customHeight="1" thickTop="1" thickBot="1" x14ac:dyDescent="0.25">
      <c r="A83" s="537" t="s">
        <v>448</v>
      </c>
      <c r="B83" s="538"/>
      <c r="C83" s="538"/>
      <c r="D83" s="538"/>
      <c r="E83" s="538"/>
      <c r="F83" s="538"/>
      <c r="G83" s="538"/>
      <c r="H83" s="538"/>
      <c r="I83" s="538"/>
      <c r="J83" s="539"/>
      <c r="K83" s="535" t="s">
        <v>449</v>
      </c>
      <c r="L83" s="535"/>
      <c r="M83" s="535"/>
      <c r="N83" s="535"/>
      <c r="O83" s="535" t="s">
        <v>307</v>
      </c>
      <c r="P83" s="535"/>
      <c r="Q83" s="535"/>
      <c r="R83" s="535"/>
      <c r="S83" s="535"/>
      <c r="T83" s="535"/>
      <c r="U83" s="535" t="s">
        <v>307</v>
      </c>
      <c r="V83" s="535"/>
      <c r="W83" s="535"/>
      <c r="X83" s="535"/>
      <c r="Y83" s="535"/>
      <c r="Z83" s="535"/>
      <c r="AA83" s="536" t="s">
        <v>307</v>
      </c>
      <c r="AB83" s="536"/>
      <c r="AC83" s="536"/>
      <c r="AD83" s="536"/>
      <c r="AE83" s="536"/>
      <c r="AF83" s="536"/>
    </row>
    <row r="84" spans="1:32" ht="15.2" customHeight="1" thickTop="1" thickBot="1" x14ac:dyDescent="0.25">
      <c r="A84" s="537" t="s">
        <v>450</v>
      </c>
      <c r="B84" s="538"/>
      <c r="C84" s="538"/>
      <c r="D84" s="538"/>
      <c r="E84" s="538"/>
      <c r="F84" s="538"/>
      <c r="G84" s="538"/>
      <c r="H84" s="538"/>
      <c r="I84" s="538"/>
      <c r="J84" s="539"/>
      <c r="K84" s="535" t="s">
        <v>451</v>
      </c>
      <c r="L84" s="535"/>
      <c r="M84" s="535"/>
      <c r="N84" s="535"/>
      <c r="O84" s="535" t="s">
        <v>307</v>
      </c>
      <c r="P84" s="535"/>
      <c r="Q84" s="535"/>
      <c r="R84" s="535"/>
      <c r="S84" s="535"/>
      <c r="T84" s="535"/>
      <c r="U84" s="535" t="s">
        <v>307</v>
      </c>
      <c r="V84" s="535"/>
      <c r="W84" s="535"/>
      <c r="X84" s="535"/>
      <c r="Y84" s="535"/>
      <c r="Z84" s="535"/>
      <c r="AA84" s="536" t="s">
        <v>307</v>
      </c>
      <c r="AB84" s="536"/>
      <c r="AC84" s="536"/>
      <c r="AD84" s="536"/>
      <c r="AE84" s="536"/>
      <c r="AF84" s="536"/>
    </row>
    <row r="85" spans="1:32" ht="15.2" customHeight="1" thickTop="1" thickBot="1" x14ac:dyDescent="0.25">
      <c r="A85" s="537" t="s">
        <v>452</v>
      </c>
      <c r="B85" s="538"/>
      <c r="C85" s="538"/>
      <c r="D85" s="538"/>
      <c r="E85" s="538"/>
      <c r="F85" s="538"/>
      <c r="G85" s="538"/>
      <c r="H85" s="538"/>
      <c r="I85" s="538"/>
      <c r="J85" s="539"/>
      <c r="K85" s="535" t="s">
        <v>453</v>
      </c>
      <c r="L85" s="535"/>
      <c r="M85" s="535"/>
      <c r="N85" s="535"/>
      <c r="O85" s="535" t="s">
        <v>445</v>
      </c>
      <c r="P85" s="535"/>
      <c r="Q85" s="535"/>
      <c r="R85" s="535"/>
      <c r="S85" s="535"/>
      <c r="T85" s="535"/>
      <c r="U85" s="535" t="s">
        <v>446</v>
      </c>
      <c r="V85" s="535"/>
      <c r="W85" s="535"/>
      <c r="X85" s="535"/>
      <c r="Y85" s="535"/>
      <c r="Z85" s="535"/>
      <c r="AA85" s="536" t="s">
        <v>447</v>
      </c>
      <c r="AB85" s="536"/>
      <c r="AC85" s="536"/>
      <c r="AD85" s="536"/>
      <c r="AE85" s="536"/>
      <c r="AF85" s="536"/>
    </row>
    <row r="86" spans="1:32" ht="15.2" customHeight="1" thickTop="1" thickBot="1" x14ac:dyDescent="0.25">
      <c r="A86" s="537" t="s">
        <v>454</v>
      </c>
      <c r="B86" s="538"/>
      <c r="C86" s="538"/>
      <c r="D86" s="538"/>
      <c r="E86" s="538"/>
      <c r="F86" s="538"/>
      <c r="G86" s="538"/>
      <c r="H86" s="538"/>
      <c r="I86" s="538"/>
      <c r="J86" s="539"/>
      <c r="K86" s="535" t="s">
        <v>455</v>
      </c>
      <c r="L86" s="535"/>
      <c r="M86" s="535"/>
      <c r="N86" s="535"/>
      <c r="O86" s="535" t="s">
        <v>307</v>
      </c>
      <c r="P86" s="535"/>
      <c r="Q86" s="535"/>
      <c r="R86" s="535"/>
      <c r="S86" s="535"/>
      <c r="T86" s="535"/>
      <c r="U86" s="535" t="s">
        <v>307</v>
      </c>
      <c r="V86" s="535"/>
      <c r="W86" s="535"/>
      <c r="X86" s="535"/>
      <c r="Y86" s="535"/>
      <c r="Z86" s="535"/>
      <c r="AA86" s="536" t="s">
        <v>307</v>
      </c>
      <c r="AB86" s="536"/>
      <c r="AC86" s="536"/>
      <c r="AD86" s="536"/>
      <c r="AE86" s="536"/>
      <c r="AF86" s="536"/>
    </row>
    <row r="87" spans="1:32" ht="15.2" customHeight="1" thickTop="1" thickBot="1" x14ac:dyDescent="0.25">
      <c r="A87" s="537" t="s">
        <v>456</v>
      </c>
      <c r="B87" s="538"/>
      <c r="C87" s="538"/>
      <c r="D87" s="538"/>
      <c r="E87" s="538"/>
      <c r="F87" s="538"/>
      <c r="G87" s="538"/>
      <c r="H87" s="538"/>
      <c r="I87" s="538"/>
      <c r="J87" s="539"/>
      <c r="K87" s="535" t="s">
        <v>457</v>
      </c>
      <c r="L87" s="535"/>
      <c r="M87" s="535"/>
      <c r="N87" s="535"/>
      <c r="O87" s="535" t="s">
        <v>458</v>
      </c>
      <c r="P87" s="535"/>
      <c r="Q87" s="535"/>
      <c r="R87" s="535"/>
      <c r="S87" s="535"/>
      <c r="T87" s="535"/>
      <c r="U87" s="535" t="s">
        <v>459</v>
      </c>
      <c r="V87" s="535"/>
      <c r="W87" s="535"/>
      <c r="X87" s="535"/>
      <c r="Y87" s="535"/>
      <c r="Z87" s="535"/>
      <c r="AA87" s="536" t="s">
        <v>460</v>
      </c>
      <c r="AB87" s="536"/>
      <c r="AC87" s="536"/>
      <c r="AD87" s="536"/>
      <c r="AE87" s="536"/>
      <c r="AF87" s="536"/>
    </row>
    <row r="88" spans="1:32" ht="15.2" customHeight="1" thickTop="1" thickBot="1" x14ac:dyDescent="0.25">
      <c r="A88" s="537" t="s">
        <v>461</v>
      </c>
      <c r="B88" s="538"/>
      <c r="C88" s="538"/>
      <c r="D88" s="538"/>
      <c r="E88" s="538"/>
      <c r="F88" s="538"/>
      <c r="G88" s="538"/>
      <c r="H88" s="538"/>
      <c r="I88" s="538"/>
      <c r="J88" s="539"/>
      <c r="K88" s="535" t="s">
        <v>462</v>
      </c>
      <c r="L88" s="535"/>
      <c r="M88" s="535"/>
      <c r="N88" s="535"/>
      <c r="O88" s="535" t="s">
        <v>463</v>
      </c>
      <c r="P88" s="535"/>
      <c r="Q88" s="535"/>
      <c r="R88" s="535"/>
      <c r="S88" s="535"/>
      <c r="T88" s="535"/>
      <c r="U88" s="535" t="s">
        <v>464</v>
      </c>
      <c r="V88" s="535"/>
      <c r="W88" s="535"/>
      <c r="X88" s="535"/>
      <c r="Y88" s="535"/>
      <c r="Z88" s="535"/>
      <c r="AA88" s="536" t="s">
        <v>465</v>
      </c>
      <c r="AB88" s="536"/>
      <c r="AC88" s="536"/>
      <c r="AD88" s="536"/>
      <c r="AE88" s="536"/>
      <c r="AF88" s="536"/>
    </row>
    <row r="89" spans="1:32" ht="25.35" customHeight="1" thickTop="1" thickBot="1" x14ac:dyDescent="0.25">
      <c r="A89" s="537" t="s">
        <v>466</v>
      </c>
      <c r="B89" s="538"/>
      <c r="C89" s="538"/>
      <c r="D89" s="538"/>
      <c r="E89" s="538"/>
      <c r="F89" s="538"/>
      <c r="G89" s="538"/>
      <c r="H89" s="538"/>
      <c r="I89" s="538"/>
      <c r="J89" s="539"/>
      <c r="K89" s="535" t="s">
        <v>467</v>
      </c>
      <c r="L89" s="535"/>
      <c r="M89" s="535"/>
      <c r="N89" s="535"/>
      <c r="O89" s="535" t="s">
        <v>468</v>
      </c>
      <c r="P89" s="535"/>
      <c r="Q89" s="535"/>
      <c r="R89" s="535"/>
      <c r="S89" s="535"/>
      <c r="T89" s="535"/>
      <c r="U89" s="535" t="s">
        <v>469</v>
      </c>
      <c r="V89" s="535"/>
      <c r="W89" s="535"/>
      <c r="X89" s="535"/>
      <c r="Y89" s="535"/>
      <c r="Z89" s="535"/>
      <c r="AA89" s="536" t="s">
        <v>470</v>
      </c>
      <c r="AB89" s="536"/>
      <c r="AC89" s="536"/>
      <c r="AD89" s="536"/>
      <c r="AE89" s="536"/>
      <c r="AF89" s="536"/>
    </row>
    <row r="90" spans="1:32" ht="15.2" customHeight="1" thickTop="1" thickBot="1" x14ac:dyDescent="0.25">
      <c r="A90" s="537" t="s">
        <v>471</v>
      </c>
      <c r="B90" s="538"/>
      <c r="C90" s="538"/>
      <c r="D90" s="538"/>
      <c r="E90" s="538"/>
      <c r="F90" s="538"/>
      <c r="G90" s="538"/>
      <c r="H90" s="538"/>
      <c r="I90" s="538"/>
      <c r="J90" s="539"/>
      <c r="K90" s="535" t="s">
        <v>472</v>
      </c>
      <c r="L90" s="535"/>
      <c r="M90" s="535"/>
      <c r="N90" s="535"/>
      <c r="O90" s="535" t="s">
        <v>473</v>
      </c>
      <c r="P90" s="535"/>
      <c r="Q90" s="535"/>
      <c r="R90" s="535"/>
      <c r="S90" s="535"/>
      <c r="T90" s="535"/>
      <c r="U90" s="535" t="s">
        <v>474</v>
      </c>
      <c r="V90" s="535"/>
      <c r="W90" s="535"/>
      <c r="X90" s="535"/>
      <c r="Y90" s="535"/>
      <c r="Z90" s="535"/>
      <c r="AA90" s="536" t="s">
        <v>475</v>
      </c>
      <c r="AB90" s="536"/>
      <c r="AC90" s="536"/>
      <c r="AD90" s="536"/>
      <c r="AE90" s="536"/>
      <c r="AF90" s="536"/>
    </row>
    <row r="91" spans="1:32" ht="25.35" customHeight="1" thickTop="1" thickBot="1" x14ac:dyDescent="0.25">
      <c r="A91" s="537" t="s">
        <v>476</v>
      </c>
      <c r="B91" s="538"/>
      <c r="C91" s="538"/>
      <c r="D91" s="538"/>
      <c r="E91" s="538"/>
      <c r="F91" s="538"/>
      <c r="G91" s="538"/>
      <c r="H91" s="538"/>
      <c r="I91" s="538"/>
      <c r="J91" s="539"/>
      <c r="K91" s="535" t="s">
        <v>477</v>
      </c>
      <c r="L91" s="535"/>
      <c r="M91" s="535"/>
      <c r="N91" s="535"/>
      <c r="O91" s="535" t="s">
        <v>478</v>
      </c>
      <c r="P91" s="535"/>
      <c r="Q91" s="535"/>
      <c r="R91" s="535"/>
      <c r="S91" s="535"/>
      <c r="T91" s="535"/>
      <c r="U91" s="535" t="s">
        <v>479</v>
      </c>
      <c r="V91" s="535"/>
      <c r="W91" s="535"/>
      <c r="X91" s="535"/>
      <c r="Y91" s="535"/>
      <c r="Z91" s="535"/>
      <c r="AA91" s="536" t="s">
        <v>480</v>
      </c>
      <c r="AB91" s="536"/>
      <c r="AC91" s="536"/>
      <c r="AD91" s="536"/>
      <c r="AE91" s="536"/>
      <c r="AF91" s="536"/>
    </row>
    <row r="92" spans="1:32" ht="15.2" customHeight="1" thickTop="1" thickBot="1" x14ac:dyDescent="0.25">
      <c r="A92" s="537" t="s">
        <v>481</v>
      </c>
      <c r="B92" s="538"/>
      <c r="C92" s="538"/>
      <c r="D92" s="538"/>
      <c r="E92" s="538"/>
      <c r="F92" s="538"/>
      <c r="G92" s="538"/>
      <c r="H92" s="538"/>
      <c r="I92" s="538"/>
      <c r="J92" s="539"/>
      <c r="K92" s="535" t="s">
        <v>482</v>
      </c>
      <c r="L92" s="535"/>
      <c r="M92" s="535"/>
      <c r="N92" s="535"/>
      <c r="O92" s="535" t="s">
        <v>483</v>
      </c>
      <c r="P92" s="535"/>
      <c r="Q92" s="535"/>
      <c r="R92" s="535"/>
      <c r="S92" s="535"/>
      <c r="T92" s="535"/>
      <c r="U92" s="535" t="s">
        <v>484</v>
      </c>
      <c r="V92" s="535"/>
      <c r="W92" s="535"/>
      <c r="X92" s="535"/>
      <c r="Y92" s="535"/>
      <c r="Z92" s="535"/>
      <c r="AA92" s="536" t="s">
        <v>485</v>
      </c>
      <c r="AB92" s="536"/>
      <c r="AC92" s="536"/>
      <c r="AD92" s="536"/>
      <c r="AE92" s="536"/>
      <c r="AF92" s="536"/>
    </row>
    <row r="93" spans="1:32" ht="15.2" customHeight="1" thickTop="1" thickBot="1" x14ac:dyDescent="0.25">
      <c r="A93" s="537" t="s">
        <v>486</v>
      </c>
      <c r="B93" s="538"/>
      <c r="C93" s="538"/>
      <c r="D93" s="538"/>
      <c r="E93" s="538"/>
      <c r="F93" s="538"/>
      <c r="G93" s="538"/>
      <c r="H93" s="538"/>
      <c r="I93" s="538"/>
      <c r="J93" s="539"/>
      <c r="K93" s="535" t="s">
        <v>487</v>
      </c>
      <c r="L93" s="535"/>
      <c r="M93" s="535"/>
      <c r="N93" s="535"/>
      <c r="O93" s="535" t="s">
        <v>488</v>
      </c>
      <c r="P93" s="535"/>
      <c r="Q93" s="535"/>
      <c r="R93" s="535"/>
      <c r="S93" s="535"/>
      <c r="T93" s="535"/>
      <c r="U93" s="535" t="s">
        <v>489</v>
      </c>
      <c r="V93" s="535"/>
      <c r="W93" s="535"/>
      <c r="X93" s="535"/>
      <c r="Y93" s="535"/>
      <c r="Z93" s="535"/>
      <c r="AA93" s="536" t="s">
        <v>490</v>
      </c>
      <c r="AB93" s="536"/>
      <c r="AC93" s="536"/>
      <c r="AD93" s="536"/>
      <c r="AE93" s="536"/>
      <c r="AF93" s="536"/>
    </row>
    <row r="94" spans="1:32" ht="15.2" customHeight="1" thickTop="1" thickBot="1" x14ac:dyDescent="0.25">
      <c r="A94" s="537" t="s">
        <v>289</v>
      </c>
      <c r="B94" s="538"/>
      <c r="C94" s="538"/>
      <c r="D94" s="538"/>
      <c r="E94" s="538"/>
      <c r="F94" s="538"/>
      <c r="G94" s="538"/>
      <c r="H94" s="538"/>
      <c r="I94" s="538"/>
      <c r="J94" s="539"/>
      <c r="K94" s="535" t="s">
        <v>289</v>
      </c>
      <c r="L94" s="535"/>
      <c r="M94" s="535"/>
      <c r="N94" s="535"/>
      <c r="O94" s="535" t="s">
        <v>289</v>
      </c>
      <c r="P94" s="535"/>
      <c r="Q94" s="535"/>
      <c r="R94" s="535"/>
      <c r="S94" s="535"/>
      <c r="T94" s="535"/>
      <c r="U94" s="535" t="s">
        <v>289</v>
      </c>
      <c r="V94" s="535"/>
      <c r="W94" s="535"/>
      <c r="X94" s="535"/>
      <c r="Y94" s="535"/>
      <c r="Z94" s="535"/>
      <c r="AA94" s="536" t="s">
        <v>289</v>
      </c>
      <c r="AB94" s="536"/>
      <c r="AC94" s="536"/>
      <c r="AD94" s="536"/>
      <c r="AE94" s="536"/>
      <c r="AF94" s="536"/>
    </row>
    <row r="95" spans="1:32" ht="15.2" customHeight="1" thickTop="1" thickBot="1" x14ac:dyDescent="0.25">
      <c r="A95" s="537" t="s">
        <v>491</v>
      </c>
      <c r="B95" s="538"/>
      <c r="C95" s="538"/>
      <c r="D95" s="538"/>
      <c r="E95" s="538"/>
      <c r="F95" s="538"/>
      <c r="G95" s="538"/>
      <c r="H95" s="538"/>
      <c r="I95" s="538"/>
      <c r="J95" s="539"/>
      <c r="K95" s="535" t="s">
        <v>289</v>
      </c>
      <c r="L95" s="535"/>
      <c r="M95" s="535"/>
      <c r="N95" s="535"/>
      <c r="O95" s="535" t="s">
        <v>289</v>
      </c>
      <c r="P95" s="535"/>
      <c r="Q95" s="535"/>
      <c r="R95" s="535"/>
      <c r="S95" s="535"/>
      <c r="T95" s="535"/>
      <c r="U95" s="535" t="s">
        <v>289</v>
      </c>
      <c r="V95" s="535"/>
      <c r="W95" s="535"/>
      <c r="X95" s="535"/>
      <c r="Y95" s="535"/>
      <c r="Z95" s="535"/>
      <c r="AA95" s="536" t="s">
        <v>289</v>
      </c>
      <c r="AB95" s="536"/>
      <c r="AC95" s="536"/>
      <c r="AD95" s="536"/>
      <c r="AE95" s="536"/>
      <c r="AF95" s="536"/>
    </row>
    <row r="96" spans="1:32" ht="15.2" customHeight="1" thickTop="1" thickBot="1" x14ac:dyDescent="0.25">
      <c r="A96" s="537" t="s">
        <v>492</v>
      </c>
      <c r="B96" s="538"/>
      <c r="C96" s="538"/>
      <c r="D96" s="538"/>
      <c r="E96" s="538"/>
      <c r="F96" s="538"/>
      <c r="G96" s="538"/>
      <c r="H96" s="538"/>
      <c r="I96" s="538"/>
      <c r="J96" s="539"/>
      <c r="K96" s="535" t="s">
        <v>493</v>
      </c>
      <c r="L96" s="535"/>
      <c r="M96" s="535"/>
      <c r="N96" s="535"/>
      <c r="O96" s="535" t="s">
        <v>494</v>
      </c>
      <c r="P96" s="535"/>
      <c r="Q96" s="535"/>
      <c r="R96" s="535"/>
      <c r="S96" s="535"/>
      <c r="T96" s="535"/>
      <c r="U96" s="535" t="s">
        <v>495</v>
      </c>
      <c r="V96" s="535"/>
      <c r="W96" s="535"/>
      <c r="X96" s="535"/>
      <c r="Y96" s="535"/>
      <c r="Z96" s="535"/>
      <c r="AA96" s="536" t="s">
        <v>496</v>
      </c>
      <c r="AB96" s="536"/>
      <c r="AC96" s="536"/>
      <c r="AD96" s="536"/>
      <c r="AE96" s="536"/>
      <c r="AF96" s="536"/>
    </row>
    <row r="97" spans="1:32" ht="15.2" customHeight="1" thickTop="1" thickBot="1" x14ac:dyDescent="0.25">
      <c r="A97" s="537" t="s">
        <v>497</v>
      </c>
      <c r="B97" s="538"/>
      <c r="C97" s="538"/>
      <c r="D97" s="538"/>
      <c r="E97" s="538"/>
      <c r="F97" s="538"/>
      <c r="G97" s="538"/>
      <c r="H97" s="538"/>
      <c r="I97" s="538"/>
      <c r="J97" s="539"/>
      <c r="K97" s="535" t="s">
        <v>498</v>
      </c>
      <c r="L97" s="535"/>
      <c r="M97" s="535"/>
      <c r="N97" s="535"/>
      <c r="O97" s="535" t="s">
        <v>499</v>
      </c>
      <c r="P97" s="535"/>
      <c r="Q97" s="535"/>
      <c r="R97" s="535"/>
      <c r="S97" s="535"/>
      <c r="T97" s="535"/>
      <c r="U97" s="535" t="s">
        <v>499</v>
      </c>
      <c r="V97" s="535"/>
      <c r="W97" s="535"/>
      <c r="X97" s="535"/>
      <c r="Y97" s="535"/>
      <c r="Z97" s="535"/>
      <c r="AA97" s="536" t="s">
        <v>371</v>
      </c>
      <c r="AB97" s="536"/>
      <c r="AC97" s="536"/>
      <c r="AD97" s="536"/>
      <c r="AE97" s="536"/>
      <c r="AF97" s="536"/>
    </row>
    <row r="98" spans="1:32" ht="15.2" customHeight="1" thickTop="1" thickBot="1" x14ac:dyDescent="0.25">
      <c r="A98" s="537" t="s">
        <v>500</v>
      </c>
      <c r="B98" s="538"/>
      <c r="C98" s="538"/>
      <c r="D98" s="538"/>
      <c r="E98" s="538"/>
      <c r="F98" s="538"/>
      <c r="G98" s="538"/>
      <c r="H98" s="538"/>
      <c r="I98" s="538"/>
      <c r="J98" s="539"/>
      <c r="K98" s="535" t="s">
        <v>501</v>
      </c>
      <c r="L98" s="535"/>
      <c r="M98" s="535"/>
      <c r="N98" s="535"/>
      <c r="O98" s="535" t="s">
        <v>502</v>
      </c>
      <c r="P98" s="535"/>
      <c r="Q98" s="535"/>
      <c r="R98" s="535"/>
      <c r="S98" s="535"/>
      <c r="T98" s="535"/>
      <c r="U98" s="535" t="s">
        <v>502</v>
      </c>
      <c r="V98" s="535"/>
      <c r="W98" s="535"/>
      <c r="X98" s="535"/>
      <c r="Y98" s="535"/>
      <c r="Z98" s="535"/>
      <c r="AA98" s="536" t="s">
        <v>371</v>
      </c>
      <c r="AB98" s="536"/>
      <c r="AC98" s="536"/>
      <c r="AD98" s="536"/>
      <c r="AE98" s="536"/>
      <c r="AF98" s="536"/>
    </row>
    <row r="99" spans="1:32" ht="25.35" customHeight="1" thickTop="1" thickBot="1" x14ac:dyDescent="0.25">
      <c r="A99" s="537" t="s">
        <v>503</v>
      </c>
      <c r="B99" s="538"/>
      <c r="C99" s="538"/>
      <c r="D99" s="538"/>
      <c r="E99" s="538"/>
      <c r="F99" s="538"/>
      <c r="G99" s="538"/>
      <c r="H99" s="538"/>
      <c r="I99" s="538"/>
      <c r="J99" s="539"/>
      <c r="K99" s="535" t="s">
        <v>504</v>
      </c>
      <c r="L99" s="535"/>
      <c r="M99" s="535"/>
      <c r="N99" s="535"/>
      <c r="O99" s="535" t="s">
        <v>505</v>
      </c>
      <c r="P99" s="535"/>
      <c r="Q99" s="535"/>
      <c r="R99" s="535"/>
      <c r="S99" s="535"/>
      <c r="T99" s="535"/>
      <c r="U99" s="535" t="s">
        <v>505</v>
      </c>
      <c r="V99" s="535"/>
      <c r="W99" s="535"/>
      <c r="X99" s="535"/>
      <c r="Y99" s="535"/>
      <c r="Z99" s="535"/>
      <c r="AA99" s="536" t="s">
        <v>371</v>
      </c>
      <c r="AB99" s="536"/>
      <c r="AC99" s="536"/>
      <c r="AD99" s="536"/>
      <c r="AE99" s="536"/>
      <c r="AF99" s="536"/>
    </row>
    <row r="100" spans="1:32" ht="15.2" customHeight="1" thickTop="1" thickBot="1" x14ac:dyDescent="0.25">
      <c r="A100" s="537" t="s">
        <v>506</v>
      </c>
      <c r="B100" s="538"/>
      <c r="C100" s="538"/>
      <c r="D100" s="538"/>
      <c r="E100" s="538"/>
      <c r="F100" s="538"/>
      <c r="G100" s="538"/>
      <c r="H100" s="538"/>
      <c r="I100" s="538"/>
      <c r="J100" s="539"/>
      <c r="K100" s="535" t="s">
        <v>507</v>
      </c>
      <c r="L100" s="535"/>
      <c r="M100" s="535"/>
      <c r="N100" s="535"/>
      <c r="O100" s="535" t="s">
        <v>508</v>
      </c>
      <c r="P100" s="535"/>
      <c r="Q100" s="535"/>
      <c r="R100" s="535"/>
      <c r="S100" s="535"/>
      <c r="T100" s="535"/>
      <c r="U100" s="535" t="s">
        <v>509</v>
      </c>
      <c r="V100" s="535"/>
      <c r="W100" s="535"/>
      <c r="X100" s="535"/>
      <c r="Y100" s="535"/>
      <c r="Z100" s="535"/>
      <c r="AA100" s="536" t="s">
        <v>510</v>
      </c>
      <c r="AB100" s="536"/>
      <c r="AC100" s="536"/>
      <c r="AD100" s="536"/>
      <c r="AE100" s="536"/>
      <c r="AF100" s="536"/>
    </row>
    <row r="101" spans="1:32" ht="15.2" customHeight="1" thickTop="1" thickBot="1" x14ac:dyDescent="0.25">
      <c r="A101" s="537" t="s">
        <v>511</v>
      </c>
      <c r="B101" s="538"/>
      <c r="C101" s="538"/>
      <c r="D101" s="538"/>
      <c r="E101" s="538"/>
      <c r="F101" s="538"/>
      <c r="G101" s="538"/>
      <c r="H101" s="538"/>
      <c r="I101" s="538"/>
      <c r="J101" s="539"/>
      <c r="K101" s="535" t="s">
        <v>512</v>
      </c>
      <c r="L101" s="535"/>
      <c r="M101" s="535"/>
      <c r="N101" s="535"/>
      <c r="O101" s="535" t="s">
        <v>307</v>
      </c>
      <c r="P101" s="535"/>
      <c r="Q101" s="535"/>
      <c r="R101" s="535"/>
      <c r="S101" s="535"/>
      <c r="T101" s="535"/>
      <c r="U101" s="535" t="s">
        <v>307</v>
      </c>
      <c r="V101" s="535"/>
      <c r="W101" s="535"/>
      <c r="X101" s="535"/>
      <c r="Y101" s="535"/>
      <c r="Z101" s="535"/>
      <c r="AA101" s="536" t="s">
        <v>307</v>
      </c>
      <c r="AB101" s="536"/>
      <c r="AC101" s="536"/>
      <c r="AD101" s="536"/>
      <c r="AE101" s="536"/>
      <c r="AF101" s="536"/>
    </row>
    <row r="102" spans="1:32" ht="15.2" customHeight="1" thickTop="1" thickBot="1" x14ac:dyDescent="0.25">
      <c r="A102" s="537" t="s">
        <v>513</v>
      </c>
      <c r="B102" s="538"/>
      <c r="C102" s="538"/>
      <c r="D102" s="538"/>
      <c r="E102" s="538"/>
      <c r="F102" s="538"/>
      <c r="G102" s="538"/>
      <c r="H102" s="538"/>
      <c r="I102" s="538"/>
      <c r="J102" s="539"/>
      <c r="K102" s="535" t="s">
        <v>514</v>
      </c>
      <c r="L102" s="535"/>
      <c r="M102" s="535"/>
      <c r="N102" s="535"/>
      <c r="O102" s="535" t="s">
        <v>515</v>
      </c>
      <c r="P102" s="535"/>
      <c r="Q102" s="535"/>
      <c r="R102" s="535"/>
      <c r="S102" s="535"/>
      <c r="T102" s="535"/>
      <c r="U102" s="535" t="s">
        <v>516</v>
      </c>
      <c r="V102" s="535"/>
      <c r="W102" s="535"/>
      <c r="X102" s="535"/>
      <c r="Y102" s="535"/>
      <c r="Z102" s="535"/>
      <c r="AA102" s="536" t="s">
        <v>517</v>
      </c>
      <c r="AB102" s="536"/>
      <c r="AC102" s="536"/>
      <c r="AD102" s="536"/>
      <c r="AE102" s="536"/>
      <c r="AF102" s="536"/>
    </row>
    <row r="103" spans="1:32" ht="15.2" customHeight="1" thickTop="1" thickBot="1" x14ac:dyDescent="0.25">
      <c r="A103" s="537" t="s">
        <v>518</v>
      </c>
      <c r="B103" s="538"/>
      <c r="C103" s="538"/>
      <c r="D103" s="538"/>
      <c r="E103" s="538"/>
      <c r="F103" s="538"/>
      <c r="G103" s="538"/>
      <c r="H103" s="538"/>
      <c r="I103" s="538"/>
      <c r="J103" s="539"/>
      <c r="K103" s="535" t="s">
        <v>519</v>
      </c>
      <c r="L103" s="535"/>
      <c r="M103" s="535"/>
      <c r="N103" s="535"/>
      <c r="O103" s="535" t="s">
        <v>520</v>
      </c>
      <c r="P103" s="535"/>
      <c r="Q103" s="535"/>
      <c r="R103" s="535"/>
      <c r="S103" s="535"/>
      <c r="T103" s="535"/>
      <c r="U103" s="535" t="s">
        <v>521</v>
      </c>
      <c r="V103" s="535"/>
      <c r="W103" s="535"/>
      <c r="X103" s="535"/>
      <c r="Y103" s="535"/>
      <c r="Z103" s="535"/>
      <c r="AA103" s="536" t="s">
        <v>522</v>
      </c>
      <c r="AB103" s="536"/>
      <c r="AC103" s="536"/>
      <c r="AD103" s="536"/>
      <c r="AE103" s="536"/>
      <c r="AF103" s="536"/>
    </row>
    <row r="104" spans="1:32" ht="25.35" customHeight="1" thickTop="1" thickBot="1" x14ac:dyDescent="0.25">
      <c r="A104" s="537" t="s">
        <v>523</v>
      </c>
      <c r="B104" s="538"/>
      <c r="C104" s="538"/>
      <c r="D104" s="538"/>
      <c r="E104" s="538"/>
      <c r="F104" s="538"/>
      <c r="G104" s="538"/>
      <c r="H104" s="538"/>
      <c r="I104" s="538"/>
      <c r="J104" s="539"/>
      <c r="K104" s="535" t="s">
        <v>524</v>
      </c>
      <c r="L104" s="535"/>
      <c r="M104" s="535"/>
      <c r="N104" s="535"/>
      <c r="O104" s="535" t="s">
        <v>525</v>
      </c>
      <c r="P104" s="535"/>
      <c r="Q104" s="535"/>
      <c r="R104" s="535"/>
      <c r="S104" s="535"/>
      <c r="T104" s="535"/>
      <c r="U104" s="535" t="s">
        <v>526</v>
      </c>
      <c r="V104" s="535"/>
      <c r="W104" s="535"/>
      <c r="X104" s="535"/>
      <c r="Y104" s="535"/>
      <c r="Z104" s="535"/>
      <c r="AA104" s="536" t="s">
        <v>527</v>
      </c>
      <c r="AB104" s="536"/>
      <c r="AC104" s="536"/>
      <c r="AD104" s="536"/>
      <c r="AE104" s="536"/>
      <c r="AF104" s="536"/>
    </row>
    <row r="105" spans="1:32" ht="25.35" customHeight="1" thickTop="1" thickBot="1" x14ac:dyDescent="0.25">
      <c r="A105" s="537" t="s">
        <v>528</v>
      </c>
      <c r="B105" s="538"/>
      <c r="C105" s="538"/>
      <c r="D105" s="538"/>
      <c r="E105" s="538"/>
      <c r="F105" s="538"/>
      <c r="G105" s="538"/>
      <c r="H105" s="538"/>
      <c r="I105" s="538"/>
      <c r="J105" s="539"/>
      <c r="K105" s="535" t="s">
        <v>529</v>
      </c>
      <c r="L105" s="535"/>
      <c r="M105" s="535"/>
      <c r="N105" s="535"/>
      <c r="O105" s="535" t="s">
        <v>530</v>
      </c>
      <c r="P105" s="535"/>
      <c r="Q105" s="535"/>
      <c r="R105" s="535"/>
      <c r="S105" s="535"/>
      <c r="T105" s="535"/>
      <c r="U105" s="535" t="s">
        <v>531</v>
      </c>
      <c r="V105" s="535"/>
      <c r="W105" s="535"/>
      <c r="X105" s="535"/>
      <c r="Y105" s="535"/>
      <c r="Z105" s="535"/>
      <c r="AA105" s="536" t="s">
        <v>532</v>
      </c>
      <c r="AB105" s="536"/>
      <c r="AC105" s="536"/>
      <c r="AD105" s="536"/>
      <c r="AE105" s="536"/>
      <c r="AF105" s="536"/>
    </row>
    <row r="106" spans="1:32" ht="15.2" customHeight="1" thickTop="1" thickBot="1" x14ac:dyDescent="0.25">
      <c r="A106" s="537" t="s">
        <v>533</v>
      </c>
      <c r="B106" s="538"/>
      <c r="C106" s="538"/>
      <c r="D106" s="538"/>
      <c r="E106" s="538"/>
      <c r="F106" s="538"/>
      <c r="G106" s="538"/>
      <c r="H106" s="538"/>
      <c r="I106" s="538"/>
      <c r="J106" s="539"/>
      <c r="K106" s="535" t="s">
        <v>534</v>
      </c>
      <c r="L106" s="535"/>
      <c r="M106" s="535"/>
      <c r="N106" s="535"/>
      <c r="O106" s="535" t="s">
        <v>535</v>
      </c>
      <c r="P106" s="535"/>
      <c r="Q106" s="535"/>
      <c r="R106" s="535"/>
      <c r="S106" s="535"/>
      <c r="T106" s="535"/>
      <c r="U106" s="535" t="s">
        <v>536</v>
      </c>
      <c r="V106" s="535"/>
      <c r="W106" s="535"/>
      <c r="X106" s="535"/>
      <c r="Y106" s="535"/>
      <c r="Z106" s="535"/>
      <c r="AA106" s="536" t="s">
        <v>537</v>
      </c>
      <c r="AB106" s="536"/>
      <c r="AC106" s="536"/>
      <c r="AD106" s="536"/>
      <c r="AE106" s="536"/>
      <c r="AF106" s="536"/>
    </row>
    <row r="107" spans="1:32" ht="25.35" customHeight="1" thickTop="1" thickBot="1" x14ac:dyDescent="0.25">
      <c r="A107" s="537" t="s">
        <v>538</v>
      </c>
      <c r="B107" s="538"/>
      <c r="C107" s="538"/>
      <c r="D107" s="538"/>
      <c r="E107" s="538"/>
      <c r="F107" s="538"/>
      <c r="G107" s="538"/>
      <c r="H107" s="538"/>
      <c r="I107" s="538"/>
      <c r="J107" s="539"/>
      <c r="K107" s="535" t="s">
        <v>539</v>
      </c>
      <c r="L107" s="535"/>
      <c r="M107" s="535"/>
      <c r="N107" s="535"/>
      <c r="O107" s="535" t="s">
        <v>307</v>
      </c>
      <c r="P107" s="535"/>
      <c r="Q107" s="535"/>
      <c r="R107" s="535"/>
      <c r="S107" s="535"/>
      <c r="T107" s="535"/>
      <c r="U107" s="535" t="s">
        <v>307</v>
      </c>
      <c r="V107" s="535"/>
      <c r="W107" s="535"/>
      <c r="X107" s="535"/>
      <c r="Y107" s="535"/>
      <c r="Z107" s="535"/>
      <c r="AA107" s="536" t="s">
        <v>307</v>
      </c>
      <c r="AB107" s="536"/>
      <c r="AC107" s="536"/>
      <c r="AD107" s="536"/>
      <c r="AE107" s="536"/>
      <c r="AF107" s="536"/>
    </row>
    <row r="108" spans="1:32" ht="25.35" customHeight="1" thickTop="1" thickBot="1" x14ac:dyDescent="0.25">
      <c r="A108" s="537" t="s">
        <v>540</v>
      </c>
      <c r="B108" s="538"/>
      <c r="C108" s="538"/>
      <c r="D108" s="538"/>
      <c r="E108" s="538"/>
      <c r="F108" s="538"/>
      <c r="G108" s="538"/>
      <c r="H108" s="538"/>
      <c r="I108" s="538"/>
      <c r="J108" s="539"/>
      <c r="K108" s="535" t="s">
        <v>541</v>
      </c>
      <c r="L108" s="535"/>
      <c r="M108" s="535"/>
      <c r="N108" s="535"/>
      <c r="O108" s="535" t="s">
        <v>542</v>
      </c>
      <c r="P108" s="535"/>
      <c r="Q108" s="535"/>
      <c r="R108" s="535"/>
      <c r="S108" s="535"/>
      <c r="T108" s="535"/>
      <c r="U108" s="535" t="s">
        <v>543</v>
      </c>
      <c r="V108" s="535"/>
      <c r="W108" s="535"/>
      <c r="X108" s="535"/>
      <c r="Y108" s="535"/>
      <c r="Z108" s="535"/>
      <c r="AA108" s="536" t="s">
        <v>544</v>
      </c>
      <c r="AB108" s="536"/>
      <c r="AC108" s="536"/>
      <c r="AD108" s="536"/>
      <c r="AE108" s="536"/>
      <c r="AF108" s="536"/>
    </row>
    <row r="109" spans="1:32" ht="15.2" customHeight="1" thickTop="1" thickBot="1" x14ac:dyDescent="0.25">
      <c r="A109" s="537" t="s">
        <v>545</v>
      </c>
      <c r="B109" s="538"/>
      <c r="C109" s="538"/>
      <c r="D109" s="538"/>
      <c r="E109" s="538"/>
      <c r="F109" s="538"/>
      <c r="G109" s="538"/>
      <c r="H109" s="538"/>
      <c r="I109" s="538"/>
      <c r="J109" s="539"/>
      <c r="K109" s="535" t="s">
        <v>546</v>
      </c>
      <c r="L109" s="535"/>
      <c r="M109" s="535"/>
      <c r="N109" s="535"/>
      <c r="O109" s="535" t="s">
        <v>488</v>
      </c>
      <c r="P109" s="535"/>
      <c r="Q109" s="535"/>
      <c r="R109" s="535"/>
      <c r="S109" s="535"/>
      <c r="T109" s="535"/>
      <c r="U109" s="535" t="s">
        <v>489</v>
      </c>
      <c r="V109" s="535"/>
      <c r="W109" s="535"/>
      <c r="X109" s="535"/>
      <c r="Y109" s="535"/>
      <c r="Z109" s="535"/>
      <c r="AA109" s="536" t="s">
        <v>490</v>
      </c>
      <c r="AB109" s="536"/>
      <c r="AC109" s="536"/>
      <c r="AD109" s="536"/>
      <c r="AE109" s="536"/>
      <c r="AF109" s="536"/>
    </row>
    <row r="110" spans="1:32" ht="15.2" customHeight="1" thickTop="1" thickBot="1" x14ac:dyDescent="0.25">
      <c r="A110" s="537" t="s">
        <v>289</v>
      </c>
      <c r="B110" s="538"/>
      <c r="C110" s="538"/>
      <c r="D110" s="538"/>
      <c r="E110" s="538"/>
      <c r="F110" s="538"/>
      <c r="G110" s="538"/>
      <c r="H110" s="538"/>
      <c r="I110" s="538"/>
      <c r="J110" s="539"/>
      <c r="K110" s="535" t="s">
        <v>289</v>
      </c>
      <c r="L110" s="535"/>
      <c r="M110" s="535"/>
      <c r="N110" s="535"/>
      <c r="O110" s="535" t="s">
        <v>289</v>
      </c>
      <c r="P110" s="535"/>
      <c r="Q110" s="535"/>
      <c r="R110" s="535"/>
      <c r="S110" s="535"/>
      <c r="T110" s="535"/>
      <c r="U110" s="535" t="s">
        <v>289</v>
      </c>
      <c r="V110" s="535"/>
      <c r="W110" s="535"/>
      <c r="X110" s="535"/>
      <c r="Y110" s="535"/>
      <c r="Z110" s="535"/>
      <c r="AA110" s="536" t="s">
        <v>289</v>
      </c>
      <c r="AB110" s="536"/>
      <c r="AC110" s="536"/>
      <c r="AD110" s="536"/>
      <c r="AE110" s="536"/>
      <c r="AF110" s="536"/>
    </row>
    <row r="111" spans="1:32" ht="15.2" customHeight="1" thickTop="1" thickBot="1" x14ac:dyDescent="0.25">
      <c r="A111" s="537" t="s">
        <v>547</v>
      </c>
      <c r="B111" s="538"/>
      <c r="C111" s="538"/>
      <c r="D111" s="538"/>
      <c r="E111" s="538"/>
      <c r="F111" s="538"/>
      <c r="G111" s="538"/>
      <c r="H111" s="538"/>
      <c r="I111" s="538"/>
      <c r="J111" s="539"/>
      <c r="K111" s="535" t="s">
        <v>548</v>
      </c>
      <c r="L111" s="535"/>
      <c r="M111" s="535"/>
      <c r="N111" s="535"/>
      <c r="O111" s="535" t="s">
        <v>289</v>
      </c>
      <c r="P111" s="535"/>
      <c r="Q111" s="535"/>
      <c r="R111" s="535"/>
      <c r="S111" s="535"/>
      <c r="T111" s="535"/>
      <c r="U111" s="535" t="s">
        <v>289</v>
      </c>
      <c r="V111" s="535"/>
      <c r="W111" s="535"/>
      <c r="X111" s="535"/>
      <c r="Y111" s="535"/>
      <c r="Z111" s="535"/>
      <c r="AA111" s="536" t="s">
        <v>289</v>
      </c>
      <c r="AB111" s="536"/>
      <c r="AC111" s="536"/>
      <c r="AD111" s="536"/>
      <c r="AE111" s="536"/>
      <c r="AF111" s="536"/>
    </row>
    <row r="112" spans="1:32" ht="15.2" customHeight="1" thickTop="1" thickBot="1" x14ac:dyDescent="0.25">
      <c r="A112" s="537" t="s">
        <v>549</v>
      </c>
      <c r="B112" s="538"/>
      <c r="C112" s="538"/>
      <c r="D112" s="538"/>
      <c r="E112" s="538"/>
      <c r="F112" s="538"/>
      <c r="G112" s="538"/>
      <c r="H112" s="538"/>
      <c r="I112" s="538"/>
      <c r="J112" s="539"/>
      <c r="K112" s="535" t="s">
        <v>550</v>
      </c>
      <c r="L112" s="535"/>
      <c r="M112" s="535"/>
      <c r="N112" s="535"/>
      <c r="O112" s="535" t="s">
        <v>551</v>
      </c>
      <c r="P112" s="535"/>
      <c r="Q112" s="535"/>
      <c r="R112" s="535"/>
      <c r="S112" s="535"/>
      <c r="T112" s="535"/>
      <c r="U112" s="535" t="s">
        <v>552</v>
      </c>
      <c r="V112" s="535"/>
      <c r="W112" s="535"/>
      <c r="X112" s="535"/>
      <c r="Y112" s="535"/>
      <c r="Z112" s="535"/>
      <c r="AA112" s="536" t="s">
        <v>553</v>
      </c>
      <c r="AB112" s="536"/>
      <c r="AC112" s="536"/>
      <c r="AD112" s="536"/>
      <c r="AE112" s="536"/>
      <c r="AF112" s="536"/>
    </row>
    <row r="113" spans="1:32" ht="25.35" customHeight="1" thickTop="1" thickBot="1" x14ac:dyDescent="0.25">
      <c r="A113" s="537" t="s">
        <v>554</v>
      </c>
      <c r="B113" s="538"/>
      <c r="C113" s="538"/>
      <c r="D113" s="538"/>
      <c r="E113" s="538"/>
      <c r="F113" s="538"/>
      <c r="G113" s="538"/>
      <c r="H113" s="538"/>
      <c r="I113" s="538"/>
      <c r="J113" s="539"/>
      <c r="K113" s="535" t="s">
        <v>555</v>
      </c>
      <c r="L113" s="535"/>
      <c r="M113" s="535"/>
      <c r="N113" s="535"/>
      <c r="O113" s="535" t="s">
        <v>556</v>
      </c>
      <c r="P113" s="535"/>
      <c r="Q113" s="535"/>
      <c r="R113" s="535"/>
      <c r="S113" s="535"/>
      <c r="T113" s="535"/>
      <c r="U113" s="535" t="s">
        <v>557</v>
      </c>
      <c r="V113" s="535"/>
      <c r="W113" s="535"/>
      <c r="X113" s="535"/>
      <c r="Y113" s="535"/>
      <c r="Z113" s="535"/>
      <c r="AA113" s="536" t="s">
        <v>558</v>
      </c>
      <c r="AB113" s="536"/>
      <c r="AC113" s="536"/>
      <c r="AD113" s="536"/>
      <c r="AE113" s="536"/>
      <c r="AF113" s="536"/>
    </row>
    <row r="114" spans="1:32" ht="15.2" customHeight="1" thickTop="1" thickBot="1" x14ac:dyDescent="0.25">
      <c r="A114" s="537" t="s">
        <v>559</v>
      </c>
      <c r="B114" s="538"/>
      <c r="C114" s="538"/>
      <c r="D114" s="538"/>
      <c r="E114" s="538"/>
      <c r="F114" s="538"/>
      <c r="G114" s="538"/>
      <c r="H114" s="538"/>
      <c r="I114" s="538"/>
      <c r="J114" s="539"/>
      <c r="K114" s="535" t="s">
        <v>560</v>
      </c>
      <c r="L114" s="535"/>
      <c r="M114" s="535"/>
      <c r="N114" s="535"/>
      <c r="O114" s="535" t="s">
        <v>307</v>
      </c>
      <c r="P114" s="535"/>
      <c r="Q114" s="535"/>
      <c r="R114" s="535"/>
      <c r="S114" s="535"/>
      <c r="T114" s="535"/>
      <c r="U114" s="535" t="s">
        <v>307</v>
      </c>
      <c r="V114" s="535"/>
      <c r="W114" s="535"/>
      <c r="X114" s="535"/>
      <c r="Y114" s="535"/>
      <c r="Z114" s="535"/>
      <c r="AA114" s="536" t="s">
        <v>307</v>
      </c>
      <c r="AB114" s="536"/>
      <c r="AC114" s="536"/>
      <c r="AD114" s="536"/>
      <c r="AE114" s="536"/>
      <c r="AF114" s="536"/>
    </row>
    <row r="115" spans="1:32" ht="46.35" customHeight="1" thickTop="1" thickBot="1" x14ac:dyDescent="0.25">
      <c r="A115" s="537" t="s">
        <v>561</v>
      </c>
      <c r="B115" s="538"/>
      <c r="C115" s="538"/>
      <c r="D115" s="538"/>
      <c r="E115" s="538"/>
      <c r="F115" s="538"/>
      <c r="G115" s="538"/>
      <c r="H115" s="538"/>
      <c r="I115" s="538"/>
      <c r="J115" s="539"/>
      <c r="K115" s="535" t="s">
        <v>562</v>
      </c>
      <c r="L115" s="535"/>
      <c r="M115" s="535"/>
      <c r="N115" s="535"/>
      <c r="O115" s="535" t="s">
        <v>563</v>
      </c>
      <c r="P115" s="535"/>
      <c r="Q115" s="535"/>
      <c r="R115" s="535"/>
      <c r="S115" s="535"/>
      <c r="T115" s="535"/>
      <c r="U115" s="535" t="s">
        <v>564</v>
      </c>
      <c r="V115" s="535"/>
      <c r="W115" s="535"/>
      <c r="X115" s="535"/>
      <c r="Y115" s="535"/>
      <c r="Z115" s="535"/>
      <c r="AA115" s="536" t="s">
        <v>565</v>
      </c>
      <c r="AB115" s="536"/>
      <c r="AC115" s="536"/>
      <c r="AD115" s="536"/>
      <c r="AE115" s="536"/>
      <c r="AF115" s="536"/>
    </row>
    <row r="116" spans="1:32" ht="46.35" customHeight="1" thickTop="1" thickBot="1" x14ac:dyDescent="0.25">
      <c r="A116" s="537" t="s">
        <v>566</v>
      </c>
      <c r="B116" s="538"/>
      <c r="C116" s="538"/>
      <c r="D116" s="538"/>
      <c r="E116" s="538"/>
      <c r="F116" s="538"/>
      <c r="G116" s="538"/>
      <c r="H116" s="538"/>
      <c r="I116" s="538"/>
      <c r="J116" s="539"/>
      <c r="K116" s="535" t="s">
        <v>567</v>
      </c>
      <c r="L116" s="535"/>
      <c r="M116" s="535"/>
      <c r="N116" s="535"/>
      <c r="O116" s="535" t="s">
        <v>307</v>
      </c>
      <c r="P116" s="535"/>
      <c r="Q116" s="535"/>
      <c r="R116" s="535"/>
      <c r="S116" s="535"/>
      <c r="T116" s="535"/>
      <c r="U116" s="535" t="s">
        <v>307</v>
      </c>
      <c r="V116" s="535"/>
      <c r="W116" s="535"/>
      <c r="X116" s="535"/>
      <c r="Y116" s="535"/>
      <c r="Z116" s="535"/>
      <c r="AA116" s="536" t="s">
        <v>307</v>
      </c>
      <c r="AB116" s="536"/>
      <c r="AC116" s="536"/>
      <c r="AD116" s="536"/>
      <c r="AE116" s="536"/>
      <c r="AF116" s="536"/>
    </row>
    <row r="117" spans="1:32" ht="15.2" customHeight="1" thickTop="1" thickBot="1" x14ac:dyDescent="0.25">
      <c r="A117" s="537" t="s">
        <v>568</v>
      </c>
      <c r="B117" s="538"/>
      <c r="C117" s="538"/>
      <c r="D117" s="538"/>
      <c r="E117" s="538"/>
      <c r="F117" s="538"/>
      <c r="G117" s="538"/>
      <c r="H117" s="538"/>
      <c r="I117" s="538"/>
      <c r="J117" s="539"/>
      <c r="K117" s="535" t="s">
        <v>569</v>
      </c>
      <c r="L117" s="535"/>
      <c r="M117" s="535"/>
      <c r="N117" s="535"/>
      <c r="O117" s="535" t="s">
        <v>307</v>
      </c>
      <c r="P117" s="535"/>
      <c r="Q117" s="535"/>
      <c r="R117" s="535"/>
      <c r="S117" s="535"/>
      <c r="T117" s="535"/>
      <c r="U117" s="535" t="s">
        <v>307</v>
      </c>
      <c r="V117" s="535"/>
      <c r="W117" s="535"/>
      <c r="X117" s="535"/>
      <c r="Y117" s="535"/>
      <c r="Z117" s="535"/>
      <c r="AA117" s="536" t="s">
        <v>307</v>
      </c>
      <c r="AB117" s="536"/>
      <c r="AC117" s="536"/>
      <c r="AD117" s="536"/>
      <c r="AE117" s="536"/>
      <c r="AF117" s="536"/>
    </row>
    <row r="118" spans="1:32" ht="15.2" customHeight="1" thickTop="1" thickBot="1" x14ac:dyDescent="0.25">
      <c r="A118" s="537" t="s">
        <v>570</v>
      </c>
      <c r="B118" s="538"/>
      <c r="C118" s="538"/>
      <c r="D118" s="538"/>
      <c r="E118" s="538"/>
      <c r="F118" s="538"/>
      <c r="G118" s="538"/>
      <c r="H118" s="538"/>
      <c r="I118" s="538"/>
      <c r="J118" s="539"/>
      <c r="K118" s="535" t="s">
        <v>571</v>
      </c>
      <c r="L118" s="535"/>
      <c r="M118" s="535"/>
      <c r="N118" s="535"/>
      <c r="O118" s="535" t="s">
        <v>572</v>
      </c>
      <c r="P118" s="535"/>
      <c r="Q118" s="535"/>
      <c r="R118" s="535"/>
      <c r="S118" s="535"/>
      <c r="T118" s="535"/>
      <c r="U118" s="535" t="s">
        <v>573</v>
      </c>
      <c r="V118" s="535"/>
      <c r="W118" s="535"/>
      <c r="X118" s="535"/>
      <c r="Y118" s="535"/>
      <c r="Z118" s="535"/>
      <c r="AA118" s="536" t="s">
        <v>574</v>
      </c>
      <c r="AB118" s="536"/>
      <c r="AC118" s="536"/>
      <c r="AD118" s="536"/>
      <c r="AE118" s="536"/>
      <c r="AF118" s="536"/>
    </row>
    <row r="119" spans="1:32" ht="15.2" customHeight="1" thickTop="1" thickBot="1" x14ac:dyDescent="0.25">
      <c r="A119" s="537" t="s">
        <v>575</v>
      </c>
      <c r="B119" s="538"/>
      <c r="C119" s="538"/>
      <c r="D119" s="538"/>
      <c r="E119" s="538"/>
      <c r="F119" s="538"/>
      <c r="G119" s="538"/>
      <c r="H119" s="538"/>
      <c r="I119" s="538"/>
      <c r="J119" s="539"/>
      <c r="K119" s="535" t="s">
        <v>576</v>
      </c>
      <c r="L119" s="535"/>
      <c r="M119" s="535"/>
      <c r="N119" s="535"/>
      <c r="O119" s="535" t="s">
        <v>307</v>
      </c>
      <c r="P119" s="535"/>
      <c r="Q119" s="535"/>
      <c r="R119" s="535"/>
      <c r="S119" s="535"/>
      <c r="T119" s="535"/>
      <c r="U119" s="535" t="s">
        <v>307</v>
      </c>
      <c r="V119" s="535"/>
      <c r="W119" s="535"/>
      <c r="X119" s="535"/>
      <c r="Y119" s="535"/>
      <c r="Z119" s="535"/>
      <c r="AA119" s="536" t="s">
        <v>307</v>
      </c>
      <c r="AB119" s="536"/>
      <c r="AC119" s="536"/>
      <c r="AD119" s="536"/>
      <c r="AE119" s="536"/>
      <c r="AF119" s="536"/>
    </row>
    <row r="120" spans="1:32" ht="13.5" thickTop="1" x14ac:dyDescent="0.2">
      <c r="A120" s="276"/>
      <c r="B120" s="276"/>
      <c r="C120" s="276"/>
      <c r="D120" s="276"/>
      <c r="E120" s="276"/>
      <c r="F120" s="276"/>
      <c r="G120" s="276"/>
      <c r="H120" s="276"/>
      <c r="I120" s="276"/>
      <c r="J120" s="276"/>
      <c r="K120" s="276"/>
      <c r="L120" s="276"/>
      <c r="M120" s="276"/>
      <c r="N120" s="276"/>
      <c r="O120" s="276"/>
      <c r="P120" s="276"/>
      <c r="Q120" s="276"/>
      <c r="R120" s="276"/>
      <c r="S120" s="276"/>
      <c r="T120" s="276"/>
      <c r="U120" s="276"/>
    </row>
  </sheetData>
  <sheetProtection selectLockedCells="1" selectUnlockedCells="1"/>
  <mergeCells count="574">
    <mergeCell ref="AB5:AF5"/>
    <mergeCell ref="A2:AF2"/>
    <mergeCell ref="A4:AF4"/>
    <mergeCell ref="A3:AF3"/>
    <mergeCell ref="A119:J119"/>
    <mergeCell ref="K119:N119"/>
    <mergeCell ref="O119:T119"/>
    <mergeCell ref="U119:Z119"/>
    <mergeCell ref="AA119:AF119"/>
    <mergeCell ref="A6:J6"/>
    <mergeCell ref="A117:J117"/>
    <mergeCell ref="K117:N117"/>
    <mergeCell ref="O117:T117"/>
    <mergeCell ref="U117:Z117"/>
    <mergeCell ref="AA117:AF117"/>
    <mergeCell ref="A118:J118"/>
    <mergeCell ref="K118:N118"/>
    <mergeCell ref="O118:T118"/>
    <mergeCell ref="U118:Z118"/>
    <mergeCell ref="AA118:AF118"/>
    <mergeCell ref="A115:J115"/>
    <mergeCell ref="K115:N115"/>
    <mergeCell ref="O115:T115"/>
    <mergeCell ref="U115:Z115"/>
    <mergeCell ref="A112:J112"/>
    <mergeCell ref="K112:N112"/>
    <mergeCell ref="O112:T112"/>
    <mergeCell ref="U112:Z112"/>
    <mergeCell ref="AA112:AF112"/>
    <mergeCell ref="AA115:AF115"/>
    <mergeCell ref="A116:J116"/>
    <mergeCell ref="K116:N116"/>
    <mergeCell ref="O116:T116"/>
    <mergeCell ref="U116:Z116"/>
    <mergeCell ref="AA116:AF116"/>
    <mergeCell ref="A113:J113"/>
    <mergeCell ref="K113:N113"/>
    <mergeCell ref="O113:T113"/>
    <mergeCell ref="U113:Z113"/>
    <mergeCell ref="AA113:AF113"/>
    <mergeCell ref="A114:J114"/>
    <mergeCell ref="K114:N114"/>
    <mergeCell ref="O114:T114"/>
    <mergeCell ref="U114:Z114"/>
    <mergeCell ref="AA114:AF114"/>
    <mergeCell ref="A110:J110"/>
    <mergeCell ref="K110:N110"/>
    <mergeCell ref="O110:T110"/>
    <mergeCell ref="U110:Z110"/>
    <mergeCell ref="AA110:AF110"/>
    <mergeCell ref="A111:J111"/>
    <mergeCell ref="K111:N111"/>
    <mergeCell ref="O111:T111"/>
    <mergeCell ref="U111:Z111"/>
    <mergeCell ref="AA111:AF111"/>
    <mergeCell ref="A108:J108"/>
    <mergeCell ref="K108:N108"/>
    <mergeCell ref="O108:T108"/>
    <mergeCell ref="U108:Z108"/>
    <mergeCell ref="AA108:AF108"/>
    <mergeCell ref="A109:J109"/>
    <mergeCell ref="K109:N109"/>
    <mergeCell ref="O109:T109"/>
    <mergeCell ref="U109:Z109"/>
    <mergeCell ref="AA109:AF109"/>
    <mergeCell ref="A106:J106"/>
    <mergeCell ref="K106:N106"/>
    <mergeCell ref="O106:T106"/>
    <mergeCell ref="U106:Z106"/>
    <mergeCell ref="AA106:AF106"/>
    <mergeCell ref="A107:J107"/>
    <mergeCell ref="K107:N107"/>
    <mergeCell ref="O107:T107"/>
    <mergeCell ref="U107:Z107"/>
    <mergeCell ref="AA107:AF107"/>
    <mergeCell ref="A104:J104"/>
    <mergeCell ref="K104:N104"/>
    <mergeCell ref="O104:T104"/>
    <mergeCell ref="U104:Z104"/>
    <mergeCell ref="AA104:AF104"/>
    <mergeCell ref="A105:J105"/>
    <mergeCell ref="K105:N105"/>
    <mergeCell ref="O105:T105"/>
    <mergeCell ref="U105:Z105"/>
    <mergeCell ref="AA105:AF105"/>
    <mergeCell ref="A102:J102"/>
    <mergeCell ref="K102:N102"/>
    <mergeCell ref="O102:T102"/>
    <mergeCell ref="U102:Z102"/>
    <mergeCell ref="AA102:AF102"/>
    <mergeCell ref="A103:J103"/>
    <mergeCell ref="K103:N103"/>
    <mergeCell ref="O103:T103"/>
    <mergeCell ref="U103:Z103"/>
    <mergeCell ref="AA103:AF103"/>
    <mergeCell ref="A100:J100"/>
    <mergeCell ref="K100:N100"/>
    <mergeCell ref="O100:T100"/>
    <mergeCell ref="U100:Z100"/>
    <mergeCell ref="AA100:AF100"/>
    <mergeCell ref="A101:J101"/>
    <mergeCell ref="K101:N101"/>
    <mergeCell ref="O101:T101"/>
    <mergeCell ref="U101:Z101"/>
    <mergeCell ref="AA101:AF101"/>
    <mergeCell ref="A98:J98"/>
    <mergeCell ref="K98:N98"/>
    <mergeCell ref="O98:T98"/>
    <mergeCell ref="U98:Z98"/>
    <mergeCell ref="AA98:AF98"/>
    <mergeCell ref="A99:J99"/>
    <mergeCell ref="K99:N99"/>
    <mergeCell ref="O99:T99"/>
    <mergeCell ref="U99:Z99"/>
    <mergeCell ref="AA99:AF99"/>
    <mergeCell ref="A96:J96"/>
    <mergeCell ref="K96:N96"/>
    <mergeCell ref="O96:T96"/>
    <mergeCell ref="U96:Z96"/>
    <mergeCell ref="AA96:AF96"/>
    <mergeCell ref="A97:J97"/>
    <mergeCell ref="K97:N97"/>
    <mergeCell ref="O97:T97"/>
    <mergeCell ref="U97:Z97"/>
    <mergeCell ref="AA97:AF97"/>
    <mergeCell ref="A94:J94"/>
    <mergeCell ref="K94:N94"/>
    <mergeCell ref="O94:T94"/>
    <mergeCell ref="U94:Z94"/>
    <mergeCell ref="AA94:AF94"/>
    <mergeCell ref="A95:J95"/>
    <mergeCell ref="K95:N95"/>
    <mergeCell ref="O95:T95"/>
    <mergeCell ref="U95:Z95"/>
    <mergeCell ref="AA95:AF95"/>
    <mergeCell ref="A92:J92"/>
    <mergeCell ref="K92:N92"/>
    <mergeCell ref="O92:T92"/>
    <mergeCell ref="U92:Z92"/>
    <mergeCell ref="AA92:AF92"/>
    <mergeCell ref="A93:J93"/>
    <mergeCell ref="K93:N93"/>
    <mergeCell ref="O93:T93"/>
    <mergeCell ref="U93:Z93"/>
    <mergeCell ref="AA93:AF93"/>
    <mergeCell ref="A90:J90"/>
    <mergeCell ref="K90:N90"/>
    <mergeCell ref="O90:T90"/>
    <mergeCell ref="U90:Z90"/>
    <mergeCell ref="AA90:AF90"/>
    <mergeCell ref="A91:J91"/>
    <mergeCell ref="K91:N91"/>
    <mergeCell ref="O91:T91"/>
    <mergeCell ref="U91:Z91"/>
    <mergeCell ref="AA91:AF91"/>
    <mergeCell ref="A88:J88"/>
    <mergeCell ref="K88:N88"/>
    <mergeCell ref="O88:T88"/>
    <mergeCell ref="U88:Z88"/>
    <mergeCell ref="AA88:AF88"/>
    <mergeCell ref="A89:J89"/>
    <mergeCell ref="K89:N89"/>
    <mergeCell ref="O89:T89"/>
    <mergeCell ref="U89:Z89"/>
    <mergeCell ref="AA89:AF89"/>
    <mergeCell ref="A86:J86"/>
    <mergeCell ref="K86:N86"/>
    <mergeCell ref="O86:T86"/>
    <mergeCell ref="U86:Z86"/>
    <mergeCell ref="AA86:AF86"/>
    <mergeCell ref="A87:J87"/>
    <mergeCell ref="K87:N87"/>
    <mergeCell ref="O87:T87"/>
    <mergeCell ref="U87:Z87"/>
    <mergeCell ref="AA87:AF87"/>
    <mergeCell ref="A84:J84"/>
    <mergeCell ref="K84:N84"/>
    <mergeCell ref="O84:T84"/>
    <mergeCell ref="U84:Z84"/>
    <mergeCell ref="AA84:AF84"/>
    <mergeCell ref="A85:J85"/>
    <mergeCell ref="K85:N85"/>
    <mergeCell ref="O85:T85"/>
    <mergeCell ref="U85:Z85"/>
    <mergeCell ref="AA85:AF85"/>
    <mergeCell ref="A82:J82"/>
    <mergeCell ref="K82:N82"/>
    <mergeCell ref="O82:T82"/>
    <mergeCell ref="U82:Z82"/>
    <mergeCell ref="AA82:AF82"/>
    <mergeCell ref="A83:J83"/>
    <mergeCell ref="K83:N83"/>
    <mergeCell ref="O83:T83"/>
    <mergeCell ref="U83:Z83"/>
    <mergeCell ref="AA83:AF83"/>
    <mergeCell ref="A80:J80"/>
    <mergeCell ref="K80:N80"/>
    <mergeCell ref="O80:T80"/>
    <mergeCell ref="U80:Z80"/>
    <mergeCell ref="AA80:AF80"/>
    <mergeCell ref="A81:J81"/>
    <mergeCell ref="K81:N81"/>
    <mergeCell ref="O81:T81"/>
    <mergeCell ref="U81:Z81"/>
    <mergeCell ref="AA81:AF81"/>
    <mergeCell ref="A78:J78"/>
    <mergeCell ref="K78:N78"/>
    <mergeCell ref="O78:T78"/>
    <mergeCell ref="U78:Z78"/>
    <mergeCell ref="AA78:AF78"/>
    <mergeCell ref="A79:J79"/>
    <mergeCell ref="K79:N79"/>
    <mergeCell ref="O79:T79"/>
    <mergeCell ref="U79:Z79"/>
    <mergeCell ref="AA79:AF79"/>
    <mergeCell ref="A76:J76"/>
    <mergeCell ref="K76:N76"/>
    <mergeCell ref="O76:T76"/>
    <mergeCell ref="U76:Z76"/>
    <mergeCell ref="AA76:AF76"/>
    <mergeCell ref="A77:J77"/>
    <mergeCell ref="K77:N77"/>
    <mergeCell ref="O77:T77"/>
    <mergeCell ref="U77:Z77"/>
    <mergeCell ref="AA77:AF77"/>
    <mergeCell ref="A74:J74"/>
    <mergeCell ref="K74:N74"/>
    <mergeCell ref="O74:T74"/>
    <mergeCell ref="U74:Z74"/>
    <mergeCell ref="AA74:AF74"/>
    <mergeCell ref="A75:J75"/>
    <mergeCell ref="K75:N75"/>
    <mergeCell ref="O75:T75"/>
    <mergeCell ref="U75:Z75"/>
    <mergeCell ref="AA75:AF75"/>
    <mergeCell ref="A72:J72"/>
    <mergeCell ref="K72:N72"/>
    <mergeCell ref="O72:T72"/>
    <mergeCell ref="U72:Z72"/>
    <mergeCell ref="AA72:AF72"/>
    <mergeCell ref="A73:J73"/>
    <mergeCell ref="K73:N73"/>
    <mergeCell ref="O73:T73"/>
    <mergeCell ref="U73:Z73"/>
    <mergeCell ref="AA73:AF73"/>
    <mergeCell ref="A70:J70"/>
    <mergeCell ref="K70:N70"/>
    <mergeCell ref="O70:T70"/>
    <mergeCell ref="U70:Z70"/>
    <mergeCell ref="AA70:AF70"/>
    <mergeCell ref="A71:J71"/>
    <mergeCell ref="K71:N71"/>
    <mergeCell ref="O71:T71"/>
    <mergeCell ref="U71:Z71"/>
    <mergeCell ref="AA71:AF71"/>
    <mergeCell ref="A68:J68"/>
    <mergeCell ref="K68:N68"/>
    <mergeCell ref="O68:T68"/>
    <mergeCell ref="U68:Z68"/>
    <mergeCell ref="AA68:AF68"/>
    <mergeCell ref="A69:J69"/>
    <mergeCell ref="K69:N69"/>
    <mergeCell ref="O69:T69"/>
    <mergeCell ref="U69:Z69"/>
    <mergeCell ref="AA69:AF69"/>
    <mergeCell ref="A66:J66"/>
    <mergeCell ref="K66:N66"/>
    <mergeCell ref="O66:T66"/>
    <mergeCell ref="U66:Z66"/>
    <mergeCell ref="AA66:AF66"/>
    <mergeCell ref="A67:J67"/>
    <mergeCell ref="K67:N67"/>
    <mergeCell ref="O67:T67"/>
    <mergeCell ref="U67:Z67"/>
    <mergeCell ref="AA67:AF67"/>
    <mergeCell ref="A64:J64"/>
    <mergeCell ref="K64:N64"/>
    <mergeCell ref="O64:T64"/>
    <mergeCell ref="U64:Z64"/>
    <mergeCell ref="AA64:AF64"/>
    <mergeCell ref="A65:J65"/>
    <mergeCell ref="K65:N65"/>
    <mergeCell ref="O65:T65"/>
    <mergeCell ref="U65:Z65"/>
    <mergeCell ref="AA65:AF65"/>
    <mergeCell ref="A62:J62"/>
    <mergeCell ref="K62:N62"/>
    <mergeCell ref="O62:T62"/>
    <mergeCell ref="U62:Z62"/>
    <mergeCell ref="AA62:AF62"/>
    <mergeCell ref="A63:J63"/>
    <mergeCell ref="K63:N63"/>
    <mergeCell ref="O63:T63"/>
    <mergeCell ref="U63:Z63"/>
    <mergeCell ref="AA63:AF63"/>
    <mergeCell ref="A60:J60"/>
    <mergeCell ref="K60:N60"/>
    <mergeCell ref="O60:T60"/>
    <mergeCell ref="U60:Z60"/>
    <mergeCell ref="AA60:AF60"/>
    <mergeCell ref="A61:J61"/>
    <mergeCell ref="K61:N61"/>
    <mergeCell ref="O61:T61"/>
    <mergeCell ref="U61:Z61"/>
    <mergeCell ref="AA61:AF61"/>
    <mergeCell ref="A58:J58"/>
    <mergeCell ref="K58:N58"/>
    <mergeCell ref="O58:T58"/>
    <mergeCell ref="U58:Z58"/>
    <mergeCell ref="AA58:AF58"/>
    <mergeCell ref="A59:J59"/>
    <mergeCell ref="K59:N59"/>
    <mergeCell ref="O59:T59"/>
    <mergeCell ref="U59:Z59"/>
    <mergeCell ref="AA59:AF59"/>
    <mergeCell ref="A56:J56"/>
    <mergeCell ref="K56:N56"/>
    <mergeCell ref="O56:T56"/>
    <mergeCell ref="U56:Z56"/>
    <mergeCell ref="AA56:AF56"/>
    <mergeCell ref="A57:J57"/>
    <mergeCell ref="K57:N57"/>
    <mergeCell ref="O57:T57"/>
    <mergeCell ref="U57:Z57"/>
    <mergeCell ref="AA57:AF57"/>
    <mergeCell ref="A54:J54"/>
    <mergeCell ref="K54:N54"/>
    <mergeCell ref="O54:T54"/>
    <mergeCell ref="U54:Z54"/>
    <mergeCell ref="AA54:AF54"/>
    <mergeCell ref="A55:J55"/>
    <mergeCell ref="K55:N55"/>
    <mergeCell ref="O55:T55"/>
    <mergeCell ref="U55:Z55"/>
    <mergeCell ref="AA55:AF55"/>
    <mergeCell ref="A52:J52"/>
    <mergeCell ref="K52:N52"/>
    <mergeCell ref="O52:T52"/>
    <mergeCell ref="U52:Z52"/>
    <mergeCell ref="AA52:AF52"/>
    <mergeCell ref="A53:J53"/>
    <mergeCell ref="K53:N53"/>
    <mergeCell ref="O53:T53"/>
    <mergeCell ref="U53:Z53"/>
    <mergeCell ref="AA53:AF53"/>
    <mergeCell ref="A50:J50"/>
    <mergeCell ref="K50:N50"/>
    <mergeCell ref="O50:T50"/>
    <mergeCell ref="U50:Z50"/>
    <mergeCell ref="AA50:AF50"/>
    <mergeCell ref="A51:J51"/>
    <mergeCell ref="K51:N51"/>
    <mergeCell ref="O51:T51"/>
    <mergeCell ref="U51:Z51"/>
    <mergeCell ref="AA51:AF51"/>
    <mergeCell ref="A48:J48"/>
    <mergeCell ref="K48:N48"/>
    <mergeCell ref="O48:T48"/>
    <mergeCell ref="U48:Z48"/>
    <mergeCell ref="AA48:AF48"/>
    <mergeCell ref="A49:J49"/>
    <mergeCell ref="K49:N49"/>
    <mergeCell ref="O49:T49"/>
    <mergeCell ref="U49:Z49"/>
    <mergeCell ref="AA49:AF49"/>
    <mergeCell ref="A46:J46"/>
    <mergeCell ref="K46:N46"/>
    <mergeCell ref="O46:T46"/>
    <mergeCell ref="U46:Z46"/>
    <mergeCell ref="AA46:AF46"/>
    <mergeCell ref="A47:J47"/>
    <mergeCell ref="K47:N47"/>
    <mergeCell ref="O47:T47"/>
    <mergeCell ref="U47:Z47"/>
    <mergeCell ref="AA47:AF47"/>
    <mergeCell ref="A44:J44"/>
    <mergeCell ref="K44:N44"/>
    <mergeCell ref="O44:T44"/>
    <mergeCell ref="U44:Z44"/>
    <mergeCell ref="AA44:AF44"/>
    <mergeCell ref="A45:J45"/>
    <mergeCell ref="K45:N45"/>
    <mergeCell ref="O45:T45"/>
    <mergeCell ref="U45:Z45"/>
    <mergeCell ref="AA45:AF45"/>
    <mergeCell ref="A42:J42"/>
    <mergeCell ref="K42:N42"/>
    <mergeCell ref="O42:T42"/>
    <mergeCell ref="U42:Z42"/>
    <mergeCell ref="AA42:AF42"/>
    <mergeCell ref="A43:J43"/>
    <mergeCell ref="K43:N43"/>
    <mergeCell ref="O43:T43"/>
    <mergeCell ref="U43:Z43"/>
    <mergeCell ref="AA43:AF43"/>
    <mergeCell ref="A40:J40"/>
    <mergeCell ref="K40:N40"/>
    <mergeCell ref="O40:T40"/>
    <mergeCell ref="U40:Z40"/>
    <mergeCell ref="AA40:AF40"/>
    <mergeCell ref="A41:J41"/>
    <mergeCell ref="K41:N41"/>
    <mergeCell ref="O41:T41"/>
    <mergeCell ref="U41:Z41"/>
    <mergeCell ref="AA41:AF41"/>
    <mergeCell ref="A38:J38"/>
    <mergeCell ref="K38:N38"/>
    <mergeCell ref="O38:T38"/>
    <mergeCell ref="U38:Z38"/>
    <mergeCell ref="AA38:AF38"/>
    <mergeCell ref="A39:J39"/>
    <mergeCell ref="K39:N39"/>
    <mergeCell ref="O39:T39"/>
    <mergeCell ref="U39:Z39"/>
    <mergeCell ref="AA39:AF39"/>
    <mergeCell ref="A36:J36"/>
    <mergeCell ref="K36:N36"/>
    <mergeCell ref="O36:T36"/>
    <mergeCell ref="U36:Z36"/>
    <mergeCell ref="AA36:AF36"/>
    <mergeCell ref="A37:J37"/>
    <mergeCell ref="K37:N37"/>
    <mergeCell ref="O37:T37"/>
    <mergeCell ref="U37:Z37"/>
    <mergeCell ref="AA37:AF37"/>
    <mergeCell ref="A34:J34"/>
    <mergeCell ref="K34:N34"/>
    <mergeCell ref="O34:T34"/>
    <mergeCell ref="U34:Z34"/>
    <mergeCell ref="AA34:AF34"/>
    <mergeCell ref="A35:J35"/>
    <mergeCell ref="K35:N35"/>
    <mergeCell ref="O35:T35"/>
    <mergeCell ref="U35:Z35"/>
    <mergeCell ref="AA35:AF35"/>
    <mergeCell ref="A32:J32"/>
    <mergeCell ref="K32:N32"/>
    <mergeCell ref="O32:T32"/>
    <mergeCell ref="U32:Z32"/>
    <mergeCell ref="AA32:AF32"/>
    <mergeCell ref="A33:J33"/>
    <mergeCell ref="K33:N33"/>
    <mergeCell ref="O33:T33"/>
    <mergeCell ref="U33:Z33"/>
    <mergeCell ref="AA33:AF33"/>
    <mergeCell ref="A30:J30"/>
    <mergeCell ref="K30:N30"/>
    <mergeCell ref="O30:T30"/>
    <mergeCell ref="U30:Z30"/>
    <mergeCell ref="AA30:AF30"/>
    <mergeCell ref="A31:J31"/>
    <mergeCell ref="K31:N31"/>
    <mergeCell ref="O31:T31"/>
    <mergeCell ref="U31:Z31"/>
    <mergeCell ref="AA31:AF31"/>
    <mergeCell ref="A28:J28"/>
    <mergeCell ref="K28:N28"/>
    <mergeCell ref="O28:T28"/>
    <mergeCell ref="U28:Z28"/>
    <mergeCell ref="AA28:AF28"/>
    <mergeCell ref="A29:J29"/>
    <mergeCell ref="K29:N29"/>
    <mergeCell ref="O29:T29"/>
    <mergeCell ref="U29:Z29"/>
    <mergeCell ref="AA29:AF29"/>
    <mergeCell ref="A26:J26"/>
    <mergeCell ref="K26:N26"/>
    <mergeCell ref="O26:T26"/>
    <mergeCell ref="U26:Z26"/>
    <mergeCell ref="AA26:AF26"/>
    <mergeCell ref="A27:J27"/>
    <mergeCell ref="K27:N27"/>
    <mergeCell ref="O27:T27"/>
    <mergeCell ref="U27:Z27"/>
    <mergeCell ref="AA27:AF27"/>
    <mergeCell ref="A24:J24"/>
    <mergeCell ref="K24:N24"/>
    <mergeCell ref="O24:T24"/>
    <mergeCell ref="U24:Z24"/>
    <mergeCell ref="AA24:AF24"/>
    <mergeCell ref="A25:J25"/>
    <mergeCell ref="K25:N25"/>
    <mergeCell ref="O25:T25"/>
    <mergeCell ref="U25:Z25"/>
    <mergeCell ref="AA25:AF25"/>
    <mergeCell ref="A22:J22"/>
    <mergeCell ref="K22:N22"/>
    <mergeCell ref="O22:T22"/>
    <mergeCell ref="U22:Z22"/>
    <mergeCell ref="AA22:AF22"/>
    <mergeCell ref="A23:J23"/>
    <mergeCell ref="K23:N23"/>
    <mergeCell ref="O23:T23"/>
    <mergeCell ref="U23:Z23"/>
    <mergeCell ref="AA23:AF23"/>
    <mergeCell ref="A20:J20"/>
    <mergeCell ref="K20:N20"/>
    <mergeCell ref="O20:T20"/>
    <mergeCell ref="U20:Z20"/>
    <mergeCell ref="AA20:AF20"/>
    <mergeCell ref="A21:J21"/>
    <mergeCell ref="K21:N21"/>
    <mergeCell ref="O21:T21"/>
    <mergeCell ref="U21:Z21"/>
    <mergeCell ref="AA21:AF21"/>
    <mergeCell ref="A18:J18"/>
    <mergeCell ref="K18:N18"/>
    <mergeCell ref="O18:T18"/>
    <mergeCell ref="U18:Z18"/>
    <mergeCell ref="AA18:AF18"/>
    <mergeCell ref="A19:J19"/>
    <mergeCell ref="K19:N19"/>
    <mergeCell ref="O19:T19"/>
    <mergeCell ref="U19:Z19"/>
    <mergeCell ref="AA19:AF19"/>
    <mergeCell ref="A16:J16"/>
    <mergeCell ref="K16:N16"/>
    <mergeCell ref="O16:T16"/>
    <mergeCell ref="U16:Z16"/>
    <mergeCell ref="AA16:AF16"/>
    <mergeCell ref="A17:J17"/>
    <mergeCell ref="K17:N17"/>
    <mergeCell ref="O17:T17"/>
    <mergeCell ref="U17:Z17"/>
    <mergeCell ref="AA17:AF17"/>
    <mergeCell ref="A14:J14"/>
    <mergeCell ref="K14:N14"/>
    <mergeCell ref="O14:T14"/>
    <mergeCell ref="U14:Z14"/>
    <mergeCell ref="AA14:AF14"/>
    <mergeCell ref="A15:J15"/>
    <mergeCell ref="K15:N15"/>
    <mergeCell ref="O15:T15"/>
    <mergeCell ref="U15:Z15"/>
    <mergeCell ref="AA15:AF15"/>
    <mergeCell ref="A12:J12"/>
    <mergeCell ref="K12:N12"/>
    <mergeCell ref="O12:T12"/>
    <mergeCell ref="U12:Z12"/>
    <mergeCell ref="AA12:AF12"/>
    <mergeCell ref="A13:J13"/>
    <mergeCell ref="K13:N13"/>
    <mergeCell ref="O13:T13"/>
    <mergeCell ref="U13:Z13"/>
    <mergeCell ref="AA13:AF13"/>
    <mergeCell ref="A10:J10"/>
    <mergeCell ref="K10:N10"/>
    <mergeCell ref="O10:T10"/>
    <mergeCell ref="U10:Z10"/>
    <mergeCell ref="AA10:AF10"/>
    <mergeCell ref="A11:J11"/>
    <mergeCell ref="K11:N11"/>
    <mergeCell ref="O11:T11"/>
    <mergeCell ref="U11:Z11"/>
    <mergeCell ref="AA11:AF11"/>
    <mergeCell ref="A8:J8"/>
    <mergeCell ref="K8:N8"/>
    <mergeCell ref="O8:T8"/>
    <mergeCell ref="U8:Z8"/>
    <mergeCell ref="AA8:AF8"/>
    <mergeCell ref="A9:J9"/>
    <mergeCell ref="K9:N9"/>
    <mergeCell ref="O9:T9"/>
    <mergeCell ref="U9:Z9"/>
    <mergeCell ref="AA9:AF9"/>
    <mergeCell ref="K6:N6"/>
    <mergeCell ref="O6:T6"/>
    <mergeCell ref="U6:Z6"/>
    <mergeCell ref="AA6:AF6"/>
    <mergeCell ref="A7:J7"/>
    <mergeCell ref="K7:N7"/>
    <mergeCell ref="O7:T7"/>
    <mergeCell ref="U7:Z7"/>
    <mergeCell ref="AA7:AF7"/>
  </mergeCells>
  <printOptions horizontalCentered="1"/>
  <pageMargins left="0.19652777777777777" right="0.19652777777777777" top="0.19652777777777777" bottom="0.19652777777777777" header="0.51180555555555551" footer="0.51180555555555551"/>
  <pageSetup paperSize="9" scale="91" firstPageNumber="0" orientation="portrait" horizontalDpi="300" verticalDpi="300" r:id="rId1"/>
  <headerFooter alignWithMargins="0"/>
  <rowBreaks count="2" manualBreakCount="2">
    <brk id="52" max="16383" man="1"/>
    <brk id="9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FC43B-4EFE-49A4-9413-4E1D86B97031}">
  <dimension ref="A1:J13"/>
  <sheetViews>
    <sheetView zoomScaleNormal="100" workbookViewId="0">
      <selection activeCell="B23" sqref="B23"/>
    </sheetView>
  </sheetViews>
  <sheetFormatPr defaultRowHeight="12.75" x14ac:dyDescent="0.2"/>
  <cols>
    <col min="1" max="1" width="41" style="264" customWidth="1"/>
    <col min="2" max="8" width="20.7109375" style="264" customWidth="1"/>
    <col min="9" max="9" width="11.140625" style="264" bestFit="1" customWidth="1"/>
    <col min="10" max="16384" width="9.140625" style="264"/>
  </cols>
  <sheetData>
    <row r="1" spans="1:10" ht="23.25" customHeight="1" x14ac:dyDescent="0.25">
      <c r="A1" s="508" t="s">
        <v>643</v>
      </c>
      <c r="B1" s="508"/>
      <c r="C1" s="508"/>
      <c r="D1" s="508"/>
      <c r="E1" s="508"/>
      <c r="F1" s="508"/>
      <c r="G1" s="508"/>
      <c r="H1" s="508"/>
      <c r="I1" s="508"/>
      <c r="J1" s="508"/>
    </row>
    <row r="2" spans="1:10" ht="16.5" x14ac:dyDescent="0.25">
      <c r="A2" s="509" t="s">
        <v>276</v>
      </c>
      <c r="B2" s="509"/>
      <c r="C2" s="509"/>
      <c r="D2" s="509"/>
      <c r="E2" s="509"/>
      <c r="F2" s="509"/>
      <c r="G2" s="509"/>
      <c r="H2" s="509"/>
      <c r="I2" s="509"/>
      <c r="J2" s="509"/>
    </row>
    <row r="3" spans="1:10" ht="16.5" x14ac:dyDescent="0.25">
      <c r="A3" s="509" t="s">
        <v>277</v>
      </c>
      <c r="B3" s="509"/>
      <c r="C3" s="509"/>
      <c r="D3" s="509"/>
      <c r="E3" s="509"/>
      <c r="F3" s="509"/>
      <c r="G3" s="509"/>
      <c r="H3" s="509"/>
      <c r="I3" s="509"/>
      <c r="J3" s="509"/>
    </row>
    <row r="4" spans="1:10" ht="16.5" x14ac:dyDescent="0.25">
      <c r="A4" s="246"/>
      <c r="B4" s="246"/>
      <c r="C4" s="246"/>
      <c r="D4" s="246"/>
      <c r="E4" s="246"/>
      <c r="F4" s="246"/>
      <c r="G4" s="547" t="s">
        <v>165</v>
      </c>
      <c r="H4" s="547"/>
      <c r="I4" s="246"/>
      <c r="J4" s="246"/>
    </row>
    <row r="5" spans="1:10" ht="15" x14ac:dyDescent="0.2">
      <c r="A5" s="544" t="s">
        <v>265</v>
      </c>
      <c r="B5" s="545"/>
      <c r="C5" s="545"/>
      <c r="D5" s="545"/>
      <c r="E5" s="545"/>
      <c r="F5" s="545"/>
      <c r="G5" s="545"/>
      <c r="H5" s="546"/>
    </row>
    <row r="6" spans="1:10" ht="60" x14ac:dyDescent="0.2">
      <c r="A6" s="265" t="s">
        <v>6</v>
      </c>
      <c r="B6" s="266" t="s">
        <v>266</v>
      </c>
      <c r="C6" s="266" t="s">
        <v>184</v>
      </c>
      <c r="D6" s="266" t="s">
        <v>267</v>
      </c>
      <c r="E6" s="266" t="s">
        <v>268</v>
      </c>
      <c r="F6" s="266" t="s">
        <v>186</v>
      </c>
      <c r="G6" s="266" t="s">
        <v>278</v>
      </c>
      <c r="H6" s="266" t="s">
        <v>62</v>
      </c>
    </row>
    <row r="7" spans="1:10" ht="25.5" x14ac:dyDescent="0.2">
      <c r="A7" s="267" t="s">
        <v>269</v>
      </c>
      <c r="B7" s="268">
        <v>977956965</v>
      </c>
      <c r="C7" s="268">
        <v>4544283</v>
      </c>
      <c r="D7" s="268">
        <v>1845010</v>
      </c>
      <c r="E7" s="268">
        <v>728641</v>
      </c>
      <c r="F7" s="268">
        <v>5680212</v>
      </c>
      <c r="G7" s="268">
        <v>163650</v>
      </c>
      <c r="H7" s="268">
        <f>SUM(B7:G7)</f>
        <v>990918761</v>
      </c>
    </row>
    <row r="8" spans="1:10" ht="25.5" x14ac:dyDescent="0.2">
      <c r="A8" s="267" t="s">
        <v>270</v>
      </c>
      <c r="B8" s="268">
        <v>637238396</v>
      </c>
      <c r="C8" s="268">
        <v>167246889</v>
      </c>
      <c r="D8" s="268">
        <v>177624371</v>
      </c>
      <c r="E8" s="268">
        <v>26372664</v>
      </c>
      <c r="F8" s="268">
        <v>49790358</v>
      </c>
      <c r="G8" s="268">
        <v>46799866</v>
      </c>
      <c r="H8" s="268">
        <f t="shared" ref="H8:H13" si="0">SUM(B8:G8)</f>
        <v>1105072544</v>
      </c>
    </row>
    <row r="9" spans="1:10" ht="25.5" x14ac:dyDescent="0.2">
      <c r="A9" s="269" t="s">
        <v>271</v>
      </c>
      <c r="B9" s="270">
        <f>B7-B8</f>
        <v>340718569</v>
      </c>
      <c r="C9" s="270">
        <f>C7-C8</f>
        <v>-162702606</v>
      </c>
      <c r="D9" s="270">
        <f t="shared" ref="D9:G9" si="1">D7-D8</f>
        <v>-175779361</v>
      </c>
      <c r="E9" s="270">
        <f t="shared" si="1"/>
        <v>-25644023</v>
      </c>
      <c r="F9" s="270">
        <f t="shared" si="1"/>
        <v>-44110146</v>
      </c>
      <c r="G9" s="270">
        <f t="shared" si="1"/>
        <v>-46636216</v>
      </c>
      <c r="H9" s="270">
        <f t="shared" si="0"/>
        <v>-114153783</v>
      </c>
    </row>
    <row r="10" spans="1:10" ht="25.5" x14ac:dyDescent="0.2">
      <c r="A10" s="267" t="s">
        <v>272</v>
      </c>
      <c r="B10" s="268">
        <v>453673085</v>
      </c>
      <c r="C10" s="268">
        <v>162809285</v>
      </c>
      <c r="D10" s="268">
        <v>175888286</v>
      </c>
      <c r="E10" s="268">
        <v>25970005</v>
      </c>
      <c r="F10" s="268">
        <v>44110146</v>
      </c>
      <c r="G10" s="268">
        <v>46852278</v>
      </c>
      <c r="H10" s="268">
        <f t="shared" si="0"/>
        <v>909303085</v>
      </c>
    </row>
    <row r="11" spans="1:10" ht="25.5" x14ac:dyDescent="0.2">
      <c r="A11" s="267" t="s">
        <v>273</v>
      </c>
      <c r="B11" s="268">
        <v>464151629</v>
      </c>
      <c r="C11" s="268">
        <v>0</v>
      </c>
      <c r="D11" s="268">
        <v>0</v>
      </c>
      <c r="E11" s="268">
        <v>0</v>
      </c>
      <c r="F11" s="268">
        <v>0</v>
      </c>
      <c r="G11" s="268">
        <v>0</v>
      </c>
      <c r="H11" s="268">
        <f t="shared" si="0"/>
        <v>464151629</v>
      </c>
    </row>
    <row r="12" spans="1:10" ht="25.5" x14ac:dyDescent="0.2">
      <c r="A12" s="269" t="s">
        <v>274</v>
      </c>
      <c r="B12" s="270">
        <f>B10-B11</f>
        <v>-10478544</v>
      </c>
      <c r="C12" s="270">
        <f>C10-C11</f>
        <v>162809285</v>
      </c>
      <c r="D12" s="270">
        <f t="shared" ref="D12:G12" si="2">D10-D11</f>
        <v>175888286</v>
      </c>
      <c r="E12" s="270">
        <f t="shared" si="2"/>
        <v>25970005</v>
      </c>
      <c r="F12" s="270">
        <f t="shared" si="2"/>
        <v>44110146</v>
      </c>
      <c r="G12" s="270">
        <f t="shared" si="2"/>
        <v>46852278</v>
      </c>
      <c r="H12" s="270">
        <f t="shared" si="0"/>
        <v>445151456</v>
      </c>
    </row>
    <row r="13" spans="1:10" ht="25.5" x14ac:dyDescent="0.2">
      <c r="A13" s="269" t="s">
        <v>275</v>
      </c>
      <c r="B13" s="270">
        <f>B9+B12</f>
        <v>330240025</v>
      </c>
      <c r="C13" s="270">
        <f>C9+C12</f>
        <v>106679</v>
      </c>
      <c r="D13" s="270">
        <f t="shared" ref="D13:G13" si="3">D9+D12</f>
        <v>108925</v>
      </c>
      <c r="E13" s="270">
        <f t="shared" si="3"/>
        <v>325982</v>
      </c>
      <c r="F13" s="270">
        <f t="shared" si="3"/>
        <v>0</v>
      </c>
      <c r="G13" s="270">
        <f t="shared" si="3"/>
        <v>216062</v>
      </c>
      <c r="H13" s="270">
        <f t="shared" si="0"/>
        <v>330997673</v>
      </c>
      <c r="I13" s="271"/>
    </row>
  </sheetData>
  <mergeCells count="5">
    <mergeCell ref="A1:J1"/>
    <mergeCell ref="A2:J2"/>
    <mergeCell ref="A3:J3"/>
    <mergeCell ref="A5:H5"/>
    <mergeCell ref="G4:H4"/>
  </mergeCells>
  <pageMargins left="0.75" right="0.75" top="1" bottom="1" header="0.5" footer="0.5"/>
  <pageSetup scale="5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H41"/>
  <sheetViews>
    <sheetView workbookViewId="0">
      <selection activeCell="G30" sqref="G30"/>
    </sheetView>
  </sheetViews>
  <sheetFormatPr defaultRowHeight="12.75" x14ac:dyDescent="0.2"/>
  <cols>
    <col min="2" max="2" width="6" customWidth="1"/>
    <col min="3" max="3" width="55.7109375" customWidth="1"/>
    <col min="4" max="4" width="15.28515625" customWidth="1"/>
    <col min="5" max="6" width="15.140625" customWidth="1"/>
    <col min="7" max="7" width="9.7109375" customWidth="1"/>
  </cols>
  <sheetData>
    <row r="3" spans="2:8" ht="16.5" x14ac:dyDescent="0.25">
      <c r="B3" s="318" t="s">
        <v>632</v>
      </c>
      <c r="C3" s="318"/>
      <c r="D3" s="318"/>
      <c r="E3" s="318"/>
      <c r="F3" s="318"/>
      <c r="G3" s="318"/>
      <c r="H3" s="318"/>
    </row>
    <row r="4" spans="2:8" ht="16.5" x14ac:dyDescent="0.25">
      <c r="B4" s="320" t="s">
        <v>204</v>
      </c>
      <c r="C4" s="320"/>
      <c r="D4" s="320"/>
      <c r="E4" s="320"/>
      <c r="F4" s="320"/>
      <c r="G4" s="320"/>
      <c r="H4" s="320"/>
    </row>
    <row r="5" spans="2:8" ht="17.25" thickBot="1" x14ac:dyDescent="0.3">
      <c r="C5" s="3"/>
      <c r="D5" s="3"/>
      <c r="E5" s="3"/>
      <c r="F5" s="179" t="s">
        <v>166</v>
      </c>
      <c r="G5" s="3"/>
    </row>
    <row r="6" spans="2:8" ht="29.25" thickTop="1" x14ac:dyDescent="0.2">
      <c r="B6" s="22" t="s">
        <v>5</v>
      </c>
      <c r="C6" s="23" t="s">
        <v>6</v>
      </c>
      <c r="D6" s="63" t="s">
        <v>202</v>
      </c>
      <c r="E6" s="63" t="s">
        <v>239</v>
      </c>
      <c r="F6" s="183" t="s">
        <v>247</v>
      </c>
      <c r="G6" s="181" t="s">
        <v>233</v>
      </c>
    </row>
    <row r="7" spans="2:8" ht="18.75" x14ac:dyDescent="0.2">
      <c r="B7" s="11"/>
      <c r="C7" s="25" t="s">
        <v>25</v>
      </c>
      <c r="D7" s="66"/>
      <c r="E7" s="66"/>
      <c r="F7" s="184"/>
      <c r="G7" s="182"/>
    </row>
    <row r="8" spans="2:8" ht="15.75" x14ac:dyDescent="0.2">
      <c r="B8" s="12" t="s">
        <v>2</v>
      </c>
      <c r="C8" s="13" t="s">
        <v>58</v>
      </c>
      <c r="D8" s="75">
        <v>104018364</v>
      </c>
      <c r="E8" s="75">
        <v>122311933</v>
      </c>
      <c r="F8" s="185">
        <v>122311933</v>
      </c>
      <c r="G8" s="201">
        <f>F8/E8*100</f>
        <v>100</v>
      </c>
    </row>
    <row r="9" spans="2:8" ht="15.75" x14ac:dyDescent="0.2">
      <c r="B9" s="12" t="s">
        <v>3</v>
      </c>
      <c r="C9" s="13" t="s">
        <v>65</v>
      </c>
      <c r="D9" s="75">
        <v>195738591</v>
      </c>
      <c r="E9" s="75">
        <v>228371792</v>
      </c>
      <c r="F9" s="185">
        <v>225109506</v>
      </c>
      <c r="G9" s="201">
        <f t="shared" ref="G9:G40" si="0">F9/E9*100</f>
        <v>98.571502210745891</v>
      </c>
    </row>
    <row r="10" spans="2:8" ht="15.75" x14ac:dyDescent="0.2">
      <c r="B10" s="14" t="s">
        <v>4</v>
      </c>
      <c r="C10" s="15" t="s">
        <v>168</v>
      </c>
      <c r="D10" s="76">
        <f>SUM(D8:D9)</f>
        <v>299756955</v>
      </c>
      <c r="E10" s="76">
        <f>SUM(E8:E9)</f>
        <v>350683725</v>
      </c>
      <c r="F10" s="76">
        <f>SUM(F8:F9)</f>
        <v>347421439</v>
      </c>
      <c r="G10" s="202">
        <f t="shared" si="0"/>
        <v>99.06973555730309</v>
      </c>
    </row>
    <row r="11" spans="2:8" ht="15.75" x14ac:dyDescent="0.2">
      <c r="B11" s="12" t="s">
        <v>1</v>
      </c>
      <c r="C11" s="13" t="s">
        <v>149</v>
      </c>
      <c r="D11" s="75">
        <v>19181400</v>
      </c>
      <c r="E11" s="75">
        <v>20545600</v>
      </c>
      <c r="F11" s="185">
        <v>20255893</v>
      </c>
      <c r="G11" s="201">
        <f t="shared" si="0"/>
        <v>98.589931664200606</v>
      </c>
    </row>
    <row r="12" spans="2:8" ht="31.5" x14ac:dyDescent="0.2">
      <c r="B12" s="12" t="s">
        <v>7</v>
      </c>
      <c r="C12" s="13" t="s">
        <v>135</v>
      </c>
      <c r="D12" s="75">
        <v>11614200</v>
      </c>
      <c r="E12" s="75">
        <v>10002429</v>
      </c>
      <c r="F12" s="185">
        <v>9040559</v>
      </c>
      <c r="G12" s="201">
        <f t="shared" si="0"/>
        <v>90.383635814860568</v>
      </c>
    </row>
    <row r="13" spans="2:8" ht="15.75" x14ac:dyDescent="0.2">
      <c r="B13" s="14" t="s">
        <v>28</v>
      </c>
      <c r="C13" s="16" t="s">
        <v>169</v>
      </c>
      <c r="D13" s="76">
        <f>SUM(D11:D12)</f>
        <v>30795600</v>
      </c>
      <c r="E13" s="76">
        <f>SUM(E11:E12)</f>
        <v>30548029</v>
      </c>
      <c r="F13" s="186">
        <f>SUM(F11:F12)</f>
        <v>29296452</v>
      </c>
      <c r="G13" s="202">
        <f t="shared" si="0"/>
        <v>95.90292061068817</v>
      </c>
    </row>
    <row r="14" spans="2:8" ht="15.75" x14ac:dyDescent="0.2">
      <c r="B14" s="41" t="s">
        <v>99</v>
      </c>
      <c r="C14" s="42" t="s">
        <v>170</v>
      </c>
      <c r="D14" s="77">
        <f>D10+D13</f>
        <v>330552555</v>
      </c>
      <c r="E14" s="77">
        <f>E10+E13</f>
        <v>381231754</v>
      </c>
      <c r="F14" s="187">
        <f>F10+F13</f>
        <v>376717891</v>
      </c>
      <c r="G14" s="203">
        <f t="shared" si="0"/>
        <v>98.81597926913507</v>
      </c>
    </row>
    <row r="15" spans="2:8" ht="15.75" x14ac:dyDescent="0.2">
      <c r="B15" s="12" t="s">
        <v>29</v>
      </c>
      <c r="C15" s="13" t="s">
        <v>58</v>
      </c>
      <c r="D15" s="75">
        <v>23090253</v>
      </c>
      <c r="E15" s="75">
        <v>24475465</v>
      </c>
      <c r="F15" s="185">
        <v>24475465</v>
      </c>
      <c r="G15" s="201">
        <f t="shared" si="0"/>
        <v>100</v>
      </c>
    </row>
    <row r="16" spans="2:8" ht="15.75" x14ac:dyDescent="0.2">
      <c r="B16" s="12" t="s">
        <v>30</v>
      </c>
      <c r="C16" s="13" t="s">
        <v>65</v>
      </c>
      <c r="D16" s="75">
        <v>45172023</v>
      </c>
      <c r="E16" s="75">
        <v>50738713</v>
      </c>
      <c r="F16" s="185">
        <v>49894046</v>
      </c>
      <c r="G16" s="201">
        <f t="shared" si="0"/>
        <v>98.335261282642307</v>
      </c>
    </row>
    <row r="17" spans="2:7" ht="31.5" x14ac:dyDescent="0.2">
      <c r="B17" s="41" t="s">
        <v>100</v>
      </c>
      <c r="C17" s="42" t="s">
        <v>171</v>
      </c>
      <c r="D17" s="77">
        <f>SUM(D15:D16)</f>
        <v>68262276</v>
      </c>
      <c r="E17" s="77">
        <f>SUM(E15:E16)</f>
        <v>75214178</v>
      </c>
      <c r="F17" s="187">
        <f>SUM(F15:F16)</f>
        <v>74369511</v>
      </c>
      <c r="G17" s="203">
        <f t="shared" si="0"/>
        <v>98.876984336649926</v>
      </c>
    </row>
    <row r="18" spans="2:7" ht="15.75" x14ac:dyDescent="0.2">
      <c r="B18" s="12" t="s">
        <v>31</v>
      </c>
      <c r="C18" s="13" t="s">
        <v>58</v>
      </c>
      <c r="D18" s="78">
        <v>15514000</v>
      </c>
      <c r="E18" s="78">
        <v>15735571</v>
      </c>
      <c r="F18" s="188">
        <v>14762133</v>
      </c>
      <c r="G18" s="204">
        <f t="shared" si="0"/>
        <v>93.81377390118223</v>
      </c>
    </row>
    <row r="19" spans="2:7" ht="15.75" x14ac:dyDescent="0.2">
      <c r="B19" s="12" t="s">
        <v>32</v>
      </c>
      <c r="C19" s="13" t="s">
        <v>60</v>
      </c>
      <c r="D19" s="78">
        <v>340635109</v>
      </c>
      <c r="E19" s="78">
        <v>391006247</v>
      </c>
      <c r="F19" s="188">
        <v>305864530</v>
      </c>
      <c r="G19" s="204">
        <f t="shared" si="0"/>
        <v>78.224972707405357</v>
      </c>
    </row>
    <row r="20" spans="2:7" ht="15.75" x14ac:dyDescent="0.2">
      <c r="B20" s="12" t="s">
        <v>33</v>
      </c>
      <c r="C20" s="13" t="s">
        <v>59</v>
      </c>
      <c r="D20" s="78">
        <v>12615000</v>
      </c>
      <c r="E20" s="78">
        <v>19460844</v>
      </c>
      <c r="F20" s="188">
        <v>17029950</v>
      </c>
      <c r="G20" s="204">
        <f t="shared" si="0"/>
        <v>87.508794582598782</v>
      </c>
    </row>
    <row r="21" spans="2:7" ht="15.75" x14ac:dyDescent="0.2">
      <c r="B21" s="41" t="s">
        <v>101</v>
      </c>
      <c r="C21" s="42" t="s">
        <v>172</v>
      </c>
      <c r="D21" s="77">
        <f>D18+D19+D20</f>
        <v>368764109</v>
      </c>
      <c r="E21" s="77">
        <f>E18+E19+E20</f>
        <v>426202662</v>
      </c>
      <c r="F21" s="187">
        <f>F18+F19+F20</f>
        <v>337656613</v>
      </c>
      <c r="G21" s="203">
        <f t="shared" si="0"/>
        <v>79.224426101777851</v>
      </c>
    </row>
    <row r="22" spans="2:7" ht="15.75" x14ac:dyDescent="0.2">
      <c r="B22" s="41" t="s">
        <v>102</v>
      </c>
      <c r="C22" s="42" t="s">
        <v>127</v>
      </c>
      <c r="D22" s="77">
        <v>10698000</v>
      </c>
      <c r="E22" s="77">
        <v>5843275</v>
      </c>
      <c r="F22" s="187">
        <v>5828053</v>
      </c>
      <c r="G22" s="203">
        <f t="shared" si="0"/>
        <v>99.739495402834891</v>
      </c>
    </row>
    <row r="23" spans="2:7" ht="15.75" x14ac:dyDescent="0.2">
      <c r="B23" s="149" t="s">
        <v>34</v>
      </c>
      <c r="C23" s="150" t="s">
        <v>218</v>
      </c>
      <c r="D23" s="151">
        <v>0</v>
      </c>
      <c r="E23" s="151">
        <v>858568</v>
      </c>
      <c r="F23" s="189">
        <v>858568</v>
      </c>
      <c r="G23" s="205">
        <f t="shared" si="0"/>
        <v>100</v>
      </c>
    </row>
    <row r="24" spans="2:7" ht="31.5" x14ac:dyDescent="0.2">
      <c r="B24" s="12" t="s">
        <v>35</v>
      </c>
      <c r="C24" s="18" t="s">
        <v>121</v>
      </c>
      <c r="D24" s="78">
        <v>8400000</v>
      </c>
      <c r="E24" s="78">
        <v>11883346</v>
      </c>
      <c r="F24" s="188">
        <v>11883346</v>
      </c>
      <c r="G24" s="204">
        <f t="shared" si="0"/>
        <v>100</v>
      </c>
    </row>
    <row r="25" spans="2:7" ht="15.75" x14ac:dyDescent="0.2">
      <c r="B25" s="12" t="s">
        <v>36</v>
      </c>
      <c r="C25" s="18" t="s">
        <v>0</v>
      </c>
      <c r="D25" s="78">
        <f>D26+D27</f>
        <v>13935986</v>
      </c>
      <c r="E25" s="78">
        <f>E26+E27</f>
        <v>54566565</v>
      </c>
      <c r="F25" s="188">
        <v>0</v>
      </c>
      <c r="G25" s="204">
        <f t="shared" si="0"/>
        <v>0</v>
      </c>
    </row>
    <row r="26" spans="2:7" ht="15.75" x14ac:dyDescent="0.2">
      <c r="B26" s="12"/>
      <c r="C26" s="13" t="s">
        <v>137</v>
      </c>
      <c r="D26" s="78">
        <v>12135986</v>
      </c>
      <c r="E26" s="78">
        <v>52766565</v>
      </c>
      <c r="F26" s="188">
        <v>0</v>
      </c>
      <c r="G26" s="204">
        <f t="shared" si="0"/>
        <v>0</v>
      </c>
    </row>
    <row r="27" spans="2:7" ht="15.75" x14ac:dyDescent="0.2">
      <c r="B27" s="12"/>
      <c r="C27" s="13" t="s">
        <v>179</v>
      </c>
      <c r="D27" s="78">
        <v>1800000</v>
      </c>
      <c r="E27" s="78">
        <v>1800000</v>
      </c>
      <c r="F27" s="188">
        <v>0</v>
      </c>
      <c r="G27" s="204">
        <f t="shared" si="0"/>
        <v>0</v>
      </c>
    </row>
    <row r="28" spans="2:7" ht="15.75" x14ac:dyDescent="0.2">
      <c r="B28" s="41" t="s">
        <v>103</v>
      </c>
      <c r="C28" s="42" t="s">
        <v>173</v>
      </c>
      <c r="D28" s="77">
        <f>SUM(D24:D25)</f>
        <v>22335986</v>
      </c>
      <c r="E28" s="77">
        <f>SUM(E23:E25)</f>
        <v>67308479</v>
      </c>
      <c r="F28" s="187">
        <f>SUM(F23:F25)</f>
        <v>12741914</v>
      </c>
      <c r="G28" s="203">
        <f t="shared" si="0"/>
        <v>18.930622396028294</v>
      </c>
    </row>
    <row r="29" spans="2:7" ht="15.75" x14ac:dyDescent="0.2">
      <c r="B29" s="41" t="s">
        <v>104</v>
      </c>
      <c r="C29" s="42" t="s">
        <v>79</v>
      </c>
      <c r="D29" s="77">
        <v>294442674</v>
      </c>
      <c r="E29" s="77">
        <v>331416333</v>
      </c>
      <c r="F29" s="187">
        <v>225853578</v>
      </c>
      <c r="G29" s="203">
        <f t="shared" si="0"/>
        <v>68.147992573437833</v>
      </c>
    </row>
    <row r="30" spans="2:7" ht="15.75" x14ac:dyDescent="0.2">
      <c r="B30" s="41" t="s">
        <v>105</v>
      </c>
      <c r="C30" s="42" t="s">
        <v>80</v>
      </c>
      <c r="D30" s="77">
        <v>40288999</v>
      </c>
      <c r="E30" s="77">
        <v>65663484</v>
      </c>
      <c r="F30" s="187">
        <v>61790649</v>
      </c>
      <c r="G30" s="203">
        <f t="shared" si="0"/>
        <v>94.101995867292089</v>
      </c>
    </row>
    <row r="31" spans="2:7" ht="31.5" x14ac:dyDescent="0.2">
      <c r="B31" s="41" t="s">
        <v>106</v>
      </c>
      <c r="C31" s="42" t="s">
        <v>81</v>
      </c>
      <c r="D31" s="77">
        <v>0</v>
      </c>
      <c r="E31" s="77">
        <v>10114335</v>
      </c>
      <c r="F31" s="187">
        <v>10114335</v>
      </c>
      <c r="G31" s="203">
        <f t="shared" si="0"/>
        <v>100</v>
      </c>
    </row>
    <row r="32" spans="2:7" s="45" customFormat="1" ht="31.5" x14ac:dyDescent="0.2">
      <c r="B32" s="43" t="s">
        <v>37</v>
      </c>
      <c r="C32" s="44" t="s">
        <v>108</v>
      </c>
      <c r="D32" s="79">
        <f>D14+D17+D21+D22+D28+D29+D30+D31</f>
        <v>1135344599</v>
      </c>
      <c r="E32" s="79">
        <f>E14+E17+E21+E22+E28+E29+E30+E31</f>
        <v>1362994500</v>
      </c>
      <c r="F32" s="190">
        <f>F14+F17+F21+F22+F28+F29+F30+F31</f>
        <v>1105072544</v>
      </c>
      <c r="G32" s="206">
        <f t="shared" si="0"/>
        <v>81.0768160839974</v>
      </c>
    </row>
    <row r="33" spans="2:7" ht="31.5" x14ac:dyDescent="0.2">
      <c r="B33" s="12" t="s">
        <v>38</v>
      </c>
      <c r="C33" s="17" t="s">
        <v>128</v>
      </c>
      <c r="D33" s="78">
        <v>0</v>
      </c>
      <c r="E33" s="78">
        <v>0</v>
      </c>
      <c r="F33" s="188">
        <v>0</v>
      </c>
      <c r="G33" s="204">
        <v>0</v>
      </c>
    </row>
    <row r="34" spans="2:7" ht="15.75" x14ac:dyDescent="0.2">
      <c r="B34" s="12" t="s">
        <v>39</v>
      </c>
      <c r="C34" s="17" t="s">
        <v>174</v>
      </c>
      <c r="D34" s="78">
        <v>10789271</v>
      </c>
      <c r="E34" s="78">
        <v>10789271</v>
      </c>
      <c r="F34" s="188">
        <v>10789271</v>
      </c>
      <c r="G34" s="204">
        <f t="shared" si="0"/>
        <v>100</v>
      </c>
    </row>
    <row r="35" spans="2:7" ht="15.75" x14ac:dyDescent="0.2">
      <c r="B35" s="12" t="s">
        <v>40</v>
      </c>
      <c r="C35" s="17" t="s">
        <v>196</v>
      </c>
      <c r="D35" s="78">
        <v>766785</v>
      </c>
      <c r="E35" s="78">
        <v>766785</v>
      </c>
      <c r="F35" s="188">
        <v>766785</v>
      </c>
      <c r="G35" s="204">
        <f t="shared" si="0"/>
        <v>100</v>
      </c>
    </row>
    <row r="36" spans="2:7" ht="15.75" x14ac:dyDescent="0.2">
      <c r="B36" s="41" t="s">
        <v>107</v>
      </c>
      <c r="C36" s="42" t="s">
        <v>197</v>
      </c>
      <c r="D36" s="77">
        <f>D35+D34</f>
        <v>11556056</v>
      </c>
      <c r="E36" s="77">
        <f>E35+E34</f>
        <v>11556056</v>
      </c>
      <c r="F36" s="187">
        <f>F35+F34</f>
        <v>11556056</v>
      </c>
      <c r="G36" s="203">
        <f t="shared" si="0"/>
        <v>100</v>
      </c>
    </row>
    <row r="37" spans="2:7" s="45" customFormat="1" ht="15.75" x14ac:dyDescent="0.2">
      <c r="B37" s="43" t="s">
        <v>40</v>
      </c>
      <c r="C37" s="44" t="s">
        <v>176</v>
      </c>
      <c r="D37" s="79">
        <f>D32+D36</f>
        <v>1146900655</v>
      </c>
      <c r="E37" s="79">
        <f>E32+E36</f>
        <v>1374550556</v>
      </c>
      <c r="F37" s="190">
        <f>F32+F36</f>
        <v>1116628600</v>
      </c>
      <c r="G37" s="206">
        <f t="shared" si="0"/>
        <v>81.235906174992664</v>
      </c>
    </row>
    <row r="38" spans="2:7" ht="15.75" x14ac:dyDescent="0.25">
      <c r="B38" s="46" t="s">
        <v>41</v>
      </c>
      <c r="C38" s="26" t="s">
        <v>66</v>
      </c>
      <c r="D38" s="80">
        <v>84.5</v>
      </c>
      <c r="E38" s="80">
        <v>90.5</v>
      </c>
      <c r="F38" s="191">
        <v>88.5</v>
      </c>
      <c r="G38" s="207">
        <f t="shared" si="0"/>
        <v>97.790055248618785</v>
      </c>
    </row>
    <row r="39" spans="2:7" ht="15.75" x14ac:dyDescent="0.25">
      <c r="B39" s="46" t="s">
        <v>42</v>
      </c>
      <c r="C39" s="26" t="s">
        <v>167</v>
      </c>
      <c r="D39" s="80">
        <v>9</v>
      </c>
      <c r="E39" s="80">
        <v>9</v>
      </c>
      <c r="F39" s="191">
        <v>9</v>
      </c>
      <c r="G39" s="207">
        <f t="shared" si="0"/>
        <v>100</v>
      </c>
    </row>
    <row r="40" spans="2:7" ht="16.5" thickBot="1" x14ac:dyDescent="0.3">
      <c r="B40" s="47" t="s">
        <v>43</v>
      </c>
      <c r="C40" s="19" t="s">
        <v>67</v>
      </c>
      <c r="D40" s="81">
        <v>25</v>
      </c>
      <c r="E40" s="81">
        <v>25</v>
      </c>
      <c r="F40" s="192">
        <v>11</v>
      </c>
      <c r="G40" s="208">
        <f t="shared" si="0"/>
        <v>44</v>
      </c>
    </row>
    <row r="41" spans="2:7" ht="13.5" thickTop="1" x14ac:dyDescent="0.2"/>
  </sheetData>
  <mergeCells count="2">
    <mergeCell ref="B3:H3"/>
    <mergeCell ref="B4:H4"/>
  </mergeCells>
  <phoneticPr fontId="25" type="noConversion"/>
  <pageMargins left="0.75" right="0.75" top="1" bottom="1" header="0.5" footer="0.5"/>
  <pageSetup paperSize="9"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G58"/>
  <sheetViews>
    <sheetView workbookViewId="0">
      <selection activeCell="C2" sqref="C2:G2"/>
    </sheetView>
  </sheetViews>
  <sheetFormatPr defaultRowHeight="12.75" x14ac:dyDescent="0.2"/>
  <cols>
    <col min="2" max="2" width="6" customWidth="1"/>
    <col min="3" max="3" width="55.7109375" customWidth="1"/>
    <col min="4" max="5" width="12.5703125" customWidth="1"/>
    <col min="6" max="6" width="15.28515625" customWidth="1"/>
    <col min="7" max="7" width="10.140625" customWidth="1"/>
  </cols>
  <sheetData>
    <row r="2" spans="2:7" ht="16.5" x14ac:dyDescent="0.25">
      <c r="C2" s="318" t="s">
        <v>633</v>
      </c>
      <c r="D2" s="318"/>
      <c r="E2" s="318"/>
      <c r="F2" s="318"/>
      <c r="G2" s="318"/>
    </row>
    <row r="3" spans="2:7" ht="33.75" customHeight="1" x14ac:dyDescent="0.2">
      <c r="B3" s="322" t="s">
        <v>205</v>
      </c>
      <c r="C3" s="322"/>
      <c r="D3" s="322"/>
      <c r="E3" s="322"/>
      <c r="F3" s="322"/>
      <c r="G3" s="322"/>
    </row>
    <row r="4" spans="2:7" ht="17.25" thickBot="1" x14ac:dyDescent="0.3">
      <c r="C4" s="3"/>
      <c r="D4" s="3"/>
      <c r="E4" s="133"/>
      <c r="F4" s="133"/>
      <c r="G4" s="133" t="s">
        <v>166</v>
      </c>
    </row>
    <row r="5" spans="2:7" s="1" customFormat="1" ht="46.5" customHeight="1" thickTop="1" x14ac:dyDescent="0.2">
      <c r="B5" s="20" t="s">
        <v>5</v>
      </c>
      <c r="C5" s="21" t="s">
        <v>6</v>
      </c>
      <c r="D5" s="63" t="s">
        <v>202</v>
      </c>
      <c r="E5" s="63" t="s">
        <v>239</v>
      </c>
      <c r="F5" s="63" t="s">
        <v>244</v>
      </c>
      <c r="G5" s="143" t="s">
        <v>233</v>
      </c>
    </row>
    <row r="6" spans="2:7" s="1" customFormat="1" ht="15" customHeight="1" x14ac:dyDescent="0.2">
      <c r="B6" s="2"/>
      <c r="C6" s="24" t="s">
        <v>24</v>
      </c>
      <c r="D6" s="64"/>
      <c r="E6" s="64"/>
      <c r="F6" s="64"/>
      <c r="G6" s="144"/>
    </row>
    <row r="7" spans="2:7" s="1" customFormat="1" ht="15" customHeight="1" x14ac:dyDescent="0.2">
      <c r="B7" s="6" t="s">
        <v>2</v>
      </c>
      <c r="C7" s="7" t="s">
        <v>9</v>
      </c>
      <c r="D7" s="65">
        <v>88608166</v>
      </c>
      <c r="E7" s="65">
        <v>92399976</v>
      </c>
      <c r="F7" s="65">
        <v>92399976</v>
      </c>
      <c r="G7" s="195">
        <f>F7/E7*100</f>
        <v>100</v>
      </c>
    </row>
    <row r="8" spans="2:7" s="1" customFormat="1" ht="15" customHeight="1" x14ac:dyDescent="0.2">
      <c r="B8" s="6" t="s">
        <v>3</v>
      </c>
      <c r="C8" s="7" t="s">
        <v>10</v>
      </c>
      <c r="D8" s="65">
        <v>108072450</v>
      </c>
      <c r="E8" s="65">
        <v>111000450</v>
      </c>
      <c r="F8" s="65">
        <v>111000450</v>
      </c>
      <c r="G8" s="195">
        <f t="shared" ref="G8:G56" si="0">F8/E8*100</f>
        <v>100</v>
      </c>
    </row>
    <row r="9" spans="2:7" s="1" customFormat="1" ht="33" customHeight="1" x14ac:dyDescent="0.2">
      <c r="B9" s="6" t="s">
        <v>4</v>
      </c>
      <c r="C9" s="7" t="s">
        <v>150</v>
      </c>
      <c r="D9" s="65">
        <v>94087685</v>
      </c>
      <c r="E9" s="65">
        <v>106642193</v>
      </c>
      <c r="F9" s="65">
        <v>106642193</v>
      </c>
      <c r="G9" s="195">
        <f t="shared" si="0"/>
        <v>100</v>
      </c>
    </row>
    <row r="10" spans="2:7" s="1" customFormat="1" ht="15" customHeight="1" x14ac:dyDescent="0.2">
      <c r="B10" s="6" t="s">
        <v>1</v>
      </c>
      <c r="C10" s="7" t="s">
        <v>146</v>
      </c>
      <c r="D10" s="65">
        <v>9400000</v>
      </c>
      <c r="E10" s="65">
        <v>9400000</v>
      </c>
      <c r="F10" s="65">
        <v>9400000</v>
      </c>
      <c r="G10" s="195">
        <f t="shared" si="0"/>
        <v>100</v>
      </c>
    </row>
    <row r="11" spans="2:7" s="1" customFormat="1" ht="15" customHeight="1" x14ac:dyDescent="0.2">
      <c r="B11" s="6" t="s">
        <v>7</v>
      </c>
      <c r="C11" s="7" t="s">
        <v>11</v>
      </c>
      <c r="D11" s="65">
        <v>6116550</v>
      </c>
      <c r="E11" s="65">
        <v>7555003</v>
      </c>
      <c r="F11" s="65">
        <v>7555003</v>
      </c>
      <c r="G11" s="195">
        <f t="shared" si="0"/>
        <v>100</v>
      </c>
    </row>
    <row r="12" spans="2:7" s="1" customFormat="1" ht="15" customHeight="1" x14ac:dyDescent="0.2">
      <c r="B12" s="6" t="s">
        <v>28</v>
      </c>
      <c r="C12" s="7" t="s">
        <v>12</v>
      </c>
      <c r="D12" s="65">
        <v>0</v>
      </c>
      <c r="E12" s="65">
        <v>0</v>
      </c>
      <c r="F12" s="65">
        <v>0</v>
      </c>
      <c r="G12" s="195">
        <v>0</v>
      </c>
    </row>
    <row r="13" spans="2:7" s="1" customFormat="1" ht="15" customHeight="1" x14ac:dyDescent="0.2">
      <c r="B13" s="6" t="s">
        <v>29</v>
      </c>
      <c r="C13" s="7" t="s">
        <v>13</v>
      </c>
      <c r="D13" s="65">
        <v>0</v>
      </c>
      <c r="E13" s="65">
        <v>12974400</v>
      </c>
      <c r="F13" s="65">
        <v>12974400</v>
      </c>
      <c r="G13" s="195">
        <f t="shared" si="0"/>
        <v>100</v>
      </c>
    </row>
    <row r="14" spans="2:7" s="1" customFormat="1" ht="15" customHeight="1" x14ac:dyDescent="0.2">
      <c r="B14" s="8" t="s">
        <v>30</v>
      </c>
      <c r="C14" s="9" t="s">
        <v>151</v>
      </c>
      <c r="D14" s="71">
        <f>D7+D8+D9+D11+D10</f>
        <v>306284851</v>
      </c>
      <c r="E14" s="71">
        <f>E7+E8+E9+E11+E10+E13</f>
        <v>339972022</v>
      </c>
      <c r="F14" s="71">
        <f>F7+F8+F9+F11+F10+F13</f>
        <v>339972022</v>
      </c>
      <c r="G14" s="196">
        <f t="shared" si="0"/>
        <v>100</v>
      </c>
    </row>
    <row r="15" spans="2:7" s="1" customFormat="1" ht="30.75" customHeight="1" x14ac:dyDescent="0.2">
      <c r="B15" s="6" t="s">
        <v>31</v>
      </c>
      <c r="C15" s="7" t="s">
        <v>14</v>
      </c>
      <c r="D15" s="65">
        <f>SUM(D16:D19)</f>
        <v>83811476</v>
      </c>
      <c r="E15" s="65">
        <f>SUM(E16:E28)</f>
        <v>112133983</v>
      </c>
      <c r="F15" s="65">
        <f>SUM(F16:F30)</f>
        <v>109256951</v>
      </c>
      <c r="G15" s="195">
        <f t="shared" si="0"/>
        <v>97.43429072701359</v>
      </c>
    </row>
    <row r="16" spans="2:7" s="1" customFormat="1" ht="16.5" customHeight="1" x14ac:dyDescent="0.2">
      <c r="B16" s="6"/>
      <c r="C16" s="90" t="s">
        <v>126</v>
      </c>
      <c r="D16" s="91">
        <v>50000000</v>
      </c>
      <c r="E16" s="91">
        <v>50000000</v>
      </c>
      <c r="F16" s="91">
        <v>47918700</v>
      </c>
      <c r="G16" s="197">
        <f t="shared" si="0"/>
        <v>95.837399999999988</v>
      </c>
    </row>
    <row r="17" spans="2:7" s="1" customFormat="1" ht="16.5" customHeight="1" x14ac:dyDescent="0.2">
      <c r="B17" s="6"/>
      <c r="C17" s="90" t="s">
        <v>199</v>
      </c>
      <c r="D17" s="91">
        <v>12220708</v>
      </c>
      <c r="E17" s="91">
        <v>12220708</v>
      </c>
      <c r="F17" s="91">
        <v>10184318</v>
      </c>
      <c r="G17" s="197">
        <f t="shared" si="0"/>
        <v>83.336562824346998</v>
      </c>
    </row>
    <row r="18" spans="2:7" s="1" customFormat="1" ht="26.25" customHeight="1" x14ac:dyDescent="0.2">
      <c r="B18" s="6"/>
      <c r="C18" s="90" t="s">
        <v>211</v>
      </c>
      <c r="D18" s="91">
        <v>0</v>
      </c>
      <c r="E18" s="91">
        <v>8485797</v>
      </c>
      <c r="F18" s="91">
        <v>9236455</v>
      </c>
      <c r="G18" s="197">
        <f t="shared" si="0"/>
        <v>108.84605182047132</v>
      </c>
    </row>
    <row r="19" spans="2:7" s="1" customFormat="1" ht="26.25" customHeight="1" x14ac:dyDescent="0.2">
      <c r="B19" s="6"/>
      <c r="C19" s="90" t="s">
        <v>209</v>
      </c>
      <c r="D19" s="91">
        <v>21590768</v>
      </c>
      <c r="E19" s="91">
        <v>12574689</v>
      </c>
      <c r="F19" s="91">
        <v>12564689</v>
      </c>
      <c r="G19" s="197">
        <f t="shared" si="0"/>
        <v>99.92047517039984</v>
      </c>
    </row>
    <row r="20" spans="2:7" s="1" customFormat="1" ht="16.5" customHeight="1" x14ac:dyDescent="0.2">
      <c r="B20" s="6"/>
      <c r="C20" s="90" t="s">
        <v>214</v>
      </c>
      <c r="D20" s="91">
        <v>0</v>
      </c>
      <c r="E20" s="91">
        <v>306000</v>
      </c>
      <c r="F20" s="91">
        <v>306000</v>
      </c>
      <c r="G20" s="197">
        <f t="shared" si="0"/>
        <v>100</v>
      </c>
    </row>
    <row r="21" spans="2:7" s="1" customFormat="1" ht="16.5" customHeight="1" x14ac:dyDescent="0.2">
      <c r="B21" s="6"/>
      <c r="C21" s="90" t="s">
        <v>215</v>
      </c>
      <c r="D21" s="91">
        <v>0</v>
      </c>
      <c r="E21" s="91">
        <v>2500000</v>
      </c>
      <c r="F21" s="91">
        <v>2500000</v>
      </c>
      <c r="G21" s="197">
        <f t="shared" si="0"/>
        <v>100</v>
      </c>
    </row>
    <row r="22" spans="2:7" s="1" customFormat="1" ht="16.5" customHeight="1" x14ac:dyDescent="0.2">
      <c r="B22" s="6"/>
      <c r="C22" s="90" t="s">
        <v>216</v>
      </c>
      <c r="D22" s="91">
        <v>0</v>
      </c>
      <c r="E22" s="91">
        <v>1373825</v>
      </c>
      <c r="F22" s="91">
        <v>1373825</v>
      </c>
      <c r="G22" s="197">
        <f t="shared" si="0"/>
        <v>100</v>
      </c>
    </row>
    <row r="23" spans="2:7" s="1" customFormat="1" ht="16.5" customHeight="1" x14ac:dyDescent="0.2">
      <c r="B23" s="6"/>
      <c r="C23" s="90" t="s">
        <v>225</v>
      </c>
      <c r="D23" s="91">
        <v>0</v>
      </c>
      <c r="E23" s="91">
        <v>1628172</v>
      </c>
      <c r="F23" s="91">
        <v>1628172</v>
      </c>
      <c r="G23" s="197">
        <f t="shared" si="0"/>
        <v>100</v>
      </c>
    </row>
    <row r="24" spans="2:7" s="1" customFormat="1" ht="16.5" customHeight="1" x14ac:dyDescent="0.2">
      <c r="B24" s="6"/>
      <c r="C24" s="90" t="s">
        <v>220</v>
      </c>
      <c r="D24" s="91">
        <v>0</v>
      </c>
      <c r="E24" s="91">
        <v>1050448</v>
      </c>
      <c r="F24" s="91">
        <v>1050448</v>
      </c>
      <c r="G24" s="197">
        <f t="shared" si="0"/>
        <v>100</v>
      </c>
    </row>
    <row r="25" spans="2:7" s="1" customFormat="1" ht="16.5" customHeight="1" x14ac:dyDescent="0.2">
      <c r="B25" s="6"/>
      <c r="C25" s="90" t="s">
        <v>223</v>
      </c>
      <c r="D25" s="91">
        <v>0</v>
      </c>
      <c r="E25" s="91">
        <v>10000000</v>
      </c>
      <c r="F25" s="91">
        <v>10000000</v>
      </c>
      <c r="G25" s="197">
        <f t="shared" si="0"/>
        <v>100</v>
      </c>
    </row>
    <row r="26" spans="2:7" s="1" customFormat="1" ht="24.75" customHeight="1" x14ac:dyDescent="0.2">
      <c r="B26" s="6"/>
      <c r="C26" s="90" t="s">
        <v>224</v>
      </c>
      <c r="D26" s="91">
        <v>0</v>
      </c>
      <c r="E26" s="91">
        <v>1200000</v>
      </c>
      <c r="F26" s="91">
        <v>1200000</v>
      </c>
      <c r="G26" s="197">
        <f t="shared" si="0"/>
        <v>100</v>
      </c>
    </row>
    <row r="27" spans="2:7" s="1" customFormat="1" ht="24.75" customHeight="1" x14ac:dyDescent="0.2">
      <c r="B27" s="6"/>
      <c r="C27" s="90" t="s">
        <v>240</v>
      </c>
      <c r="D27" s="91">
        <v>0</v>
      </c>
      <c r="E27" s="91">
        <v>3948500</v>
      </c>
      <c r="F27" s="91">
        <v>3948500</v>
      </c>
      <c r="G27" s="197">
        <f t="shared" si="0"/>
        <v>100</v>
      </c>
    </row>
    <row r="28" spans="2:7" s="1" customFormat="1" ht="24.75" customHeight="1" x14ac:dyDescent="0.2">
      <c r="B28" s="6"/>
      <c r="C28" s="90" t="s">
        <v>243</v>
      </c>
      <c r="D28" s="91">
        <v>0</v>
      </c>
      <c r="E28" s="91">
        <v>6845844</v>
      </c>
      <c r="F28" s="91">
        <v>6845844</v>
      </c>
      <c r="G28" s="197">
        <f t="shared" si="0"/>
        <v>100</v>
      </c>
    </row>
    <row r="29" spans="2:7" s="1" customFormat="1" ht="24.75" customHeight="1" x14ac:dyDescent="0.2">
      <c r="B29" s="6"/>
      <c r="C29" s="90" t="s">
        <v>245</v>
      </c>
      <c r="D29" s="91">
        <v>0</v>
      </c>
      <c r="E29" s="91">
        <v>0</v>
      </c>
      <c r="F29" s="91">
        <v>150000</v>
      </c>
      <c r="G29" s="197">
        <v>0</v>
      </c>
    </row>
    <row r="30" spans="2:7" s="1" customFormat="1" ht="24.75" customHeight="1" x14ac:dyDescent="0.2">
      <c r="B30" s="6"/>
      <c r="C30" s="90" t="s">
        <v>246</v>
      </c>
      <c r="D30" s="91">
        <v>0</v>
      </c>
      <c r="E30" s="91">
        <v>0</v>
      </c>
      <c r="F30" s="91">
        <v>350000</v>
      </c>
      <c r="G30" s="197">
        <v>0</v>
      </c>
    </row>
    <row r="31" spans="2:7" s="1" customFormat="1" ht="30" customHeight="1" x14ac:dyDescent="0.2">
      <c r="B31" s="37" t="s">
        <v>85</v>
      </c>
      <c r="C31" s="38" t="s">
        <v>153</v>
      </c>
      <c r="D31" s="72">
        <f>D14+D15</f>
        <v>390096327</v>
      </c>
      <c r="E31" s="72">
        <f>E14+E15</f>
        <v>452106005</v>
      </c>
      <c r="F31" s="72">
        <f>F14+F15</f>
        <v>449228973</v>
      </c>
      <c r="G31" s="198">
        <f t="shared" si="0"/>
        <v>99.363637738012343</v>
      </c>
    </row>
    <row r="32" spans="2:7" s="1" customFormat="1" ht="15" customHeight="1" x14ac:dyDescent="0.2">
      <c r="B32" s="6" t="s">
        <v>34</v>
      </c>
      <c r="C32" s="7" t="s">
        <v>154</v>
      </c>
      <c r="D32" s="65">
        <f>SUM(D33:D34)</f>
        <v>59500000</v>
      </c>
      <c r="E32" s="65">
        <f>SUM(E33:E34)</f>
        <v>59500000</v>
      </c>
      <c r="F32" s="65">
        <f>SUM(F33:F34)</f>
        <v>57498942</v>
      </c>
      <c r="G32" s="195">
        <f t="shared" si="0"/>
        <v>96.636877310924376</v>
      </c>
    </row>
    <row r="33" spans="2:7" s="1" customFormat="1" ht="15" customHeight="1" x14ac:dyDescent="0.2">
      <c r="B33" s="6" t="s">
        <v>35</v>
      </c>
      <c r="C33" s="7" t="s">
        <v>26</v>
      </c>
      <c r="D33" s="65">
        <v>52000000</v>
      </c>
      <c r="E33" s="65">
        <v>52000000</v>
      </c>
      <c r="F33" s="65">
        <v>49803042</v>
      </c>
      <c r="G33" s="195">
        <f t="shared" si="0"/>
        <v>95.775080769230769</v>
      </c>
    </row>
    <row r="34" spans="2:7" s="1" customFormat="1" ht="15" customHeight="1" x14ac:dyDescent="0.2">
      <c r="B34" s="6" t="s">
        <v>36</v>
      </c>
      <c r="C34" s="7" t="s">
        <v>27</v>
      </c>
      <c r="D34" s="65">
        <v>7500000</v>
      </c>
      <c r="E34" s="65">
        <v>7500000</v>
      </c>
      <c r="F34" s="65">
        <v>7695900</v>
      </c>
      <c r="G34" s="195">
        <f t="shared" si="0"/>
        <v>102.61199999999999</v>
      </c>
    </row>
    <row r="35" spans="2:7" s="1" customFormat="1" ht="15" customHeight="1" x14ac:dyDescent="0.2">
      <c r="B35" s="6" t="s">
        <v>37</v>
      </c>
      <c r="C35" s="7" t="s">
        <v>155</v>
      </c>
      <c r="D35" s="65">
        <v>190000000</v>
      </c>
      <c r="E35" s="65">
        <v>190000000</v>
      </c>
      <c r="F35" s="65">
        <v>245158641</v>
      </c>
      <c r="G35" s="195">
        <f t="shared" si="0"/>
        <v>129.03086368421052</v>
      </c>
    </row>
    <row r="36" spans="2:7" s="1" customFormat="1" ht="15" customHeight="1" x14ac:dyDescent="0.2">
      <c r="B36" s="6" t="s">
        <v>38</v>
      </c>
      <c r="C36" s="7" t="s">
        <v>110</v>
      </c>
      <c r="D36" s="65">
        <v>190000000</v>
      </c>
      <c r="E36" s="65">
        <v>190000000</v>
      </c>
      <c r="F36" s="65">
        <v>245185641</v>
      </c>
      <c r="G36" s="195">
        <f t="shared" si="0"/>
        <v>129.04507421052631</v>
      </c>
    </row>
    <row r="37" spans="2:7" s="1" customFormat="1" ht="15" customHeight="1" x14ac:dyDescent="0.2">
      <c r="B37" s="6" t="s">
        <v>39</v>
      </c>
      <c r="C37" s="7" t="s">
        <v>17</v>
      </c>
      <c r="D37" s="65">
        <v>20800000</v>
      </c>
      <c r="E37" s="65">
        <v>20800000</v>
      </c>
      <c r="F37" s="65">
        <v>23184668</v>
      </c>
      <c r="G37" s="195">
        <f t="shared" si="0"/>
        <v>111.46475</v>
      </c>
    </row>
    <row r="38" spans="2:7" s="1" customFormat="1" ht="15" customHeight="1" x14ac:dyDescent="0.2">
      <c r="B38" s="6" t="s">
        <v>40</v>
      </c>
      <c r="C38" s="7" t="s">
        <v>156</v>
      </c>
      <c r="D38" s="65">
        <v>50000</v>
      </c>
      <c r="E38" s="65">
        <v>50000</v>
      </c>
      <c r="F38" s="65">
        <v>88500</v>
      </c>
      <c r="G38" s="195">
        <f t="shared" si="0"/>
        <v>177</v>
      </c>
    </row>
    <row r="39" spans="2:7" s="1" customFormat="1" ht="15" customHeight="1" x14ac:dyDescent="0.2">
      <c r="B39" s="6" t="s">
        <v>41</v>
      </c>
      <c r="C39" s="7" t="s">
        <v>94</v>
      </c>
      <c r="D39" s="65">
        <v>50000</v>
      </c>
      <c r="E39" s="65">
        <v>50000</v>
      </c>
      <c r="F39" s="65">
        <v>88550</v>
      </c>
      <c r="G39" s="195">
        <f t="shared" si="0"/>
        <v>177.1</v>
      </c>
    </row>
    <row r="40" spans="2:7" s="1" customFormat="1" ht="28.5" customHeight="1" x14ac:dyDescent="0.2">
      <c r="B40" s="6" t="s">
        <v>42</v>
      </c>
      <c r="C40" s="7" t="s">
        <v>109</v>
      </c>
      <c r="D40" s="65">
        <v>500000</v>
      </c>
      <c r="E40" s="65">
        <v>500000</v>
      </c>
      <c r="F40" s="65">
        <v>319651</v>
      </c>
      <c r="G40" s="195">
        <f t="shared" si="0"/>
        <v>63.930200000000006</v>
      </c>
    </row>
    <row r="41" spans="2:7" s="1" customFormat="1" ht="30" customHeight="1" x14ac:dyDescent="0.2">
      <c r="B41" s="37" t="s">
        <v>87</v>
      </c>
      <c r="C41" s="38" t="s">
        <v>157</v>
      </c>
      <c r="D41" s="72">
        <f>D32+D35+D37+D38+D40</f>
        <v>270850000</v>
      </c>
      <c r="E41" s="72">
        <f>E32+E35+E37+E38+E40</f>
        <v>270850000</v>
      </c>
      <c r="F41" s="72">
        <f>F32+F35+F37+F38+F40</f>
        <v>326250402</v>
      </c>
      <c r="G41" s="198">
        <f t="shared" si="0"/>
        <v>120.4542743215802</v>
      </c>
    </row>
    <row r="42" spans="2:7" s="1" customFormat="1" ht="15" customHeight="1" x14ac:dyDescent="0.2">
      <c r="B42" s="6" t="s">
        <v>43</v>
      </c>
      <c r="C42" s="10" t="s">
        <v>95</v>
      </c>
      <c r="D42" s="65">
        <v>3000000</v>
      </c>
      <c r="E42" s="65">
        <v>3700000</v>
      </c>
      <c r="F42" s="65">
        <v>7098404</v>
      </c>
      <c r="G42" s="195">
        <f t="shared" si="0"/>
        <v>191.84875675675676</v>
      </c>
    </row>
    <row r="43" spans="2:7" s="1" customFormat="1" ht="15" customHeight="1" x14ac:dyDescent="0.2">
      <c r="B43" s="6" t="s">
        <v>44</v>
      </c>
      <c r="C43" s="10" t="s">
        <v>96</v>
      </c>
      <c r="D43" s="65">
        <v>11864000</v>
      </c>
      <c r="E43" s="65">
        <v>28367993</v>
      </c>
      <c r="F43" s="65">
        <v>30714300</v>
      </c>
      <c r="G43" s="195">
        <f t="shared" si="0"/>
        <v>108.27096580290329</v>
      </c>
    </row>
    <row r="44" spans="2:7" s="1" customFormat="1" ht="15" customHeight="1" x14ac:dyDescent="0.2">
      <c r="B44" s="6" t="s">
        <v>45</v>
      </c>
      <c r="C44" s="10" t="s">
        <v>97</v>
      </c>
      <c r="D44" s="65">
        <v>11500000</v>
      </c>
      <c r="E44" s="65">
        <v>11500000</v>
      </c>
      <c r="F44" s="65">
        <v>11611666</v>
      </c>
      <c r="G44" s="195">
        <f t="shared" si="0"/>
        <v>100.97100869565216</v>
      </c>
    </row>
    <row r="45" spans="2:7" s="1" customFormat="1" ht="15" customHeight="1" x14ac:dyDescent="0.2">
      <c r="B45" s="6" t="s">
        <v>46</v>
      </c>
      <c r="C45" s="10" t="s">
        <v>18</v>
      </c>
      <c r="D45" s="65">
        <v>2000000</v>
      </c>
      <c r="E45" s="65">
        <v>2000000</v>
      </c>
      <c r="F45" s="65">
        <v>4944000</v>
      </c>
      <c r="G45" s="195">
        <f t="shared" si="0"/>
        <v>247.2</v>
      </c>
    </row>
    <row r="46" spans="2:7" s="1" customFormat="1" ht="15" customHeight="1" x14ac:dyDescent="0.2">
      <c r="B46" s="6" t="s">
        <v>47</v>
      </c>
      <c r="C46" s="10" t="s">
        <v>19</v>
      </c>
      <c r="D46" s="65"/>
      <c r="E46" s="65"/>
      <c r="F46" s="65">
        <v>170461</v>
      </c>
      <c r="G46" s="195">
        <v>0</v>
      </c>
    </row>
    <row r="47" spans="2:7" s="1" customFormat="1" ht="15" customHeight="1" x14ac:dyDescent="0.2">
      <c r="B47" s="6"/>
      <c r="C47" s="10" t="s">
        <v>129</v>
      </c>
      <c r="D47" s="65">
        <v>6075000</v>
      </c>
      <c r="E47" s="65">
        <v>10477079</v>
      </c>
      <c r="F47" s="65">
        <v>16944273</v>
      </c>
      <c r="G47" s="195">
        <f t="shared" si="0"/>
        <v>161.72707106627715</v>
      </c>
    </row>
    <row r="48" spans="2:7" s="1" customFormat="1" ht="30" customHeight="1" x14ac:dyDescent="0.2">
      <c r="B48" s="37" t="s">
        <v>88</v>
      </c>
      <c r="C48" s="38" t="s">
        <v>158</v>
      </c>
      <c r="D48" s="72">
        <f>D42+D43+D44+D45+D47</f>
        <v>34439000</v>
      </c>
      <c r="E48" s="72">
        <f>E42+E43+E44+E45+E47</f>
        <v>56045072</v>
      </c>
      <c r="F48" s="72">
        <f>F42+F43+F44+F45+F47+F46</f>
        <v>71483104</v>
      </c>
      <c r="G48" s="198">
        <f t="shared" si="0"/>
        <v>127.54574389698348</v>
      </c>
    </row>
    <row r="49" spans="2:7" s="1" customFormat="1" ht="29.25" customHeight="1" x14ac:dyDescent="0.2">
      <c r="B49" s="6" t="s">
        <v>50</v>
      </c>
      <c r="C49" s="7" t="s">
        <v>98</v>
      </c>
      <c r="D49" s="65">
        <v>210000</v>
      </c>
      <c r="E49" s="65">
        <v>210000</v>
      </c>
      <c r="F49" s="65">
        <v>165125</v>
      </c>
      <c r="G49" s="195">
        <f t="shared" si="0"/>
        <v>78.63095238095238</v>
      </c>
    </row>
    <row r="50" spans="2:7" s="1" customFormat="1" ht="18.75" customHeight="1" x14ac:dyDescent="0.2">
      <c r="B50" s="6" t="s">
        <v>51</v>
      </c>
      <c r="C50" s="10" t="s">
        <v>227</v>
      </c>
      <c r="D50" s="65">
        <v>0</v>
      </c>
      <c r="E50" s="65">
        <v>280000</v>
      </c>
      <c r="F50" s="65">
        <v>280000</v>
      </c>
      <c r="G50" s="195">
        <f t="shared" si="0"/>
        <v>100</v>
      </c>
    </row>
    <row r="51" spans="2:7" s="1" customFormat="1" ht="30" customHeight="1" x14ac:dyDescent="0.2">
      <c r="B51" s="37" t="s">
        <v>90</v>
      </c>
      <c r="C51" s="38" t="s">
        <v>160</v>
      </c>
      <c r="D51" s="72">
        <f>D49+D50</f>
        <v>210000</v>
      </c>
      <c r="E51" s="72">
        <f>E49+E50</f>
        <v>490000</v>
      </c>
      <c r="F51" s="72">
        <f>F49+F50</f>
        <v>445125</v>
      </c>
      <c r="G51" s="198">
        <f t="shared" si="0"/>
        <v>90.841836734693885</v>
      </c>
    </row>
    <row r="52" spans="2:7" s="1" customFormat="1" ht="30" customHeight="1" x14ac:dyDescent="0.2">
      <c r="B52" s="39" t="s">
        <v>49</v>
      </c>
      <c r="C52" s="40" t="s">
        <v>130</v>
      </c>
      <c r="D52" s="73">
        <f>D31+D41+D48+D51</f>
        <v>695595327</v>
      </c>
      <c r="E52" s="73">
        <f>E31+E41+E48+E51</f>
        <v>779491077</v>
      </c>
      <c r="F52" s="73">
        <f>F31+F41+F48+F51</f>
        <v>847407604</v>
      </c>
      <c r="G52" s="199">
        <f>F52/E52*100</f>
        <v>108.71293193776997</v>
      </c>
    </row>
    <row r="53" spans="2:7" s="1" customFormat="1" ht="21" customHeight="1" x14ac:dyDescent="0.2">
      <c r="B53" s="6" t="s">
        <v>55</v>
      </c>
      <c r="C53" s="7" t="s">
        <v>23</v>
      </c>
      <c r="D53" s="65">
        <v>115806870</v>
      </c>
      <c r="E53" s="65">
        <v>187098542</v>
      </c>
      <c r="F53" s="65">
        <v>187098542</v>
      </c>
      <c r="G53" s="209">
        <f t="shared" si="0"/>
        <v>100</v>
      </c>
    </row>
    <row r="54" spans="2:7" s="1" customFormat="1" ht="15.75" customHeight="1" x14ac:dyDescent="0.2">
      <c r="B54" s="92"/>
      <c r="C54" s="90" t="s">
        <v>133</v>
      </c>
      <c r="D54" s="91">
        <v>115806870</v>
      </c>
      <c r="E54" s="91">
        <v>187098542</v>
      </c>
      <c r="F54" s="91">
        <v>187098542</v>
      </c>
      <c r="G54" s="210">
        <f t="shared" si="0"/>
        <v>100</v>
      </c>
    </row>
    <row r="55" spans="2:7" s="1" customFormat="1" ht="15.75" customHeight="1" x14ac:dyDescent="0.2">
      <c r="B55" s="242" t="s">
        <v>56</v>
      </c>
      <c r="C55" s="7" t="s">
        <v>248</v>
      </c>
      <c r="D55" s="65">
        <v>0</v>
      </c>
      <c r="E55" s="65">
        <v>0</v>
      </c>
      <c r="F55" s="65">
        <v>12125632</v>
      </c>
      <c r="G55" s="243"/>
    </row>
    <row r="56" spans="2:7" s="1" customFormat="1" ht="30" customHeight="1" thickBot="1" x14ac:dyDescent="0.25">
      <c r="B56" s="51" t="s">
        <v>250</v>
      </c>
      <c r="C56" s="52" t="s">
        <v>251</v>
      </c>
      <c r="D56" s="74">
        <f>D52+D54</f>
        <v>811402197</v>
      </c>
      <c r="E56" s="74">
        <f>E52+E54</f>
        <v>966589619</v>
      </c>
      <c r="F56" s="74">
        <f>F52+F54+F55</f>
        <v>1046631778</v>
      </c>
      <c r="G56" s="211">
        <f t="shared" si="0"/>
        <v>108.28088336835324</v>
      </c>
    </row>
    <row r="57" spans="2:7" ht="13.5" thickTop="1" x14ac:dyDescent="0.2"/>
    <row r="58" spans="2:7" s="50" customFormat="1" ht="15.75" x14ac:dyDescent="0.2">
      <c r="B58" s="321"/>
      <c r="C58" s="321"/>
      <c r="D58" s="321"/>
      <c r="E58" s="321"/>
      <c r="F58" s="163"/>
    </row>
  </sheetData>
  <mergeCells count="3">
    <mergeCell ref="B58:E58"/>
    <mergeCell ref="C2:G2"/>
    <mergeCell ref="B3:G3"/>
  </mergeCells>
  <phoneticPr fontId="25" type="noConversion"/>
  <pageMargins left="0.75" right="0.75" top="1" bottom="1" header="0.5" footer="0.5"/>
  <pageSetup paperSize="9" scale="6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G40"/>
  <sheetViews>
    <sheetView workbookViewId="0">
      <selection activeCell="B2" sqref="B2:G2"/>
    </sheetView>
  </sheetViews>
  <sheetFormatPr defaultRowHeight="12.75" x14ac:dyDescent="0.2"/>
  <cols>
    <col min="2" max="2" width="6" customWidth="1"/>
    <col min="3" max="3" width="55.7109375" customWidth="1"/>
    <col min="4" max="4" width="14.28515625" customWidth="1"/>
    <col min="5" max="5" width="14.7109375" customWidth="1"/>
    <col min="6" max="6" width="14.42578125" customWidth="1"/>
    <col min="7" max="7" width="9.42578125" customWidth="1"/>
  </cols>
  <sheetData>
    <row r="2" spans="1:7" ht="16.5" x14ac:dyDescent="0.25">
      <c r="A2" s="4"/>
      <c r="B2" s="318" t="s">
        <v>634</v>
      </c>
      <c r="C2" s="318"/>
      <c r="D2" s="318"/>
      <c r="E2" s="318"/>
      <c r="F2" s="318"/>
      <c r="G2" s="318"/>
    </row>
    <row r="3" spans="1:7" ht="33.75" customHeight="1" x14ac:dyDescent="0.25">
      <c r="B3" s="329" t="s">
        <v>205</v>
      </c>
      <c r="C3" s="329"/>
      <c r="D3" s="329"/>
      <c r="E3" s="329"/>
      <c r="F3" s="329"/>
      <c r="G3" s="329"/>
    </row>
    <row r="4" spans="1:7" ht="16.5" x14ac:dyDescent="0.25">
      <c r="C4" s="3"/>
      <c r="D4" s="3"/>
      <c r="E4" s="3"/>
      <c r="F4" s="3"/>
      <c r="G4" s="3"/>
    </row>
    <row r="5" spans="1:7" s="50" customFormat="1" ht="16.5" thickBot="1" x14ac:dyDescent="0.25">
      <c r="B5" s="83"/>
      <c r="C5" s="82"/>
      <c r="D5" s="82"/>
      <c r="E5" s="134"/>
      <c r="F5" s="134"/>
      <c r="G5" s="134" t="s">
        <v>166</v>
      </c>
    </row>
    <row r="6" spans="1:7" s="1" customFormat="1" ht="46.5" customHeight="1" thickTop="1" x14ac:dyDescent="0.2">
      <c r="B6" s="20" t="s">
        <v>5</v>
      </c>
      <c r="C6" s="21" t="s">
        <v>6</v>
      </c>
      <c r="D6" s="63" t="s">
        <v>202</v>
      </c>
      <c r="E6" s="63" t="s">
        <v>239</v>
      </c>
      <c r="F6" s="63" t="s">
        <v>244</v>
      </c>
      <c r="G6" s="143" t="s">
        <v>233</v>
      </c>
    </row>
    <row r="7" spans="1:7" ht="18.75" x14ac:dyDescent="0.2">
      <c r="B7" s="48"/>
      <c r="C7" s="49" t="s">
        <v>25</v>
      </c>
      <c r="D7" s="84"/>
      <c r="E7" s="84"/>
      <c r="F7" s="84"/>
      <c r="G7" s="152"/>
    </row>
    <row r="8" spans="1:7" ht="15.75" x14ac:dyDescent="0.2">
      <c r="B8" s="12" t="s">
        <v>2</v>
      </c>
      <c r="C8" s="13" t="s">
        <v>58</v>
      </c>
      <c r="D8" s="75">
        <v>104018364</v>
      </c>
      <c r="E8" s="75">
        <v>122311933</v>
      </c>
      <c r="F8" s="185">
        <v>122311933</v>
      </c>
      <c r="G8" s="201">
        <f>F8/E8*100</f>
        <v>100</v>
      </c>
    </row>
    <row r="9" spans="1:7" ht="15.75" x14ac:dyDescent="0.2">
      <c r="B9" s="12" t="s">
        <v>3</v>
      </c>
      <c r="C9" s="13" t="s">
        <v>65</v>
      </c>
      <c r="D9" s="75">
        <v>195738591</v>
      </c>
      <c r="E9" s="75">
        <v>228371792</v>
      </c>
      <c r="F9" s="185">
        <v>225109506</v>
      </c>
      <c r="G9" s="201">
        <f t="shared" ref="G9:G33" si="0">F9/E9*100</f>
        <v>98.571502210745891</v>
      </c>
    </row>
    <row r="10" spans="1:7" ht="15.75" x14ac:dyDescent="0.2">
      <c r="B10" s="14" t="s">
        <v>4</v>
      </c>
      <c r="C10" s="15" t="s">
        <v>168</v>
      </c>
      <c r="D10" s="76">
        <f>SUM(D8:D9)</f>
        <v>299756955</v>
      </c>
      <c r="E10" s="76">
        <f>SUM(E8:E9)</f>
        <v>350683725</v>
      </c>
      <c r="F10" s="76">
        <f>SUM(F8:F9)</f>
        <v>347421439</v>
      </c>
      <c r="G10" s="202">
        <f t="shared" si="0"/>
        <v>99.06973555730309</v>
      </c>
    </row>
    <row r="11" spans="1:7" ht="15.75" x14ac:dyDescent="0.2">
      <c r="B11" s="12" t="s">
        <v>1</v>
      </c>
      <c r="C11" s="13" t="s">
        <v>149</v>
      </c>
      <c r="D11" s="75">
        <v>19181400</v>
      </c>
      <c r="E11" s="75">
        <v>20545600</v>
      </c>
      <c r="F11" s="185">
        <v>20255893</v>
      </c>
      <c r="G11" s="201">
        <f t="shared" si="0"/>
        <v>98.589931664200606</v>
      </c>
    </row>
    <row r="12" spans="1:7" ht="31.5" x14ac:dyDescent="0.2">
      <c r="B12" s="12" t="s">
        <v>7</v>
      </c>
      <c r="C12" s="13" t="s">
        <v>135</v>
      </c>
      <c r="D12" s="75">
        <v>11614200</v>
      </c>
      <c r="E12" s="75">
        <v>10002429</v>
      </c>
      <c r="F12" s="185">
        <v>9040559</v>
      </c>
      <c r="G12" s="201">
        <f t="shared" si="0"/>
        <v>90.383635814860568</v>
      </c>
    </row>
    <row r="13" spans="1:7" ht="15.75" x14ac:dyDescent="0.2">
      <c r="B13" s="14" t="s">
        <v>28</v>
      </c>
      <c r="C13" s="16" t="s">
        <v>169</v>
      </c>
      <c r="D13" s="76">
        <f>SUM(D11:D12)</f>
        <v>30795600</v>
      </c>
      <c r="E13" s="76">
        <f>SUM(E11:E12)</f>
        <v>30548029</v>
      </c>
      <c r="F13" s="186">
        <f>SUM(F11:F12)</f>
        <v>29296452</v>
      </c>
      <c r="G13" s="202">
        <f t="shared" si="0"/>
        <v>95.90292061068817</v>
      </c>
    </row>
    <row r="14" spans="1:7" ht="15.75" x14ac:dyDescent="0.2">
      <c r="B14" s="41" t="s">
        <v>99</v>
      </c>
      <c r="C14" s="42" t="s">
        <v>170</v>
      </c>
      <c r="D14" s="77">
        <f>D10+D13</f>
        <v>330552555</v>
      </c>
      <c r="E14" s="77">
        <f>E10+E13</f>
        <v>381231754</v>
      </c>
      <c r="F14" s="187">
        <f>F10+F13</f>
        <v>376717891</v>
      </c>
      <c r="G14" s="203">
        <f t="shared" si="0"/>
        <v>98.81597926913507</v>
      </c>
    </row>
    <row r="15" spans="1:7" ht="15.75" x14ac:dyDescent="0.2">
      <c r="B15" s="12" t="s">
        <v>29</v>
      </c>
      <c r="C15" s="13" t="s">
        <v>58</v>
      </c>
      <c r="D15" s="75">
        <v>23090253</v>
      </c>
      <c r="E15" s="75">
        <v>24475465</v>
      </c>
      <c r="F15" s="185">
        <v>24475465</v>
      </c>
      <c r="G15" s="201">
        <f t="shared" si="0"/>
        <v>100</v>
      </c>
    </row>
    <row r="16" spans="1:7" ht="15.75" x14ac:dyDescent="0.2">
      <c r="B16" s="12" t="s">
        <v>30</v>
      </c>
      <c r="C16" s="13" t="s">
        <v>65</v>
      </c>
      <c r="D16" s="75">
        <v>45172023</v>
      </c>
      <c r="E16" s="75">
        <v>50738713</v>
      </c>
      <c r="F16" s="185">
        <v>49894046</v>
      </c>
      <c r="G16" s="201">
        <f t="shared" si="0"/>
        <v>98.335261282642307</v>
      </c>
    </row>
    <row r="17" spans="2:7" ht="31.5" x14ac:dyDescent="0.2">
      <c r="B17" s="41" t="s">
        <v>100</v>
      </c>
      <c r="C17" s="42" t="s">
        <v>171</v>
      </c>
      <c r="D17" s="77">
        <f>SUM(D15:D16)</f>
        <v>68262276</v>
      </c>
      <c r="E17" s="77">
        <f>SUM(E15:E16)</f>
        <v>75214178</v>
      </c>
      <c r="F17" s="187">
        <f>SUM(F15:F16)</f>
        <v>74369511</v>
      </c>
      <c r="G17" s="203">
        <f t="shared" si="0"/>
        <v>98.876984336649926</v>
      </c>
    </row>
    <row r="18" spans="2:7" ht="15.75" x14ac:dyDescent="0.2">
      <c r="B18" s="12" t="s">
        <v>31</v>
      </c>
      <c r="C18" s="13" t="s">
        <v>58</v>
      </c>
      <c r="D18" s="78">
        <v>15514000</v>
      </c>
      <c r="E18" s="78">
        <v>15735571</v>
      </c>
      <c r="F18" s="188">
        <v>14762133</v>
      </c>
      <c r="G18" s="204">
        <f t="shared" si="0"/>
        <v>93.81377390118223</v>
      </c>
    </row>
    <row r="19" spans="2:7" ht="15.75" x14ac:dyDescent="0.2">
      <c r="B19" s="12" t="s">
        <v>32</v>
      </c>
      <c r="C19" s="13" t="s">
        <v>60</v>
      </c>
      <c r="D19" s="78">
        <v>340635109</v>
      </c>
      <c r="E19" s="78">
        <v>391006247</v>
      </c>
      <c r="F19" s="188">
        <v>305864530</v>
      </c>
      <c r="G19" s="204">
        <f t="shared" si="0"/>
        <v>78.224972707405357</v>
      </c>
    </row>
    <row r="20" spans="2:7" ht="15.75" x14ac:dyDescent="0.2">
      <c r="B20" s="12" t="s">
        <v>33</v>
      </c>
      <c r="C20" s="13" t="s">
        <v>59</v>
      </c>
      <c r="D20" s="78">
        <v>12615000</v>
      </c>
      <c r="E20" s="78">
        <v>19460844</v>
      </c>
      <c r="F20" s="188">
        <v>17029950</v>
      </c>
      <c r="G20" s="204">
        <f t="shared" si="0"/>
        <v>87.508794582598782</v>
      </c>
    </row>
    <row r="21" spans="2:7" ht="15.75" x14ac:dyDescent="0.2">
      <c r="B21" s="41" t="s">
        <v>101</v>
      </c>
      <c r="C21" s="42" t="s">
        <v>172</v>
      </c>
      <c r="D21" s="77">
        <f>D18+D19+D20</f>
        <v>368764109</v>
      </c>
      <c r="E21" s="77">
        <f>E18+E19+E20</f>
        <v>426202662</v>
      </c>
      <c r="F21" s="187">
        <f>F18+F19+F20</f>
        <v>337656613</v>
      </c>
      <c r="G21" s="203">
        <f t="shared" si="0"/>
        <v>79.224426101777851</v>
      </c>
    </row>
    <row r="22" spans="2:7" ht="15.75" x14ac:dyDescent="0.2">
      <c r="B22" s="41" t="s">
        <v>102</v>
      </c>
      <c r="C22" s="42" t="s">
        <v>127</v>
      </c>
      <c r="D22" s="77">
        <v>10698000</v>
      </c>
      <c r="E22" s="77">
        <v>5843275</v>
      </c>
      <c r="F22" s="187">
        <v>5828053</v>
      </c>
      <c r="G22" s="203">
        <f t="shared" si="0"/>
        <v>99.739495402834891</v>
      </c>
    </row>
    <row r="23" spans="2:7" ht="15.75" x14ac:dyDescent="0.2">
      <c r="B23" s="149" t="s">
        <v>34</v>
      </c>
      <c r="C23" s="150" t="s">
        <v>218</v>
      </c>
      <c r="D23" s="151">
        <v>0</v>
      </c>
      <c r="E23" s="151">
        <v>858568</v>
      </c>
      <c r="F23" s="189">
        <v>858568</v>
      </c>
      <c r="G23" s="205">
        <f t="shared" si="0"/>
        <v>100</v>
      </c>
    </row>
    <row r="24" spans="2:7" ht="31.5" x14ac:dyDescent="0.2">
      <c r="B24" s="12" t="s">
        <v>35</v>
      </c>
      <c r="C24" s="18" t="s">
        <v>121</v>
      </c>
      <c r="D24" s="78">
        <v>8400000</v>
      </c>
      <c r="E24" s="78">
        <v>11883346</v>
      </c>
      <c r="F24" s="188">
        <v>11883346</v>
      </c>
      <c r="G24" s="204">
        <f t="shared" si="0"/>
        <v>100</v>
      </c>
    </row>
    <row r="25" spans="2:7" ht="15.75" x14ac:dyDescent="0.2">
      <c r="B25" s="12" t="s">
        <v>36</v>
      </c>
      <c r="C25" s="18" t="s">
        <v>0</v>
      </c>
      <c r="D25" s="78">
        <f>D26+D27</f>
        <v>13935986</v>
      </c>
      <c r="E25" s="78">
        <f>E26+E27</f>
        <v>54566565</v>
      </c>
      <c r="F25" s="188">
        <v>0</v>
      </c>
      <c r="G25" s="204">
        <f t="shared" si="0"/>
        <v>0</v>
      </c>
    </row>
    <row r="26" spans="2:7" ht="15.75" x14ac:dyDescent="0.2">
      <c r="B26" s="12"/>
      <c r="C26" s="13" t="s">
        <v>137</v>
      </c>
      <c r="D26" s="78">
        <v>12135986</v>
      </c>
      <c r="E26" s="78">
        <v>52766565</v>
      </c>
      <c r="F26" s="188">
        <v>0</v>
      </c>
      <c r="G26" s="204">
        <f t="shared" si="0"/>
        <v>0</v>
      </c>
    </row>
    <row r="27" spans="2:7" ht="15.75" x14ac:dyDescent="0.2">
      <c r="B27" s="12"/>
      <c r="C27" s="13" t="s">
        <v>179</v>
      </c>
      <c r="D27" s="78">
        <v>1800000</v>
      </c>
      <c r="E27" s="78">
        <v>1800000</v>
      </c>
      <c r="F27" s="188">
        <v>0</v>
      </c>
      <c r="G27" s="204">
        <f t="shared" si="0"/>
        <v>0</v>
      </c>
    </row>
    <row r="28" spans="2:7" ht="15.75" x14ac:dyDescent="0.2">
      <c r="B28" s="41" t="s">
        <v>103</v>
      </c>
      <c r="C28" s="42" t="s">
        <v>173</v>
      </c>
      <c r="D28" s="77">
        <f>SUM(D24:D25)</f>
        <v>22335986</v>
      </c>
      <c r="E28" s="77">
        <f>SUM(E23:E25)</f>
        <v>67308479</v>
      </c>
      <c r="F28" s="187">
        <f>SUM(F23:F25)</f>
        <v>12741914</v>
      </c>
      <c r="G28" s="203">
        <f t="shared" si="0"/>
        <v>18.930622396028294</v>
      </c>
    </row>
    <row r="29" spans="2:7" ht="15.75" x14ac:dyDescent="0.2">
      <c r="B29" s="39" t="s">
        <v>37</v>
      </c>
      <c r="C29" s="40" t="s">
        <v>131</v>
      </c>
      <c r="D29" s="73">
        <f>D14+D17+D21+D22+D28</f>
        <v>800612926</v>
      </c>
      <c r="E29" s="73">
        <f>E14+E17+E21+E22+E28</f>
        <v>955800348</v>
      </c>
      <c r="F29" s="73">
        <f>F14+F17+F21+F22+F28</f>
        <v>807313982</v>
      </c>
      <c r="G29" s="212">
        <f t="shared" si="0"/>
        <v>84.464708941495388</v>
      </c>
    </row>
    <row r="30" spans="2:7" ht="31.5" x14ac:dyDescent="0.2">
      <c r="B30" s="12" t="s">
        <v>38</v>
      </c>
      <c r="C30" s="17" t="s">
        <v>128</v>
      </c>
      <c r="D30" s="78">
        <v>0</v>
      </c>
      <c r="E30" s="78">
        <v>0</v>
      </c>
      <c r="F30" s="78">
        <v>0</v>
      </c>
      <c r="G30" s="148">
        <v>0</v>
      </c>
    </row>
    <row r="31" spans="2:7" ht="15.75" x14ac:dyDescent="0.2">
      <c r="B31" s="12" t="s">
        <v>39</v>
      </c>
      <c r="C31" s="17" t="s">
        <v>174</v>
      </c>
      <c r="D31" s="78">
        <v>10789271</v>
      </c>
      <c r="E31" s="78">
        <v>10789271</v>
      </c>
      <c r="F31" s="78">
        <v>10789271</v>
      </c>
      <c r="G31" s="213">
        <f t="shared" si="0"/>
        <v>100</v>
      </c>
    </row>
    <row r="32" spans="2:7" ht="15.75" x14ac:dyDescent="0.2">
      <c r="B32" s="41" t="s">
        <v>107</v>
      </c>
      <c r="C32" s="42" t="s">
        <v>175</v>
      </c>
      <c r="D32" s="77">
        <f>D31</f>
        <v>10789271</v>
      </c>
      <c r="E32" s="77">
        <f>E31</f>
        <v>10789271</v>
      </c>
      <c r="F32" s="77">
        <v>10789271</v>
      </c>
      <c r="G32" s="214">
        <f>G31</f>
        <v>100</v>
      </c>
    </row>
    <row r="33" spans="2:7" s="45" customFormat="1" ht="16.5" thickBot="1" x14ac:dyDescent="0.25">
      <c r="B33" s="95" t="s">
        <v>40</v>
      </c>
      <c r="C33" s="96" t="s">
        <v>176</v>
      </c>
      <c r="D33" s="97">
        <f>D29+D32</f>
        <v>811402197</v>
      </c>
      <c r="E33" s="97">
        <f>E29+E32</f>
        <v>966589619</v>
      </c>
      <c r="F33" s="97">
        <f>F29+F32</f>
        <v>818103253</v>
      </c>
      <c r="G33" s="215">
        <f t="shared" si="0"/>
        <v>84.638117037340123</v>
      </c>
    </row>
    <row r="34" spans="2:7" ht="13.5" thickTop="1" x14ac:dyDescent="0.2"/>
    <row r="35" spans="2:7" ht="15.75" x14ac:dyDescent="0.2">
      <c r="B35" s="330" t="s">
        <v>138</v>
      </c>
      <c r="C35" s="330"/>
      <c r="D35" s="330"/>
      <c r="E35" s="330"/>
      <c r="F35" s="330"/>
      <c r="G35" s="330"/>
    </row>
    <row r="36" spans="2:7" ht="16.5" thickBot="1" x14ac:dyDescent="0.25">
      <c r="B36" s="93"/>
      <c r="C36" s="93"/>
      <c r="D36" s="93"/>
      <c r="E36" s="93"/>
      <c r="F36" s="93"/>
      <c r="G36" s="93"/>
    </row>
    <row r="37" spans="2:7" ht="16.5" thickTop="1" x14ac:dyDescent="0.25">
      <c r="B37" s="327" t="s">
        <v>61</v>
      </c>
      <c r="C37" s="328"/>
      <c r="D37" s="139">
        <f>'2'!D52</f>
        <v>695595327</v>
      </c>
      <c r="E37" s="139">
        <f>'2'!E52</f>
        <v>779491077</v>
      </c>
      <c r="F37" s="219">
        <f>'2'!F56</f>
        <v>1046631778</v>
      </c>
    </row>
    <row r="38" spans="2:7" ht="15.75" x14ac:dyDescent="0.25">
      <c r="B38" s="323" t="s">
        <v>139</v>
      </c>
      <c r="C38" s="324"/>
      <c r="D38" s="140">
        <f>D33</f>
        <v>811402197</v>
      </c>
      <c r="E38" s="140">
        <f>E33</f>
        <v>966589619</v>
      </c>
      <c r="F38" s="220">
        <f>F33</f>
        <v>818103253</v>
      </c>
    </row>
    <row r="39" spans="2:7" ht="16.5" thickBot="1" x14ac:dyDescent="0.3">
      <c r="B39" s="325" t="s">
        <v>140</v>
      </c>
      <c r="C39" s="326"/>
      <c r="D39" s="141">
        <f>D37-D38</f>
        <v>-115806870</v>
      </c>
      <c r="E39" s="141">
        <f>E37-E38</f>
        <v>-187098542</v>
      </c>
      <c r="F39" s="221">
        <f>F37-F38</f>
        <v>228528525</v>
      </c>
    </row>
    <row r="40" spans="2:7" ht="13.5" thickTop="1" x14ac:dyDescent="0.2"/>
  </sheetData>
  <mergeCells count="6">
    <mergeCell ref="B38:C38"/>
    <mergeCell ref="B39:C39"/>
    <mergeCell ref="B37:C37"/>
    <mergeCell ref="B2:G2"/>
    <mergeCell ref="B3:G3"/>
    <mergeCell ref="B35:G35"/>
  </mergeCells>
  <phoneticPr fontId="25" type="noConversion"/>
  <pageMargins left="0.75" right="0.75" top="1" bottom="1" header="0.5" footer="0.5"/>
  <pageSetup paperSize="9" scale="6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G38"/>
  <sheetViews>
    <sheetView topLeftCell="A13" workbookViewId="0">
      <selection activeCell="G26" sqref="G26"/>
    </sheetView>
  </sheetViews>
  <sheetFormatPr defaultRowHeight="12.75" x14ac:dyDescent="0.2"/>
  <cols>
    <col min="2" max="2" width="6" customWidth="1"/>
    <col min="3" max="3" width="55.7109375" customWidth="1"/>
    <col min="4" max="4" width="15.7109375" customWidth="1"/>
    <col min="5" max="6" width="14.5703125" customWidth="1"/>
    <col min="7" max="7" width="12.28515625" customWidth="1"/>
  </cols>
  <sheetData>
    <row r="2" spans="2:7" ht="16.5" x14ac:dyDescent="0.25">
      <c r="B2" s="318" t="s">
        <v>635</v>
      </c>
      <c r="C2" s="318"/>
      <c r="D2" s="318"/>
      <c r="E2" s="318"/>
      <c r="F2" s="318"/>
      <c r="G2" s="318"/>
    </row>
    <row r="3" spans="2:7" ht="30.75" customHeight="1" x14ac:dyDescent="0.25">
      <c r="B3" s="329" t="s">
        <v>206</v>
      </c>
      <c r="C3" s="329"/>
      <c r="D3" s="329"/>
      <c r="E3" s="329"/>
      <c r="F3" s="329"/>
      <c r="G3" s="329"/>
    </row>
    <row r="4" spans="2:7" ht="13.5" thickBot="1" x14ac:dyDescent="0.25"/>
    <row r="5" spans="2:7" s="1" customFormat="1" ht="46.5" customHeight="1" thickTop="1" x14ac:dyDescent="0.2">
      <c r="B5" s="20" t="s">
        <v>5</v>
      </c>
      <c r="C5" s="21" t="s">
        <v>6</v>
      </c>
      <c r="D5" s="63" t="s">
        <v>202</v>
      </c>
      <c r="E5" s="63" t="s">
        <v>239</v>
      </c>
      <c r="F5" s="63" t="s">
        <v>244</v>
      </c>
      <c r="G5" s="143" t="s">
        <v>233</v>
      </c>
    </row>
    <row r="6" spans="2:7" s="1" customFormat="1" ht="15" customHeight="1" x14ac:dyDescent="0.2">
      <c r="B6" s="2"/>
      <c r="C6" s="24" t="s">
        <v>24</v>
      </c>
      <c r="D6" s="64"/>
      <c r="E6" s="64"/>
      <c r="F6" s="64"/>
      <c r="G6" s="144"/>
    </row>
    <row r="7" spans="2:7" s="1" customFormat="1" ht="15" customHeight="1" x14ac:dyDescent="0.2">
      <c r="B7" s="6" t="s">
        <v>34</v>
      </c>
      <c r="C7" s="7" t="s">
        <v>15</v>
      </c>
      <c r="D7" s="65">
        <v>0</v>
      </c>
      <c r="E7" s="65">
        <v>0</v>
      </c>
      <c r="F7" s="177">
        <f>G7-E7</f>
        <v>0</v>
      </c>
      <c r="G7" s="145">
        <v>0</v>
      </c>
    </row>
    <row r="8" spans="2:7" s="1" customFormat="1" ht="30" customHeight="1" x14ac:dyDescent="0.2">
      <c r="B8" s="6" t="s">
        <v>35</v>
      </c>
      <c r="C8" s="7" t="s">
        <v>16</v>
      </c>
      <c r="D8" s="65">
        <v>35000000</v>
      </c>
      <c r="E8" s="65">
        <v>118317527</v>
      </c>
      <c r="F8" s="177">
        <v>116318611</v>
      </c>
      <c r="G8" s="209">
        <f>F8/E8*100</f>
        <v>98.310549543517752</v>
      </c>
    </row>
    <row r="9" spans="2:7" s="1" customFormat="1" ht="30" customHeight="1" x14ac:dyDescent="0.2">
      <c r="B9" s="37" t="s">
        <v>86</v>
      </c>
      <c r="C9" s="38" t="s">
        <v>57</v>
      </c>
      <c r="D9" s="72">
        <f>SUM(D7:D8)</f>
        <v>35000000</v>
      </c>
      <c r="E9" s="72">
        <v>118317527</v>
      </c>
      <c r="F9" s="178">
        <v>116318611</v>
      </c>
      <c r="G9" s="146">
        <f t="shared" ref="G9:G21" si="0">F9/E9*100</f>
        <v>98.310549543517752</v>
      </c>
    </row>
    <row r="10" spans="2:7" s="1" customFormat="1" ht="15" customHeight="1" x14ac:dyDescent="0.2">
      <c r="B10" s="6" t="s">
        <v>48</v>
      </c>
      <c r="C10" s="10" t="s">
        <v>20</v>
      </c>
      <c r="D10" s="65">
        <v>0</v>
      </c>
      <c r="E10" s="65">
        <v>21107280</v>
      </c>
      <c r="F10" s="65">
        <v>17448598</v>
      </c>
      <c r="G10" s="195">
        <f t="shared" si="0"/>
        <v>82.666255434144048</v>
      </c>
    </row>
    <row r="11" spans="2:7" s="1" customFormat="1" ht="15" customHeight="1" x14ac:dyDescent="0.2">
      <c r="B11" s="6" t="s">
        <v>49</v>
      </c>
      <c r="C11" s="10" t="s">
        <v>21</v>
      </c>
      <c r="D11" s="65">
        <v>0</v>
      </c>
      <c r="E11" s="65">
        <v>9499999</v>
      </c>
      <c r="F11" s="65">
        <v>7480315</v>
      </c>
      <c r="G11" s="195">
        <f t="shared" si="0"/>
        <v>78.74016618317539</v>
      </c>
    </row>
    <row r="12" spans="2:7" s="1" customFormat="1" ht="30" customHeight="1" x14ac:dyDescent="0.2">
      <c r="B12" s="37" t="s">
        <v>89</v>
      </c>
      <c r="C12" s="38" t="s">
        <v>159</v>
      </c>
      <c r="D12" s="72">
        <f>D10+D11</f>
        <v>0</v>
      </c>
      <c r="E12" s="72">
        <f>E10+E11</f>
        <v>30607279</v>
      </c>
      <c r="F12" s="72">
        <f>F10+F11</f>
        <v>24928913</v>
      </c>
      <c r="G12" s="198">
        <f t="shared" si="0"/>
        <v>81.447661518686459</v>
      </c>
    </row>
    <row r="13" spans="2:7" s="1" customFormat="1" ht="30" customHeight="1" x14ac:dyDescent="0.2">
      <c r="B13" s="6" t="s">
        <v>52</v>
      </c>
      <c r="C13" s="7" t="s">
        <v>22</v>
      </c>
      <c r="D13" s="65">
        <v>460000</v>
      </c>
      <c r="E13" s="65">
        <v>460000</v>
      </c>
      <c r="F13" s="65">
        <v>536869</v>
      </c>
      <c r="G13" s="195">
        <f t="shared" si="0"/>
        <v>116.71065217391305</v>
      </c>
    </row>
    <row r="14" spans="2:7" s="1" customFormat="1" ht="15" customHeight="1" x14ac:dyDescent="0.2">
      <c r="B14" s="6" t="s">
        <v>53</v>
      </c>
      <c r="C14" s="10" t="s">
        <v>226</v>
      </c>
      <c r="D14" s="65"/>
      <c r="E14" s="65">
        <v>1726764</v>
      </c>
      <c r="F14" s="65">
        <v>1726764</v>
      </c>
      <c r="G14" s="195">
        <f t="shared" si="0"/>
        <v>100</v>
      </c>
    </row>
    <row r="15" spans="2:7" s="1" customFormat="1" ht="15" customHeight="1" x14ac:dyDescent="0.2">
      <c r="B15" s="6"/>
      <c r="C15" s="10" t="s">
        <v>134</v>
      </c>
      <c r="D15" s="65"/>
      <c r="E15" s="65">
        <v>1726764</v>
      </c>
      <c r="F15" s="65">
        <v>1726764</v>
      </c>
      <c r="G15" s="195">
        <f t="shared" si="0"/>
        <v>100</v>
      </c>
    </row>
    <row r="16" spans="2:7" s="1" customFormat="1" ht="15" customHeight="1" x14ac:dyDescent="0.2">
      <c r="B16" s="6"/>
      <c r="C16" s="10" t="s">
        <v>136</v>
      </c>
      <c r="D16" s="65"/>
      <c r="E16" s="65">
        <v>0</v>
      </c>
      <c r="F16" s="65">
        <v>0</v>
      </c>
      <c r="G16" s="195">
        <v>0</v>
      </c>
    </row>
    <row r="17" spans="2:7" s="1" customFormat="1" ht="30" customHeight="1" x14ac:dyDescent="0.2">
      <c r="B17" s="37" t="s">
        <v>91</v>
      </c>
      <c r="C17" s="38" t="s">
        <v>161</v>
      </c>
      <c r="D17" s="72">
        <f>SUM(D13:D16)</f>
        <v>460000</v>
      </c>
      <c r="E17" s="72">
        <f>E13+E14</f>
        <v>2186764</v>
      </c>
      <c r="F17" s="72">
        <f>F13+F14</f>
        <v>2263633</v>
      </c>
      <c r="G17" s="198">
        <f t="shared" si="0"/>
        <v>103.5151941407486</v>
      </c>
    </row>
    <row r="18" spans="2:7" ht="15.75" x14ac:dyDescent="0.25">
      <c r="B18" s="39" t="s">
        <v>29</v>
      </c>
      <c r="C18" s="40" t="s">
        <v>122</v>
      </c>
      <c r="D18" s="85">
        <f>D9+D12+D17</f>
        <v>35460000</v>
      </c>
      <c r="E18" s="85">
        <f>E9+E12+E17</f>
        <v>151111570</v>
      </c>
      <c r="F18" s="85">
        <f>F9+F12+F17</f>
        <v>143511157</v>
      </c>
      <c r="G18" s="216">
        <f t="shared" si="0"/>
        <v>94.970330200394315</v>
      </c>
    </row>
    <row r="19" spans="2:7" ht="15.75" x14ac:dyDescent="0.2">
      <c r="B19" s="6" t="s">
        <v>30</v>
      </c>
      <c r="C19" s="7" t="s">
        <v>23</v>
      </c>
      <c r="D19" s="65">
        <v>300038458</v>
      </c>
      <c r="E19" s="65">
        <v>256849367</v>
      </c>
      <c r="F19" s="177">
        <v>256849367</v>
      </c>
      <c r="G19" s="209">
        <f t="shared" si="0"/>
        <v>100</v>
      </c>
    </row>
    <row r="20" spans="2:7" s="1" customFormat="1" ht="30" customHeight="1" x14ac:dyDescent="0.2">
      <c r="B20" s="37" t="s">
        <v>93</v>
      </c>
      <c r="C20" s="38" t="s">
        <v>123</v>
      </c>
      <c r="D20" s="72">
        <v>300038458</v>
      </c>
      <c r="E20" s="72">
        <v>256849367</v>
      </c>
      <c r="F20" s="178">
        <v>256849367</v>
      </c>
      <c r="G20" s="217">
        <f t="shared" si="0"/>
        <v>100</v>
      </c>
    </row>
    <row r="21" spans="2:7" ht="15.75" x14ac:dyDescent="0.25">
      <c r="B21" s="39" t="s">
        <v>31</v>
      </c>
      <c r="C21" s="40" t="s">
        <v>124</v>
      </c>
      <c r="D21" s="85">
        <f>D18+D20</f>
        <v>335498458</v>
      </c>
      <c r="E21" s="85">
        <f>E18+E20</f>
        <v>407960937</v>
      </c>
      <c r="F21" s="85">
        <f>F18+F20</f>
        <v>400360524</v>
      </c>
      <c r="G21" s="216">
        <f t="shared" si="0"/>
        <v>98.136975305554813</v>
      </c>
    </row>
    <row r="22" spans="2:7" ht="13.5" thickBot="1" x14ac:dyDescent="0.25">
      <c r="B22" s="67"/>
      <c r="C22" s="68"/>
      <c r="D22" s="68"/>
      <c r="E22" s="68"/>
      <c r="F22" s="68"/>
      <c r="G22" s="153"/>
    </row>
    <row r="23" spans="2:7" ht="29.25" thickTop="1" x14ac:dyDescent="0.2">
      <c r="B23" s="69" t="s">
        <v>5</v>
      </c>
      <c r="C23" s="70" t="s">
        <v>6</v>
      </c>
      <c r="D23" s="63" t="s">
        <v>202</v>
      </c>
      <c r="E23" s="63" t="s">
        <v>239</v>
      </c>
      <c r="F23" s="63" t="s">
        <v>244</v>
      </c>
      <c r="G23" s="143" t="s">
        <v>233</v>
      </c>
    </row>
    <row r="24" spans="2:7" ht="18.75" x14ac:dyDescent="0.2">
      <c r="B24" s="11"/>
      <c r="C24" s="25" t="s">
        <v>25</v>
      </c>
      <c r="D24" s="66"/>
      <c r="E24" s="66"/>
      <c r="F24" s="66"/>
      <c r="G24" s="147"/>
    </row>
    <row r="25" spans="2:7" ht="15.75" x14ac:dyDescent="0.2">
      <c r="B25" s="41" t="s">
        <v>104</v>
      </c>
      <c r="C25" s="42" t="s">
        <v>79</v>
      </c>
      <c r="D25" s="77">
        <v>294442674</v>
      </c>
      <c r="E25" s="77">
        <v>331416333</v>
      </c>
      <c r="F25" s="187">
        <v>225853578</v>
      </c>
      <c r="G25" s="203">
        <f t="shared" ref="G25:G30" si="1">F25/E25*100</f>
        <v>68.147992573437833</v>
      </c>
    </row>
    <row r="26" spans="2:7" ht="15.75" x14ac:dyDescent="0.2">
      <c r="B26" s="41" t="s">
        <v>105</v>
      </c>
      <c r="C26" s="42" t="s">
        <v>80</v>
      </c>
      <c r="D26" s="77">
        <v>40288999</v>
      </c>
      <c r="E26" s="77">
        <v>65663484</v>
      </c>
      <c r="F26" s="187">
        <v>61790649</v>
      </c>
      <c r="G26" s="203">
        <f t="shared" si="1"/>
        <v>94.101995867292089</v>
      </c>
    </row>
    <row r="27" spans="2:7" ht="31.5" x14ac:dyDescent="0.2">
      <c r="B27" s="41" t="s">
        <v>106</v>
      </c>
      <c r="C27" s="42" t="s">
        <v>81</v>
      </c>
      <c r="D27" s="77">
        <v>0</v>
      </c>
      <c r="E27" s="77">
        <v>10114335</v>
      </c>
      <c r="F27" s="187">
        <v>10114335</v>
      </c>
      <c r="G27" s="203">
        <f t="shared" si="1"/>
        <v>100</v>
      </c>
    </row>
    <row r="28" spans="2:7" ht="15.75" x14ac:dyDescent="0.25">
      <c r="B28" s="39" t="s">
        <v>2</v>
      </c>
      <c r="C28" s="40" t="s">
        <v>177</v>
      </c>
      <c r="D28" s="85">
        <f>SUM(D25:D27)</f>
        <v>334731673</v>
      </c>
      <c r="E28" s="85">
        <f>SUM(E25:E27)</f>
        <v>407194152</v>
      </c>
      <c r="F28" s="85">
        <f>SUM(F25:F27)</f>
        <v>297758562</v>
      </c>
      <c r="G28" s="216">
        <f t="shared" si="1"/>
        <v>73.124469135303301</v>
      </c>
    </row>
    <row r="29" spans="2:7" s="1" customFormat="1" ht="30" customHeight="1" x14ac:dyDescent="0.2">
      <c r="B29" s="37" t="s">
        <v>107</v>
      </c>
      <c r="C29" s="38" t="s">
        <v>201</v>
      </c>
      <c r="D29" s="72">
        <v>766785</v>
      </c>
      <c r="E29" s="72">
        <v>766785</v>
      </c>
      <c r="F29" s="72">
        <v>766785</v>
      </c>
      <c r="G29" s="146">
        <f t="shared" si="1"/>
        <v>100</v>
      </c>
    </row>
    <row r="30" spans="2:7" ht="16.5" thickBot="1" x14ac:dyDescent="0.3">
      <c r="B30" s="51" t="s">
        <v>4</v>
      </c>
      <c r="C30" s="52" t="s">
        <v>125</v>
      </c>
      <c r="D30" s="86">
        <f>D28+D29</f>
        <v>335498458</v>
      </c>
      <c r="E30" s="86">
        <f>E28+E29</f>
        <v>407960937</v>
      </c>
      <c r="F30" s="86">
        <f>F28+F29</f>
        <v>298525347</v>
      </c>
      <c r="G30" s="218">
        <f t="shared" si="1"/>
        <v>73.174983172469766</v>
      </c>
    </row>
    <row r="31" spans="2:7" ht="13.5" thickTop="1" x14ac:dyDescent="0.2"/>
    <row r="33" spans="3:7" ht="15.75" x14ac:dyDescent="0.2">
      <c r="C33" s="330" t="s">
        <v>141</v>
      </c>
      <c r="D33" s="330"/>
      <c r="E33" s="330"/>
      <c r="F33" s="330"/>
      <c r="G33" s="330"/>
    </row>
    <row r="34" spans="3:7" ht="16.5" thickBot="1" x14ac:dyDescent="0.25">
      <c r="C34" s="93"/>
      <c r="D34" s="93"/>
      <c r="E34" s="93"/>
      <c r="F34" s="93"/>
      <c r="G34" s="93"/>
    </row>
    <row r="35" spans="3:7" ht="16.5" thickTop="1" x14ac:dyDescent="0.25">
      <c r="C35" s="136" t="s">
        <v>142</v>
      </c>
      <c r="D35" s="139">
        <f>D18</f>
        <v>35460000</v>
      </c>
      <c r="E35" s="139">
        <f>E18</f>
        <v>151111570</v>
      </c>
      <c r="F35" s="219">
        <f>F21</f>
        <v>400360524</v>
      </c>
    </row>
    <row r="36" spans="3:7" ht="15.75" x14ac:dyDescent="0.25">
      <c r="C36" s="137" t="s">
        <v>143</v>
      </c>
      <c r="D36" s="140">
        <f>D30</f>
        <v>335498458</v>
      </c>
      <c r="E36" s="140">
        <f>E30</f>
        <v>407960937</v>
      </c>
      <c r="F36" s="220">
        <f>F30</f>
        <v>298525347</v>
      </c>
    </row>
    <row r="37" spans="3:7" ht="16.5" thickBot="1" x14ac:dyDescent="0.3">
      <c r="C37" s="138" t="s">
        <v>140</v>
      </c>
      <c r="D37" s="141">
        <f>D35-D36</f>
        <v>-300038458</v>
      </c>
      <c r="E37" s="141">
        <f>E35-E36</f>
        <v>-256849367</v>
      </c>
      <c r="F37" s="221">
        <f>F35-F36</f>
        <v>101835177</v>
      </c>
    </row>
    <row r="38" spans="3:7" ht="13.5" thickTop="1" x14ac:dyDescent="0.2"/>
  </sheetData>
  <mergeCells count="3">
    <mergeCell ref="C33:G33"/>
    <mergeCell ref="B3:G3"/>
    <mergeCell ref="B2:G2"/>
  </mergeCells>
  <phoneticPr fontId="25" type="noConversion"/>
  <pageMargins left="0.75" right="0.75" top="1" bottom="1" header="0.5" footer="0.5"/>
  <pageSetup paperSize="9" scale="6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X21"/>
  <sheetViews>
    <sheetView topLeftCell="D1" workbookViewId="0">
      <selection activeCell="D2" sqref="D2:U2"/>
    </sheetView>
  </sheetViews>
  <sheetFormatPr defaultRowHeight="12.75" x14ac:dyDescent="0.2"/>
  <cols>
    <col min="1" max="1" width="5.42578125" style="101" customWidth="1"/>
    <col min="2" max="4" width="9.140625" style="101"/>
    <col min="5" max="8" width="13.7109375" style="101" customWidth="1"/>
    <col min="9" max="10" width="18.28515625" style="101" customWidth="1"/>
    <col min="11" max="11" width="15.85546875" style="101" customWidth="1"/>
    <col min="12" max="12" width="18.28515625" style="101" customWidth="1"/>
    <col min="13" max="15" width="17.85546875" style="101" customWidth="1"/>
    <col min="16" max="16" width="13.85546875" style="101" customWidth="1"/>
    <col min="17" max="20" width="15.140625" style="101" customWidth="1"/>
    <col min="21" max="23" width="15.28515625" style="101" customWidth="1"/>
    <col min="24" max="24" width="11" style="101" customWidth="1"/>
    <col min="25" max="16384" width="9.140625" style="101"/>
  </cols>
  <sheetData>
    <row r="2" spans="1:24" ht="16.5" customHeight="1" x14ac:dyDescent="0.25">
      <c r="D2" s="331" t="s">
        <v>636</v>
      </c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  <c r="T2" s="331"/>
      <c r="U2" s="331"/>
      <c r="V2" s="102"/>
      <c r="W2" s="102"/>
      <c r="X2" s="102"/>
    </row>
    <row r="3" spans="1:24" ht="16.5" customHeight="1" x14ac:dyDescent="0.25">
      <c r="D3" s="332" t="s">
        <v>207</v>
      </c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  <c r="T3" s="332"/>
      <c r="U3" s="332"/>
      <c r="V3" s="103"/>
      <c r="W3" s="103"/>
      <c r="X3" s="103"/>
    </row>
    <row r="4" spans="1:24" ht="17.25" thickBot="1" x14ac:dyDescent="0.3">
      <c r="A4" s="104"/>
      <c r="B4" s="104"/>
      <c r="C4" s="104"/>
      <c r="D4" s="104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6"/>
      <c r="V4" s="135" t="s">
        <v>165</v>
      </c>
      <c r="W4" s="135"/>
      <c r="X4" s="135"/>
    </row>
    <row r="5" spans="1:24" ht="16.5" customHeight="1" thickTop="1" x14ac:dyDescent="0.2">
      <c r="A5" s="333" t="s">
        <v>180</v>
      </c>
      <c r="B5" s="335" t="s">
        <v>181</v>
      </c>
      <c r="C5" s="335"/>
      <c r="D5" s="335"/>
      <c r="E5" s="343" t="s">
        <v>24</v>
      </c>
      <c r="F5" s="344"/>
      <c r="G5" s="344"/>
      <c r="H5" s="344"/>
      <c r="I5" s="344"/>
      <c r="J5" s="344"/>
      <c r="K5" s="344"/>
      <c r="L5" s="344"/>
      <c r="M5" s="344"/>
      <c r="N5" s="344"/>
      <c r="O5" s="344"/>
      <c r="P5" s="344"/>
      <c r="Q5" s="344"/>
      <c r="R5" s="344"/>
      <c r="S5" s="344"/>
      <c r="T5" s="344"/>
      <c r="U5" s="344"/>
      <c r="V5" s="344"/>
      <c r="W5" s="344"/>
      <c r="X5" s="345"/>
    </row>
    <row r="6" spans="1:24" ht="15.75" customHeight="1" x14ac:dyDescent="0.2">
      <c r="A6" s="334"/>
      <c r="B6" s="336"/>
      <c r="C6" s="336"/>
      <c r="D6" s="336"/>
      <c r="E6" s="355" t="s">
        <v>61</v>
      </c>
      <c r="F6" s="356"/>
      <c r="G6" s="356"/>
      <c r="H6" s="357"/>
      <c r="I6" s="347" t="s">
        <v>182</v>
      </c>
      <c r="J6" s="348"/>
      <c r="K6" s="348"/>
      <c r="L6" s="349"/>
      <c r="M6" s="347" t="s">
        <v>183</v>
      </c>
      <c r="N6" s="348"/>
      <c r="O6" s="348"/>
      <c r="P6" s="349"/>
      <c r="Q6" s="347" t="s">
        <v>217</v>
      </c>
      <c r="R6" s="348"/>
      <c r="S6" s="348"/>
      <c r="T6" s="349"/>
      <c r="U6" s="337" t="s">
        <v>62</v>
      </c>
      <c r="V6" s="338"/>
      <c r="W6" s="338"/>
      <c r="X6" s="339"/>
    </row>
    <row r="7" spans="1:24" ht="35.25" customHeight="1" x14ac:dyDescent="0.2">
      <c r="A7" s="334"/>
      <c r="B7" s="336"/>
      <c r="C7" s="336"/>
      <c r="D7" s="336"/>
      <c r="E7" s="358"/>
      <c r="F7" s="359"/>
      <c r="G7" s="359"/>
      <c r="H7" s="360"/>
      <c r="I7" s="350"/>
      <c r="J7" s="351"/>
      <c r="K7" s="351"/>
      <c r="L7" s="352"/>
      <c r="M7" s="350"/>
      <c r="N7" s="351"/>
      <c r="O7" s="351"/>
      <c r="P7" s="352"/>
      <c r="Q7" s="350"/>
      <c r="R7" s="351"/>
      <c r="S7" s="351"/>
      <c r="T7" s="352"/>
      <c r="U7" s="340"/>
      <c r="V7" s="341"/>
      <c r="W7" s="341"/>
      <c r="X7" s="342"/>
    </row>
    <row r="8" spans="1:24" ht="31.5" x14ac:dyDescent="0.2">
      <c r="A8" s="107"/>
      <c r="B8" s="336"/>
      <c r="C8" s="336"/>
      <c r="D8" s="336"/>
      <c r="E8" s="109" t="s">
        <v>202</v>
      </c>
      <c r="F8" s="109" t="s">
        <v>239</v>
      </c>
      <c r="G8" s="109" t="s">
        <v>244</v>
      </c>
      <c r="H8" s="109" t="s">
        <v>233</v>
      </c>
      <c r="I8" s="108" t="s">
        <v>202</v>
      </c>
      <c r="J8" s="109" t="s">
        <v>239</v>
      </c>
      <c r="K8" s="109" t="s">
        <v>244</v>
      </c>
      <c r="L8" s="109" t="s">
        <v>233</v>
      </c>
      <c r="M8" s="109" t="s">
        <v>202</v>
      </c>
      <c r="N8" s="109" t="s">
        <v>239</v>
      </c>
      <c r="O8" s="109" t="s">
        <v>244</v>
      </c>
      <c r="P8" s="109" t="s">
        <v>233</v>
      </c>
      <c r="Q8" s="109" t="s">
        <v>202</v>
      </c>
      <c r="R8" s="109" t="s">
        <v>239</v>
      </c>
      <c r="S8" s="109" t="s">
        <v>244</v>
      </c>
      <c r="T8" s="109" t="s">
        <v>233</v>
      </c>
      <c r="U8" s="110" t="s">
        <v>202</v>
      </c>
      <c r="V8" s="110" t="s">
        <v>239</v>
      </c>
      <c r="W8" s="110" t="s">
        <v>244</v>
      </c>
      <c r="X8" s="154" t="s">
        <v>233</v>
      </c>
    </row>
    <row r="9" spans="1:24" ht="15.75" x14ac:dyDescent="0.25">
      <c r="A9" s="111" t="s">
        <v>2</v>
      </c>
      <c r="B9" s="346" t="s">
        <v>3</v>
      </c>
      <c r="C9" s="346"/>
      <c r="D9" s="346"/>
      <c r="E9" s="112" t="s">
        <v>4</v>
      </c>
      <c r="F9" s="180" t="s">
        <v>1</v>
      </c>
      <c r="G9" s="180" t="s">
        <v>7</v>
      </c>
      <c r="H9" s="180" t="s">
        <v>28</v>
      </c>
      <c r="I9" s="180" t="s">
        <v>29</v>
      </c>
      <c r="J9" s="180" t="s">
        <v>30</v>
      </c>
      <c r="K9" s="180" t="s">
        <v>31</v>
      </c>
      <c r="L9" s="180" t="s">
        <v>32</v>
      </c>
      <c r="M9" s="180" t="s">
        <v>33</v>
      </c>
      <c r="N9" s="180" t="s">
        <v>34</v>
      </c>
      <c r="O9" s="180" t="s">
        <v>35</v>
      </c>
      <c r="P9" s="180" t="s">
        <v>36</v>
      </c>
      <c r="Q9" s="180" t="s">
        <v>37</v>
      </c>
      <c r="R9" s="180" t="s">
        <v>38</v>
      </c>
      <c r="S9" s="180" t="s">
        <v>39</v>
      </c>
      <c r="T9" s="180" t="s">
        <v>40</v>
      </c>
      <c r="U9" s="113" t="s">
        <v>41</v>
      </c>
      <c r="V9" s="113" t="s">
        <v>42</v>
      </c>
      <c r="W9" s="113" t="s">
        <v>43</v>
      </c>
      <c r="X9" s="155" t="s">
        <v>44</v>
      </c>
    </row>
    <row r="10" spans="1:24" ht="36.75" customHeight="1" x14ac:dyDescent="0.2">
      <c r="A10" s="114" t="s">
        <v>63</v>
      </c>
      <c r="B10" s="354" t="s">
        <v>184</v>
      </c>
      <c r="C10" s="354"/>
      <c r="D10" s="354"/>
      <c r="E10" s="115">
        <v>0</v>
      </c>
      <c r="F10" s="115">
        <v>3201997</v>
      </c>
      <c r="G10" s="115">
        <v>4544283</v>
      </c>
      <c r="H10" s="227">
        <f>G10/F10*100</f>
        <v>141.92027662736723</v>
      </c>
      <c r="I10" s="115">
        <v>87386400</v>
      </c>
      <c r="J10" s="115">
        <v>100488053</v>
      </c>
      <c r="K10" s="115">
        <v>100488053</v>
      </c>
      <c r="L10" s="222">
        <f>K10/J10*100</f>
        <v>100</v>
      </c>
      <c r="M10" s="115">
        <f>'4. (2)'!Q10-'4'!I10</f>
        <v>64531217</v>
      </c>
      <c r="N10" s="115">
        <f>'4. (2)'!R10-F10-J10-R10</f>
        <v>62769030</v>
      </c>
      <c r="O10" s="115">
        <v>60559045</v>
      </c>
      <c r="P10" s="222">
        <f>O10/N10*100</f>
        <v>96.479179302276933</v>
      </c>
      <c r="Q10" s="115">
        <v>0</v>
      </c>
      <c r="R10" s="115">
        <v>1762187</v>
      </c>
      <c r="S10" s="115">
        <v>1762187</v>
      </c>
      <c r="T10" s="222">
        <f>S10/R10*100</f>
        <v>100</v>
      </c>
      <c r="U10" s="116">
        <f t="shared" ref="U10:U20" si="0">M10+I10+E10</f>
        <v>151917617</v>
      </c>
      <c r="V10" s="116">
        <f t="shared" ref="V10:V20" si="1">F10+J10+N10+R10</f>
        <v>168221267</v>
      </c>
      <c r="W10" s="116">
        <f>G10+K10++S10+O10</f>
        <v>167353568</v>
      </c>
      <c r="X10" s="232">
        <f>W10/V10*100</f>
        <v>99.484191853102615</v>
      </c>
    </row>
    <row r="11" spans="1:24" ht="36.75" customHeight="1" x14ac:dyDescent="0.25">
      <c r="A11" s="117"/>
      <c r="B11" s="353" t="s">
        <v>58</v>
      </c>
      <c r="C11" s="353"/>
      <c r="D11" s="353"/>
      <c r="E11" s="118">
        <v>0</v>
      </c>
      <c r="F11" s="118">
        <v>3201997</v>
      </c>
      <c r="G11" s="118">
        <v>4544283</v>
      </c>
      <c r="H11" s="228">
        <f t="shared" ref="H11:H20" si="2">G11/F11*100</f>
        <v>141.92027662736723</v>
      </c>
      <c r="I11" s="118">
        <v>87386400</v>
      </c>
      <c r="J11" s="118">
        <v>100488053</v>
      </c>
      <c r="K11" s="118">
        <v>100488053</v>
      </c>
      <c r="L11" s="223">
        <f t="shared" ref="L11:L20" si="3">K11/J11*100</f>
        <v>100</v>
      </c>
      <c r="M11" s="118">
        <f>'4. (2)'!Q11-'4'!I11-'4'!E11</f>
        <v>64531217</v>
      </c>
      <c r="N11" s="118">
        <f>'4. (2)'!R11-F11-J11-R11</f>
        <v>62769030</v>
      </c>
      <c r="O11" s="118">
        <v>60559045</v>
      </c>
      <c r="P11" s="222">
        <f t="shared" ref="P11:P20" si="4">O11/N11*100</f>
        <v>96.479179302276933</v>
      </c>
      <c r="Q11" s="118">
        <v>0</v>
      </c>
      <c r="R11" s="118">
        <v>1762187</v>
      </c>
      <c r="S11" s="118">
        <v>1762187</v>
      </c>
      <c r="T11" s="223">
        <f t="shared" ref="T11:T20" si="5">S11/R11*100</f>
        <v>100</v>
      </c>
      <c r="U11" s="119">
        <f t="shared" si="0"/>
        <v>151917617</v>
      </c>
      <c r="V11" s="119">
        <f t="shared" si="1"/>
        <v>168221267</v>
      </c>
      <c r="W11" s="119">
        <f t="shared" ref="W11:W19" si="6">G11+K11++S11+O11</f>
        <v>167353568</v>
      </c>
      <c r="X11" s="233">
        <f t="shared" ref="X11:X20" si="7">W11/V11*100</f>
        <v>99.484191853102615</v>
      </c>
    </row>
    <row r="12" spans="1:24" ht="36.75" customHeight="1" x14ac:dyDescent="0.2">
      <c r="A12" s="114" t="s">
        <v>84</v>
      </c>
      <c r="B12" s="354" t="s">
        <v>185</v>
      </c>
      <c r="C12" s="354"/>
      <c r="D12" s="354"/>
      <c r="E12" s="115">
        <v>3302000</v>
      </c>
      <c r="F12" s="115">
        <v>3302000</v>
      </c>
      <c r="G12" s="115">
        <v>1845010</v>
      </c>
      <c r="H12" s="227">
        <f t="shared" si="2"/>
        <v>55.875529981829196</v>
      </c>
      <c r="I12" s="115">
        <v>139854507</v>
      </c>
      <c r="J12" s="115">
        <v>141628234</v>
      </c>
      <c r="K12" s="115">
        <v>141628234</v>
      </c>
      <c r="L12" s="222">
        <f t="shared" si="3"/>
        <v>100</v>
      </c>
      <c r="M12" s="115">
        <f>'4. (2)'!Q12-'4'!I12-'4'!E12</f>
        <v>44924130</v>
      </c>
      <c r="N12" s="115">
        <f>'4. (2)'!R12-F12-J12-R12</f>
        <v>38498042</v>
      </c>
      <c r="O12" s="115">
        <v>34183964</v>
      </c>
      <c r="P12" s="222">
        <f t="shared" si="4"/>
        <v>88.79403269392246</v>
      </c>
      <c r="Q12" s="115">
        <v>0</v>
      </c>
      <c r="R12" s="115">
        <v>76088</v>
      </c>
      <c r="S12" s="115">
        <v>76088</v>
      </c>
      <c r="T12" s="222">
        <f t="shared" si="5"/>
        <v>100</v>
      </c>
      <c r="U12" s="116">
        <f t="shared" si="0"/>
        <v>188080637</v>
      </c>
      <c r="V12" s="116">
        <f t="shared" si="1"/>
        <v>183504364</v>
      </c>
      <c r="W12" s="116">
        <f t="shared" si="6"/>
        <v>177733296</v>
      </c>
      <c r="X12" s="232">
        <f t="shared" si="7"/>
        <v>96.855078607285876</v>
      </c>
    </row>
    <row r="13" spans="1:24" ht="36.75" customHeight="1" x14ac:dyDescent="0.25">
      <c r="A13" s="117"/>
      <c r="B13" s="353" t="s">
        <v>65</v>
      </c>
      <c r="C13" s="353"/>
      <c r="D13" s="353"/>
      <c r="E13" s="118">
        <v>3302000</v>
      </c>
      <c r="F13" s="118">
        <v>3302000</v>
      </c>
      <c r="G13" s="118">
        <v>1845010</v>
      </c>
      <c r="H13" s="228">
        <f t="shared" si="2"/>
        <v>55.875529981829196</v>
      </c>
      <c r="I13" s="118">
        <v>139854507</v>
      </c>
      <c r="J13" s="118">
        <v>141628234</v>
      </c>
      <c r="K13" s="118">
        <v>141628234</v>
      </c>
      <c r="L13" s="223">
        <f t="shared" si="3"/>
        <v>100</v>
      </c>
      <c r="M13" s="118">
        <f>'4. (2)'!Q13-'4'!I13-'4'!E13</f>
        <v>44924130</v>
      </c>
      <c r="N13" s="118">
        <f>'4. (2)'!R13-F13-J13-R13</f>
        <v>38498042</v>
      </c>
      <c r="O13" s="118">
        <v>34183964</v>
      </c>
      <c r="P13" s="222">
        <f t="shared" si="4"/>
        <v>88.79403269392246</v>
      </c>
      <c r="Q13" s="118">
        <v>0</v>
      </c>
      <c r="R13" s="118">
        <v>76088</v>
      </c>
      <c r="S13" s="118">
        <v>76088</v>
      </c>
      <c r="T13" s="223">
        <f t="shared" si="5"/>
        <v>100</v>
      </c>
      <c r="U13" s="119">
        <f t="shared" si="0"/>
        <v>188080637</v>
      </c>
      <c r="V13" s="119">
        <f t="shared" si="1"/>
        <v>183504364</v>
      </c>
      <c r="W13" s="119">
        <f t="shared" si="6"/>
        <v>177733296</v>
      </c>
      <c r="X13" s="233">
        <f t="shared" si="7"/>
        <v>96.855078607285876</v>
      </c>
    </row>
    <row r="14" spans="1:24" ht="36.75" customHeight="1" x14ac:dyDescent="0.2">
      <c r="A14" s="114" t="s">
        <v>64</v>
      </c>
      <c r="B14" s="354" t="s">
        <v>186</v>
      </c>
      <c r="C14" s="354"/>
      <c r="D14" s="354"/>
      <c r="E14" s="115">
        <v>6350000</v>
      </c>
      <c r="F14" s="115">
        <v>6350000</v>
      </c>
      <c r="G14" s="115">
        <v>5680212</v>
      </c>
      <c r="H14" s="227">
        <f t="shared" si="2"/>
        <v>89.452157480314966</v>
      </c>
      <c r="I14" s="115">
        <v>15795560</v>
      </c>
      <c r="J14" s="115">
        <v>20894229</v>
      </c>
      <c r="K14" s="115">
        <v>20894229</v>
      </c>
      <c r="L14" s="222">
        <f t="shared" si="3"/>
        <v>100</v>
      </c>
      <c r="M14" s="115">
        <f>'4. (2)'!Q14-'4'!I14-'4'!E14</f>
        <v>25426232</v>
      </c>
      <c r="N14" s="115">
        <f>'4. (2)'!R14-F14-J14-R14</f>
        <v>25402924</v>
      </c>
      <c r="O14" s="115">
        <v>22558638</v>
      </c>
      <c r="P14" s="222">
        <f t="shared" si="4"/>
        <v>88.80331256354583</v>
      </c>
      <c r="Q14" s="115">
        <v>0</v>
      </c>
      <c r="R14" s="115">
        <v>23308</v>
      </c>
      <c r="S14" s="115">
        <v>23308</v>
      </c>
      <c r="T14" s="222">
        <f t="shared" si="5"/>
        <v>100</v>
      </c>
      <c r="U14" s="116">
        <f t="shared" si="0"/>
        <v>47571792</v>
      </c>
      <c r="V14" s="116">
        <f t="shared" si="1"/>
        <v>52670461</v>
      </c>
      <c r="W14" s="116">
        <f t="shared" si="6"/>
        <v>49156387</v>
      </c>
      <c r="X14" s="232">
        <f t="shared" si="7"/>
        <v>93.328188260968517</v>
      </c>
    </row>
    <row r="15" spans="1:24" ht="36.75" customHeight="1" x14ac:dyDescent="0.25">
      <c r="A15" s="117"/>
      <c r="B15" s="353" t="s">
        <v>65</v>
      </c>
      <c r="C15" s="353"/>
      <c r="D15" s="353"/>
      <c r="E15" s="118">
        <v>6350000</v>
      </c>
      <c r="F15" s="118">
        <v>6350000</v>
      </c>
      <c r="G15" s="118">
        <v>5680212</v>
      </c>
      <c r="H15" s="228">
        <f t="shared" si="2"/>
        <v>89.452157480314966</v>
      </c>
      <c r="I15" s="118">
        <v>15795560</v>
      </c>
      <c r="J15" s="118">
        <v>20894229</v>
      </c>
      <c r="K15" s="118">
        <v>20894229</v>
      </c>
      <c r="L15" s="223">
        <f t="shared" si="3"/>
        <v>100</v>
      </c>
      <c r="M15" s="118">
        <f>'4. (2)'!Q15-'4'!I15-'4'!E15</f>
        <v>25426232</v>
      </c>
      <c r="N15" s="118">
        <f>'4. (2)'!R15-F15-J15-R15</f>
        <v>25402924</v>
      </c>
      <c r="O15" s="118">
        <v>22558638</v>
      </c>
      <c r="P15" s="222">
        <f t="shared" si="4"/>
        <v>88.80331256354583</v>
      </c>
      <c r="Q15" s="118">
        <v>0</v>
      </c>
      <c r="R15" s="118">
        <v>23308</v>
      </c>
      <c r="S15" s="118">
        <v>23308</v>
      </c>
      <c r="T15" s="223">
        <f t="shared" si="5"/>
        <v>100</v>
      </c>
      <c r="U15" s="119">
        <f t="shared" si="0"/>
        <v>47571792</v>
      </c>
      <c r="V15" s="119">
        <f t="shared" si="1"/>
        <v>52670461</v>
      </c>
      <c r="W15" s="119">
        <f t="shared" si="6"/>
        <v>49156387</v>
      </c>
      <c r="X15" s="233">
        <f t="shared" si="7"/>
        <v>93.328188260968517</v>
      </c>
    </row>
    <row r="16" spans="1:24" ht="36.75" customHeight="1" x14ac:dyDescent="0.2">
      <c r="A16" s="114" t="s">
        <v>187</v>
      </c>
      <c r="B16" s="354" t="s">
        <v>188</v>
      </c>
      <c r="C16" s="354"/>
      <c r="D16" s="354"/>
      <c r="E16" s="115">
        <v>616000</v>
      </c>
      <c r="F16" s="115">
        <v>616000</v>
      </c>
      <c r="G16" s="115">
        <v>728641</v>
      </c>
      <c r="H16" s="227">
        <f t="shared" si="2"/>
        <v>118.28587662337662</v>
      </c>
      <c r="I16" s="115">
        <v>6116550</v>
      </c>
      <c r="J16" s="115">
        <v>8146338</v>
      </c>
      <c r="K16" s="115">
        <v>8146338</v>
      </c>
      <c r="L16" s="222">
        <f t="shared" si="3"/>
        <v>100</v>
      </c>
      <c r="M16" s="115">
        <f>'4. (2)'!Q16-'4'!I16-'4'!E16</f>
        <v>17596456</v>
      </c>
      <c r="N16" s="115">
        <f>'4. (2)'!R16-F16-J16-R16</f>
        <v>18318497</v>
      </c>
      <c r="O16" s="115">
        <v>17496708</v>
      </c>
      <c r="P16" s="222">
        <f t="shared" si="4"/>
        <v>95.513884135800012</v>
      </c>
      <c r="Q16" s="115">
        <v>0</v>
      </c>
      <c r="R16" s="115">
        <v>326959</v>
      </c>
      <c r="S16" s="115">
        <v>326959</v>
      </c>
      <c r="T16" s="222">
        <f t="shared" si="5"/>
        <v>100</v>
      </c>
      <c r="U16" s="116">
        <f t="shared" si="0"/>
        <v>24329006</v>
      </c>
      <c r="V16" s="116">
        <f t="shared" si="1"/>
        <v>27407794</v>
      </c>
      <c r="W16" s="116">
        <f t="shared" si="6"/>
        <v>26698646</v>
      </c>
      <c r="X16" s="232">
        <f t="shared" si="7"/>
        <v>97.412604604369108</v>
      </c>
    </row>
    <row r="17" spans="1:24" ht="36.75" customHeight="1" x14ac:dyDescent="0.25">
      <c r="A17" s="117"/>
      <c r="B17" s="353" t="s">
        <v>65</v>
      </c>
      <c r="C17" s="353"/>
      <c r="D17" s="353"/>
      <c r="E17" s="118">
        <v>616000</v>
      </c>
      <c r="F17" s="118">
        <v>616000</v>
      </c>
      <c r="G17" s="118">
        <v>728641</v>
      </c>
      <c r="H17" s="228">
        <f t="shared" si="2"/>
        <v>118.28587662337662</v>
      </c>
      <c r="I17" s="118">
        <v>6116550</v>
      </c>
      <c r="J17" s="118">
        <v>8146338</v>
      </c>
      <c r="K17" s="118">
        <v>8146338</v>
      </c>
      <c r="L17" s="223">
        <f t="shared" si="3"/>
        <v>100</v>
      </c>
      <c r="M17" s="118">
        <f>'4. (2)'!Q17-'4'!I17-'4'!E17</f>
        <v>17596456</v>
      </c>
      <c r="N17" s="118">
        <f>'4. (2)'!R17-F17-J17-R17</f>
        <v>18318497</v>
      </c>
      <c r="O17" s="118">
        <v>17496708</v>
      </c>
      <c r="P17" s="222">
        <f t="shared" si="4"/>
        <v>95.513884135800012</v>
      </c>
      <c r="Q17" s="118">
        <v>0</v>
      </c>
      <c r="R17" s="118">
        <v>326959</v>
      </c>
      <c r="S17" s="118">
        <v>326959</v>
      </c>
      <c r="T17" s="223">
        <f t="shared" si="5"/>
        <v>100</v>
      </c>
      <c r="U17" s="119">
        <f t="shared" si="0"/>
        <v>24329006</v>
      </c>
      <c r="V17" s="119">
        <f t="shared" si="1"/>
        <v>27407794</v>
      </c>
      <c r="W17" s="119">
        <f t="shared" si="6"/>
        <v>26698646</v>
      </c>
      <c r="X17" s="233">
        <f t="shared" si="7"/>
        <v>97.412604604369108</v>
      </c>
    </row>
    <row r="18" spans="1:24" ht="36.75" customHeight="1" x14ac:dyDescent="0.2">
      <c r="A18" s="114" t="s">
        <v>187</v>
      </c>
      <c r="B18" s="354" t="s">
        <v>189</v>
      </c>
      <c r="C18" s="354"/>
      <c r="D18" s="354"/>
      <c r="E18" s="115">
        <v>200000</v>
      </c>
      <c r="F18" s="115">
        <v>200000</v>
      </c>
      <c r="G18" s="115">
        <v>163650</v>
      </c>
      <c r="H18" s="227">
        <f t="shared" si="2"/>
        <v>81.825000000000003</v>
      </c>
      <c r="I18" s="115">
        <v>24800000</v>
      </c>
      <c r="J18" s="115">
        <v>33574966</v>
      </c>
      <c r="K18" s="115">
        <v>33574966</v>
      </c>
      <c r="L18" s="222">
        <f t="shared" si="3"/>
        <v>100</v>
      </c>
      <c r="M18" s="115">
        <f>'4. (2)'!Q18-'4'!I18-'4'!E18</f>
        <v>15417733</v>
      </c>
      <c r="N18" s="115">
        <f>'4. (2)'!R18-F18-J18-R18</f>
        <v>15214819</v>
      </c>
      <c r="O18" s="115">
        <v>13065398</v>
      </c>
      <c r="P18" s="222">
        <f t="shared" si="4"/>
        <v>85.872845414723628</v>
      </c>
      <c r="Q18" s="115">
        <v>0</v>
      </c>
      <c r="R18" s="115">
        <v>211914</v>
      </c>
      <c r="S18" s="115">
        <v>211914</v>
      </c>
      <c r="T18" s="222">
        <f t="shared" si="5"/>
        <v>100</v>
      </c>
      <c r="U18" s="116">
        <f t="shared" si="0"/>
        <v>40417733</v>
      </c>
      <c r="V18" s="116">
        <f t="shared" si="1"/>
        <v>49201699</v>
      </c>
      <c r="W18" s="116">
        <f t="shared" si="6"/>
        <v>47015928</v>
      </c>
      <c r="X18" s="232">
        <f t="shared" si="7"/>
        <v>95.557529425965555</v>
      </c>
    </row>
    <row r="19" spans="1:24" ht="36.75" customHeight="1" x14ac:dyDescent="0.25">
      <c r="A19" s="117"/>
      <c r="B19" s="353" t="s">
        <v>65</v>
      </c>
      <c r="C19" s="353"/>
      <c r="D19" s="353"/>
      <c r="E19" s="118">
        <v>200000</v>
      </c>
      <c r="F19" s="118">
        <v>200000</v>
      </c>
      <c r="G19" s="118">
        <v>163650</v>
      </c>
      <c r="H19" s="228">
        <f t="shared" si="2"/>
        <v>81.825000000000003</v>
      </c>
      <c r="I19" s="118">
        <v>24800000</v>
      </c>
      <c r="J19" s="118">
        <v>33574966</v>
      </c>
      <c r="K19" s="118">
        <v>33574966</v>
      </c>
      <c r="L19" s="223">
        <f t="shared" si="3"/>
        <v>100</v>
      </c>
      <c r="M19" s="118">
        <f>'4. (2)'!Q19-'4'!I19-'4'!E19</f>
        <v>15417733</v>
      </c>
      <c r="N19" s="118">
        <v>15214819</v>
      </c>
      <c r="O19" s="118">
        <v>13065398</v>
      </c>
      <c r="P19" s="222">
        <f t="shared" si="4"/>
        <v>85.872845414723628</v>
      </c>
      <c r="Q19" s="118">
        <v>0</v>
      </c>
      <c r="R19" s="118">
        <v>211914</v>
      </c>
      <c r="S19" s="118">
        <v>211914</v>
      </c>
      <c r="T19" s="223">
        <f t="shared" si="5"/>
        <v>100</v>
      </c>
      <c r="U19" s="119">
        <f t="shared" si="0"/>
        <v>40417733</v>
      </c>
      <c r="V19" s="119">
        <f t="shared" si="1"/>
        <v>49201699</v>
      </c>
      <c r="W19" s="119">
        <f t="shared" si="6"/>
        <v>47015928</v>
      </c>
      <c r="X19" s="233">
        <f t="shared" si="7"/>
        <v>95.557529425965555</v>
      </c>
    </row>
    <row r="20" spans="1:24" ht="36.75" customHeight="1" thickBot="1" x14ac:dyDescent="0.25">
      <c r="A20" s="120" t="s">
        <v>190</v>
      </c>
      <c r="B20" s="361" t="s">
        <v>191</v>
      </c>
      <c r="C20" s="361"/>
      <c r="D20" s="361"/>
      <c r="E20" s="121">
        <f t="shared" ref="E20:M20" si="8">E10+E12+E14+E16+E18</f>
        <v>10468000</v>
      </c>
      <c r="F20" s="121">
        <f t="shared" ref="F20" si="9">F10+F12+F14+F16+F18</f>
        <v>13669997</v>
      </c>
      <c r="G20" s="121">
        <f>G10+G12+G14+G16+G18</f>
        <v>12961796</v>
      </c>
      <c r="H20" s="229">
        <f t="shared" si="2"/>
        <v>94.819303910600723</v>
      </c>
      <c r="I20" s="121">
        <f t="shared" si="8"/>
        <v>273953017</v>
      </c>
      <c r="J20" s="121">
        <f>J10+J12+J14+J16+J18</f>
        <v>304731820</v>
      </c>
      <c r="K20" s="121">
        <f>K10+K12+K14+K16+K18</f>
        <v>304731820</v>
      </c>
      <c r="L20" s="224">
        <f t="shared" si="3"/>
        <v>100</v>
      </c>
      <c r="M20" s="121">
        <f t="shared" si="8"/>
        <v>167895768</v>
      </c>
      <c r="N20" s="121">
        <f>'4. (2)'!R20-'4'!F20-'4'!J20-'4'!R20</f>
        <v>160203312</v>
      </c>
      <c r="O20" s="121">
        <f>O10+O12+O14+O16+O18</f>
        <v>147863753</v>
      </c>
      <c r="P20" s="224">
        <f t="shared" si="4"/>
        <v>92.297563111554155</v>
      </c>
      <c r="Q20" s="121">
        <f>SUM(Q10:Q19)</f>
        <v>0</v>
      </c>
      <c r="R20" s="121">
        <f>R10+R12+R14+R16+R18</f>
        <v>2400456</v>
      </c>
      <c r="S20" s="121">
        <f>S10+S12+S14+S16+S18</f>
        <v>2400456</v>
      </c>
      <c r="T20" s="224">
        <f t="shared" si="5"/>
        <v>100</v>
      </c>
      <c r="U20" s="121">
        <f t="shared" si="0"/>
        <v>452316785</v>
      </c>
      <c r="V20" s="121">
        <f t="shared" si="1"/>
        <v>481005585</v>
      </c>
      <c r="W20" s="121">
        <f>G20+K20+O20+S20</f>
        <v>467957825</v>
      </c>
      <c r="X20" s="234">
        <f t="shared" si="7"/>
        <v>97.287399479987329</v>
      </c>
    </row>
    <row r="21" spans="1:24" ht="13.5" thickTop="1" x14ac:dyDescent="0.2"/>
  </sheetData>
  <mergeCells count="23">
    <mergeCell ref="B18:D18"/>
    <mergeCell ref="B20:D20"/>
    <mergeCell ref="B14:D14"/>
    <mergeCell ref="B15:D15"/>
    <mergeCell ref="B16:D16"/>
    <mergeCell ref="B17:D17"/>
    <mergeCell ref="B19:D19"/>
    <mergeCell ref="B9:D9"/>
    <mergeCell ref="Q6:T7"/>
    <mergeCell ref="B11:D11"/>
    <mergeCell ref="B12:D12"/>
    <mergeCell ref="B13:D13"/>
    <mergeCell ref="I6:L7"/>
    <mergeCell ref="E6:H7"/>
    <mergeCell ref="B10:D10"/>
    <mergeCell ref="M6:P7"/>
    <mergeCell ref="D2:U2"/>
    <mergeCell ref="D3:U3"/>
    <mergeCell ref="A5:A7"/>
    <mergeCell ref="B5:D7"/>
    <mergeCell ref="B8:D8"/>
    <mergeCell ref="U6:X7"/>
    <mergeCell ref="E5:X5"/>
  </mergeCells>
  <phoneticPr fontId="25" type="noConversion"/>
  <pageMargins left="0.75" right="0.75" top="1" bottom="1" header="0.5" footer="0.5"/>
  <pageSetup paperSize="8" scale="5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AA21"/>
  <sheetViews>
    <sheetView workbookViewId="0">
      <selection activeCell="C2" sqref="C2:Q2"/>
    </sheetView>
  </sheetViews>
  <sheetFormatPr defaultRowHeight="12.75" x14ac:dyDescent="0.2"/>
  <cols>
    <col min="1" max="1" width="5.42578125" style="101" customWidth="1"/>
    <col min="2" max="4" width="9.140625" style="101"/>
    <col min="5" max="7" width="15.140625" style="101" customWidth="1"/>
    <col min="8" max="8" width="11.28515625" style="101" customWidth="1"/>
    <col min="9" max="15" width="15.140625" style="101" customWidth="1"/>
    <col min="16" max="16" width="10.28515625" style="101" customWidth="1"/>
    <col min="17" max="17" width="15.140625" style="101" customWidth="1"/>
    <col min="18" max="20" width="15.85546875" style="101" customWidth="1"/>
    <col min="21" max="24" width="12" style="101" customWidth="1"/>
    <col min="25" max="16384" width="9.140625" style="101"/>
  </cols>
  <sheetData>
    <row r="2" spans="1:27" ht="16.5" customHeight="1" x14ac:dyDescent="0.25">
      <c r="C2" s="331" t="s">
        <v>637</v>
      </c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122"/>
      <c r="S2" s="122"/>
      <c r="T2" s="122"/>
      <c r="U2" s="122"/>
      <c r="V2" s="122"/>
      <c r="W2" s="122"/>
      <c r="X2" s="122"/>
      <c r="Y2" s="122"/>
      <c r="Z2" s="122"/>
      <c r="AA2" s="122"/>
    </row>
    <row r="3" spans="1:27" ht="16.5" customHeight="1" x14ac:dyDescent="0.25">
      <c r="C3" s="123"/>
      <c r="D3" s="332" t="s">
        <v>207</v>
      </c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272"/>
      <c r="P3" s="272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</row>
    <row r="4" spans="1:27" ht="17.25" thickBot="1" x14ac:dyDescent="0.3">
      <c r="A4" s="104"/>
      <c r="B4" s="104"/>
      <c r="C4" s="104"/>
      <c r="D4" s="104"/>
      <c r="U4" s="362" t="s">
        <v>165</v>
      </c>
      <c r="V4" s="362"/>
      <c r="W4" s="164"/>
    </row>
    <row r="5" spans="1:27" ht="16.5" customHeight="1" thickTop="1" x14ac:dyDescent="0.2">
      <c r="A5" s="333" t="s">
        <v>180</v>
      </c>
      <c r="B5" s="335" t="s">
        <v>181</v>
      </c>
      <c r="C5" s="335"/>
      <c r="D5" s="335"/>
      <c r="E5" s="381" t="s">
        <v>25</v>
      </c>
      <c r="F5" s="382"/>
      <c r="G5" s="382"/>
      <c r="H5" s="382"/>
      <c r="I5" s="382"/>
      <c r="J5" s="382"/>
      <c r="K5" s="382"/>
      <c r="L5" s="382"/>
      <c r="M5" s="382"/>
      <c r="N5" s="382"/>
      <c r="O5" s="382"/>
      <c r="P5" s="382"/>
      <c r="Q5" s="382"/>
      <c r="R5" s="382"/>
      <c r="S5" s="382"/>
      <c r="T5" s="383"/>
      <c r="U5" s="363" t="s">
        <v>192</v>
      </c>
      <c r="V5" s="364"/>
      <c r="W5" s="364"/>
      <c r="X5" s="365"/>
    </row>
    <row r="6" spans="1:27" ht="15.75" customHeight="1" x14ac:dyDescent="0.2">
      <c r="A6" s="334"/>
      <c r="B6" s="336"/>
      <c r="C6" s="336"/>
      <c r="D6" s="336"/>
      <c r="E6" s="372" t="s">
        <v>193</v>
      </c>
      <c r="F6" s="373"/>
      <c r="G6" s="373"/>
      <c r="H6" s="374"/>
      <c r="I6" s="372" t="s">
        <v>194</v>
      </c>
      <c r="J6" s="373"/>
      <c r="K6" s="373"/>
      <c r="L6" s="374"/>
      <c r="M6" s="372" t="s">
        <v>195</v>
      </c>
      <c r="N6" s="373"/>
      <c r="O6" s="373"/>
      <c r="P6" s="374"/>
      <c r="Q6" s="375" t="s">
        <v>62</v>
      </c>
      <c r="R6" s="376"/>
      <c r="S6" s="376"/>
      <c r="T6" s="377"/>
      <c r="U6" s="366"/>
      <c r="V6" s="367"/>
      <c r="W6" s="367"/>
      <c r="X6" s="368"/>
    </row>
    <row r="7" spans="1:27" ht="35.25" customHeight="1" x14ac:dyDescent="0.2">
      <c r="A7" s="334"/>
      <c r="B7" s="336"/>
      <c r="C7" s="336"/>
      <c r="D7" s="336"/>
      <c r="E7" s="358"/>
      <c r="F7" s="359"/>
      <c r="G7" s="359"/>
      <c r="H7" s="360"/>
      <c r="I7" s="358"/>
      <c r="J7" s="359"/>
      <c r="K7" s="359"/>
      <c r="L7" s="360"/>
      <c r="M7" s="358"/>
      <c r="N7" s="359"/>
      <c r="O7" s="359"/>
      <c r="P7" s="360"/>
      <c r="Q7" s="378"/>
      <c r="R7" s="379"/>
      <c r="S7" s="379"/>
      <c r="T7" s="380"/>
      <c r="U7" s="369"/>
      <c r="V7" s="370"/>
      <c r="W7" s="370"/>
      <c r="X7" s="371"/>
    </row>
    <row r="8" spans="1:27" ht="31.5" x14ac:dyDescent="0.2">
      <c r="A8" s="107"/>
      <c r="B8" s="336"/>
      <c r="C8" s="336"/>
      <c r="D8" s="336"/>
      <c r="E8" s="109" t="s">
        <v>202</v>
      </c>
      <c r="F8" s="109" t="s">
        <v>239</v>
      </c>
      <c r="G8" s="109" t="s">
        <v>244</v>
      </c>
      <c r="H8" s="109" t="s">
        <v>233</v>
      </c>
      <c r="I8" s="109" t="s">
        <v>202</v>
      </c>
      <c r="J8" s="109" t="s">
        <v>239</v>
      </c>
      <c r="K8" s="109" t="s">
        <v>244</v>
      </c>
      <c r="L8" s="109" t="s">
        <v>233</v>
      </c>
      <c r="M8" s="109" t="s">
        <v>202</v>
      </c>
      <c r="N8" s="109" t="s">
        <v>239</v>
      </c>
      <c r="O8" s="109" t="s">
        <v>244</v>
      </c>
      <c r="P8" s="109" t="s">
        <v>233</v>
      </c>
      <c r="Q8" s="110" t="s">
        <v>202</v>
      </c>
      <c r="R8" s="110" t="s">
        <v>239</v>
      </c>
      <c r="S8" s="110" t="s">
        <v>244</v>
      </c>
      <c r="T8" s="110" t="s">
        <v>233</v>
      </c>
      <c r="U8" s="109" t="s">
        <v>202</v>
      </c>
      <c r="V8" s="109" t="s">
        <v>239</v>
      </c>
      <c r="W8" s="109" t="s">
        <v>244</v>
      </c>
      <c r="X8" s="156" t="s">
        <v>233</v>
      </c>
    </row>
    <row r="9" spans="1:27" ht="15.75" x14ac:dyDescent="0.25">
      <c r="A9" s="111" t="s">
        <v>2</v>
      </c>
      <c r="B9" s="346" t="s">
        <v>3</v>
      </c>
      <c r="C9" s="346"/>
      <c r="D9" s="346"/>
      <c r="E9" s="112" t="s">
        <v>4</v>
      </c>
      <c r="F9" s="180" t="s">
        <v>1</v>
      </c>
      <c r="G9" s="180" t="s">
        <v>7</v>
      </c>
      <c r="H9" s="180" t="s">
        <v>28</v>
      </c>
      <c r="I9" s="180" t="s">
        <v>29</v>
      </c>
      <c r="J9" s="180" t="s">
        <v>30</v>
      </c>
      <c r="K9" s="180" t="s">
        <v>31</v>
      </c>
      <c r="L9" s="180" t="s">
        <v>32</v>
      </c>
      <c r="M9" s="180" t="s">
        <v>33</v>
      </c>
      <c r="N9" s="180" t="s">
        <v>34</v>
      </c>
      <c r="O9" s="180" t="s">
        <v>35</v>
      </c>
      <c r="P9" s="180" t="s">
        <v>36</v>
      </c>
      <c r="Q9" s="113" t="s">
        <v>37</v>
      </c>
      <c r="R9" s="113" t="s">
        <v>38</v>
      </c>
      <c r="S9" s="113" t="s">
        <v>39</v>
      </c>
      <c r="T9" s="113" t="s">
        <v>40</v>
      </c>
      <c r="U9" s="112" t="s">
        <v>41</v>
      </c>
      <c r="V9" s="112" t="s">
        <v>42</v>
      </c>
      <c r="W9" s="112" t="s">
        <v>43</v>
      </c>
      <c r="X9" s="157" t="s">
        <v>44</v>
      </c>
    </row>
    <row r="10" spans="1:27" ht="36.75" customHeight="1" x14ac:dyDescent="0.2">
      <c r="A10" s="114" t="s">
        <v>63</v>
      </c>
      <c r="B10" s="354" t="s">
        <v>184</v>
      </c>
      <c r="C10" s="354"/>
      <c r="D10" s="354"/>
      <c r="E10" s="124">
        <v>113313364</v>
      </c>
      <c r="F10" s="124">
        <v>128010231</v>
      </c>
      <c r="G10" s="124">
        <v>128009291</v>
      </c>
      <c r="H10" s="225">
        <f>G10/F10*100</f>
        <v>99.999265683693679</v>
      </c>
      <c r="I10" s="124">
        <v>23090253</v>
      </c>
      <c r="J10" s="124">
        <v>24475465</v>
      </c>
      <c r="K10" s="124">
        <v>24475465</v>
      </c>
      <c r="L10" s="225">
        <f>K10/J10*100</f>
        <v>100</v>
      </c>
      <c r="M10" s="124">
        <v>15514000</v>
      </c>
      <c r="N10" s="124">
        <v>15735571</v>
      </c>
      <c r="O10" s="124">
        <v>14762133</v>
      </c>
      <c r="P10" s="225">
        <f>O10/N10*100</f>
        <v>93.81377390118223</v>
      </c>
      <c r="Q10" s="125">
        <f t="shared" ref="Q10:Q19" si="0">M10+I10+E10</f>
        <v>151917617</v>
      </c>
      <c r="R10" s="125">
        <f t="shared" ref="R10:S19" si="1">N10+J10+F10</f>
        <v>168221267</v>
      </c>
      <c r="S10" s="125">
        <f t="shared" si="1"/>
        <v>167246889</v>
      </c>
      <c r="T10" s="230">
        <f>S10/R10*100</f>
        <v>99.420775971209395</v>
      </c>
      <c r="U10" s="129">
        <v>25</v>
      </c>
      <c r="V10" s="126">
        <v>25</v>
      </c>
      <c r="W10" s="126">
        <v>24</v>
      </c>
      <c r="X10" s="158">
        <f>W10/V10*100</f>
        <v>96</v>
      </c>
    </row>
    <row r="11" spans="1:27" ht="36.75" customHeight="1" x14ac:dyDescent="0.25">
      <c r="A11" s="117"/>
      <c r="B11" s="353" t="s">
        <v>58</v>
      </c>
      <c r="C11" s="353"/>
      <c r="D11" s="353"/>
      <c r="E11" s="127">
        <v>113313364</v>
      </c>
      <c r="F11" s="127">
        <v>128010231</v>
      </c>
      <c r="G11" s="127">
        <v>128009291</v>
      </c>
      <c r="H11" s="226">
        <f t="shared" ref="H11:H20" si="2">G11/F11*100</f>
        <v>99.999265683693679</v>
      </c>
      <c r="I11" s="127">
        <v>23090253</v>
      </c>
      <c r="J11" s="127">
        <v>24475465</v>
      </c>
      <c r="K11" s="127">
        <v>24475465</v>
      </c>
      <c r="L11" s="226">
        <f t="shared" ref="L11:L20" si="3">K11/J11*100</f>
        <v>100</v>
      </c>
      <c r="M11" s="127">
        <v>15514000</v>
      </c>
      <c r="N11" s="127">
        <v>15735571</v>
      </c>
      <c r="O11" s="127">
        <v>14762133</v>
      </c>
      <c r="P11" s="226">
        <f t="shared" ref="P11:P20" si="4">O11/N11*100</f>
        <v>93.81377390118223</v>
      </c>
      <c r="Q11" s="128">
        <f t="shared" si="0"/>
        <v>151917617</v>
      </c>
      <c r="R11" s="128">
        <f t="shared" si="1"/>
        <v>168221267</v>
      </c>
      <c r="S11" s="128">
        <f t="shared" si="1"/>
        <v>167246889</v>
      </c>
      <c r="T11" s="231">
        <f t="shared" ref="T11:T20" si="5">S11/R11*100</f>
        <v>99.420775971209395</v>
      </c>
      <c r="U11" s="129">
        <v>25</v>
      </c>
      <c r="V11" s="129">
        <v>25</v>
      </c>
      <c r="W11" s="129">
        <v>24</v>
      </c>
      <c r="X11" s="159">
        <f t="shared" ref="X11:X20" si="6">W11/V11*100</f>
        <v>96</v>
      </c>
    </row>
    <row r="12" spans="1:27" ht="36.75" customHeight="1" x14ac:dyDescent="0.2">
      <c r="A12" s="114" t="s">
        <v>84</v>
      </c>
      <c r="B12" s="354" t="s">
        <v>185</v>
      </c>
      <c r="C12" s="354"/>
      <c r="D12" s="354"/>
      <c r="E12" s="124">
        <v>122411786</v>
      </c>
      <c r="F12" s="124">
        <v>122651122</v>
      </c>
      <c r="G12" s="124">
        <v>120618461</v>
      </c>
      <c r="H12" s="225">
        <f t="shared" si="2"/>
        <v>98.342729388158389</v>
      </c>
      <c r="I12" s="124">
        <v>26257851</v>
      </c>
      <c r="J12" s="124">
        <v>26292242</v>
      </c>
      <c r="K12" s="124">
        <v>26024266</v>
      </c>
      <c r="L12" s="225">
        <f t="shared" si="3"/>
        <v>98.980779197148721</v>
      </c>
      <c r="M12" s="124">
        <v>39411000</v>
      </c>
      <c r="N12" s="124">
        <v>34561000</v>
      </c>
      <c r="O12" s="124">
        <v>30981644</v>
      </c>
      <c r="P12" s="225">
        <f t="shared" si="4"/>
        <v>89.64336680072914</v>
      </c>
      <c r="Q12" s="125">
        <f t="shared" si="0"/>
        <v>188080637</v>
      </c>
      <c r="R12" s="125">
        <f t="shared" si="1"/>
        <v>183504364</v>
      </c>
      <c r="S12" s="125">
        <f t="shared" si="1"/>
        <v>177624371</v>
      </c>
      <c r="T12" s="230">
        <f t="shared" si="5"/>
        <v>96.795720345920486</v>
      </c>
      <c r="U12" s="126">
        <v>37</v>
      </c>
      <c r="V12" s="126">
        <v>37</v>
      </c>
      <c r="W12" s="126">
        <v>36</v>
      </c>
      <c r="X12" s="158">
        <f t="shared" si="6"/>
        <v>97.297297297297305</v>
      </c>
    </row>
    <row r="13" spans="1:27" ht="36.75" customHeight="1" x14ac:dyDescent="0.25">
      <c r="A13" s="117"/>
      <c r="B13" s="353" t="s">
        <v>65</v>
      </c>
      <c r="C13" s="353"/>
      <c r="D13" s="353"/>
      <c r="E13" s="127">
        <v>122411786</v>
      </c>
      <c r="F13" s="127">
        <v>122651122</v>
      </c>
      <c r="G13" s="127">
        <v>120618461</v>
      </c>
      <c r="H13" s="226">
        <f t="shared" si="2"/>
        <v>98.342729388158389</v>
      </c>
      <c r="I13" s="127">
        <v>26257851</v>
      </c>
      <c r="J13" s="127">
        <v>26292242</v>
      </c>
      <c r="K13" s="127">
        <v>26024266</v>
      </c>
      <c r="L13" s="226">
        <f t="shared" si="3"/>
        <v>98.980779197148721</v>
      </c>
      <c r="M13" s="127">
        <v>39411000</v>
      </c>
      <c r="N13" s="127">
        <v>34561000</v>
      </c>
      <c r="O13" s="127">
        <v>30981644</v>
      </c>
      <c r="P13" s="226">
        <f t="shared" si="4"/>
        <v>89.64336680072914</v>
      </c>
      <c r="Q13" s="128">
        <f t="shared" si="0"/>
        <v>188080637</v>
      </c>
      <c r="R13" s="128">
        <f t="shared" si="1"/>
        <v>183504364</v>
      </c>
      <c r="S13" s="128">
        <f t="shared" si="1"/>
        <v>177624371</v>
      </c>
      <c r="T13" s="231">
        <f t="shared" si="5"/>
        <v>96.795720345920486</v>
      </c>
      <c r="U13" s="129">
        <v>37</v>
      </c>
      <c r="V13" s="129">
        <v>37</v>
      </c>
      <c r="W13" s="129">
        <v>36</v>
      </c>
      <c r="X13" s="159">
        <f t="shared" si="6"/>
        <v>97.297297297297305</v>
      </c>
    </row>
    <row r="14" spans="1:27" ht="36.75" customHeight="1" x14ac:dyDescent="0.2">
      <c r="A14" s="114" t="s">
        <v>64</v>
      </c>
      <c r="B14" s="354" t="s">
        <v>186</v>
      </c>
      <c r="C14" s="354"/>
      <c r="D14" s="354"/>
      <c r="E14" s="124">
        <v>27400129</v>
      </c>
      <c r="F14" s="124">
        <v>31312694</v>
      </c>
      <c r="G14" s="124">
        <v>30793552</v>
      </c>
      <c r="H14" s="225">
        <f t="shared" si="2"/>
        <v>98.342071748920745</v>
      </c>
      <c r="I14" s="124">
        <v>5551663</v>
      </c>
      <c r="J14" s="124">
        <v>6237767</v>
      </c>
      <c r="K14" s="124">
        <v>6094903</v>
      </c>
      <c r="L14" s="225">
        <f t="shared" si="3"/>
        <v>97.709693228361999</v>
      </c>
      <c r="M14" s="124">
        <v>14620000</v>
      </c>
      <c r="N14" s="124">
        <v>15120000</v>
      </c>
      <c r="O14" s="124">
        <v>12901903</v>
      </c>
      <c r="P14" s="225">
        <f t="shared" si="4"/>
        <v>85.330046296296288</v>
      </c>
      <c r="Q14" s="125">
        <f t="shared" si="0"/>
        <v>47571792</v>
      </c>
      <c r="R14" s="125">
        <f t="shared" si="1"/>
        <v>52670461</v>
      </c>
      <c r="S14" s="125">
        <f t="shared" si="1"/>
        <v>49790358</v>
      </c>
      <c r="T14" s="230">
        <f t="shared" si="5"/>
        <v>94.531843949495723</v>
      </c>
      <c r="U14" s="126">
        <v>9.5</v>
      </c>
      <c r="V14" s="126">
        <v>9.5</v>
      </c>
      <c r="W14" s="126">
        <v>9.5</v>
      </c>
      <c r="X14" s="158">
        <f t="shared" si="6"/>
        <v>100</v>
      </c>
    </row>
    <row r="15" spans="1:27" ht="36.75" customHeight="1" x14ac:dyDescent="0.25">
      <c r="A15" s="117"/>
      <c r="B15" s="353" t="s">
        <v>65</v>
      </c>
      <c r="C15" s="353"/>
      <c r="D15" s="353"/>
      <c r="E15" s="127">
        <v>27400129</v>
      </c>
      <c r="F15" s="127">
        <v>31312694</v>
      </c>
      <c r="G15" s="127">
        <v>30793552</v>
      </c>
      <c r="H15" s="226">
        <f t="shared" si="2"/>
        <v>98.342071748920745</v>
      </c>
      <c r="I15" s="127">
        <v>5551663</v>
      </c>
      <c r="J15" s="127">
        <v>6237767</v>
      </c>
      <c r="K15" s="127">
        <v>6094903</v>
      </c>
      <c r="L15" s="226">
        <f t="shared" si="3"/>
        <v>97.709693228361999</v>
      </c>
      <c r="M15" s="127">
        <v>14620000</v>
      </c>
      <c r="N15" s="127">
        <v>15120000</v>
      </c>
      <c r="O15" s="127">
        <v>12901903</v>
      </c>
      <c r="P15" s="226">
        <f t="shared" si="4"/>
        <v>85.330046296296288</v>
      </c>
      <c r="Q15" s="128">
        <f t="shared" si="0"/>
        <v>47571792</v>
      </c>
      <c r="R15" s="128">
        <f t="shared" si="1"/>
        <v>52670461</v>
      </c>
      <c r="S15" s="128">
        <f t="shared" si="1"/>
        <v>49790358</v>
      </c>
      <c r="T15" s="231">
        <f t="shared" si="5"/>
        <v>94.531843949495723</v>
      </c>
      <c r="U15" s="129">
        <v>9.5</v>
      </c>
      <c r="V15" s="129">
        <v>9.5</v>
      </c>
      <c r="W15" s="129">
        <v>9.5</v>
      </c>
      <c r="X15" s="159">
        <f t="shared" si="6"/>
        <v>100</v>
      </c>
    </row>
    <row r="16" spans="1:27" ht="36.75" customHeight="1" x14ac:dyDescent="0.2">
      <c r="A16" s="114" t="s">
        <v>187</v>
      </c>
      <c r="B16" s="354" t="s">
        <v>188</v>
      </c>
      <c r="C16" s="354"/>
      <c r="D16" s="354"/>
      <c r="E16" s="124">
        <v>10575283</v>
      </c>
      <c r="F16" s="124">
        <v>13490808</v>
      </c>
      <c r="G16" s="124">
        <v>12911166</v>
      </c>
      <c r="H16" s="225">
        <f t="shared" si="2"/>
        <v>95.703430068829093</v>
      </c>
      <c r="I16" s="124">
        <v>2186723</v>
      </c>
      <c r="J16" s="124">
        <v>2740986</v>
      </c>
      <c r="K16" s="124">
        <v>2601939</v>
      </c>
      <c r="L16" s="225">
        <f t="shared" si="3"/>
        <v>94.927117467947667</v>
      </c>
      <c r="M16" s="124">
        <v>11567000</v>
      </c>
      <c r="N16" s="124">
        <v>11176000</v>
      </c>
      <c r="O16" s="124">
        <v>10859559</v>
      </c>
      <c r="P16" s="225">
        <f t="shared" si="4"/>
        <v>97.168566571224048</v>
      </c>
      <c r="Q16" s="125">
        <f t="shared" si="0"/>
        <v>24329006</v>
      </c>
      <c r="R16" s="125">
        <f t="shared" si="1"/>
        <v>27407794</v>
      </c>
      <c r="S16" s="125">
        <f t="shared" si="1"/>
        <v>26372664</v>
      </c>
      <c r="T16" s="230">
        <f t="shared" si="5"/>
        <v>96.223227597230192</v>
      </c>
      <c r="U16" s="126">
        <v>3</v>
      </c>
      <c r="V16" s="126">
        <v>4</v>
      </c>
      <c r="W16" s="126">
        <v>4</v>
      </c>
      <c r="X16" s="158">
        <f t="shared" si="6"/>
        <v>100</v>
      </c>
    </row>
    <row r="17" spans="1:24" ht="36.75" customHeight="1" x14ac:dyDescent="0.25">
      <c r="A17" s="117"/>
      <c r="B17" s="353" t="s">
        <v>65</v>
      </c>
      <c r="C17" s="353"/>
      <c r="D17" s="353"/>
      <c r="E17" s="127">
        <v>10575283</v>
      </c>
      <c r="F17" s="127">
        <v>13490808</v>
      </c>
      <c r="G17" s="127">
        <v>12911166</v>
      </c>
      <c r="H17" s="226">
        <f t="shared" si="2"/>
        <v>95.703430068829093</v>
      </c>
      <c r="I17" s="127">
        <v>2186723</v>
      </c>
      <c r="J17" s="127">
        <v>2740986</v>
      </c>
      <c r="K17" s="127">
        <v>2601939</v>
      </c>
      <c r="L17" s="226">
        <f t="shared" si="3"/>
        <v>94.927117467947667</v>
      </c>
      <c r="M17" s="127">
        <v>11567000</v>
      </c>
      <c r="N17" s="127">
        <v>11176000</v>
      </c>
      <c r="O17" s="127">
        <v>10859559</v>
      </c>
      <c r="P17" s="226">
        <f t="shared" si="4"/>
        <v>97.168566571224048</v>
      </c>
      <c r="Q17" s="128">
        <f t="shared" si="0"/>
        <v>24329006</v>
      </c>
      <c r="R17" s="128">
        <f t="shared" si="1"/>
        <v>27407794</v>
      </c>
      <c r="S17" s="128">
        <f t="shared" si="1"/>
        <v>26372664</v>
      </c>
      <c r="T17" s="231">
        <f t="shared" si="5"/>
        <v>96.223227597230192</v>
      </c>
      <c r="U17" s="129">
        <v>3</v>
      </c>
      <c r="V17" s="129">
        <v>4</v>
      </c>
      <c r="W17" s="129">
        <v>4</v>
      </c>
      <c r="X17" s="159">
        <f t="shared" si="6"/>
        <v>100</v>
      </c>
    </row>
    <row r="18" spans="1:24" ht="36.75" customHeight="1" x14ac:dyDescent="0.2">
      <c r="A18" s="114" t="s">
        <v>187</v>
      </c>
      <c r="B18" s="354" t="s">
        <v>189</v>
      </c>
      <c r="C18" s="354"/>
      <c r="D18" s="354"/>
      <c r="E18" s="124">
        <v>28250566</v>
      </c>
      <c r="F18" s="124">
        <v>35132739</v>
      </c>
      <c r="G18" s="124">
        <v>34233385</v>
      </c>
      <c r="H18" s="225">
        <f t="shared" si="2"/>
        <v>97.440125576317854</v>
      </c>
      <c r="I18" s="124">
        <v>5678167</v>
      </c>
      <c r="J18" s="124">
        <v>7070960</v>
      </c>
      <c r="K18" s="124">
        <v>6863541</v>
      </c>
      <c r="L18" s="225">
        <f t="shared" si="3"/>
        <v>97.066607645920783</v>
      </c>
      <c r="M18" s="124">
        <v>6489000</v>
      </c>
      <c r="N18" s="124">
        <v>6998000</v>
      </c>
      <c r="O18" s="124">
        <v>5702940</v>
      </c>
      <c r="P18" s="225">
        <f t="shared" si="4"/>
        <v>81.493855387253504</v>
      </c>
      <c r="Q18" s="125">
        <f t="shared" si="0"/>
        <v>40417733</v>
      </c>
      <c r="R18" s="125">
        <f t="shared" si="1"/>
        <v>49201699</v>
      </c>
      <c r="S18" s="125">
        <f t="shared" si="1"/>
        <v>46799866</v>
      </c>
      <c r="T18" s="230">
        <f t="shared" si="5"/>
        <v>95.118394183908165</v>
      </c>
      <c r="U18" s="126">
        <v>10</v>
      </c>
      <c r="V18" s="126">
        <v>10</v>
      </c>
      <c r="W18" s="126">
        <v>10</v>
      </c>
      <c r="X18" s="158">
        <f t="shared" si="6"/>
        <v>100</v>
      </c>
    </row>
    <row r="19" spans="1:24" ht="36.75" customHeight="1" x14ac:dyDescent="0.25">
      <c r="A19" s="117"/>
      <c r="B19" s="353" t="s">
        <v>65</v>
      </c>
      <c r="C19" s="353"/>
      <c r="D19" s="353"/>
      <c r="E19" s="127">
        <v>28250566</v>
      </c>
      <c r="F19" s="127">
        <v>35132739</v>
      </c>
      <c r="G19" s="127">
        <v>34233385</v>
      </c>
      <c r="H19" s="226">
        <f t="shared" si="2"/>
        <v>97.440125576317854</v>
      </c>
      <c r="I19" s="127">
        <v>5678167</v>
      </c>
      <c r="J19" s="127">
        <v>7070960</v>
      </c>
      <c r="K19" s="127">
        <v>6863541</v>
      </c>
      <c r="L19" s="226">
        <f t="shared" si="3"/>
        <v>97.066607645920783</v>
      </c>
      <c r="M19" s="127">
        <v>6489000</v>
      </c>
      <c r="N19" s="127">
        <v>6998000</v>
      </c>
      <c r="O19" s="127">
        <v>5702940</v>
      </c>
      <c r="P19" s="226">
        <f t="shared" si="4"/>
        <v>81.493855387253504</v>
      </c>
      <c r="Q19" s="128">
        <f t="shared" si="0"/>
        <v>40417733</v>
      </c>
      <c r="R19" s="128">
        <f t="shared" si="1"/>
        <v>49201699</v>
      </c>
      <c r="S19" s="128">
        <f t="shared" si="1"/>
        <v>46799866</v>
      </c>
      <c r="T19" s="231">
        <f t="shared" si="5"/>
        <v>95.118394183908165</v>
      </c>
      <c r="U19" s="129">
        <v>10</v>
      </c>
      <c r="V19" s="129">
        <v>10</v>
      </c>
      <c r="W19" s="129">
        <v>10</v>
      </c>
      <c r="X19" s="159">
        <f t="shared" si="6"/>
        <v>100</v>
      </c>
    </row>
    <row r="20" spans="1:24" ht="36.75" customHeight="1" thickBot="1" x14ac:dyDescent="0.3">
      <c r="A20" s="130" t="s">
        <v>190</v>
      </c>
      <c r="B20" s="361" t="s">
        <v>191</v>
      </c>
      <c r="C20" s="361"/>
      <c r="D20" s="361"/>
      <c r="E20" s="131">
        <f t="shared" ref="E20:V20" si="7">E10+E12+E14+E16+E18</f>
        <v>301951128</v>
      </c>
      <c r="F20" s="131">
        <f t="shared" ref="F20:G20" si="8">F10+F12+F14+F16+F18</f>
        <v>330597594</v>
      </c>
      <c r="G20" s="131">
        <f t="shared" si="8"/>
        <v>326565855</v>
      </c>
      <c r="H20" s="132">
        <f t="shared" si="2"/>
        <v>98.780469346065473</v>
      </c>
      <c r="I20" s="131">
        <f t="shared" si="7"/>
        <v>62764657</v>
      </c>
      <c r="J20" s="131">
        <f t="shared" ref="J20:K20" si="9">J10+J12+J14+J16+J18</f>
        <v>66817420</v>
      </c>
      <c r="K20" s="131">
        <f t="shared" si="9"/>
        <v>66060114</v>
      </c>
      <c r="L20" s="132">
        <f t="shared" si="3"/>
        <v>98.866603948491274</v>
      </c>
      <c r="M20" s="131">
        <f t="shared" si="7"/>
        <v>87601000</v>
      </c>
      <c r="N20" s="131">
        <f>N10+N12+N14+N16+N18</f>
        <v>83590571</v>
      </c>
      <c r="O20" s="131">
        <f>O10+O12+O14+O16+O18</f>
        <v>75208179</v>
      </c>
      <c r="P20" s="132">
        <f t="shared" si="4"/>
        <v>89.97208429166011</v>
      </c>
      <c r="Q20" s="131">
        <f t="shared" si="7"/>
        <v>452316785</v>
      </c>
      <c r="R20" s="131">
        <f t="shared" si="7"/>
        <v>481005585</v>
      </c>
      <c r="S20" s="131">
        <f t="shared" si="7"/>
        <v>467834148</v>
      </c>
      <c r="T20" s="132">
        <f t="shared" si="5"/>
        <v>97.261687304524742</v>
      </c>
      <c r="U20" s="132">
        <f t="shared" si="7"/>
        <v>84.5</v>
      </c>
      <c r="V20" s="132">
        <f t="shared" si="7"/>
        <v>85.5</v>
      </c>
      <c r="W20" s="132">
        <f>W10+W12+W14+W16+W18</f>
        <v>83.5</v>
      </c>
      <c r="X20" s="160">
        <f t="shared" si="6"/>
        <v>97.660818713450297</v>
      </c>
    </row>
    <row r="21" spans="1:24" ht="13.5" thickTop="1" x14ac:dyDescent="0.2"/>
  </sheetData>
  <mergeCells count="24">
    <mergeCell ref="B20:D20"/>
    <mergeCell ref="B13:D13"/>
    <mergeCell ref="B14:D14"/>
    <mergeCell ref="B15:D15"/>
    <mergeCell ref="B16:D16"/>
    <mergeCell ref="B17:D17"/>
    <mergeCell ref="B18:D18"/>
    <mergeCell ref="B19:D19"/>
    <mergeCell ref="B9:D9"/>
    <mergeCell ref="B10:D10"/>
    <mergeCell ref="B11:D11"/>
    <mergeCell ref="B12:D12"/>
    <mergeCell ref="A5:A7"/>
    <mergeCell ref="B5:D7"/>
    <mergeCell ref="B8:D8"/>
    <mergeCell ref="C2:Q2"/>
    <mergeCell ref="D3:N3"/>
    <mergeCell ref="U4:V4"/>
    <mergeCell ref="U5:X7"/>
    <mergeCell ref="E6:H7"/>
    <mergeCell ref="I6:L7"/>
    <mergeCell ref="M6:P7"/>
    <mergeCell ref="Q6:T7"/>
    <mergeCell ref="E5:T5"/>
  </mergeCells>
  <phoneticPr fontId="25" type="noConversion"/>
  <pageMargins left="0.75" right="0.75" top="1" bottom="1" header="0.5" footer="0.5"/>
  <pageSetup paperSize="8" scale="6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C3:T35"/>
  <sheetViews>
    <sheetView workbookViewId="0">
      <selection activeCell="C3" sqref="C3:Q3"/>
    </sheetView>
  </sheetViews>
  <sheetFormatPr defaultRowHeight="12.75" x14ac:dyDescent="0.2"/>
  <cols>
    <col min="3" max="3" width="6.5703125" customWidth="1"/>
    <col min="7" max="7" width="28.85546875" customWidth="1"/>
    <col min="8" max="9" width="16.28515625" customWidth="1"/>
    <col min="10" max="10" width="17.42578125" customWidth="1"/>
    <col min="11" max="11" width="9.42578125" customWidth="1"/>
    <col min="12" max="12" width="5.140625" customWidth="1"/>
    <col min="16" max="16" width="22.5703125" customWidth="1"/>
    <col min="17" max="19" width="15.85546875" customWidth="1"/>
    <col min="20" max="20" width="7.85546875" customWidth="1"/>
    <col min="22" max="22" width="10.7109375" bestFit="1" customWidth="1"/>
  </cols>
  <sheetData>
    <row r="3" spans="3:20" ht="16.5" x14ac:dyDescent="0.25">
      <c r="C3" s="318" t="s">
        <v>638</v>
      </c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318"/>
      <c r="P3" s="318"/>
      <c r="Q3" s="318"/>
      <c r="R3" s="61"/>
      <c r="S3" s="61"/>
      <c r="T3" s="61"/>
    </row>
    <row r="4" spans="3:20" ht="16.5" x14ac:dyDescent="0.2">
      <c r="C4" s="428" t="s">
        <v>208</v>
      </c>
      <c r="D4" s="428"/>
      <c r="E4" s="428"/>
      <c r="F4" s="428"/>
      <c r="G4" s="428"/>
      <c r="H4" s="428"/>
      <c r="I4" s="428"/>
      <c r="J4" s="428"/>
      <c r="K4" s="428"/>
      <c r="L4" s="428"/>
      <c r="M4" s="428"/>
      <c r="N4" s="428"/>
      <c r="O4" s="428"/>
      <c r="P4" s="428"/>
      <c r="Q4" s="428"/>
      <c r="R4" s="62"/>
      <c r="S4" s="62"/>
      <c r="T4" s="62"/>
    </row>
    <row r="5" spans="3:20" x14ac:dyDescent="0.2">
      <c r="C5" s="27"/>
      <c r="D5" s="27"/>
      <c r="E5" s="27"/>
      <c r="F5" s="27"/>
      <c r="G5" s="27"/>
      <c r="H5" s="27"/>
      <c r="I5" s="27"/>
      <c r="J5" s="27"/>
      <c r="K5" s="27"/>
      <c r="L5" s="28"/>
      <c r="M5" s="29"/>
      <c r="N5" s="29"/>
      <c r="O5" s="29"/>
      <c r="P5" s="29"/>
      <c r="Q5" s="29"/>
      <c r="R5" s="29"/>
      <c r="S5" s="29"/>
      <c r="T5" s="29"/>
    </row>
    <row r="6" spans="3:20" x14ac:dyDescent="0.2">
      <c r="D6" s="27"/>
      <c r="E6" s="27"/>
      <c r="F6" s="27"/>
      <c r="G6" s="27"/>
      <c r="H6" s="27"/>
      <c r="I6" s="27"/>
      <c r="J6" s="27"/>
      <c r="K6" s="27"/>
      <c r="L6" s="29"/>
      <c r="M6" s="29"/>
      <c r="N6" s="29"/>
      <c r="O6" s="29"/>
      <c r="P6" s="29"/>
      <c r="Q6" s="29"/>
      <c r="R6" s="29"/>
      <c r="S6" s="29"/>
      <c r="T6" s="29"/>
    </row>
    <row r="7" spans="3:20" x14ac:dyDescent="0.2">
      <c r="E7" s="27"/>
      <c r="F7" s="27"/>
      <c r="G7" s="27"/>
      <c r="H7" s="27"/>
      <c r="I7" s="27"/>
      <c r="J7" s="27"/>
      <c r="K7" s="27"/>
      <c r="L7" s="29"/>
      <c r="M7" s="29"/>
      <c r="N7" s="29"/>
      <c r="O7" s="29"/>
      <c r="P7" s="29"/>
      <c r="Q7" s="29"/>
      <c r="R7" s="29"/>
      <c r="S7" s="29"/>
      <c r="T7" s="29"/>
    </row>
    <row r="8" spans="3:20" ht="16.5" thickBot="1" x14ac:dyDescent="0.3">
      <c r="C8" s="30"/>
      <c r="D8" s="30"/>
      <c r="E8" s="30"/>
      <c r="F8" s="30"/>
      <c r="G8" s="30"/>
      <c r="H8" s="30"/>
      <c r="I8" s="30"/>
      <c r="J8" s="30"/>
      <c r="K8" s="30"/>
      <c r="L8" s="29"/>
      <c r="M8" s="29"/>
      <c r="N8" s="29"/>
      <c r="O8" s="29"/>
      <c r="P8" s="431" t="s">
        <v>164</v>
      </c>
      <c r="Q8" s="431"/>
      <c r="R8" s="431"/>
      <c r="S8" s="176"/>
    </row>
    <row r="9" spans="3:20" ht="13.5" customHeight="1" thickTop="1" x14ac:dyDescent="0.2">
      <c r="C9" s="429" t="s">
        <v>68</v>
      </c>
      <c r="D9" s="396" t="s">
        <v>6</v>
      </c>
      <c r="E9" s="396"/>
      <c r="F9" s="396"/>
      <c r="G9" s="396"/>
      <c r="H9" s="394" t="s">
        <v>202</v>
      </c>
      <c r="I9" s="394" t="s">
        <v>239</v>
      </c>
      <c r="J9" s="384" t="s">
        <v>244</v>
      </c>
      <c r="K9" s="394" t="s">
        <v>233</v>
      </c>
      <c r="L9" s="394" t="s">
        <v>68</v>
      </c>
      <c r="M9" s="396" t="s">
        <v>6</v>
      </c>
      <c r="N9" s="396"/>
      <c r="O9" s="396"/>
      <c r="P9" s="396"/>
      <c r="Q9" s="394" t="s">
        <v>202</v>
      </c>
      <c r="R9" s="384" t="s">
        <v>239</v>
      </c>
      <c r="S9" s="384" t="s">
        <v>244</v>
      </c>
      <c r="T9" s="386" t="s">
        <v>233</v>
      </c>
    </row>
    <row r="10" spans="3:20" ht="31.5" customHeight="1" x14ac:dyDescent="0.2">
      <c r="C10" s="430"/>
      <c r="D10" s="397"/>
      <c r="E10" s="397"/>
      <c r="F10" s="397"/>
      <c r="G10" s="397"/>
      <c r="H10" s="395"/>
      <c r="I10" s="395"/>
      <c r="J10" s="385"/>
      <c r="K10" s="395"/>
      <c r="L10" s="395"/>
      <c r="M10" s="397"/>
      <c r="N10" s="397"/>
      <c r="O10" s="397"/>
      <c r="P10" s="397"/>
      <c r="Q10" s="395"/>
      <c r="R10" s="385"/>
      <c r="S10" s="385"/>
      <c r="T10" s="387"/>
    </row>
    <row r="11" spans="3:20" ht="15.75" x14ac:dyDescent="0.25">
      <c r="C11" s="31"/>
      <c r="D11" s="398" t="s">
        <v>69</v>
      </c>
      <c r="E11" s="398"/>
      <c r="F11" s="398"/>
      <c r="G11" s="398"/>
      <c r="H11" s="32"/>
      <c r="I11" s="32"/>
      <c r="J11" s="32"/>
      <c r="K11" s="32"/>
      <c r="L11" s="33"/>
      <c r="M11" s="398" t="s">
        <v>70</v>
      </c>
      <c r="N11" s="398"/>
      <c r="O11" s="398"/>
      <c r="P11" s="398"/>
      <c r="Q11" s="33"/>
      <c r="R11" s="33"/>
      <c r="S11" s="33"/>
      <c r="T11" s="161"/>
    </row>
    <row r="12" spans="3:20" ht="21.75" customHeight="1" x14ac:dyDescent="0.2">
      <c r="C12" s="54" t="s">
        <v>85</v>
      </c>
      <c r="D12" s="405" t="s">
        <v>74</v>
      </c>
      <c r="E12" s="405"/>
      <c r="F12" s="405"/>
      <c r="G12" s="405"/>
      <c r="H12" s="35">
        <v>116143310</v>
      </c>
      <c r="I12" s="35">
        <v>144372188</v>
      </c>
      <c r="J12" s="35">
        <v>141495156</v>
      </c>
      <c r="K12" s="235">
        <f>J12/I12*100</f>
        <v>98.007211749121652</v>
      </c>
      <c r="L12" s="35" t="s">
        <v>99</v>
      </c>
      <c r="M12" s="405" t="s">
        <v>76</v>
      </c>
      <c r="N12" s="405"/>
      <c r="O12" s="405"/>
      <c r="P12" s="405"/>
      <c r="Q12" s="35">
        <v>28601427</v>
      </c>
      <c r="R12" s="35">
        <v>50634160</v>
      </c>
      <c r="S12" s="35">
        <v>50152036</v>
      </c>
      <c r="T12" s="238">
        <f>S12/R12*100</f>
        <v>99.047828580547204</v>
      </c>
    </row>
    <row r="13" spans="3:20" ht="29.25" customHeight="1" x14ac:dyDescent="0.2">
      <c r="C13" s="54" t="s">
        <v>86</v>
      </c>
      <c r="D13" s="406" t="s">
        <v>120</v>
      </c>
      <c r="E13" s="407"/>
      <c r="F13" s="407"/>
      <c r="G13" s="408"/>
      <c r="H13" s="35">
        <v>35000000</v>
      </c>
      <c r="I13" s="35">
        <v>118317527</v>
      </c>
      <c r="J13" s="35">
        <v>116318611</v>
      </c>
      <c r="K13" s="235">
        <f t="shared" ref="K13:K21" si="0">J13/I13*100</f>
        <v>98.310549543517752</v>
      </c>
      <c r="L13" s="35" t="s">
        <v>100</v>
      </c>
      <c r="M13" s="409" t="s">
        <v>111</v>
      </c>
      <c r="N13" s="409"/>
      <c r="O13" s="409"/>
      <c r="P13" s="409"/>
      <c r="Q13" s="35">
        <v>5497619</v>
      </c>
      <c r="R13" s="35">
        <v>8396758</v>
      </c>
      <c r="S13" s="35">
        <v>8309397</v>
      </c>
      <c r="T13" s="238">
        <f t="shared" ref="T13:T30" si="1">S13/R13*100</f>
        <v>98.959586545188046</v>
      </c>
    </row>
    <row r="14" spans="3:20" ht="21.75" customHeight="1" x14ac:dyDescent="0.2">
      <c r="C14" s="54" t="s">
        <v>87</v>
      </c>
      <c r="D14" s="399" t="s">
        <v>71</v>
      </c>
      <c r="E14" s="400"/>
      <c r="F14" s="400"/>
      <c r="G14" s="401"/>
      <c r="H14" s="35">
        <v>270850000</v>
      </c>
      <c r="I14" s="35">
        <v>270850000</v>
      </c>
      <c r="J14" s="35">
        <v>326250402</v>
      </c>
      <c r="K14" s="235">
        <f t="shared" si="0"/>
        <v>120.4542743215802</v>
      </c>
      <c r="L14" s="35" t="s">
        <v>100</v>
      </c>
      <c r="M14" s="409" t="s">
        <v>77</v>
      </c>
      <c r="N14" s="409"/>
      <c r="O14" s="409"/>
      <c r="P14" s="409"/>
      <c r="Q14" s="35">
        <v>281163109</v>
      </c>
      <c r="R14" s="35">
        <v>342612091</v>
      </c>
      <c r="S14" s="35">
        <v>262448434</v>
      </c>
      <c r="T14" s="238">
        <f t="shared" si="1"/>
        <v>76.602210165431671</v>
      </c>
    </row>
    <row r="15" spans="3:20" ht="21.75" customHeight="1" x14ac:dyDescent="0.2">
      <c r="C15" s="54" t="s">
        <v>88</v>
      </c>
      <c r="D15" s="399" t="s">
        <v>72</v>
      </c>
      <c r="E15" s="400"/>
      <c r="F15" s="400"/>
      <c r="G15" s="401"/>
      <c r="H15" s="35">
        <v>23971000</v>
      </c>
      <c r="I15" s="35">
        <v>45377072</v>
      </c>
      <c r="J15" s="35">
        <v>61523305</v>
      </c>
      <c r="K15" s="235">
        <f t="shared" si="0"/>
        <v>135.58235974326419</v>
      </c>
      <c r="L15" s="35"/>
      <c r="M15" s="409" t="s">
        <v>148</v>
      </c>
      <c r="N15" s="409"/>
      <c r="O15" s="409"/>
      <c r="P15" s="409"/>
      <c r="Q15" s="35">
        <v>12615000</v>
      </c>
      <c r="R15" s="35">
        <v>19460844</v>
      </c>
      <c r="S15" s="35">
        <v>17029950</v>
      </c>
      <c r="T15" s="238">
        <f t="shared" si="1"/>
        <v>87.508794582598782</v>
      </c>
    </row>
    <row r="16" spans="3:20" ht="21.75" customHeight="1" x14ac:dyDescent="0.2">
      <c r="C16" s="54" t="s">
        <v>89</v>
      </c>
      <c r="D16" s="98" t="s">
        <v>83</v>
      </c>
      <c r="E16" s="99"/>
      <c r="F16" s="99"/>
      <c r="G16" s="100"/>
      <c r="H16" s="35">
        <v>0</v>
      </c>
      <c r="I16" s="35">
        <v>30607279</v>
      </c>
      <c r="J16" s="35">
        <v>24928913</v>
      </c>
      <c r="K16" s="235">
        <f t="shared" si="0"/>
        <v>81.447661518686459</v>
      </c>
      <c r="L16" s="35" t="s">
        <v>102</v>
      </c>
      <c r="M16" s="409" t="s">
        <v>8</v>
      </c>
      <c r="N16" s="409"/>
      <c r="O16" s="409"/>
      <c r="P16" s="409"/>
      <c r="Q16" s="35">
        <v>10698000</v>
      </c>
      <c r="R16" s="35">
        <v>5843275</v>
      </c>
      <c r="S16" s="35">
        <v>5828053</v>
      </c>
      <c r="T16" s="238">
        <f t="shared" si="1"/>
        <v>99.739495402834891</v>
      </c>
    </row>
    <row r="17" spans="3:20" ht="21.75" customHeight="1" x14ac:dyDescent="0.2">
      <c r="C17" s="54" t="s">
        <v>90</v>
      </c>
      <c r="D17" s="98" t="s">
        <v>73</v>
      </c>
      <c r="E17" s="99"/>
      <c r="F17" s="99"/>
      <c r="G17" s="100"/>
      <c r="H17" s="35">
        <v>210000</v>
      </c>
      <c r="I17" s="35">
        <v>490000</v>
      </c>
      <c r="J17" s="35">
        <v>445125</v>
      </c>
      <c r="K17" s="235">
        <f t="shared" si="0"/>
        <v>90.841836734693885</v>
      </c>
      <c r="L17" s="35" t="s">
        <v>103</v>
      </c>
      <c r="M17" s="409" t="s">
        <v>78</v>
      </c>
      <c r="N17" s="409"/>
      <c r="O17" s="409"/>
      <c r="P17" s="409"/>
      <c r="Q17" s="35">
        <f>Q18+Q19+Q21</f>
        <v>22335986</v>
      </c>
      <c r="R17" s="35">
        <f>R18+R19+R21</f>
        <v>67308479</v>
      </c>
      <c r="S17" s="35">
        <f>S18+S19+S21</f>
        <v>12741914</v>
      </c>
      <c r="T17" s="238">
        <f t="shared" si="1"/>
        <v>18.930622396028294</v>
      </c>
    </row>
    <row r="18" spans="3:20" ht="21.75" customHeight="1" x14ac:dyDescent="0.2">
      <c r="C18" s="54" t="s">
        <v>91</v>
      </c>
      <c r="D18" s="98" t="s">
        <v>117</v>
      </c>
      <c r="E18" s="99"/>
      <c r="F18" s="99"/>
      <c r="G18" s="100"/>
      <c r="H18" s="35">
        <v>460000</v>
      </c>
      <c r="I18" s="35">
        <v>2186764</v>
      </c>
      <c r="J18" s="35">
        <v>2263633</v>
      </c>
      <c r="K18" s="235">
        <f t="shared" si="0"/>
        <v>103.5151941407486</v>
      </c>
      <c r="L18" s="35"/>
      <c r="M18" s="409" t="s">
        <v>219</v>
      </c>
      <c r="N18" s="409"/>
      <c r="O18" s="409"/>
      <c r="P18" s="409"/>
      <c r="Q18" s="35">
        <v>0</v>
      </c>
      <c r="R18" s="35">
        <v>858568</v>
      </c>
      <c r="S18" s="35">
        <v>858568</v>
      </c>
      <c r="T18" s="238">
        <f t="shared" si="1"/>
        <v>100</v>
      </c>
    </row>
    <row r="19" spans="3:20" ht="21.75" customHeight="1" x14ac:dyDescent="0.2">
      <c r="C19" s="55" t="s">
        <v>63</v>
      </c>
      <c r="D19" s="60" t="s">
        <v>112</v>
      </c>
      <c r="E19" s="60"/>
      <c r="F19" s="60"/>
      <c r="G19" s="60"/>
      <c r="H19" s="53">
        <f>SUM(H12:H18)</f>
        <v>446634310</v>
      </c>
      <c r="I19" s="53">
        <f>SUM(I12:I18)</f>
        <v>612200830</v>
      </c>
      <c r="J19" s="53">
        <f>SUM(J12:J18)</f>
        <v>673225145</v>
      </c>
      <c r="K19" s="236">
        <f t="shared" si="0"/>
        <v>109.96802225831676</v>
      </c>
      <c r="L19" s="35"/>
      <c r="M19" s="409" t="s">
        <v>82</v>
      </c>
      <c r="N19" s="409"/>
      <c r="O19" s="409"/>
      <c r="P19" s="409"/>
      <c r="Q19" s="35">
        <v>8400000</v>
      </c>
      <c r="R19" s="35">
        <v>11883346</v>
      </c>
      <c r="S19" s="35">
        <v>11883346</v>
      </c>
      <c r="T19" s="238">
        <f t="shared" si="1"/>
        <v>100</v>
      </c>
    </row>
    <row r="20" spans="3:20" ht="21.75" customHeight="1" x14ac:dyDescent="0.2">
      <c r="C20" s="54" t="s">
        <v>93</v>
      </c>
      <c r="D20" s="399" t="s">
        <v>75</v>
      </c>
      <c r="E20" s="400"/>
      <c r="F20" s="400"/>
      <c r="G20" s="401"/>
      <c r="H20" s="35">
        <v>415845328</v>
      </c>
      <c r="I20" s="35">
        <f>443947909-'4'!R20</f>
        <v>441547453</v>
      </c>
      <c r="J20" s="35">
        <f>J21+J22</f>
        <v>453673085</v>
      </c>
      <c r="K20" s="235">
        <f t="shared" si="0"/>
        <v>102.74616735248159</v>
      </c>
      <c r="L20" s="35"/>
      <c r="M20" s="410" t="s">
        <v>113</v>
      </c>
      <c r="N20" s="411"/>
      <c r="O20" s="411"/>
      <c r="P20" s="412"/>
      <c r="Q20" s="87">
        <v>8400000</v>
      </c>
      <c r="R20" s="87">
        <v>11883346</v>
      </c>
      <c r="S20" s="87">
        <v>11883346</v>
      </c>
      <c r="T20" s="239">
        <f t="shared" si="1"/>
        <v>100</v>
      </c>
    </row>
    <row r="21" spans="3:20" ht="21.75" customHeight="1" x14ac:dyDescent="0.2">
      <c r="C21" s="34"/>
      <c r="D21" s="402" t="s">
        <v>132</v>
      </c>
      <c r="E21" s="403"/>
      <c r="F21" s="403"/>
      <c r="G21" s="404"/>
      <c r="H21" s="87">
        <v>415845328</v>
      </c>
      <c r="I21" s="87">
        <v>441547453</v>
      </c>
      <c r="J21" s="87">
        <v>441547453</v>
      </c>
      <c r="K21" s="237">
        <f t="shared" si="0"/>
        <v>100</v>
      </c>
      <c r="L21" s="35"/>
      <c r="M21" s="410" t="s">
        <v>0</v>
      </c>
      <c r="N21" s="411"/>
      <c r="O21" s="411"/>
      <c r="P21" s="412"/>
      <c r="Q21" s="87">
        <v>13935986</v>
      </c>
      <c r="R21" s="78">
        <v>54566565</v>
      </c>
      <c r="S21" s="78">
        <v>0</v>
      </c>
      <c r="T21" s="213">
        <f t="shared" si="1"/>
        <v>0</v>
      </c>
    </row>
    <row r="22" spans="3:20" ht="21.75" customHeight="1" x14ac:dyDescent="0.2">
      <c r="C22" s="34"/>
      <c r="D22" s="402" t="s">
        <v>252</v>
      </c>
      <c r="E22" s="403"/>
      <c r="F22" s="403"/>
      <c r="G22" s="404"/>
      <c r="H22" s="87">
        <v>0</v>
      </c>
      <c r="I22" s="87">
        <v>0</v>
      </c>
      <c r="J22" s="87">
        <v>12125632</v>
      </c>
      <c r="K22" s="237">
        <v>0</v>
      </c>
      <c r="L22" s="35" t="s">
        <v>104</v>
      </c>
      <c r="M22" s="410" t="s">
        <v>79</v>
      </c>
      <c r="N22" s="411"/>
      <c r="O22" s="411"/>
      <c r="P22" s="412"/>
      <c r="Q22" s="87">
        <v>294442674</v>
      </c>
      <c r="R22" s="78">
        <v>331416333</v>
      </c>
      <c r="S22" s="78">
        <v>223277256</v>
      </c>
      <c r="T22" s="213">
        <f t="shared" si="1"/>
        <v>67.370625333664535</v>
      </c>
    </row>
    <row r="23" spans="3:20" ht="21.75" customHeight="1" x14ac:dyDescent="0.2">
      <c r="C23" s="54"/>
      <c r="D23" s="422"/>
      <c r="E23" s="423"/>
      <c r="F23" s="423"/>
      <c r="G23" s="424"/>
      <c r="H23" s="35"/>
      <c r="I23" s="35"/>
      <c r="J23" s="35"/>
      <c r="K23" s="35"/>
      <c r="L23" s="35" t="s">
        <v>105</v>
      </c>
      <c r="M23" s="94" t="s">
        <v>80</v>
      </c>
      <c r="N23" s="94"/>
      <c r="O23" s="94"/>
      <c r="P23" s="94"/>
      <c r="Q23" s="35">
        <v>40288999</v>
      </c>
      <c r="R23" s="35">
        <v>65663484</v>
      </c>
      <c r="S23" s="35">
        <v>64366971</v>
      </c>
      <c r="T23" s="238">
        <f t="shared" si="1"/>
        <v>98.025519023632683</v>
      </c>
    </row>
    <row r="24" spans="3:20" ht="21.75" customHeight="1" x14ac:dyDescent="0.2">
      <c r="C24" s="34"/>
      <c r="D24" s="402"/>
      <c r="E24" s="403"/>
      <c r="F24" s="403"/>
      <c r="G24" s="404"/>
      <c r="H24" s="87"/>
      <c r="I24" s="87"/>
      <c r="J24" s="87"/>
      <c r="K24" s="87"/>
      <c r="L24" s="35" t="s">
        <v>106</v>
      </c>
      <c r="M24" s="94" t="s">
        <v>118</v>
      </c>
      <c r="N24" s="94"/>
      <c r="O24" s="94"/>
      <c r="P24" s="94"/>
      <c r="Q24" s="35">
        <v>0</v>
      </c>
      <c r="R24" s="35">
        <v>10114335</v>
      </c>
      <c r="S24" s="35">
        <v>10114335</v>
      </c>
      <c r="T24" s="238">
        <f t="shared" si="1"/>
        <v>100</v>
      </c>
    </row>
    <row r="25" spans="3:20" ht="21.75" customHeight="1" x14ac:dyDescent="0.25">
      <c r="C25" s="34"/>
      <c r="D25" s="427"/>
      <c r="E25" s="427"/>
      <c r="F25" s="427"/>
      <c r="G25" s="427"/>
      <c r="H25" s="35"/>
      <c r="I25" s="35"/>
      <c r="J25" s="35"/>
      <c r="K25" s="35"/>
      <c r="L25" s="56" t="s">
        <v>63</v>
      </c>
      <c r="M25" s="60" t="s">
        <v>115</v>
      </c>
      <c r="N25" s="60"/>
      <c r="O25" s="60"/>
      <c r="P25" s="60"/>
      <c r="Q25" s="88">
        <f>Q12+Q13+Q14+Q16+Q17+Q22+Q23</f>
        <v>683027814</v>
      </c>
      <c r="R25" s="88">
        <f>R12+R13+R14+R16+R17+R22+R23+R24</f>
        <v>881988915</v>
      </c>
      <c r="S25" s="88">
        <f>S12+S13+S14+S16+S17+S22+S23+S24</f>
        <v>637238396</v>
      </c>
      <c r="T25" s="240">
        <f t="shared" si="1"/>
        <v>72.250159289133464</v>
      </c>
    </row>
    <row r="26" spans="3:20" ht="21.75" customHeight="1" x14ac:dyDescent="0.2">
      <c r="C26" s="34"/>
      <c r="D26" s="405"/>
      <c r="E26" s="405"/>
      <c r="F26" s="405"/>
      <c r="G26" s="405"/>
      <c r="H26" s="35"/>
      <c r="I26" s="35"/>
      <c r="J26" s="35"/>
      <c r="K26" s="35"/>
      <c r="L26" s="35" t="s">
        <v>107</v>
      </c>
      <c r="M26" s="413" t="s">
        <v>144</v>
      </c>
      <c r="N26" s="414"/>
      <c r="O26" s="414"/>
      <c r="P26" s="415"/>
      <c r="Q26" s="53">
        <f>Q27+Q28+Q29</f>
        <v>179451824</v>
      </c>
      <c r="R26" s="53">
        <f>R27+R28+R29</f>
        <v>171759368</v>
      </c>
      <c r="S26" s="53">
        <f>S27+S28+S29</f>
        <v>159419809</v>
      </c>
      <c r="T26" s="241">
        <f t="shared" si="1"/>
        <v>92.815786909509356</v>
      </c>
    </row>
    <row r="27" spans="3:20" ht="21.75" customHeight="1" x14ac:dyDescent="0.2">
      <c r="C27" s="34"/>
      <c r="D27" s="425"/>
      <c r="E27" s="425"/>
      <c r="F27" s="425"/>
      <c r="G27" s="425"/>
      <c r="H27" s="35"/>
      <c r="I27" s="35"/>
      <c r="J27" s="35"/>
      <c r="K27" s="35"/>
      <c r="L27" s="35"/>
      <c r="M27" s="426" t="s">
        <v>145</v>
      </c>
      <c r="N27" s="426"/>
      <c r="O27" s="426"/>
      <c r="P27" s="426"/>
      <c r="Q27" s="35">
        <f>'4'!M20</f>
        <v>167895768</v>
      </c>
      <c r="R27" s="35">
        <f>'4'!N20</f>
        <v>160203312</v>
      </c>
      <c r="S27" s="35">
        <f>'4'!O20</f>
        <v>147863753</v>
      </c>
      <c r="T27" s="238">
        <f t="shared" si="1"/>
        <v>92.297563111554155</v>
      </c>
    </row>
    <row r="28" spans="3:20" ht="21.75" customHeight="1" x14ac:dyDescent="0.2">
      <c r="C28" s="34"/>
      <c r="D28" s="425"/>
      <c r="E28" s="425"/>
      <c r="F28" s="425"/>
      <c r="G28" s="425"/>
      <c r="H28" s="35"/>
      <c r="I28" s="35"/>
      <c r="J28" s="35"/>
      <c r="K28" s="35"/>
      <c r="L28" s="35"/>
      <c r="M28" s="426" t="s">
        <v>178</v>
      </c>
      <c r="N28" s="426"/>
      <c r="O28" s="426"/>
      <c r="P28" s="426"/>
      <c r="Q28" s="35">
        <v>10789271</v>
      </c>
      <c r="R28" s="35">
        <v>10789271</v>
      </c>
      <c r="S28" s="35">
        <v>10789271</v>
      </c>
      <c r="T28" s="238">
        <f t="shared" si="1"/>
        <v>100</v>
      </c>
    </row>
    <row r="29" spans="3:20" ht="21.75" customHeight="1" x14ac:dyDescent="0.2">
      <c r="C29" s="34"/>
      <c r="D29" s="425"/>
      <c r="E29" s="425"/>
      <c r="F29" s="425"/>
      <c r="G29" s="425"/>
      <c r="H29" s="35"/>
      <c r="I29" s="35"/>
      <c r="J29" s="35"/>
      <c r="K29" s="35"/>
      <c r="L29" s="35"/>
      <c r="M29" s="426" t="s">
        <v>198</v>
      </c>
      <c r="N29" s="426"/>
      <c r="O29" s="426"/>
      <c r="P29" s="426"/>
      <c r="Q29" s="35">
        <v>766785</v>
      </c>
      <c r="R29" s="35">
        <v>766785</v>
      </c>
      <c r="S29" s="35">
        <v>766785</v>
      </c>
      <c r="T29" s="238">
        <f t="shared" si="1"/>
        <v>100</v>
      </c>
    </row>
    <row r="30" spans="3:20" ht="16.5" x14ac:dyDescent="0.25">
      <c r="C30" s="57"/>
      <c r="D30" s="89" t="s">
        <v>114</v>
      </c>
      <c r="E30" s="89"/>
      <c r="F30" s="89"/>
      <c r="G30" s="89"/>
      <c r="H30" s="58">
        <f>H19+H20</f>
        <v>862479638</v>
      </c>
      <c r="I30" s="58">
        <f>I19+I20</f>
        <v>1053748283</v>
      </c>
      <c r="J30" s="58">
        <f>J19+J20</f>
        <v>1126898230</v>
      </c>
      <c r="K30" s="58">
        <f t="shared" ref="K30" si="2">J30/I30*100</f>
        <v>106.94188054017451</v>
      </c>
      <c r="L30" s="59"/>
      <c r="M30" s="89" t="s">
        <v>116</v>
      </c>
      <c r="N30" s="89"/>
      <c r="O30" s="89"/>
      <c r="P30" s="89"/>
      <c r="Q30" s="89">
        <f>Q25+Q26</f>
        <v>862479638</v>
      </c>
      <c r="R30" s="89">
        <f>R25+R26</f>
        <v>1053748283</v>
      </c>
      <c r="S30" s="89">
        <f>S25+S26</f>
        <v>796658205</v>
      </c>
      <c r="T30" s="162">
        <f t="shared" si="1"/>
        <v>75.602325323077181</v>
      </c>
    </row>
    <row r="31" spans="3:20" ht="16.5" x14ac:dyDescent="0.2">
      <c r="C31" s="391" t="s">
        <v>163</v>
      </c>
      <c r="D31" s="392"/>
      <c r="E31" s="392"/>
      <c r="F31" s="392"/>
      <c r="G31" s="392"/>
      <c r="H31" s="392"/>
      <c r="I31" s="392"/>
      <c r="J31" s="392"/>
      <c r="K31" s="392"/>
      <c r="L31" s="392"/>
      <c r="M31" s="392"/>
      <c r="N31" s="392"/>
      <c r="O31" s="392"/>
      <c r="P31" s="392"/>
      <c r="Q31" s="393"/>
      <c r="R31" s="388">
        <v>9</v>
      </c>
      <c r="S31" s="389"/>
      <c r="T31" s="390"/>
    </row>
    <row r="32" spans="3:20" ht="16.5" x14ac:dyDescent="0.2">
      <c r="C32" s="391" t="s">
        <v>147</v>
      </c>
      <c r="D32" s="392"/>
      <c r="E32" s="392"/>
      <c r="F32" s="392"/>
      <c r="G32" s="392"/>
      <c r="H32" s="392"/>
      <c r="I32" s="392"/>
      <c r="J32" s="392"/>
      <c r="K32" s="392"/>
      <c r="L32" s="392"/>
      <c r="M32" s="392"/>
      <c r="N32" s="392"/>
      <c r="O32" s="392"/>
      <c r="P32" s="392"/>
      <c r="Q32" s="393"/>
      <c r="R32" s="388">
        <v>2</v>
      </c>
      <c r="S32" s="389"/>
      <c r="T32" s="390"/>
    </row>
    <row r="33" spans="3:20" ht="16.5" x14ac:dyDescent="0.2">
      <c r="C33" s="391" t="s">
        <v>119</v>
      </c>
      <c r="D33" s="392"/>
      <c r="E33" s="392"/>
      <c r="F33" s="392"/>
      <c r="G33" s="392"/>
      <c r="H33" s="392"/>
      <c r="I33" s="392"/>
      <c r="J33" s="392"/>
      <c r="K33" s="392"/>
      <c r="L33" s="392"/>
      <c r="M33" s="392"/>
      <c r="N33" s="392"/>
      <c r="O33" s="392"/>
      <c r="P33" s="392"/>
      <c r="Q33" s="393"/>
      <c r="R33" s="388">
        <v>11</v>
      </c>
      <c r="S33" s="389"/>
      <c r="T33" s="390"/>
    </row>
    <row r="34" spans="3:20" ht="17.25" thickBot="1" x14ac:dyDescent="0.25">
      <c r="C34" s="419" t="s">
        <v>213</v>
      </c>
      <c r="D34" s="420"/>
      <c r="E34" s="420"/>
      <c r="F34" s="420"/>
      <c r="G34" s="420"/>
      <c r="H34" s="420"/>
      <c r="I34" s="420"/>
      <c r="J34" s="420"/>
      <c r="K34" s="420"/>
      <c r="L34" s="420"/>
      <c r="M34" s="420"/>
      <c r="N34" s="420"/>
      <c r="O34" s="420"/>
      <c r="P34" s="420"/>
      <c r="Q34" s="421"/>
      <c r="R34" s="416">
        <v>3</v>
      </c>
      <c r="S34" s="417"/>
      <c r="T34" s="418"/>
    </row>
    <row r="35" spans="3:20" ht="13.5" thickTop="1" x14ac:dyDescent="0.2"/>
  </sheetData>
  <mergeCells count="54">
    <mergeCell ref="C3:Q3"/>
    <mergeCell ref="M13:P13"/>
    <mergeCell ref="M14:P14"/>
    <mergeCell ref="M16:P16"/>
    <mergeCell ref="M11:P11"/>
    <mergeCell ref="M9:P10"/>
    <mergeCell ref="C4:Q4"/>
    <mergeCell ref="C9:C10"/>
    <mergeCell ref="P8:R8"/>
    <mergeCell ref="R9:R10"/>
    <mergeCell ref="M12:P12"/>
    <mergeCell ref="D15:G15"/>
    <mergeCell ref="R34:T34"/>
    <mergeCell ref="C34:Q34"/>
    <mergeCell ref="D23:G23"/>
    <mergeCell ref="D29:G29"/>
    <mergeCell ref="M20:P20"/>
    <mergeCell ref="M27:P27"/>
    <mergeCell ref="M28:P28"/>
    <mergeCell ref="C31:Q31"/>
    <mergeCell ref="D28:G28"/>
    <mergeCell ref="M29:P29"/>
    <mergeCell ref="D25:G25"/>
    <mergeCell ref="D27:G27"/>
    <mergeCell ref="M21:P21"/>
    <mergeCell ref="D22:G22"/>
    <mergeCell ref="D24:G24"/>
    <mergeCell ref="D26:G26"/>
    <mergeCell ref="M18:P18"/>
    <mergeCell ref="M19:P19"/>
    <mergeCell ref="M26:P26"/>
    <mergeCell ref="M17:P17"/>
    <mergeCell ref="Q9:Q10"/>
    <mergeCell ref="C32:Q32"/>
    <mergeCell ref="C33:Q33"/>
    <mergeCell ref="H9:H10"/>
    <mergeCell ref="D9:G10"/>
    <mergeCell ref="L9:L10"/>
    <mergeCell ref="D11:G11"/>
    <mergeCell ref="K9:K10"/>
    <mergeCell ref="I9:I10"/>
    <mergeCell ref="J9:J10"/>
    <mergeCell ref="D14:G14"/>
    <mergeCell ref="D21:G21"/>
    <mergeCell ref="D20:G20"/>
    <mergeCell ref="D12:G12"/>
    <mergeCell ref="D13:G13"/>
    <mergeCell ref="M15:P15"/>
    <mergeCell ref="M22:P22"/>
    <mergeCell ref="S9:S10"/>
    <mergeCell ref="T9:T10"/>
    <mergeCell ref="R31:T31"/>
    <mergeCell ref="R32:T32"/>
    <mergeCell ref="R33:T33"/>
  </mergeCells>
  <phoneticPr fontId="25" type="noConversion"/>
  <pageMargins left="0.75" right="0.75" top="1" bottom="1" header="0.5" footer="0.5"/>
  <pageSetup paperSize="9" scale="5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5009B-A463-479F-A28D-B72792E7ACC2}">
  <sheetPr>
    <pageSetUpPr fitToPage="1"/>
  </sheetPr>
  <dimension ref="B1:Q69"/>
  <sheetViews>
    <sheetView tabSelected="1" workbookViewId="0">
      <selection activeCell="H56" sqref="H56"/>
    </sheetView>
  </sheetViews>
  <sheetFormatPr defaultRowHeight="12.75" x14ac:dyDescent="0.2"/>
  <cols>
    <col min="2" max="2" width="4.140625" customWidth="1"/>
    <col min="5" max="5" width="24" customWidth="1"/>
    <col min="6" max="6" width="14.28515625" customWidth="1"/>
    <col min="7" max="8" width="16.140625" customWidth="1"/>
    <col min="9" max="9" width="11.42578125" customWidth="1"/>
    <col min="10" max="10" width="10" bestFit="1" customWidth="1"/>
  </cols>
  <sheetData>
    <row r="1" spans="2:17" ht="16.5" x14ac:dyDescent="0.25">
      <c r="B1" s="318" t="s">
        <v>639</v>
      </c>
      <c r="C1" s="318"/>
      <c r="D1" s="318"/>
      <c r="E1" s="318"/>
      <c r="F1" s="318"/>
      <c r="G1" s="318"/>
      <c r="H1" s="318"/>
      <c r="I1" s="318"/>
      <c r="J1" s="277"/>
      <c r="K1" s="277"/>
      <c r="L1" s="277"/>
      <c r="M1" s="277"/>
      <c r="N1" s="277"/>
      <c r="O1" s="277"/>
      <c r="P1" s="277"/>
      <c r="Q1" s="277"/>
    </row>
    <row r="2" spans="2:17" ht="16.5" customHeight="1" x14ac:dyDescent="0.2">
      <c r="B2" s="445" t="s">
        <v>578</v>
      </c>
      <c r="C2" s="445"/>
      <c r="D2" s="445"/>
      <c r="E2" s="445"/>
      <c r="F2" s="445"/>
      <c r="G2" s="445"/>
      <c r="H2" s="445"/>
      <c r="I2" s="445"/>
    </row>
    <row r="3" spans="2:17" ht="34.5" customHeight="1" x14ac:dyDescent="0.2">
      <c r="B3" s="459" t="s">
        <v>579</v>
      </c>
      <c r="C3" s="459"/>
      <c r="D3" s="459"/>
      <c r="E3" s="459"/>
      <c r="F3" s="459"/>
      <c r="G3" s="459"/>
      <c r="H3" s="459"/>
      <c r="I3" s="459"/>
    </row>
    <row r="4" spans="2:17" ht="15" customHeight="1" thickBot="1" x14ac:dyDescent="0.25">
      <c r="B4" s="36"/>
      <c r="C4" s="36"/>
      <c r="D4" s="36"/>
      <c r="E4" s="36"/>
      <c r="F4" s="460" t="s">
        <v>164</v>
      </c>
      <c r="G4" s="460"/>
      <c r="H4" s="460"/>
      <c r="I4" s="460"/>
    </row>
    <row r="5" spans="2:17" ht="12" customHeight="1" thickTop="1" x14ac:dyDescent="0.2">
      <c r="B5" s="461" t="s">
        <v>580</v>
      </c>
      <c r="C5" s="463" t="s">
        <v>581</v>
      </c>
      <c r="D5" s="463"/>
      <c r="E5" s="463"/>
      <c r="F5" s="465" t="s">
        <v>202</v>
      </c>
      <c r="G5" s="467" t="s">
        <v>239</v>
      </c>
      <c r="H5" s="467" t="s">
        <v>244</v>
      </c>
      <c r="I5" s="472" t="s">
        <v>233</v>
      </c>
    </row>
    <row r="6" spans="2:17" ht="12" customHeight="1" x14ac:dyDescent="0.2">
      <c r="B6" s="462"/>
      <c r="C6" s="464"/>
      <c r="D6" s="464"/>
      <c r="E6" s="464"/>
      <c r="F6" s="466"/>
      <c r="G6" s="468"/>
      <c r="H6" s="470"/>
      <c r="I6" s="473"/>
    </row>
    <row r="7" spans="2:17" ht="12" customHeight="1" x14ac:dyDescent="0.2">
      <c r="B7" s="462"/>
      <c r="C7" s="464"/>
      <c r="D7" s="464"/>
      <c r="E7" s="464"/>
      <c r="F7" s="466"/>
      <c r="G7" s="468"/>
      <c r="H7" s="470"/>
      <c r="I7" s="473"/>
    </row>
    <row r="8" spans="2:17" ht="18" customHeight="1" x14ac:dyDescent="0.2">
      <c r="B8" s="462"/>
      <c r="C8" s="464"/>
      <c r="D8" s="464"/>
      <c r="E8" s="464"/>
      <c r="F8" s="466"/>
      <c r="G8" s="469"/>
      <c r="H8" s="471"/>
      <c r="I8" s="474"/>
    </row>
    <row r="9" spans="2:17" ht="5.25" customHeight="1" x14ac:dyDescent="0.2">
      <c r="B9" s="456"/>
      <c r="C9" s="457"/>
      <c r="D9" s="457"/>
      <c r="E9" s="457"/>
      <c r="F9" s="457"/>
      <c r="G9" s="278"/>
      <c r="H9" s="279"/>
      <c r="I9" s="280"/>
    </row>
    <row r="10" spans="2:17" ht="24.95" customHeight="1" x14ac:dyDescent="0.2">
      <c r="B10" s="281" t="s">
        <v>63</v>
      </c>
      <c r="C10" s="458" t="s">
        <v>582</v>
      </c>
      <c r="D10" s="458"/>
      <c r="E10" s="458"/>
      <c r="F10" s="282">
        <f>F11+F18+F22+F29</f>
        <v>294442674</v>
      </c>
      <c r="G10" s="282">
        <f>G11+G18+G22+G29</f>
        <v>331416333</v>
      </c>
      <c r="H10" s="282">
        <f>H11+H18+H22+H29</f>
        <v>225853578</v>
      </c>
      <c r="I10" s="283">
        <f>H10/G10*100</f>
        <v>68.147992573437833</v>
      </c>
    </row>
    <row r="11" spans="2:17" ht="20.100000000000001" customHeight="1" x14ac:dyDescent="0.2">
      <c r="B11" s="284" t="s">
        <v>2</v>
      </c>
      <c r="C11" s="454" t="s">
        <v>583</v>
      </c>
      <c r="D11" s="454"/>
      <c r="E11" s="454"/>
      <c r="F11" s="285">
        <f>SUM(F12:F13)</f>
        <v>10922000</v>
      </c>
      <c r="G11" s="285">
        <f>SUM(G12:G17)</f>
        <v>11008760</v>
      </c>
      <c r="H11" s="285">
        <f>SUM(H12:H17)</f>
        <v>3094136</v>
      </c>
      <c r="I11" s="286">
        <f>H11/G11*100</f>
        <v>28.106126393889959</v>
      </c>
    </row>
    <row r="12" spans="2:17" ht="15" customHeight="1" x14ac:dyDescent="0.2">
      <c r="B12" s="284"/>
      <c r="C12" s="432" t="s">
        <v>584</v>
      </c>
      <c r="D12" s="432"/>
      <c r="E12" s="432"/>
      <c r="F12" s="287">
        <v>8509000</v>
      </c>
      <c r="G12" s="287">
        <v>8509000</v>
      </c>
      <c r="H12" s="288">
        <v>1143000</v>
      </c>
      <c r="I12" s="289">
        <f t="shared" ref="I12:I61" si="0">H12/G12*100</f>
        <v>13.432835820895523</v>
      </c>
    </row>
    <row r="13" spans="2:17" ht="15" customHeight="1" x14ac:dyDescent="0.2">
      <c r="B13" s="284"/>
      <c r="C13" s="432" t="s">
        <v>585</v>
      </c>
      <c r="D13" s="432"/>
      <c r="E13" s="432"/>
      <c r="F13" s="287">
        <v>2413000</v>
      </c>
      <c r="G13" s="287">
        <v>2413000</v>
      </c>
      <c r="H13" s="288">
        <v>1778000</v>
      </c>
      <c r="I13" s="289">
        <f t="shared" si="0"/>
        <v>73.68421052631578</v>
      </c>
      <c r="J13" s="290"/>
    </row>
    <row r="14" spans="2:17" ht="15" customHeight="1" x14ac:dyDescent="0.2">
      <c r="B14" s="284"/>
      <c r="C14" s="432" t="s">
        <v>586</v>
      </c>
      <c r="D14" s="432"/>
      <c r="E14" s="432"/>
      <c r="F14" s="287">
        <v>0</v>
      </c>
      <c r="G14" s="287">
        <v>86760</v>
      </c>
      <c r="H14" s="288">
        <v>0</v>
      </c>
      <c r="I14" s="289">
        <f t="shared" si="0"/>
        <v>0</v>
      </c>
    </row>
    <row r="15" spans="2:17" ht="15" customHeight="1" x14ac:dyDescent="0.2">
      <c r="B15" s="284"/>
      <c r="C15" s="433" t="s">
        <v>625</v>
      </c>
      <c r="D15" s="434"/>
      <c r="E15" s="435"/>
      <c r="F15" s="287">
        <v>0</v>
      </c>
      <c r="G15" s="287">
        <v>0</v>
      </c>
      <c r="H15" s="288">
        <v>85540</v>
      </c>
      <c r="I15" s="289">
        <v>0</v>
      </c>
    </row>
    <row r="16" spans="2:17" ht="15" customHeight="1" x14ac:dyDescent="0.2">
      <c r="B16" s="284"/>
      <c r="C16" s="433" t="s">
        <v>626</v>
      </c>
      <c r="D16" s="434"/>
      <c r="E16" s="435"/>
      <c r="F16" s="287">
        <v>0</v>
      </c>
      <c r="G16" s="287">
        <v>0</v>
      </c>
      <c r="H16" s="288">
        <v>14190</v>
      </c>
      <c r="I16" s="289">
        <v>0</v>
      </c>
    </row>
    <row r="17" spans="2:9" ht="15" customHeight="1" x14ac:dyDescent="0.2">
      <c r="B17" s="284"/>
      <c r="C17" s="433" t="s">
        <v>627</v>
      </c>
      <c r="D17" s="434"/>
      <c r="E17" s="435"/>
      <c r="F17" s="287">
        <v>0</v>
      </c>
      <c r="G17" s="287">
        <v>0</v>
      </c>
      <c r="H17" s="288">
        <v>73406</v>
      </c>
      <c r="I17" s="289">
        <v>0</v>
      </c>
    </row>
    <row r="18" spans="2:9" ht="20.100000000000001" customHeight="1" x14ac:dyDescent="0.2">
      <c r="B18" s="284" t="s">
        <v>3</v>
      </c>
      <c r="C18" s="454" t="s">
        <v>587</v>
      </c>
      <c r="D18" s="454"/>
      <c r="E18" s="454"/>
      <c r="F18" s="285">
        <f>SUM(F19:F20)</f>
        <v>277830674</v>
      </c>
      <c r="G18" s="285">
        <f>SUM(G19:G20)</f>
        <v>241222674</v>
      </c>
      <c r="H18" s="285">
        <f>SUM(H19:H21)</f>
        <v>196932891</v>
      </c>
      <c r="I18" s="286">
        <f t="shared" si="0"/>
        <v>81.639461056633507</v>
      </c>
    </row>
    <row r="19" spans="2:9" ht="15" customHeight="1" x14ac:dyDescent="0.2">
      <c r="B19" s="284"/>
      <c r="C19" s="433" t="s">
        <v>588</v>
      </c>
      <c r="D19" s="434"/>
      <c r="E19" s="435"/>
      <c r="F19" s="291">
        <v>15000000</v>
      </c>
      <c r="G19" s="291">
        <v>15000000</v>
      </c>
      <c r="H19" s="292">
        <v>14759823</v>
      </c>
      <c r="I19" s="293">
        <f t="shared" si="0"/>
        <v>98.398820000000001</v>
      </c>
    </row>
    <row r="20" spans="2:9" ht="15" customHeight="1" x14ac:dyDescent="0.2">
      <c r="B20" s="284"/>
      <c r="C20" s="432" t="s">
        <v>589</v>
      </c>
      <c r="D20" s="432"/>
      <c r="E20" s="432"/>
      <c r="F20" s="287">
        <v>262830674</v>
      </c>
      <c r="G20" s="287">
        <v>226222674</v>
      </c>
      <c r="H20" s="288">
        <v>181376989</v>
      </c>
      <c r="I20" s="289">
        <f t="shared" si="0"/>
        <v>80.176308498590203</v>
      </c>
    </row>
    <row r="21" spans="2:9" ht="15" customHeight="1" x14ac:dyDescent="0.2">
      <c r="B21" s="284"/>
      <c r="C21" s="433" t="s">
        <v>590</v>
      </c>
      <c r="D21" s="434"/>
      <c r="E21" s="435"/>
      <c r="F21" s="287">
        <v>0</v>
      </c>
      <c r="G21" s="287">
        <v>0</v>
      </c>
      <c r="H21" s="288">
        <v>796079</v>
      </c>
      <c r="I21" s="289">
        <v>0</v>
      </c>
    </row>
    <row r="22" spans="2:9" ht="15" customHeight="1" x14ac:dyDescent="0.25">
      <c r="B22" s="284" t="s">
        <v>4</v>
      </c>
      <c r="C22" s="454" t="s">
        <v>591</v>
      </c>
      <c r="D22" s="454"/>
      <c r="E22" s="454"/>
      <c r="F22" s="294">
        <v>0</v>
      </c>
      <c r="G22" s="294">
        <f>SUM(G23:G24)</f>
        <v>1139693</v>
      </c>
      <c r="H22" s="295">
        <v>1482311</v>
      </c>
      <c r="I22" s="296">
        <f t="shared" si="0"/>
        <v>130.06230625264874</v>
      </c>
    </row>
    <row r="23" spans="2:9" ht="15" customHeight="1" x14ac:dyDescent="0.2">
      <c r="B23" s="284"/>
      <c r="C23" s="447" t="s">
        <v>592</v>
      </c>
      <c r="D23" s="448"/>
      <c r="E23" s="449"/>
      <c r="F23" s="291">
        <v>0</v>
      </c>
      <c r="G23" s="291">
        <v>178803</v>
      </c>
      <c r="H23" s="292">
        <v>114948</v>
      </c>
      <c r="I23" s="293">
        <f t="shared" si="0"/>
        <v>64.287511954497418</v>
      </c>
    </row>
    <row r="24" spans="2:9" ht="15" customHeight="1" x14ac:dyDescent="0.2">
      <c r="B24" s="284"/>
      <c r="C24" s="455" t="s">
        <v>593</v>
      </c>
      <c r="D24" s="455"/>
      <c r="E24" s="455"/>
      <c r="F24" s="287">
        <v>0</v>
      </c>
      <c r="G24" s="287">
        <v>960890</v>
      </c>
      <c r="H24" s="288">
        <v>1103021</v>
      </c>
      <c r="I24" s="289">
        <f t="shared" si="0"/>
        <v>114.79159945467224</v>
      </c>
    </row>
    <row r="25" spans="2:9" ht="15" customHeight="1" x14ac:dyDescent="0.2">
      <c r="B25" s="284"/>
      <c r="C25" s="447" t="s">
        <v>605</v>
      </c>
      <c r="D25" s="448"/>
      <c r="E25" s="449"/>
      <c r="F25" s="287">
        <v>0</v>
      </c>
      <c r="G25" s="287">
        <v>0</v>
      </c>
      <c r="H25" s="288">
        <v>97179</v>
      </c>
      <c r="I25" s="289">
        <v>0</v>
      </c>
    </row>
    <row r="26" spans="2:9" ht="15" customHeight="1" x14ac:dyDescent="0.2">
      <c r="B26" s="284"/>
      <c r="C26" s="447" t="s">
        <v>628</v>
      </c>
      <c r="D26" s="448"/>
      <c r="E26" s="449"/>
      <c r="F26" s="287">
        <v>0</v>
      </c>
      <c r="G26" s="287">
        <v>0</v>
      </c>
      <c r="H26" s="288">
        <v>31800</v>
      </c>
      <c r="I26" s="289">
        <v>0</v>
      </c>
    </row>
    <row r="27" spans="2:9" ht="15" customHeight="1" x14ac:dyDescent="0.2">
      <c r="B27" s="284"/>
      <c r="C27" s="447" t="s">
        <v>629</v>
      </c>
      <c r="D27" s="448"/>
      <c r="E27" s="449"/>
      <c r="F27" s="287">
        <v>0</v>
      </c>
      <c r="G27" s="287">
        <v>0</v>
      </c>
      <c r="H27" s="288">
        <v>46600</v>
      </c>
      <c r="I27" s="289">
        <v>0</v>
      </c>
    </row>
    <row r="28" spans="2:9" ht="15" customHeight="1" x14ac:dyDescent="0.2">
      <c r="B28" s="284"/>
      <c r="C28" s="447" t="s">
        <v>630</v>
      </c>
      <c r="D28" s="448"/>
      <c r="E28" s="449"/>
      <c r="F28" s="287">
        <v>0</v>
      </c>
      <c r="G28" s="287">
        <v>0</v>
      </c>
      <c r="H28" s="288">
        <v>88763</v>
      </c>
      <c r="I28" s="289">
        <v>0</v>
      </c>
    </row>
    <row r="29" spans="2:9" s="45" customFormat="1" ht="15" customHeight="1" x14ac:dyDescent="0.2">
      <c r="B29" s="284" t="s">
        <v>1</v>
      </c>
      <c r="C29" s="454" t="s">
        <v>594</v>
      </c>
      <c r="D29" s="454"/>
      <c r="E29" s="454"/>
      <c r="F29" s="285">
        <f>F30+F42+F43+F44+F45+F46+F33</f>
        <v>5690000</v>
      </c>
      <c r="G29" s="285">
        <f>SUM(G30:G46)</f>
        <v>78045206</v>
      </c>
      <c r="H29" s="285">
        <f>SUM(H30:H46)</f>
        <v>24344240</v>
      </c>
      <c r="I29" s="286">
        <f t="shared" si="0"/>
        <v>31.192486057375518</v>
      </c>
    </row>
    <row r="30" spans="2:9" s="45" customFormat="1" ht="15" customHeight="1" x14ac:dyDescent="0.2">
      <c r="B30" s="297"/>
      <c r="C30" s="446" t="s">
        <v>595</v>
      </c>
      <c r="D30" s="446"/>
      <c r="E30" s="446"/>
      <c r="F30" s="298">
        <v>2000000</v>
      </c>
      <c r="G30" s="298">
        <v>10319300</v>
      </c>
      <c r="H30" s="299">
        <v>10496550</v>
      </c>
      <c r="I30" s="300">
        <f t="shared" si="0"/>
        <v>101.71765526731464</v>
      </c>
    </row>
    <row r="31" spans="2:9" s="45" customFormat="1" ht="15" customHeight="1" x14ac:dyDescent="0.2">
      <c r="B31" s="297"/>
      <c r="C31" s="446" t="s">
        <v>596</v>
      </c>
      <c r="D31" s="446"/>
      <c r="E31" s="446"/>
      <c r="F31" s="298">
        <v>0</v>
      </c>
      <c r="G31" s="298">
        <v>2236750</v>
      </c>
      <c r="H31" s="299">
        <v>1936750</v>
      </c>
      <c r="I31" s="300">
        <f t="shared" si="0"/>
        <v>86.587683022242089</v>
      </c>
    </row>
    <row r="32" spans="2:9" s="45" customFormat="1" ht="15" customHeight="1" x14ac:dyDescent="0.2">
      <c r="B32" s="297"/>
      <c r="C32" s="446" t="s">
        <v>597</v>
      </c>
      <c r="D32" s="446"/>
      <c r="E32" s="446"/>
      <c r="F32" s="298">
        <v>0</v>
      </c>
      <c r="G32" s="298">
        <v>4154156</v>
      </c>
      <c r="H32" s="299">
        <v>4154155</v>
      </c>
      <c r="I32" s="300">
        <f t="shared" si="0"/>
        <v>99.999975927721536</v>
      </c>
    </row>
    <row r="33" spans="2:9" s="45" customFormat="1" ht="15" customHeight="1" x14ac:dyDescent="0.2">
      <c r="B33" s="297"/>
      <c r="C33" s="432" t="s">
        <v>616</v>
      </c>
      <c r="D33" s="432"/>
      <c r="E33" s="432"/>
      <c r="F33" s="287">
        <v>0</v>
      </c>
      <c r="G33" s="287">
        <v>500000</v>
      </c>
      <c r="H33" s="288">
        <v>0</v>
      </c>
      <c r="I33" s="289">
        <f t="shared" si="0"/>
        <v>0</v>
      </c>
    </row>
    <row r="34" spans="2:9" s="45" customFormat="1" ht="15" customHeight="1" x14ac:dyDescent="0.2">
      <c r="B34" s="297"/>
      <c r="C34" s="432" t="s">
        <v>598</v>
      </c>
      <c r="D34" s="432"/>
      <c r="E34" s="432"/>
      <c r="F34" s="287">
        <v>0</v>
      </c>
      <c r="G34" s="287">
        <v>50000000</v>
      </c>
      <c r="H34" s="288">
        <v>0</v>
      </c>
      <c r="I34" s="289">
        <f t="shared" si="0"/>
        <v>0</v>
      </c>
    </row>
    <row r="35" spans="2:9" s="45" customFormat="1" ht="15" customHeight="1" x14ac:dyDescent="0.2">
      <c r="B35" s="297"/>
      <c r="C35" s="432" t="s">
        <v>599</v>
      </c>
      <c r="D35" s="432"/>
      <c r="E35" s="432"/>
      <c r="F35" s="287">
        <v>0</v>
      </c>
      <c r="G35" s="287">
        <v>7352000</v>
      </c>
      <c r="H35" s="288">
        <v>0</v>
      </c>
      <c r="I35" s="289">
        <f t="shared" si="0"/>
        <v>0</v>
      </c>
    </row>
    <row r="36" spans="2:9" s="45" customFormat="1" ht="15" customHeight="1" x14ac:dyDescent="0.2">
      <c r="B36" s="297"/>
      <c r="C36" s="432" t="s">
        <v>644</v>
      </c>
      <c r="D36" s="432"/>
      <c r="E36" s="432"/>
      <c r="F36" s="287">
        <v>0</v>
      </c>
      <c r="G36" s="287">
        <v>0</v>
      </c>
      <c r="H36" s="288">
        <v>2576322</v>
      </c>
      <c r="I36" s="289">
        <v>0</v>
      </c>
    </row>
    <row r="37" spans="2:9" s="45" customFormat="1" ht="15" customHeight="1" x14ac:dyDescent="0.2">
      <c r="B37" s="297"/>
      <c r="C37" s="432" t="s">
        <v>600</v>
      </c>
      <c r="D37" s="432"/>
      <c r="E37" s="432"/>
      <c r="F37" s="287">
        <v>0</v>
      </c>
      <c r="G37" s="287">
        <v>0</v>
      </c>
      <c r="H37" s="288">
        <v>441293</v>
      </c>
      <c r="I37" s="289">
        <v>0</v>
      </c>
    </row>
    <row r="38" spans="2:9" s="45" customFormat="1" ht="15" customHeight="1" x14ac:dyDescent="0.2">
      <c r="B38" s="297"/>
      <c r="C38" s="432" t="s">
        <v>601</v>
      </c>
      <c r="D38" s="432"/>
      <c r="E38" s="432"/>
      <c r="F38" s="287">
        <v>0</v>
      </c>
      <c r="G38" s="287">
        <v>0</v>
      </c>
      <c r="H38" s="288">
        <v>393416</v>
      </c>
      <c r="I38" s="289"/>
    </row>
    <row r="39" spans="2:9" s="45" customFormat="1" ht="15" customHeight="1" x14ac:dyDescent="0.2">
      <c r="B39" s="297"/>
      <c r="C39" s="432" t="s">
        <v>604</v>
      </c>
      <c r="D39" s="432"/>
      <c r="E39" s="432"/>
      <c r="F39" s="287">
        <v>0</v>
      </c>
      <c r="G39" s="287">
        <v>0</v>
      </c>
      <c r="H39" s="288">
        <v>750390</v>
      </c>
      <c r="I39" s="289"/>
    </row>
    <row r="40" spans="2:9" s="45" customFormat="1" ht="15" customHeight="1" x14ac:dyDescent="0.2">
      <c r="B40" s="297"/>
      <c r="C40" s="432" t="s">
        <v>602</v>
      </c>
      <c r="D40" s="432"/>
      <c r="E40" s="432"/>
      <c r="F40" s="287">
        <v>0</v>
      </c>
      <c r="G40" s="287">
        <v>0</v>
      </c>
      <c r="H40" s="288">
        <v>150000</v>
      </c>
      <c r="I40" s="289"/>
    </row>
    <row r="41" spans="2:9" s="45" customFormat="1" ht="15" customHeight="1" x14ac:dyDescent="0.2">
      <c r="B41" s="297"/>
      <c r="C41" s="432" t="s">
        <v>603</v>
      </c>
      <c r="D41" s="432"/>
      <c r="E41" s="432"/>
      <c r="F41" s="287">
        <v>0</v>
      </c>
      <c r="G41" s="287">
        <v>0</v>
      </c>
      <c r="H41" s="288">
        <v>169626</v>
      </c>
      <c r="I41" s="289"/>
    </row>
    <row r="42" spans="2:9" s="45" customFormat="1" ht="15" customHeight="1" x14ac:dyDescent="0.2">
      <c r="B42" s="297"/>
      <c r="C42" s="446" t="s">
        <v>605</v>
      </c>
      <c r="D42" s="446"/>
      <c r="E42" s="446"/>
      <c r="F42" s="298">
        <v>500000</v>
      </c>
      <c r="G42" s="298">
        <v>500000</v>
      </c>
      <c r="H42" s="299">
        <v>443931</v>
      </c>
      <c r="I42" s="300">
        <f t="shared" si="0"/>
        <v>88.786200000000008</v>
      </c>
    </row>
    <row r="43" spans="2:9" ht="23.25" customHeight="1" x14ac:dyDescent="0.2">
      <c r="B43" s="284"/>
      <c r="C43" s="433" t="s">
        <v>606</v>
      </c>
      <c r="D43" s="434"/>
      <c r="E43" s="435"/>
      <c r="F43" s="298">
        <v>1478000</v>
      </c>
      <c r="G43" s="298">
        <v>1478000</v>
      </c>
      <c r="H43" s="299">
        <v>1438218</v>
      </c>
      <c r="I43" s="300">
        <f t="shared" si="0"/>
        <v>97.308389715832206</v>
      </c>
    </row>
    <row r="44" spans="2:9" ht="23.25" customHeight="1" x14ac:dyDescent="0.2">
      <c r="B44" s="284"/>
      <c r="C44" s="433" t="s">
        <v>607</v>
      </c>
      <c r="D44" s="434"/>
      <c r="E44" s="435"/>
      <c r="F44" s="291">
        <v>200000</v>
      </c>
      <c r="G44" s="291">
        <v>200000</v>
      </c>
      <c r="H44" s="292">
        <v>229799</v>
      </c>
      <c r="I44" s="293">
        <f t="shared" si="0"/>
        <v>114.8995</v>
      </c>
    </row>
    <row r="45" spans="2:9" ht="15" customHeight="1" x14ac:dyDescent="0.2">
      <c r="B45" s="284"/>
      <c r="C45" s="446" t="s">
        <v>608</v>
      </c>
      <c r="D45" s="446"/>
      <c r="E45" s="446"/>
      <c r="F45" s="298">
        <v>200000</v>
      </c>
      <c r="G45" s="298">
        <v>200000</v>
      </c>
      <c r="H45" s="299">
        <v>0</v>
      </c>
      <c r="I45" s="300">
        <f t="shared" si="0"/>
        <v>0</v>
      </c>
    </row>
    <row r="46" spans="2:9" ht="15" customHeight="1" x14ac:dyDescent="0.2">
      <c r="B46" s="284"/>
      <c r="C46" s="446" t="s">
        <v>609</v>
      </c>
      <c r="D46" s="446"/>
      <c r="E46" s="446"/>
      <c r="F46" s="291">
        <f>F48+F47</f>
        <v>1312000</v>
      </c>
      <c r="G46" s="291">
        <f>G48+G47</f>
        <v>1105000</v>
      </c>
      <c r="H46" s="291">
        <v>1163790</v>
      </c>
      <c r="I46" s="293">
        <f t="shared" si="0"/>
        <v>105.32036199095023</v>
      </c>
    </row>
    <row r="47" spans="2:9" ht="15" customHeight="1" x14ac:dyDescent="0.2">
      <c r="B47" s="284"/>
      <c r="C47" s="450" t="s">
        <v>610</v>
      </c>
      <c r="D47" s="450"/>
      <c r="E47" s="450"/>
      <c r="F47" s="301">
        <v>700000</v>
      </c>
      <c r="G47" s="301">
        <v>400000</v>
      </c>
      <c r="H47" s="302">
        <v>545140</v>
      </c>
      <c r="I47" s="303">
        <f t="shared" si="0"/>
        <v>136.285</v>
      </c>
    </row>
    <row r="48" spans="2:9" ht="15" customHeight="1" x14ac:dyDescent="0.2">
      <c r="B48" s="284"/>
      <c r="C48" s="450" t="s">
        <v>611</v>
      </c>
      <c r="D48" s="450"/>
      <c r="E48" s="450"/>
      <c r="F48" s="301">
        <v>612000</v>
      </c>
      <c r="G48" s="301">
        <v>705000</v>
      </c>
      <c r="H48" s="302">
        <v>618650</v>
      </c>
      <c r="I48" s="303">
        <f t="shared" si="0"/>
        <v>87.751773049645394</v>
      </c>
    </row>
    <row r="49" spans="2:9" ht="24.95" customHeight="1" x14ac:dyDescent="0.2">
      <c r="B49" s="304" t="s">
        <v>84</v>
      </c>
      <c r="C49" s="451" t="s">
        <v>612</v>
      </c>
      <c r="D49" s="452"/>
      <c r="E49" s="453"/>
      <c r="F49" s="305">
        <f>F50+F59+F60</f>
        <v>40288999</v>
      </c>
      <c r="G49" s="305">
        <f>G50+G59+G60</f>
        <v>65663484</v>
      </c>
      <c r="H49" s="306">
        <f>H50+H59+H60</f>
        <v>61790649</v>
      </c>
      <c r="I49" s="307">
        <f t="shared" si="0"/>
        <v>94.101995867292089</v>
      </c>
    </row>
    <row r="50" spans="2:9" ht="20.100000000000001" customHeight="1" x14ac:dyDescent="0.2">
      <c r="B50" s="284" t="s">
        <v>2</v>
      </c>
      <c r="C50" s="454" t="s">
        <v>613</v>
      </c>
      <c r="D50" s="454"/>
      <c r="E50" s="454"/>
      <c r="F50" s="308">
        <f>F51+F52+F54+F57+F53</f>
        <v>40288999</v>
      </c>
      <c r="G50" s="308">
        <f>G51+G52+G54+G57+G53+G55+G56</f>
        <v>65663484</v>
      </c>
      <c r="H50" s="309">
        <f>H51+H52+H54+H57+H53+H55+H56+H58</f>
        <v>61790649</v>
      </c>
      <c r="I50" s="310">
        <f t="shared" si="0"/>
        <v>94.101995867292089</v>
      </c>
    </row>
    <row r="51" spans="2:9" ht="28.5" customHeight="1" x14ac:dyDescent="0.2">
      <c r="B51" s="284"/>
      <c r="C51" s="432" t="s">
        <v>614</v>
      </c>
      <c r="D51" s="432"/>
      <c r="E51" s="432"/>
      <c r="F51" s="287">
        <v>15000000</v>
      </c>
      <c r="G51" s="287">
        <v>15139792</v>
      </c>
      <c r="H51" s="288">
        <v>15139792</v>
      </c>
      <c r="I51" s="311">
        <f t="shared" si="0"/>
        <v>100</v>
      </c>
    </row>
    <row r="52" spans="2:9" ht="28.5" customHeight="1" x14ac:dyDescent="0.2">
      <c r="B52" s="284"/>
      <c r="C52" s="432" t="s">
        <v>615</v>
      </c>
      <c r="D52" s="432"/>
      <c r="E52" s="432"/>
      <c r="F52" s="287">
        <v>2000000</v>
      </c>
      <c r="G52" s="287">
        <v>2000000</v>
      </c>
      <c r="H52" s="288">
        <v>0</v>
      </c>
      <c r="I52" s="311">
        <f t="shared" si="0"/>
        <v>0</v>
      </c>
    </row>
    <row r="53" spans="2:9" ht="38.25" customHeight="1" x14ac:dyDescent="0.2">
      <c r="B53" s="284"/>
      <c r="C53" s="432" t="s">
        <v>616</v>
      </c>
      <c r="D53" s="432"/>
      <c r="E53" s="432"/>
      <c r="F53" s="287">
        <v>500000</v>
      </c>
      <c r="G53" s="287">
        <v>0</v>
      </c>
      <c r="H53" s="288">
        <v>0</v>
      </c>
      <c r="I53" s="311">
        <v>0</v>
      </c>
    </row>
    <row r="54" spans="2:9" ht="28.5" customHeight="1" x14ac:dyDescent="0.2">
      <c r="B54" s="284"/>
      <c r="C54" s="432" t="s">
        <v>617</v>
      </c>
      <c r="D54" s="432"/>
      <c r="E54" s="432"/>
      <c r="F54" s="287">
        <v>21638999</v>
      </c>
      <c r="G54" s="287">
        <v>25969991</v>
      </c>
      <c r="H54" s="288">
        <v>25894827</v>
      </c>
      <c r="I54" s="311">
        <f t="shared" si="0"/>
        <v>99.71057363862775</v>
      </c>
    </row>
    <row r="55" spans="2:9" ht="28.5" customHeight="1" x14ac:dyDescent="0.2">
      <c r="B55" s="284"/>
      <c r="C55" s="432" t="s">
        <v>618</v>
      </c>
      <c r="D55" s="432"/>
      <c r="E55" s="432"/>
      <c r="F55" s="287">
        <v>0</v>
      </c>
      <c r="G55" s="287">
        <v>2665222</v>
      </c>
      <c r="H55" s="288">
        <v>0</v>
      </c>
      <c r="I55" s="311">
        <f t="shared" si="0"/>
        <v>0</v>
      </c>
    </row>
    <row r="56" spans="2:9" ht="28.5" customHeight="1" x14ac:dyDescent="0.2">
      <c r="B56" s="284"/>
      <c r="C56" s="432" t="s">
        <v>619</v>
      </c>
      <c r="D56" s="432"/>
      <c r="E56" s="432"/>
      <c r="F56" s="287">
        <v>0</v>
      </c>
      <c r="G56" s="287">
        <v>18738479</v>
      </c>
      <c r="H56" s="288">
        <v>18738479</v>
      </c>
      <c r="I56" s="311">
        <f t="shared" si="0"/>
        <v>100</v>
      </c>
    </row>
    <row r="57" spans="2:9" ht="28.5" customHeight="1" x14ac:dyDescent="0.2">
      <c r="B57" s="284"/>
      <c r="C57" s="432" t="s">
        <v>620</v>
      </c>
      <c r="D57" s="432"/>
      <c r="E57" s="432"/>
      <c r="F57" s="287">
        <v>1150000</v>
      </c>
      <c r="G57" s="287">
        <v>1150000</v>
      </c>
      <c r="H57" s="288">
        <v>1267460</v>
      </c>
      <c r="I57" s="311">
        <f t="shared" si="0"/>
        <v>110.21391304347826</v>
      </c>
    </row>
    <row r="58" spans="2:9" ht="28.5" customHeight="1" x14ac:dyDescent="0.2">
      <c r="B58" s="284"/>
      <c r="C58" s="433" t="s">
        <v>621</v>
      </c>
      <c r="D58" s="434"/>
      <c r="E58" s="435"/>
      <c r="F58" s="287">
        <v>0</v>
      </c>
      <c r="G58" s="287">
        <v>0</v>
      </c>
      <c r="H58" s="288">
        <v>750091</v>
      </c>
      <c r="I58" s="311">
        <v>0</v>
      </c>
    </row>
    <row r="59" spans="2:9" ht="28.5" customHeight="1" x14ac:dyDescent="0.2">
      <c r="B59" s="312" t="s">
        <v>3</v>
      </c>
      <c r="C59" s="436" t="s">
        <v>622</v>
      </c>
      <c r="D59" s="437"/>
      <c r="E59" s="438"/>
      <c r="F59" s="308">
        <v>0</v>
      </c>
      <c r="G59" s="308">
        <v>0</v>
      </c>
      <c r="H59" s="309">
        <v>0</v>
      </c>
      <c r="I59" s="310">
        <v>0</v>
      </c>
    </row>
    <row r="60" spans="2:9" ht="28.5" customHeight="1" x14ac:dyDescent="0.2">
      <c r="B60" s="312" t="s">
        <v>4</v>
      </c>
      <c r="C60" s="439" t="s">
        <v>623</v>
      </c>
      <c r="D60" s="440"/>
      <c r="E60" s="441"/>
      <c r="F60" s="308">
        <v>0</v>
      </c>
      <c r="G60" s="308">
        <v>0</v>
      </c>
      <c r="H60" s="309">
        <v>0</v>
      </c>
      <c r="I60" s="310">
        <v>0</v>
      </c>
    </row>
    <row r="61" spans="2:9" ht="28.5" customHeight="1" thickBot="1" x14ac:dyDescent="0.25">
      <c r="B61" s="313" t="s">
        <v>64</v>
      </c>
      <c r="C61" s="442" t="s">
        <v>624</v>
      </c>
      <c r="D61" s="443"/>
      <c r="E61" s="444"/>
      <c r="F61" s="314">
        <f>F10+F49</f>
        <v>334731673</v>
      </c>
      <c r="G61" s="314">
        <f>G10+G49</f>
        <v>397079817</v>
      </c>
      <c r="H61" s="315">
        <f>H10+H49</f>
        <v>287644227</v>
      </c>
      <c r="I61" s="316">
        <f t="shared" si="0"/>
        <v>72.439901169794283</v>
      </c>
    </row>
    <row r="62" spans="2:9" s="317" customFormat="1" ht="12.75" customHeight="1" thickTop="1" x14ac:dyDescent="0.2"/>
    <row r="63" spans="2:9" s="317" customFormat="1" ht="12.75" customHeight="1" x14ac:dyDescent="0.2">
      <c r="B63"/>
      <c r="C63"/>
      <c r="D63"/>
      <c r="E63"/>
      <c r="F63"/>
      <c r="G63"/>
      <c r="H63"/>
    </row>
    <row r="64" spans="2:9" s="317" customFormat="1" ht="12.75" customHeight="1" x14ac:dyDescent="0.2">
      <c r="B64"/>
      <c r="C64"/>
      <c r="D64"/>
      <c r="E64"/>
      <c r="F64"/>
      <c r="G64"/>
      <c r="H64"/>
    </row>
    <row r="65" spans="2:8" s="317" customFormat="1" ht="12.75" customHeight="1" x14ac:dyDescent="0.2">
      <c r="B65"/>
      <c r="C65"/>
      <c r="D65"/>
      <c r="E65"/>
      <c r="F65"/>
      <c r="G65"/>
      <c r="H65"/>
    </row>
    <row r="66" spans="2:8" s="317" customFormat="1" ht="12.75" customHeight="1" x14ac:dyDescent="0.2">
      <c r="B66"/>
      <c r="C66"/>
      <c r="D66"/>
      <c r="E66"/>
      <c r="F66"/>
      <c r="G66"/>
      <c r="H66"/>
    </row>
    <row r="67" spans="2:8" s="317" customFormat="1" ht="12.75" customHeight="1" x14ac:dyDescent="0.2">
      <c r="B67"/>
      <c r="C67"/>
      <c r="D67"/>
      <c r="E67"/>
      <c r="F67"/>
      <c r="G67"/>
      <c r="H67"/>
    </row>
    <row r="68" spans="2:8" s="317" customFormat="1" ht="12.75" customHeight="1" x14ac:dyDescent="0.2">
      <c r="B68"/>
      <c r="C68"/>
      <c r="D68"/>
      <c r="E68"/>
      <c r="F68"/>
      <c r="G68"/>
      <c r="H68"/>
    </row>
    <row r="69" spans="2:8" s="317" customFormat="1" ht="12.75" customHeight="1" x14ac:dyDescent="0.2">
      <c r="B69"/>
      <c r="C69"/>
      <c r="D69"/>
      <c r="E69"/>
      <c r="F69"/>
      <c r="G69"/>
      <c r="H69"/>
    </row>
  </sheetData>
  <mergeCells count="63">
    <mergeCell ref="B3:I3"/>
    <mergeCell ref="F4:I4"/>
    <mergeCell ref="B5:B8"/>
    <mergeCell ref="C5:E8"/>
    <mergeCell ref="F5:F8"/>
    <mergeCell ref="G5:G8"/>
    <mergeCell ref="H5:H8"/>
    <mergeCell ref="I5:I8"/>
    <mergeCell ref="C26:E26"/>
    <mergeCell ref="C20:E20"/>
    <mergeCell ref="B9:F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21:E21"/>
    <mergeCell ref="C22:E22"/>
    <mergeCell ref="C23:E23"/>
    <mergeCell ref="C24:E24"/>
    <mergeCell ref="C25:E25"/>
    <mergeCell ref="B1:I1"/>
    <mergeCell ref="C52:E52"/>
    <mergeCell ref="C53:E53"/>
    <mergeCell ref="C54:E54"/>
    <mergeCell ref="C55:E55"/>
    <mergeCell ref="C46:E46"/>
    <mergeCell ref="C47:E47"/>
    <mergeCell ref="C48:E48"/>
    <mergeCell ref="C49:E49"/>
    <mergeCell ref="C50:E50"/>
    <mergeCell ref="C51:E51"/>
    <mergeCell ref="C40:E40"/>
    <mergeCell ref="C41:E41"/>
    <mergeCell ref="C42:E42"/>
    <mergeCell ref="C43:E43"/>
    <mergeCell ref="C44:E44"/>
    <mergeCell ref="B2:I2"/>
    <mergeCell ref="C56:E56"/>
    <mergeCell ref="C57:E57"/>
    <mergeCell ref="C45:E45"/>
    <mergeCell ref="C33:E33"/>
    <mergeCell ref="C34:E34"/>
    <mergeCell ref="C35:E35"/>
    <mergeCell ref="C37:E37"/>
    <mergeCell ref="C38:E38"/>
    <mergeCell ref="C39:E39"/>
    <mergeCell ref="C27:E27"/>
    <mergeCell ref="C28:E28"/>
    <mergeCell ref="C29:E29"/>
    <mergeCell ref="C30:E30"/>
    <mergeCell ref="C31:E31"/>
    <mergeCell ref="C32:E32"/>
    <mergeCell ref="C36:E36"/>
    <mergeCell ref="C58:E58"/>
    <mergeCell ref="C59:E59"/>
    <mergeCell ref="C60:E60"/>
    <mergeCell ref="C61:E61"/>
  </mergeCells>
  <pageMargins left="0.75" right="0.75" top="1" bottom="1" header="0.5" footer="0.5"/>
  <pageSetup paperSize="9" scale="6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13</vt:i4>
      </vt:variant>
      <vt:variant>
        <vt:lpstr>Névvel ellátott tartományok</vt:lpstr>
      </vt:variant>
      <vt:variant>
        <vt:i4>9</vt:i4>
      </vt:variant>
    </vt:vector>
  </HeadingPairs>
  <TitlesOfParts>
    <vt:vector size="22" baseType="lpstr">
      <vt:lpstr>1</vt:lpstr>
      <vt:lpstr>1 folyt</vt:lpstr>
      <vt:lpstr>2</vt:lpstr>
      <vt:lpstr>2 (2)</vt:lpstr>
      <vt:lpstr>3</vt:lpstr>
      <vt:lpstr>4</vt:lpstr>
      <vt:lpstr>4. (2)</vt:lpstr>
      <vt:lpstr>5</vt:lpstr>
      <vt:lpstr>6 </vt:lpstr>
      <vt:lpstr>7</vt:lpstr>
      <vt:lpstr>8</vt:lpstr>
      <vt:lpstr>9</vt:lpstr>
      <vt:lpstr>10</vt:lpstr>
      <vt:lpstr>adat</vt:lpstr>
      <vt:lpstr>'9'!Nyomtatási_cím</vt:lpstr>
      <vt:lpstr>'1'!Nyomtatási_terület</vt:lpstr>
      <vt:lpstr>'2'!Nyomtatási_terület</vt:lpstr>
      <vt:lpstr>'2 (2)'!Nyomtatási_terület</vt:lpstr>
      <vt:lpstr>'4'!Nyomtatási_terület</vt:lpstr>
      <vt:lpstr>'4. (2)'!Nyomtatási_terület</vt:lpstr>
      <vt:lpstr>'5'!Nyomtatási_terület</vt:lpstr>
      <vt:lpstr>'6 '!Nyomtatási_terület</vt:lpstr>
    </vt:vector>
  </TitlesOfParts>
  <Company>office2003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Pollákné Gábris Katalin</dc:creator>
  <cp:lastModifiedBy>Szilvi Juhászné</cp:lastModifiedBy>
  <cp:lastPrinted>2020-06-30T07:02:51Z</cp:lastPrinted>
  <dcterms:created xsi:type="dcterms:W3CDTF">2014-01-08T10:27:41Z</dcterms:created>
  <dcterms:modified xsi:type="dcterms:W3CDTF">2020-07-16T07:35:02Z</dcterms:modified>
</cp:coreProperties>
</file>