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96" activeTab="0"/>
  </bookViews>
  <sheets>
    <sheet name="1 SZ MELLEKLET MERLEG ONKOVI" sheetId="1" r:id="rId1"/>
  </sheets>
  <definedNames/>
  <calcPr fullCalcOnLoad="1"/>
</workbook>
</file>

<file path=xl/sharedStrings.xml><?xml version="1.0" encoding="utf-8"?>
<sst xmlns="http://schemas.openxmlformats.org/spreadsheetml/2006/main" count="78" uniqueCount="67">
  <si>
    <t>Dologi kiadások</t>
  </si>
  <si>
    <t>Közvilágítás</t>
  </si>
  <si>
    <t>Átadott pénzeszközök</t>
  </si>
  <si>
    <t>Szociális étkzetetés</t>
  </si>
  <si>
    <t>Kiadások összesen</t>
  </si>
  <si>
    <t>Közutak, hidak fenntartása</t>
  </si>
  <si>
    <t>Lakott külterület</t>
  </si>
  <si>
    <t>Köznevelési feladatok</t>
  </si>
  <si>
    <t>Iparűzési adó</t>
  </si>
  <si>
    <t>Gépjármű adó</t>
  </si>
  <si>
    <t>Pénztár</t>
  </si>
  <si>
    <t>Tartalékok</t>
  </si>
  <si>
    <t>Rendkívüli önkormányzati támogatás</t>
  </si>
  <si>
    <t>BEVÉTELEK</t>
  </si>
  <si>
    <t>KIADÁSOK</t>
  </si>
  <si>
    <t>Intézményi működési bevételek</t>
  </si>
  <si>
    <t>Működési kiadások</t>
  </si>
  <si>
    <t>Bérleti díj</t>
  </si>
  <si>
    <t>Személyi juttatások</t>
  </si>
  <si>
    <t>Közvetített szolgáltatások</t>
  </si>
  <si>
    <t>Munkaadókat terhelő járulékok</t>
  </si>
  <si>
    <t>Sajátos működési bevételek</t>
  </si>
  <si>
    <t>Ellátottak pénzbeli juttatásai</t>
  </si>
  <si>
    <t>Pótlékok</t>
  </si>
  <si>
    <t>Kistérség belső ellenőrzés</t>
  </si>
  <si>
    <t>Közös hivatali hozzájárulás</t>
  </si>
  <si>
    <t>Eü Labor</t>
  </si>
  <si>
    <t>Önkormányzatok költségvetési támogatásai</t>
  </si>
  <si>
    <t>Orvosi Ügyelet</t>
  </si>
  <si>
    <t>Zöldterület gazdálkodás</t>
  </si>
  <si>
    <t>Temető fenntartás</t>
  </si>
  <si>
    <t>Kistérségi szoc. Feldatok</t>
  </si>
  <si>
    <t>Egyéb önk-i feladatok</t>
  </si>
  <si>
    <t>beszámítás összege</t>
  </si>
  <si>
    <t>Szociális feladatok</t>
  </si>
  <si>
    <t>Kulturális feladatok támogatása</t>
  </si>
  <si>
    <t>Pénzeszköz átvétele</t>
  </si>
  <si>
    <t>Munkaügyi Központ támogatás</t>
  </si>
  <si>
    <t>Felhalmozási bevételek</t>
  </si>
  <si>
    <t>ÉRV rendszerhasználati díj</t>
  </si>
  <si>
    <t xml:space="preserve">Pénzfogalom nélküli bevétel </t>
  </si>
  <si>
    <t>(Pénzkészlet)</t>
  </si>
  <si>
    <t>Költségvetési számla</t>
  </si>
  <si>
    <t>Közfoglalkoztatási számla</t>
  </si>
  <si>
    <t>Összesen bevételek</t>
  </si>
  <si>
    <t>Intézményfinanszírozás</t>
  </si>
  <si>
    <t>Civil szervezetek</t>
  </si>
  <si>
    <t>Egyéb elkül.szla</t>
  </si>
  <si>
    <t>Szoc. Étkezés térítési díja</t>
  </si>
  <si>
    <t>Forg. Adó</t>
  </si>
  <si>
    <t>Egyéb közhatalmi bevétel komm.adó hátr.</t>
  </si>
  <si>
    <t>Gyermekétkeztetés</t>
  </si>
  <si>
    <t>Szünidei étkeztetés</t>
  </si>
  <si>
    <t>Bérkompenzáció</t>
  </si>
  <si>
    <t>Eü Társulás</t>
  </si>
  <si>
    <t>2017. eredeit</t>
  </si>
  <si>
    <t>2017.  eredeti</t>
  </si>
  <si>
    <t>Finanszírozási bevételek</t>
  </si>
  <si>
    <t>Erdőkövesd Községi Önkormányzat összevont pénzforgalmi mérlege 2017. évi tervszámai</t>
  </si>
  <si>
    <t>ÖNKORM.</t>
  </si>
  <si>
    <t>ÓVODA</t>
  </si>
  <si>
    <t>ÖSSZESEN</t>
  </si>
  <si>
    <t>Intézményi térítési díjak</t>
  </si>
  <si>
    <t>Beruházás, felújítás</t>
  </si>
  <si>
    <t>Megelőlegezés</t>
  </si>
  <si>
    <t>2017. évi módosított ei.</t>
  </si>
  <si>
    <t>Egyéb bevétel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</si>
</sst>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#,##0;\-#,##0"/>
    <numFmt numFmtId="184" formatCode="_-* #,##0.00\ [$Ft-40E]_-;\-* #,##0.00\ [$Ft-40E]_-;_-* &quot;-&quot;??\ [$Ft-40E]_-;_-@_-"/>
    <numFmt numFmtId="185" formatCode="_-* #,##0.0\ [$Ft-40E]_-;\-* #,##0.0\ [$Ft-40E]_-;_-* &quot;-&quot;??\ [$Ft-40E]_-;_-@_-"/>
    <numFmt numFmtId="186" formatCode="_-* #,##0\ [$Ft-40E]_-;\-* #,##0\ [$Ft-40E]_-;_-* &quot;-&quot;??\ [$Ft-40E]_-;_-@_-"/>
    <numFmt numFmtId="187" formatCode="[$-40E]yyyy\.\ mmmm\ d\."/>
  </numFmts>
  <fonts count="4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186" fontId="4" fillId="0" borderId="10" xfId="0" applyNumberFormat="1" applyFont="1" applyBorder="1" applyAlignment="1">
      <alignment/>
    </xf>
    <xf numFmtId="186" fontId="3" fillId="0" borderId="10" xfId="0" applyNumberFormat="1" applyFont="1" applyBorder="1" applyAlignment="1">
      <alignment/>
    </xf>
    <xf numFmtId="186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/>
    </xf>
    <xf numFmtId="186" fontId="4" fillId="0" borderId="11" xfId="0" applyNumberFormat="1" applyFont="1" applyBorder="1" applyAlignment="1">
      <alignment/>
    </xf>
    <xf numFmtId="186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/>
    </xf>
    <xf numFmtId="186" fontId="4" fillId="0" borderId="12" xfId="0" applyNumberFormat="1" applyFont="1" applyBorder="1" applyAlignment="1">
      <alignment/>
    </xf>
    <xf numFmtId="186" fontId="3" fillId="0" borderId="12" xfId="0" applyNumberFormat="1" applyFont="1" applyBorder="1" applyAlignment="1">
      <alignment/>
    </xf>
    <xf numFmtId="186" fontId="3" fillId="0" borderId="12" xfId="0" applyNumberFormat="1" applyFont="1" applyBorder="1" applyAlignment="1">
      <alignment vertical="center"/>
    </xf>
    <xf numFmtId="186" fontId="4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vertical="center"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186" fontId="6" fillId="0" borderId="10" xfId="0" applyNumberFormat="1" applyFont="1" applyBorder="1" applyAlignment="1">
      <alignment/>
    </xf>
    <xf numFmtId="186" fontId="6" fillId="0" borderId="11" xfId="0" applyNumberFormat="1" applyFont="1" applyBorder="1" applyAlignment="1">
      <alignment/>
    </xf>
    <xf numFmtId="186" fontId="6" fillId="0" borderId="10" xfId="0" applyNumberFormat="1" applyFont="1" applyBorder="1" applyAlignment="1">
      <alignment vertical="center"/>
    </xf>
    <xf numFmtId="186" fontId="6" fillId="0" borderId="11" xfId="0" applyNumberFormat="1" applyFont="1" applyBorder="1" applyAlignment="1">
      <alignment vertical="center"/>
    </xf>
    <xf numFmtId="186" fontId="7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84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186" fontId="3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186" fontId="6" fillId="0" borderId="12" xfId="0" applyNumberFormat="1" applyFont="1" applyBorder="1" applyAlignment="1">
      <alignment/>
    </xf>
    <xf numFmtId="186" fontId="7" fillId="0" borderId="12" xfId="0" applyNumberFormat="1" applyFont="1" applyBorder="1" applyAlignment="1">
      <alignment/>
    </xf>
    <xf numFmtId="186" fontId="6" fillId="0" borderId="12" xfId="0" applyNumberFormat="1" applyFont="1" applyBorder="1" applyAlignment="1">
      <alignment vertical="center"/>
    </xf>
    <xf numFmtId="186" fontId="4" fillId="33" borderId="14" xfId="0" applyNumberFormat="1" applyFont="1" applyFill="1" applyBorder="1" applyAlignment="1">
      <alignment/>
    </xf>
    <xf numFmtId="186" fontId="4" fillId="33" borderId="15" xfId="0" applyNumberFormat="1" applyFont="1" applyFill="1" applyBorder="1" applyAlignment="1">
      <alignment/>
    </xf>
    <xf numFmtId="186" fontId="4" fillId="33" borderId="16" xfId="0" applyNumberFormat="1" applyFont="1" applyFill="1" applyBorder="1" applyAlignment="1">
      <alignment/>
    </xf>
    <xf numFmtId="186" fontId="4" fillId="33" borderId="17" xfId="0" applyNumberFormat="1" applyFont="1" applyFill="1" applyBorder="1" applyAlignment="1">
      <alignment/>
    </xf>
    <xf numFmtId="186" fontId="4" fillId="33" borderId="18" xfId="0" applyNumberFormat="1" applyFont="1" applyFill="1" applyBorder="1" applyAlignment="1">
      <alignment/>
    </xf>
    <xf numFmtId="186" fontId="4" fillId="33" borderId="19" xfId="0" applyNumberFormat="1" applyFont="1" applyFill="1" applyBorder="1" applyAlignment="1">
      <alignment/>
    </xf>
    <xf numFmtId="0" fontId="4" fillId="0" borderId="11" xfId="0" applyFont="1" applyBorder="1" applyAlignment="1">
      <alignment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0" fillId="0" borderId="29" xfId="0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zoomScalePageLayoutView="0" workbookViewId="0" topLeftCell="A4">
      <selection activeCell="R9" sqref="R9"/>
    </sheetView>
  </sheetViews>
  <sheetFormatPr defaultColWidth="9.140625" defaultRowHeight="12.75"/>
  <cols>
    <col min="3" max="3" width="7.7109375" style="0" customWidth="1"/>
    <col min="4" max="4" width="12.28125" style="0" customWidth="1"/>
    <col min="5" max="5" width="11.57421875" style="0" customWidth="1"/>
    <col min="6" max="6" width="11.8515625" style="0" customWidth="1"/>
    <col min="7" max="7" width="12.28125" style="0" customWidth="1"/>
    <col min="8" max="8" width="13.00390625" style="0" customWidth="1"/>
    <col min="9" max="9" width="14.421875" style="0" customWidth="1"/>
    <col min="12" max="12" width="2.8515625" style="0" customWidth="1"/>
    <col min="13" max="13" width="12.140625" style="0" customWidth="1"/>
    <col min="14" max="14" width="11.8515625" style="0" customWidth="1"/>
    <col min="15" max="15" width="13.28125" style="0" customWidth="1"/>
    <col min="16" max="16" width="12.7109375" style="0" bestFit="1" customWidth="1"/>
    <col min="17" max="17" width="12.8515625" style="0" customWidth="1"/>
    <col min="18" max="18" width="13.7109375" style="0" customWidth="1"/>
    <col min="21" max="21" width="10.7109375" style="0" bestFit="1" customWidth="1"/>
  </cols>
  <sheetData>
    <row r="1" spans="1:14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8" ht="12.75" customHeight="1">
      <c r="A2" s="83" t="s">
        <v>58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5"/>
    </row>
    <row r="3" spans="1:18" ht="12.75" customHeight="1">
      <c r="A3" s="86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8"/>
    </row>
    <row r="4" spans="1:18" ht="13.5" customHeight="1" thickBot="1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1"/>
    </row>
    <row r="5" spans="1:14" ht="13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8" s="20" customFormat="1" ht="12.75">
      <c r="A6" s="47" t="s">
        <v>13</v>
      </c>
      <c r="B6" s="48"/>
      <c r="C6" s="49"/>
      <c r="D6" s="92" t="s">
        <v>55</v>
      </c>
      <c r="E6" s="93"/>
      <c r="F6" s="94"/>
      <c r="G6" s="47" t="s">
        <v>65</v>
      </c>
      <c r="H6" s="48"/>
      <c r="I6" s="59"/>
      <c r="J6" s="50" t="s">
        <v>14</v>
      </c>
      <c r="K6" s="48"/>
      <c r="L6" s="49"/>
      <c r="M6" s="47" t="s">
        <v>56</v>
      </c>
      <c r="N6" s="48"/>
      <c r="O6" s="59"/>
      <c r="P6" s="47" t="s">
        <v>65</v>
      </c>
      <c r="Q6" s="48"/>
      <c r="R6" s="59"/>
    </row>
    <row r="7" spans="1:18" ht="12.75">
      <c r="A7" s="51"/>
      <c r="B7" s="52"/>
      <c r="C7" s="53"/>
      <c r="D7" s="13" t="s">
        <v>59</v>
      </c>
      <c r="E7" s="7" t="s">
        <v>60</v>
      </c>
      <c r="F7" s="10" t="s">
        <v>61</v>
      </c>
      <c r="G7" s="13" t="s">
        <v>59</v>
      </c>
      <c r="H7" s="7" t="s">
        <v>60</v>
      </c>
      <c r="I7" s="10" t="s">
        <v>61</v>
      </c>
      <c r="J7" s="54"/>
      <c r="K7" s="52"/>
      <c r="L7" s="53"/>
      <c r="M7" s="13" t="s">
        <v>59</v>
      </c>
      <c r="N7" s="7" t="s">
        <v>60</v>
      </c>
      <c r="O7" s="10" t="s">
        <v>61</v>
      </c>
      <c r="P7" s="13" t="s">
        <v>59</v>
      </c>
      <c r="Q7" s="7" t="s">
        <v>60</v>
      </c>
      <c r="R7" s="10" t="s">
        <v>61</v>
      </c>
    </row>
    <row r="8" spans="1:18" ht="12.75">
      <c r="A8" s="55" t="s">
        <v>15</v>
      </c>
      <c r="B8" s="56"/>
      <c r="C8" s="57"/>
      <c r="D8" s="14">
        <f>SUM(D9:D14)</f>
        <v>2809000</v>
      </c>
      <c r="E8" s="4">
        <f>SUM(E9:E14)</f>
        <v>664570</v>
      </c>
      <c r="F8" s="11">
        <f>SUM(D8:E8)</f>
        <v>3473570</v>
      </c>
      <c r="G8" s="14">
        <f>SUM(G9:G14)</f>
        <v>3220902</v>
      </c>
      <c r="H8" s="4">
        <f>SUM(H9:H14)</f>
        <v>673586</v>
      </c>
      <c r="I8" s="11">
        <f>G8+H8</f>
        <v>3894488</v>
      </c>
      <c r="J8" s="58" t="s">
        <v>16</v>
      </c>
      <c r="K8" s="56"/>
      <c r="L8" s="57"/>
      <c r="M8" s="14">
        <f>SUM(M9:M11)</f>
        <v>32794261</v>
      </c>
      <c r="N8" s="4">
        <f>SUM(N9:N11)</f>
        <v>21551209</v>
      </c>
      <c r="O8" s="11">
        <f>SUM(M8:N8)</f>
        <v>54345470</v>
      </c>
      <c r="P8" s="14">
        <f>SUM(P9:P11)</f>
        <v>50957267</v>
      </c>
      <c r="Q8" s="4">
        <f>SUM(Q9:Q11)</f>
        <v>19944473</v>
      </c>
      <c r="R8" s="11">
        <f>P8+Q8</f>
        <v>70901740</v>
      </c>
    </row>
    <row r="9" spans="1:18" ht="12.75">
      <c r="A9" s="60" t="s">
        <v>17</v>
      </c>
      <c r="B9" s="61"/>
      <c r="C9" s="62"/>
      <c r="D9" s="15">
        <v>288000</v>
      </c>
      <c r="E9" s="5">
        <v>0</v>
      </c>
      <c r="F9" s="29"/>
      <c r="G9" s="15">
        <v>847480</v>
      </c>
      <c r="H9" s="5">
        <v>0</v>
      </c>
      <c r="I9" s="31">
        <f aca="true" t="shared" si="0" ref="I9:I14">G9+H9</f>
        <v>847480</v>
      </c>
      <c r="J9" s="63" t="s">
        <v>18</v>
      </c>
      <c r="K9" s="61"/>
      <c r="L9" s="62"/>
      <c r="M9" s="15">
        <v>14250164</v>
      </c>
      <c r="N9" s="5">
        <v>12823700</v>
      </c>
      <c r="O9" s="11">
        <f>SUM(M9:N9)</f>
        <v>27073864</v>
      </c>
      <c r="P9" s="15">
        <v>21605940</v>
      </c>
      <c r="Q9" s="5">
        <v>12154190</v>
      </c>
      <c r="R9" s="31">
        <f>P9+Q9</f>
        <v>33760130</v>
      </c>
    </row>
    <row r="10" spans="1:18" ht="12.75">
      <c r="A10" s="60" t="s">
        <v>19</v>
      </c>
      <c r="B10" s="61"/>
      <c r="C10" s="62"/>
      <c r="D10" s="15">
        <v>600000</v>
      </c>
      <c r="E10" s="5">
        <v>600000</v>
      </c>
      <c r="F10" s="29"/>
      <c r="G10" s="15">
        <v>0</v>
      </c>
      <c r="H10" s="5">
        <v>600000</v>
      </c>
      <c r="I10" s="31">
        <f t="shared" si="0"/>
        <v>600000</v>
      </c>
      <c r="J10" s="63" t="s">
        <v>20</v>
      </c>
      <c r="K10" s="61"/>
      <c r="L10" s="62"/>
      <c r="M10" s="15">
        <v>2525997</v>
      </c>
      <c r="N10" s="5">
        <v>3467749</v>
      </c>
      <c r="O10" s="11">
        <f>SUM(M10:N10)</f>
        <v>5993746</v>
      </c>
      <c r="P10" s="15">
        <v>3421205</v>
      </c>
      <c r="Q10" s="5">
        <v>3075765</v>
      </c>
      <c r="R10" s="31">
        <f>P10+Q10</f>
        <v>6496970</v>
      </c>
    </row>
    <row r="11" spans="1:18" ht="12.75">
      <c r="A11" s="45" t="s">
        <v>48</v>
      </c>
      <c r="B11" s="46"/>
      <c r="C11" s="46"/>
      <c r="D11" s="15">
        <v>1285000</v>
      </c>
      <c r="E11" s="5">
        <v>0</v>
      </c>
      <c r="F11" s="29"/>
      <c r="G11" s="15">
        <v>1271831</v>
      </c>
      <c r="H11" s="5">
        <v>0</v>
      </c>
      <c r="I11" s="31">
        <f t="shared" si="0"/>
        <v>1271831</v>
      </c>
      <c r="J11" s="63" t="s">
        <v>0</v>
      </c>
      <c r="K11" s="61"/>
      <c r="L11" s="62"/>
      <c r="M11" s="15">
        <v>16018100</v>
      </c>
      <c r="N11" s="5">
        <v>5259760</v>
      </c>
      <c r="O11" s="11">
        <f>SUM(M11:N11)</f>
        <v>21277860</v>
      </c>
      <c r="P11" s="15">
        <v>25930122</v>
      </c>
      <c r="Q11" s="5">
        <v>4714518</v>
      </c>
      <c r="R11" s="31">
        <f>P11+Q11</f>
        <v>30644640</v>
      </c>
    </row>
    <row r="12" spans="1:18" ht="12.75">
      <c r="A12" s="45" t="s">
        <v>62</v>
      </c>
      <c r="B12" s="46"/>
      <c r="C12" s="46"/>
      <c r="D12" s="15">
        <v>36000</v>
      </c>
      <c r="E12" s="5">
        <v>64570</v>
      </c>
      <c r="F12" s="29"/>
      <c r="G12" s="15">
        <v>0</v>
      </c>
      <c r="H12" s="5">
        <v>64570</v>
      </c>
      <c r="I12" s="31">
        <f t="shared" si="0"/>
        <v>64570</v>
      </c>
      <c r="J12" s="44"/>
      <c r="K12" s="44"/>
      <c r="L12" s="44"/>
      <c r="M12" s="15"/>
      <c r="N12" s="3"/>
      <c r="O12" s="29"/>
      <c r="P12" s="33"/>
      <c r="Q12" s="22"/>
      <c r="R12" s="23"/>
    </row>
    <row r="13" spans="1:18" ht="12.75">
      <c r="A13" s="45" t="s">
        <v>49</v>
      </c>
      <c r="B13" s="46"/>
      <c r="C13" s="46"/>
      <c r="D13" s="15">
        <v>600000</v>
      </c>
      <c r="E13" s="5">
        <v>0</v>
      </c>
      <c r="F13" s="29"/>
      <c r="G13" s="15">
        <v>459568</v>
      </c>
      <c r="H13" s="5">
        <v>0</v>
      </c>
      <c r="I13" s="31">
        <f t="shared" si="0"/>
        <v>459568</v>
      </c>
      <c r="J13" s="44"/>
      <c r="K13" s="44"/>
      <c r="L13" s="44"/>
      <c r="M13" s="15"/>
      <c r="N13" s="3"/>
      <c r="O13" s="29"/>
      <c r="P13" s="33"/>
      <c r="Q13" s="22"/>
      <c r="R13" s="23"/>
    </row>
    <row r="14" spans="1:18" ht="12.75">
      <c r="A14" s="45" t="s">
        <v>66</v>
      </c>
      <c r="B14" s="46"/>
      <c r="C14" s="46"/>
      <c r="D14" s="15"/>
      <c r="E14" s="5"/>
      <c r="F14" s="29"/>
      <c r="G14" s="15">
        <v>642023</v>
      </c>
      <c r="H14" s="5">
        <v>9016</v>
      </c>
      <c r="I14" s="31">
        <f t="shared" si="0"/>
        <v>651039</v>
      </c>
      <c r="J14" s="44"/>
      <c r="K14" s="44"/>
      <c r="L14" s="44"/>
      <c r="M14" s="15"/>
      <c r="N14" s="3"/>
      <c r="O14" s="29"/>
      <c r="P14" s="33"/>
      <c r="Q14" s="22"/>
      <c r="R14" s="23"/>
    </row>
    <row r="15" spans="1:18" ht="12.75">
      <c r="A15" s="43"/>
      <c r="B15" s="44"/>
      <c r="C15" s="44"/>
      <c r="D15" s="15"/>
      <c r="E15" s="3"/>
      <c r="F15" s="29"/>
      <c r="G15" s="14"/>
      <c r="H15" s="27"/>
      <c r="I15" s="29"/>
      <c r="J15" s="44"/>
      <c r="K15" s="44"/>
      <c r="L15" s="44"/>
      <c r="M15" s="15"/>
      <c r="N15" s="3"/>
      <c r="O15" s="29"/>
      <c r="P15" s="33"/>
      <c r="Q15" s="22"/>
      <c r="R15" s="23"/>
    </row>
    <row r="16" spans="1:18" ht="12.75">
      <c r="A16" s="55" t="s">
        <v>21</v>
      </c>
      <c r="B16" s="56"/>
      <c r="C16" s="57"/>
      <c r="D16" s="14">
        <f>SUM(D17:D20)</f>
        <v>3872000</v>
      </c>
      <c r="E16" s="3">
        <v>0</v>
      </c>
      <c r="F16" s="11">
        <f>SUM(D16:E16)</f>
        <v>3872000</v>
      </c>
      <c r="G16" s="14">
        <f>SUM(G17:G20)</f>
        <v>6074861</v>
      </c>
      <c r="H16" s="4">
        <v>0</v>
      </c>
      <c r="I16" s="11">
        <f>G16+H16</f>
        <v>6074861</v>
      </c>
      <c r="J16" s="54"/>
      <c r="K16" s="52"/>
      <c r="L16" s="53"/>
      <c r="M16" s="15"/>
      <c r="N16" s="3"/>
      <c r="O16" s="29"/>
      <c r="P16" s="33"/>
      <c r="Q16" s="22"/>
      <c r="R16" s="23"/>
    </row>
    <row r="17" spans="1:18" ht="12.75">
      <c r="A17" s="60" t="s">
        <v>8</v>
      </c>
      <c r="B17" s="61"/>
      <c r="C17" s="62"/>
      <c r="D17" s="15">
        <v>3000000</v>
      </c>
      <c r="E17" s="3"/>
      <c r="F17" s="29"/>
      <c r="G17" s="15">
        <v>5165686</v>
      </c>
      <c r="H17" s="27"/>
      <c r="I17" s="29"/>
      <c r="J17" s="58" t="s">
        <v>22</v>
      </c>
      <c r="K17" s="56"/>
      <c r="L17" s="57"/>
      <c r="M17" s="14">
        <v>5840655</v>
      </c>
      <c r="N17" s="3">
        <v>0</v>
      </c>
      <c r="O17" s="11">
        <f>SUM(M17:N17)</f>
        <v>5840655</v>
      </c>
      <c r="P17" s="34">
        <v>5068674</v>
      </c>
      <c r="Q17" s="22">
        <v>0</v>
      </c>
      <c r="R17" s="31">
        <f>P17+Q17</f>
        <v>5068674</v>
      </c>
    </row>
    <row r="18" spans="1:18" ht="12.75">
      <c r="A18" s="60" t="s">
        <v>9</v>
      </c>
      <c r="B18" s="61"/>
      <c r="C18" s="62"/>
      <c r="D18" s="15">
        <v>800000</v>
      </c>
      <c r="E18" s="3"/>
      <c r="F18" s="29"/>
      <c r="G18" s="15">
        <v>830644</v>
      </c>
      <c r="H18" s="27"/>
      <c r="I18" s="29"/>
      <c r="J18" s="54"/>
      <c r="K18" s="52"/>
      <c r="L18" s="53"/>
      <c r="M18" s="14"/>
      <c r="N18" s="3"/>
      <c r="O18" s="29"/>
      <c r="P18" s="34"/>
      <c r="Q18" s="22"/>
      <c r="R18" s="31"/>
    </row>
    <row r="19" spans="1:18" ht="12.75">
      <c r="A19" s="60" t="s">
        <v>23</v>
      </c>
      <c r="B19" s="61"/>
      <c r="C19" s="62"/>
      <c r="D19" s="15">
        <v>20000</v>
      </c>
      <c r="E19" s="3"/>
      <c r="F19" s="29"/>
      <c r="G19" s="15">
        <v>0</v>
      </c>
      <c r="H19" s="27"/>
      <c r="I19" s="29"/>
      <c r="J19" s="58" t="s">
        <v>2</v>
      </c>
      <c r="K19" s="56"/>
      <c r="L19" s="57"/>
      <c r="M19" s="14">
        <v>4493537</v>
      </c>
      <c r="N19" s="3">
        <v>0</v>
      </c>
      <c r="O19" s="11">
        <f>SUM(M19:N19)</f>
        <v>4493537</v>
      </c>
      <c r="P19" s="34">
        <v>9286801</v>
      </c>
      <c r="Q19" s="22">
        <v>0</v>
      </c>
      <c r="R19" s="31">
        <f>P19+Q19</f>
        <v>9286801</v>
      </c>
    </row>
    <row r="20" spans="1:18" ht="20.25" customHeight="1">
      <c r="A20" s="64" t="s">
        <v>50</v>
      </c>
      <c r="B20" s="65"/>
      <c r="C20" s="66"/>
      <c r="D20" s="16">
        <v>52000</v>
      </c>
      <c r="E20" s="3"/>
      <c r="F20" s="29"/>
      <c r="G20" s="15">
        <v>78531</v>
      </c>
      <c r="H20" s="27"/>
      <c r="I20" s="29"/>
      <c r="J20" s="63" t="s">
        <v>24</v>
      </c>
      <c r="K20" s="61"/>
      <c r="L20" s="62"/>
      <c r="M20" s="18">
        <v>0</v>
      </c>
      <c r="N20" s="3"/>
      <c r="O20" s="29"/>
      <c r="P20" s="33"/>
      <c r="Q20" s="22"/>
      <c r="R20" s="23"/>
    </row>
    <row r="21" spans="1:18" ht="12.75">
      <c r="A21" s="51"/>
      <c r="B21" s="52"/>
      <c r="C21" s="53"/>
      <c r="D21" s="15"/>
      <c r="E21" s="3"/>
      <c r="F21" s="29"/>
      <c r="G21" s="32"/>
      <c r="H21" s="27"/>
      <c r="I21" s="29"/>
      <c r="J21" s="63" t="s">
        <v>25</v>
      </c>
      <c r="K21" s="61"/>
      <c r="L21" s="62"/>
      <c r="M21" s="15">
        <v>675536</v>
      </c>
      <c r="N21" s="3"/>
      <c r="O21" s="29"/>
      <c r="P21" s="33"/>
      <c r="Q21" s="22"/>
      <c r="R21" s="23"/>
    </row>
    <row r="22" spans="1:18" ht="12.75">
      <c r="A22" s="51"/>
      <c r="B22" s="52"/>
      <c r="C22" s="53"/>
      <c r="D22" s="15"/>
      <c r="E22" s="3"/>
      <c r="F22" s="29"/>
      <c r="G22" s="32"/>
      <c r="H22" s="27"/>
      <c r="I22" s="29"/>
      <c r="J22" s="63" t="s">
        <v>26</v>
      </c>
      <c r="K22" s="61"/>
      <c r="L22" s="62"/>
      <c r="M22" s="15">
        <v>622470</v>
      </c>
      <c r="N22" s="3"/>
      <c r="O22" s="29"/>
      <c r="P22" s="33"/>
      <c r="Q22" s="22"/>
      <c r="R22" s="23"/>
    </row>
    <row r="23" spans="1:18" s="9" customFormat="1" ht="24.75" customHeight="1">
      <c r="A23" s="68" t="s">
        <v>27</v>
      </c>
      <c r="B23" s="69"/>
      <c r="C23" s="70"/>
      <c r="D23" s="17">
        <f>SUM(D24:D36)</f>
        <v>26724366</v>
      </c>
      <c r="E23" s="8">
        <v>0</v>
      </c>
      <c r="F23" s="12">
        <f>SUM(D23:E23)</f>
        <v>26724366</v>
      </c>
      <c r="G23" s="17">
        <v>36793236</v>
      </c>
      <c r="H23" s="6">
        <v>0</v>
      </c>
      <c r="I23" s="12">
        <f>G23+H23</f>
        <v>36793236</v>
      </c>
      <c r="J23" s="71" t="s">
        <v>28</v>
      </c>
      <c r="K23" s="72"/>
      <c r="L23" s="73"/>
      <c r="M23" s="16">
        <v>1694412</v>
      </c>
      <c r="N23" s="8"/>
      <c r="O23" s="42"/>
      <c r="P23" s="35"/>
      <c r="Q23" s="24"/>
      <c r="R23" s="25"/>
    </row>
    <row r="24" spans="1:18" ht="12.75">
      <c r="A24" s="60" t="s">
        <v>29</v>
      </c>
      <c r="B24" s="61"/>
      <c r="C24" s="62"/>
      <c r="D24" s="15">
        <v>1763930</v>
      </c>
      <c r="E24" s="3"/>
      <c r="F24" s="29"/>
      <c r="G24" s="32"/>
      <c r="H24" s="27"/>
      <c r="I24" s="29"/>
      <c r="J24" s="63" t="s">
        <v>31</v>
      </c>
      <c r="K24" s="61"/>
      <c r="L24" s="62"/>
      <c r="M24" s="15">
        <v>1201119</v>
      </c>
      <c r="N24" s="3"/>
      <c r="O24" s="29"/>
      <c r="P24" s="33"/>
      <c r="Q24" s="22"/>
      <c r="R24" s="23"/>
    </row>
    <row r="25" spans="1:18" ht="12.75">
      <c r="A25" s="60" t="s">
        <v>1</v>
      </c>
      <c r="B25" s="61"/>
      <c r="C25" s="62"/>
      <c r="D25" s="15">
        <v>1728000</v>
      </c>
      <c r="E25" s="3"/>
      <c r="F25" s="29"/>
      <c r="G25" s="32"/>
      <c r="H25" s="27"/>
      <c r="I25" s="29"/>
      <c r="J25" s="63" t="s">
        <v>46</v>
      </c>
      <c r="K25" s="61"/>
      <c r="L25" s="62"/>
      <c r="M25" s="15">
        <v>300000</v>
      </c>
      <c r="N25" s="3"/>
      <c r="O25" s="29"/>
      <c r="P25" s="33"/>
      <c r="Q25" s="22"/>
      <c r="R25" s="23"/>
    </row>
    <row r="26" spans="1:18" ht="12.75">
      <c r="A26" s="60" t="s">
        <v>30</v>
      </c>
      <c r="B26" s="61"/>
      <c r="C26" s="62"/>
      <c r="D26" s="15">
        <v>440496</v>
      </c>
      <c r="E26" s="3"/>
      <c r="F26" s="29"/>
      <c r="G26" s="32"/>
      <c r="H26" s="27"/>
      <c r="I26" s="29"/>
      <c r="J26" s="63" t="s">
        <v>54</v>
      </c>
      <c r="K26" s="61"/>
      <c r="L26" s="62"/>
      <c r="M26" s="18"/>
      <c r="N26" s="3"/>
      <c r="O26" s="29"/>
      <c r="P26" s="33"/>
      <c r="Q26" s="22"/>
      <c r="R26" s="23"/>
    </row>
    <row r="27" spans="1:18" ht="12.75">
      <c r="A27" s="60" t="s">
        <v>5</v>
      </c>
      <c r="B27" s="61"/>
      <c r="C27" s="62"/>
      <c r="D27" s="15">
        <v>642410</v>
      </c>
      <c r="E27" s="3"/>
      <c r="F27" s="30"/>
      <c r="G27" s="32"/>
      <c r="H27" s="27"/>
      <c r="I27" s="29"/>
      <c r="J27" s="67"/>
      <c r="K27" s="67"/>
      <c r="L27" s="67"/>
      <c r="M27" s="18"/>
      <c r="N27" s="3"/>
      <c r="O27" s="29"/>
      <c r="P27" s="33"/>
      <c r="Q27" s="22"/>
      <c r="R27" s="23"/>
    </row>
    <row r="28" spans="1:18" ht="12.75">
      <c r="A28" s="60" t="s">
        <v>32</v>
      </c>
      <c r="B28" s="61"/>
      <c r="C28" s="62"/>
      <c r="D28" s="15">
        <v>5000000</v>
      </c>
      <c r="E28" s="3"/>
      <c r="F28" s="30"/>
      <c r="G28" s="32"/>
      <c r="H28" s="27"/>
      <c r="I28" s="29"/>
      <c r="J28" s="67"/>
      <c r="K28" s="67"/>
      <c r="L28" s="67"/>
      <c r="M28" s="18"/>
      <c r="N28" s="3"/>
      <c r="O28" s="29"/>
      <c r="P28" s="33"/>
      <c r="Q28" s="22"/>
      <c r="R28" s="23"/>
    </row>
    <row r="29" spans="1:18" ht="12.75">
      <c r="A29" s="60" t="s">
        <v>33</v>
      </c>
      <c r="B29" s="61"/>
      <c r="C29" s="62"/>
      <c r="D29" s="15">
        <v>3447859</v>
      </c>
      <c r="E29" s="3"/>
      <c r="F29" s="30"/>
      <c r="G29" s="32"/>
      <c r="H29" s="27"/>
      <c r="I29" s="29"/>
      <c r="J29" s="67"/>
      <c r="K29" s="67"/>
      <c r="L29" s="67"/>
      <c r="M29" s="18"/>
      <c r="N29" s="3"/>
      <c r="O29" s="29"/>
      <c r="P29" s="33"/>
      <c r="Q29" s="22"/>
      <c r="R29" s="23"/>
    </row>
    <row r="30" spans="1:18" ht="12.75">
      <c r="A30" s="60" t="s">
        <v>34</v>
      </c>
      <c r="B30" s="61"/>
      <c r="C30" s="62"/>
      <c r="D30" s="15">
        <v>5437000</v>
      </c>
      <c r="E30" s="3"/>
      <c r="F30" s="29"/>
      <c r="G30" s="32"/>
      <c r="H30" s="27"/>
      <c r="I30" s="29"/>
      <c r="J30" s="63"/>
      <c r="K30" s="61"/>
      <c r="L30" s="62"/>
      <c r="M30" s="18"/>
      <c r="N30" s="3"/>
      <c r="O30" s="29"/>
      <c r="P30" s="33"/>
      <c r="Q30" s="22"/>
      <c r="R30" s="23"/>
    </row>
    <row r="31" spans="1:18" ht="12.75">
      <c r="A31" s="60" t="s">
        <v>6</v>
      </c>
      <c r="B31" s="61"/>
      <c r="C31" s="62"/>
      <c r="D31" s="15">
        <v>2550</v>
      </c>
      <c r="E31" s="3"/>
      <c r="F31" s="29"/>
      <c r="G31" s="32"/>
      <c r="H31" s="27"/>
      <c r="I31" s="29"/>
      <c r="J31" s="46"/>
      <c r="K31" s="46"/>
      <c r="L31" s="46"/>
      <c r="M31" s="18"/>
      <c r="N31" s="3"/>
      <c r="O31" s="29"/>
      <c r="P31" s="33"/>
      <c r="Q31" s="22"/>
      <c r="R31" s="23"/>
    </row>
    <row r="32" spans="1:18" ht="12.75">
      <c r="A32" s="60" t="s">
        <v>35</v>
      </c>
      <c r="B32" s="61"/>
      <c r="C32" s="62"/>
      <c r="D32" s="15">
        <v>1200000</v>
      </c>
      <c r="E32" s="3"/>
      <c r="F32" s="29"/>
      <c r="G32" s="32"/>
      <c r="H32" s="27"/>
      <c r="I32" s="29"/>
      <c r="J32" s="46"/>
      <c r="K32" s="46"/>
      <c r="L32" s="46"/>
      <c r="M32" s="18"/>
      <c r="N32" s="3"/>
      <c r="O32" s="29"/>
      <c r="P32" s="33"/>
      <c r="Q32" s="22"/>
      <c r="R32" s="23"/>
    </row>
    <row r="33" spans="1:18" ht="12.75">
      <c r="A33" s="45" t="s">
        <v>3</v>
      </c>
      <c r="B33" s="46"/>
      <c r="C33" s="46"/>
      <c r="D33" s="15">
        <v>442880</v>
      </c>
      <c r="E33" s="3"/>
      <c r="F33" s="29"/>
      <c r="G33" s="32"/>
      <c r="H33" s="27"/>
      <c r="I33" s="29"/>
      <c r="J33" s="44"/>
      <c r="K33" s="44"/>
      <c r="L33" s="44"/>
      <c r="M33" s="18"/>
      <c r="N33" s="3"/>
      <c r="O33" s="29"/>
      <c r="P33" s="33"/>
      <c r="Q33" s="22"/>
      <c r="R33" s="23"/>
    </row>
    <row r="34" spans="1:18" ht="12.75">
      <c r="A34" s="45" t="s">
        <v>51</v>
      </c>
      <c r="B34" s="46"/>
      <c r="C34" s="46"/>
      <c r="D34" s="15">
        <v>4646482</v>
      </c>
      <c r="E34" s="3"/>
      <c r="F34" s="29"/>
      <c r="G34" s="32"/>
      <c r="H34" s="27"/>
      <c r="I34" s="29"/>
      <c r="J34" s="44"/>
      <c r="K34" s="44"/>
      <c r="L34" s="44"/>
      <c r="M34" s="18"/>
      <c r="N34" s="3"/>
      <c r="O34" s="29"/>
      <c r="P34" s="33"/>
      <c r="Q34" s="22"/>
      <c r="R34" s="23"/>
    </row>
    <row r="35" spans="1:18" ht="12.75">
      <c r="A35" s="45" t="s">
        <v>52</v>
      </c>
      <c r="B35" s="46"/>
      <c r="C35" s="46"/>
      <c r="D35" s="15">
        <v>1952820</v>
      </c>
      <c r="E35" s="3"/>
      <c r="F35" s="29"/>
      <c r="G35" s="32"/>
      <c r="H35" s="27"/>
      <c r="I35" s="29"/>
      <c r="J35" s="44"/>
      <c r="K35" s="44"/>
      <c r="L35" s="44"/>
      <c r="M35" s="18"/>
      <c r="N35" s="3"/>
      <c r="O35" s="29"/>
      <c r="P35" s="33"/>
      <c r="Q35" s="22"/>
      <c r="R35" s="23"/>
    </row>
    <row r="36" spans="1:18" ht="12.75">
      <c r="A36" s="45" t="s">
        <v>53</v>
      </c>
      <c r="B36" s="46"/>
      <c r="C36" s="46"/>
      <c r="D36" s="15">
        <v>19939</v>
      </c>
      <c r="E36" s="3"/>
      <c r="F36" s="29"/>
      <c r="G36" s="32"/>
      <c r="H36" s="27"/>
      <c r="I36" s="29"/>
      <c r="J36" s="44"/>
      <c r="K36" s="44"/>
      <c r="L36" s="44"/>
      <c r="M36" s="18"/>
      <c r="N36" s="3"/>
      <c r="O36" s="29"/>
      <c r="P36" s="33"/>
      <c r="Q36" s="22"/>
      <c r="R36" s="23"/>
    </row>
    <row r="37" spans="1:18" ht="12.75">
      <c r="A37" s="74" t="s">
        <v>7</v>
      </c>
      <c r="B37" s="75"/>
      <c r="C37" s="75"/>
      <c r="D37" s="14">
        <v>13802630</v>
      </c>
      <c r="E37" s="3">
        <v>0</v>
      </c>
      <c r="F37" s="11">
        <f>SUM(D37:E37)</f>
        <v>13802630</v>
      </c>
      <c r="G37" s="14">
        <v>14514450</v>
      </c>
      <c r="H37" s="4">
        <v>0</v>
      </c>
      <c r="I37" s="11">
        <f>G37+H37</f>
        <v>14514450</v>
      </c>
      <c r="J37" s="44"/>
      <c r="K37" s="44"/>
      <c r="L37" s="44"/>
      <c r="M37" s="18"/>
      <c r="N37" s="3"/>
      <c r="O37" s="29"/>
      <c r="P37" s="33"/>
      <c r="Q37" s="22"/>
      <c r="R37" s="23"/>
    </row>
    <row r="38" spans="1:18" ht="12.75">
      <c r="A38" s="51"/>
      <c r="B38" s="52"/>
      <c r="C38" s="53"/>
      <c r="D38" s="18"/>
      <c r="E38" s="3"/>
      <c r="F38" s="29"/>
      <c r="G38" s="32"/>
      <c r="H38" s="27"/>
      <c r="I38" s="29"/>
      <c r="J38" s="46"/>
      <c r="K38" s="46"/>
      <c r="L38" s="46"/>
      <c r="M38" s="18"/>
      <c r="N38" s="3"/>
      <c r="O38" s="29"/>
      <c r="P38" s="32"/>
      <c r="Q38" s="22"/>
      <c r="R38" s="23"/>
    </row>
    <row r="39" spans="1:18" ht="12.75">
      <c r="A39" s="55" t="s">
        <v>36</v>
      </c>
      <c r="B39" s="56"/>
      <c r="C39" s="57"/>
      <c r="D39" s="14">
        <f>SUM(D40)</f>
        <v>4664874</v>
      </c>
      <c r="E39" s="3">
        <v>0</v>
      </c>
      <c r="F39" s="11">
        <f>SUM(D39:E39)</f>
        <v>4664874</v>
      </c>
      <c r="G39" s="14">
        <f>SUM(G40)</f>
        <v>13934584</v>
      </c>
      <c r="H39" s="28">
        <v>0</v>
      </c>
      <c r="I39" s="11"/>
      <c r="J39" s="46"/>
      <c r="K39" s="46"/>
      <c r="L39" s="46"/>
      <c r="M39" s="18"/>
      <c r="N39" s="3"/>
      <c r="O39" s="29"/>
      <c r="P39" s="14"/>
      <c r="Q39" s="22"/>
      <c r="R39" s="23"/>
    </row>
    <row r="40" spans="1:18" ht="12.75">
      <c r="A40" s="60" t="s">
        <v>37</v>
      </c>
      <c r="B40" s="61"/>
      <c r="C40" s="62"/>
      <c r="D40" s="15">
        <v>4664874</v>
      </c>
      <c r="E40" s="3"/>
      <c r="F40" s="29"/>
      <c r="G40" s="15">
        <v>13934584</v>
      </c>
      <c r="H40" s="28">
        <v>0</v>
      </c>
      <c r="I40" s="29"/>
      <c r="J40" s="46" t="s">
        <v>64</v>
      </c>
      <c r="K40" s="46"/>
      <c r="L40" s="46"/>
      <c r="M40" s="14">
        <v>1433905</v>
      </c>
      <c r="N40" s="3">
        <v>0</v>
      </c>
      <c r="O40" s="11">
        <f>SUM(M40:N40)</f>
        <v>1433905</v>
      </c>
      <c r="P40" s="14">
        <v>1433905</v>
      </c>
      <c r="Q40" s="22">
        <v>0</v>
      </c>
      <c r="R40" s="31">
        <f>P40+Q40</f>
        <v>1433905</v>
      </c>
    </row>
    <row r="41" spans="1:18" ht="12.75">
      <c r="A41" s="51"/>
      <c r="B41" s="52"/>
      <c r="C41" s="53"/>
      <c r="D41" s="18"/>
      <c r="E41" s="3"/>
      <c r="F41" s="29"/>
      <c r="G41" s="32"/>
      <c r="H41" s="27"/>
      <c r="I41" s="29"/>
      <c r="J41" s="46"/>
      <c r="K41" s="46"/>
      <c r="L41" s="46"/>
      <c r="M41" s="18"/>
      <c r="N41" s="3"/>
      <c r="O41" s="29"/>
      <c r="P41" s="14"/>
      <c r="Q41" s="22"/>
      <c r="R41" s="31"/>
    </row>
    <row r="42" spans="1:18" ht="12.75">
      <c r="A42" s="74" t="s">
        <v>57</v>
      </c>
      <c r="B42" s="75"/>
      <c r="C42" s="75"/>
      <c r="D42" s="18">
        <v>0</v>
      </c>
      <c r="E42" s="4">
        <v>20886639</v>
      </c>
      <c r="F42" s="11">
        <f>SUM(D42:E42)</f>
        <v>20886639</v>
      </c>
      <c r="G42" s="14">
        <f>SUM(G43)</f>
        <v>-20031138</v>
      </c>
      <c r="H42" s="4">
        <v>20031138</v>
      </c>
      <c r="I42" s="11">
        <f>G42+H42</f>
        <v>0</v>
      </c>
      <c r="J42" s="75" t="s">
        <v>63</v>
      </c>
      <c r="K42" s="75"/>
      <c r="L42" s="75"/>
      <c r="M42" s="14">
        <v>10422000</v>
      </c>
      <c r="N42" s="3">
        <v>0</v>
      </c>
      <c r="O42" s="11">
        <f>SUM(M42:N42)</f>
        <v>10422000</v>
      </c>
      <c r="P42" s="14">
        <v>14579990</v>
      </c>
      <c r="Q42" s="26">
        <v>880375</v>
      </c>
      <c r="R42" s="31">
        <f>P42+Q42</f>
        <v>15460365</v>
      </c>
    </row>
    <row r="43" spans="1:18" ht="12.75">
      <c r="A43" s="45" t="s">
        <v>57</v>
      </c>
      <c r="B43" s="46"/>
      <c r="C43" s="46"/>
      <c r="D43" s="18"/>
      <c r="E43" s="3"/>
      <c r="F43" s="11">
        <v>-20886639</v>
      </c>
      <c r="G43" s="14">
        <v>-20031138</v>
      </c>
      <c r="H43" s="4">
        <v>20031138</v>
      </c>
      <c r="I43" s="11">
        <f>G43+H43</f>
        <v>0</v>
      </c>
      <c r="J43" s="44"/>
      <c r="K43" s="44"/>
      <c r="L43" s="44"/>
      <c r="M43" s="14"/>
      <c r="N43" s="3"/>
      <c r="O43" s="29"/>
      <c r="P43" s="32"/>
      <c r="Q43" s="22"/>
      <c r="R43" s="31"/>
    </row>
    <row r="44" spans="1:18" ht="12.75">
      <c r="A44" s="43"/>
      <c r="B44" s="44"/>
      <c r="C44" s="44"/>
      <c r="D44" s="18"/>
      <c r="E44" s="3"/>
      <c r="F44" s="29"/>
      <c r="G44" s="32"/>
      <c r="H44" s="27"/>
      <c r="I44" s="29"/>
      <c r="J44" s="44"/>
      <c r="K44" s="44"/>
      <c r="L44" s="44"/>
      <c r="M44" s="14"/>
      <c r="N44" s="3"/>
      <c r="O44" s="29"/>
      <c r="P44" s="14"/>
      <c r="Q44" s="22"/>
      <c r="R44" s="31"/>
    </row>
    <row r="45" spans="1:18" ht="12.75">
      <c r="A45" s="55" t="s">
        <v>38</v>
      </c>
      <c r="B45" s="56"/>
      <c r="C45" s="57"/>
      <c r="D45" s="14"/>
      <c r="E45" s="3"/>
      <c r="F45" s="29"/>
      <c r="G45" s="14">
        <v>25711619</v>
      </c>
      <c r="H45" s="4">
        <v>0</v>
      </c>
      <c r="I45" s="11">
        <f>G45+H45</f>
        <v>25711619</v>
      </c>
      <c r="J45" s="58" t="s">
        <v>11</v>
      </c>
      <c r="K45" s="56"/>
      <c r="L45" s="57"/>
      <c r="M45" s="14">
        <v>18459491</v>
      </c>
      <c r="N45" s="3">
        <v>0</v>
      </c>
      <c r="O45" s="11">
        <f>SUM(M45:N45)</f>
        <v>18459491</v>
      </c>
      <c r="P45" s="14">
        <v>31152481</v>
      </c>
      <c r="Q45" s="22">
        <v>0</v>
      </c>
      <c r="R45" s="31">
        <f>P45+Q45</f>
        <v>31152481</v>
      </c>
    </row>
    <row r="46" spans="1:18" ht="12.75">
      <c r="A46" s="60" t="s">
        <v>39</v>
      </c>
      <c r="B46" s="61"/>
      <c r="C46" s="62"/>
      <c r="D46" s="14">
        <v>1517500</v>
      </c>
      <c r="E46" s="3"/>
      <c r="F46" s="11">
        <f>SUM(D46:E46)</f>
        <v>1517500</v>
      </c>
      <c r="G46" s="14">
        <v>0</v>
      </c>
      <c r="H46" s="4"/>
      <c r="I46" s="11"/>
      <c r="J46" s="54"/>
      <c r="K46" s="52"/>
      <c r="L46" s="53"/>
      <c r="M46" s="18"/>
      <c r="N46" s="3"/>
      <c r="O46" s="29"/>
      <c r="P46" s="14"/>
      <c r="Q46" s="22"/>
      <c r="R46" s="31"/>
    </row>
    <row r="47" spans="1:18" ht="12.75">
      <c r="A47" s="51"/>
      <c r="B47" s="52"/>
      <c r="C47" s="53"/>
      <c r="D47" s="18"/>
      <c r="E47" s="3"/>
      <c r="F47" s="29"/>
      <c r="G47" s="32"/>
      <c r="H47" s="27"/>
      <c r="I47" s="29"/>
      <c r="J47" s="75" t="s">
        <v>45</v>
      </c>
      <c r="K47" s="75"/>
      <c r="L47" s="75"/>
      <c r="M47" s="14">
        <v>20886639</v>
      </c>
      <c r="N47" s="3"/>
      <c r="O47" s="11">
        <f>SUM(M47:N47)</f>
        <v>20886639</v>
      </c>
      <c r="P47" s="14">
        <v>20031138</v>
      </c>
      <c r="Q47" s="22"/>
      <c r="R47" s="31">
        <f>O47+P47</f>
        <v>40917777</v>
      </c>
    </row>
    <row r="48" spans="1:18" ht="12.75">
      <c r="A48" s="55" t="s">
        <v>40</v>
      </c>
      <c r="B48" s="56"/>
      <c r="C48" s="57"/>
      <c r="D48" s="14">
        <f>SUM(D50:D53)</f>
        <v>29284587</v>
      </c>
      <c r="E48" s="3">
        <v>0</v>
      </c>
      <c r="F48" s="11">
        <f>SUM(D48:E48)</f>
        <v>29284587</v>
      </c>
      <c r="G48" s="14">
        <v>32260604</v>
      </c>
      <c r="H48" s="4">
        <v>120124</v>
      </c>
      <c r="I48" s="11">
        <f>G48+H48</f>
        <v>32380728</v>
      </c>
      <c r="J48" s="54"/>
      <c r="K48" s="52"/>
      <c r="L48" s="53"/>
      <c r="M48" s="15">
        <v>-20886639</v>
      </c>
      <c r="N48" s="3"/>
      <c r="O48" s="11">
        <v>-20886639</v>
      </c>
      <c r="P48" s="14">
        <v>-20031138</v>
      </c>
      <c r="Q48" s="22"/>
      <c r="R48" s="31">
        <f>O48+P48</f>
        <v>-40917777</v>
      </c>
    </row>
    <row r="49" spans="1:18" ht="12.75">
      <c r="A49" s="60" t="s">
        <v>41</v>
      </c>
      <c r="B49" s="61"/>
      <c r="C49" s="62"/>
      <c r="D49" s="15"/>
      <c r="E49" s="3"/>
      <c r="F49" s="29"/>
      <c r="G49" s="32"/>
      <c r="H49" s="27"/>
      <c r="I49" s="29"/>
      <c r="J49" s="54"/>
      <c r="K49" s="52"/>
      <c r="L49" s="53"/>
      <c r="M49" s="18"/>
      <c r="N49" s="3"/>
      <c r="O49" s="29"/>
      <c r="P49" s="32"/>
      <c r="Q49" s="22"/>
      <c r="R49" s="31"/>
    </row>
    <row r="50" spans="1:18" ht="12.75">
      <c r="A50" s="60" t="s">
        <v>42</v>
      </c>
      <c r="B50" s="61"/>
      <c r="C50" s="62"/>
      <c r="D50" s="15">
        <v>29284587</v>
      </c>
      <c r="E50" s="3"/>
      <c r="F50" s="29"/>
      <c r="G50" s="32"/>
      <c r="H50" s="27"/>
      <c r="I50" s="29"/>
      <c r="J50" s="54"/>
      <c r="K50" s="52"/>
      <c r="L50" s="53"/>
      <c r="M50" s="18"/>
      <c r="N50" s="3"/>
      <c r="O50" s="29"/>
      <c r="P50" s="32"/>
      <c r="Q50" s="22"/>
      <c r="R50" s="31"/>
    </row>
    <row r="51" spans="1:21" ht="12.75">
      <c r="A51" s="60" t="s">
        <v>43</v>
      </c>
      <c r="B51" s="61"/>
      <c r="C51" s="62"/>
      <c r="D51" s="15"/>
      <c r="E51" s="3"/>
      <c r="F51" s="29"/>
      <c r="G51" s="32"/>
      <c r="H51" s="27"/>
      <c r="I51" s="29"/>
      <c r="J51" s="54"/>
      <c r="K51" s="52"/>
      <c r="L51" s="53"/>
      <c r="M51" s="18"/>
      <c r="N51" s="3"/>
      <c r="O51" s="29"/>
      <c r="P51" s="33"/>
      <c r="Q51" s="22"/>
      <c r="R51" s="31"/>
      <c r="U51" s="21"/>
    </row>
    <row r="52" spans="1:18" ht="12.75">
      <c r="A52" s="60" t="s">
        <v>10</v>
      </c>
      <c r="B52" s="61"/>
      <c r="C52" s="62"/>
      <c r="D52" s="15"/>
      <c r="E52" s="3"/>
      <c r="F52" s="29"/>
      <c r="G52" s="32"/>
      <c r="H52" s="27"/>
      <c r="I52" s="29"/>
      <c r="J52" s="54"/>
      <c r="K52" s="52"/>
      <c r="L52" s="53"/>
      <c r="M52" s="18"/>
      <c r="N52" s="3"/>
      <c r="O52" s="29"/>
      <c r="P52" s="33"/>
      <c r="Q52" s="22"/>
      <c r="R52" s="31"/>
    </row>
    <row r="53" spans="1:18" ht="12.75">
      <c r="A53" s="60" t="s">
        <v>47</v>
      </c>
      <c r="B53" s="61"/>
      <c r="C53" s="62"/>
      <c r="D53" s="15"/>
      <c r="E53" s="3"/>
      <c r="F53" s="29"/>
      <c r="G53" s="32"/>
      <c r="H53" s="27"/>
      <c r="I53" s="29"/>
      <c r="J53" s="54"/>
      <c r="K53" s="52"/>
      <c r="L53" s="53"/>
      <c r="M53" s="18"/>
      <c r="N53" s="3"/>
      <c r="O53" s="29"/>
      <c r="P53" s="33"/>
      <c r="Q53" s="22"/>
      <c r="R53" s="31"/>
    </row>
    <row r="54" spans="1:18" s="9" customFormat="1" ht="24.75" customHeight="1">
      <c r="A54" s="69" t="s">
        <v>12</v>
      </c>
      <c r="B54" s="69"/>
      <c r="C54" s="70"/>
      <c r="D54" s="17">
        <v>11655531</v>
      </c>
      <c r="E54" s="8">
        <v>0</v>
      </c>
      <c r="F54" s="12">
        <f>SUM(D54:E54)</f>
        <v>11655531</v>
      </c>
      <c r="G54" s="17">
        <v>0</v>
      </c>
      <c r="H54" s="6"/>
      <c r="I54" s="12"/>
      <c r="J54" s="76"/>
      <c r="K54" s="77"/>
      <c r="L54" s="78"/>
      <c r="M54" s="19"/>
      <c r="N54" s="8"/>
      <c r="O54" s="42"/>
      <c r="P54" s="35"/>
      <c r="Q54" s="24"/>
      <c r="R54" s="31"/>
    </row>
    <row r="55" spans="1:18" ht="13.5" thickBot="1">
      <c r="A55" s="79" t="s">
        <v>44</v>
      </c>
      <c r="B55" s="80"/>
      <c r="C55" s="81"/>
      <c r="D55" s="36">
        <f>D54+D48+D46+D39+D23+D16+D8+D37</f>
        <v>94330488</v>
      </c>
      <c r="E55" s="37">
        <f>E42+E8</f>
        <v>21551209</v>
      </c>
      <c r="F55" s="38">
        <f>F54+F48+F46+F42+F39+F37+F23+F16+F8+F43</f>
        <v>94995058</v>
      </c>
      <c r="G55" s="39">
        <f>G48+G42+G39+G37+G23+G16+G8+G45</f>
        <v>112479118</v>
      </c>
      <c r="H55" s="40">
        <f>H48+H42+H8</f>
        <v>20824848</v>
      </c>
      <c r="I55" s="38">
        <f>G55+H55</f>
        <v>133303966</v>
      </c>
      <c r="J55" s="82" t="s">
        <v>4</v>
      </c>
      <c r="K55" s="80"/>
      <c r="L55" s="81"/>
      <c r="M55" s="36">
        <f>M47+M45+M42+M19+M17+M8+M40</f>
        <v>94330488</v>
      </c>
      <c r="N55" s="41">
        <f>N8</f>
        <v>21551209</v>
      </c>
      <c r="O55" s="38">
        <f>O48+O47+O45+O42+O40+O19+O17+O8</f>
        <v>94995058</v>
      </c>
      <c r="P55" s="36">
        <f>P45+P42+P19+P17+P8</f>
        <v>111045213</v>
      </c>
      <c r="Q55" s="37">
        <f>Q42+Q8</f>
        <v>20824848</v>
      </c>
      <c r="R55" s="41">
        <f>R45+R42+R40+R19+R17+R8</f>
        <v>133303966</v>
      </c>
    </row>
  </sheetData>
  <sheetProtection/>
  <mergeCells count="105">
    <mergeCell ref="P6:R6"/>
    <mergeCell ref="A2:R4"/>
    <mergeCell ref="J35:L35"/>
    <mergeCell ref="J34:L34"/>
    <mergeCell ref="J33:L33"/>
    <mergeCell ref="D6:F6"/>
    <mergeCell ref="M6:O6"/>
    <mergeCell ref="J25:L25"/>
    <mergeCell ref="J30:L30"/>
    <mergeCell ref="J28:L28"/>
    <mergeCell ref="A42:C42"/>
    <mergeCell ref="A44:C44"/>
    <mergeCell ref="A43:C43"/>
    <mergeCell ref="J42:L42"/>
    <mergeCell ref="J36:L36"/>
    <mergeCell ref="J43:L43"/>
    <mergeCell ref="J44:L44"/>
    <mergeCell ref="J37:L37"/>
    <mergeCell ref="A39:C39"/>
    <mergeCell ref="J39:L39"/>
    <mergeCell ref="A54:C54"/>
    <mergeCell ref="J54:L54"/>
    <mergeCell ref="A55:C55"/>
    <mergeCell ref="J55:L55"/>
    <mergeCell ref="A51:C51"/>
    <mergeCell ref="J51:L51"/>
    <mergeCell ref="A52:C52"/>
    <mergeCell ref="J52:L52"/>
    <mergeCell ref="A53:C53"/>
    <mergeCell ref="J53:L53"/>
    <mergeCell ref="A48:C48"/>
    <mergeCell ref="J48:L48"/>
    <mergeCell ref="A49:C49"/>
    <mergeCell ref="J49:L49"/>
    <mergeCell ref="A50:C50"/>
    <mergeCell ref="J50:L50"/>
    <mergeCell ref="A45:C45"/>
    <mergeCell ref="J45:L45"/>
    <mergeCell ref="A46:C46"/>
    <mergeCell ref="J46:L46"/>
    <mergeCell ref="A47:C47"/>
    <mergeCell ref="J47:L47"/>
    <mergeCell ref="A40:C40"/>
    <mergeCell ref="J40:L40"/>
    <mergeCell ref="A41:C41"/>
    <mergeCell ref="J41:L41"/>
    <mergeCell ref="A31:C31"/>
    <mergeCell ref="J31:L31"/>
    <mergeCell ref="A32:C32"/>
    <mergeCell ref="J32:L32"/>
    <mergeCell ref="A38:C38"/>
    <mergeCell ref="J38:L38"/>
    <mergeCell ref="A33:C33"/>
    <mergeCell ref="A37:C37"/>
    <mergeCell ref="A34:C34"/>
    <mergeCell ref="A35:C35"/>
    <mergeCell ref="A28:C28"/>
    <mergeCell ref="A29:C29"/>
    <mergeCell ref="A30:C30"/>
    <mergeCell ref="A36:C36"/>
    <mergeCell ref="J29:L29"/>
    <mergeCell ref="A23:C23"/>
    <mergeCell ref="J23:L23"/>
    <mergeCell ref="A24:C24"/>
    <mergeCell ref="A25:C25"/>
    <mergeCell ref="A26:C26"/>
    <mergeCell ref="A27:C27"/>
    <mergeCell ref="J24:L24"/>
    <mergeCell ref="J26:L26"/>
    <mergeCell ref="J27:L27"/>
    <mergeCell ref="A20:C20"/>
    <mergeCell ref="J20:L20"/>
    <mergeCell ref="A21:C21"/>
    <mergeCell ref="J21:L21"/>
    <mergeCell ref="A22:C22"/>
    <mergeCell ref="J22:L22"/>
    <mergeCell ref="J16:L16"/>
    <mergeCell ref="A17:C17"/>
    <mergeCell ref="J17:L17"/>
    <mergeCell ref="A18:C18"/>
    <mergeCell ref="J18:L18"/>
    <mergeCell ref="A19:C19"/>
    <mergeCell ref="J19:L19"/>
    <mergeCell ref="A16:C16"/>
    <mergeCell ref="A9:C9"/>
    <mergeCell ref="J9:L9"/>
    <mergeCell ref="A10:C10"/>
    <mergeCell ref="J10:L10"/>
    <mergeCell ref="A11:C11"/>
    <mergeCell ref="J11:L11"/>
    <mergeCell ref="A6:C6"/>
    <mergeCell ref="J6:L6"/>
    <mergeCell ref="A7:C7"/>
    <mergeCell ref="J7:L7"/>
    <mergeCell ref="A8:C8"/>
    <mergeCell ref="J8:L8"/>
    <mergeCell ref="G6:I6"/>
    <mergeCell ref="A15:C15"/>
    <mergeCell ref="J15:L15"/>
    <mergeCell ref="A12:C12"/>
    <mergeCell ref="A13:C13"/>
    <mergeCell ref="A14:C14"/>
    <mergeCell ref="J12:L12"/>
    <mergeCell ref="J13:L13"/>
    <mergeCell ref="J14:L14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2016-02-08T15:06:33Z</dcterms:created>
  <dcterms:modified xsi:type="dcterms:W3CDTF">2018-06-29T10:38:53Z</dcterms:modified>
  <cp:category/>
  <cp:version/>
  <cp:contentType/>
  <cp:contentStatus/>
</cp:coreProperties>
</file>