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1"/>
  </bookViews>
  <sheets>
    <sheet name="10 kedvezmények" sheetId="1" r:id="rId1"/>
    <sheet name="11 gordülő" sheetId="2" r:id="rId2"/>
    <sheet name="Többéves kih." sheetId="3" r:id="rId3"/>
    <sheet name="7.2" sheetId="4" r:id="rId4"/>
    <sheet name="7.1" sheetId="5" r:id="rId5"/>
    <sheet name="8.mell.előir.felh.ütemterv" sheetId="6" r:id="rId6"/>
    <sheet name="6.sz.mell" sheetId="7" r:id="rId7"/>
    <sheet name="5.mell.szakfeladatok" sheetId="8" r:id="rId8"/>
    <sheet name="4.mell.önálló int.kiad." sheetId="9" r:id="rId9"/>
    <sheet name="3.sz.mell.önálló int.bev." sheetId="10" r:id="rId10"/>
    <sheet name="2.mell.kiad." sheetId="11" r:id="rId11"/>
    <sheet name="1.mell.bev." sheetId="12" r:id="rId12"/>
  </sheets>
  <definedNames>
    <definedName name="_xlnm.Print_Area" localSheetId="9">'3.sz.mell.önálló int.bev.'!$A$1:$L$22</definedName>
  </definedNames>
  <calcPr fullCalcOnLoad="1"/>
</workbook>
</file>

<file path=xl/sharedStrings.xml><?xml version="1.0" encoding="utf-8"?>
<sst xmlns="http://schemas.openxmlformats.org/spreadsheetml/2006/main" count="552" uniqueCount="301">
  <si>
    <t>Megnevezés</t>
  </si>
  <si>
    <t>3.sz.melléklet</t>
  </si>
  <si>
    <t>1.</t>
  </si>
  <si>
    <t>2.</t>
  </si>
  <si>
    <t>Összesen:</t>
  </si>
  <si>
    <t>Dologi kiadások</t>
  </si>
  <si>
    <t>5.sz.melléklet</t>
  </si>
  <si>
    <t xml:space="preserve">1. </t>
  </si>
  <si>
    <t>4.</t>
  </si>
  <si>
    <t>5.</t>
  </si>
  <si>
    <t>2.sz.melléklet</t>
  </si>
  <si>
    <t>3.</t>
  </si>
  <si>
    <t>1.sz.melléklet</t>
  </si>
  <si>
    <t>6.</t>
  </si>
  <si>
    <t>Ezer forintban!</t>
  </si>
  <si>
    <t>Sor
szám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</si>
  <si>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</si>
  <si>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</si>
  <si>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</si>
  <si>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</si>
  <si>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</si>
  <si>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</si>
  <si>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</si>
  <si>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</si>
  <si>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</si>
  <si>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</si>
  <si>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</si>
  <si>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</si>
  <si>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Bevételi előirányzatok</t>
  </si>
  <si>
    <t>Kiadási előirányzatok</t>
  </si>
  <si>
    <t>Személyi juttatások</t>
  </si>
  <si>
    <t>Kiadási előirányzat összesen:</t>
  </si>
  <si>
    <t>Ellátottak pénzbeli juttatása</t>
  </si>
  <si>
    <t>Ö s s z e s e n :</t>
  </si>
  <si>
    <t>Többéves kihatással járó döntésekből származó kötelezettségek</t>
  </si>
  <si>
    <t>célok szerint, évenkénti bontásban</t>
  </si>
  <si>
    <t>Sor-</t>
  </si>
  <si>
    <t>szám</t>
  </si>
  <si>
    <t>Összesen</t>
  </si>
  <si>
    <t>kifizetés</t>
  </si>
  <si>
    <t>Köt.váll.</t>
  </si>
  <si>
    <t>éve</t>
  </si>
  <si>
    <t>K ö t e l e z e t t s é g    j o g c i m e</t>
  </si>
  <si>
    <t>K i a d á s    v o n z a t a    é v e n k é n t</t>
  </si>
  <si>
    <t xml:space="preserve">B e v é t e l i     j o g c i m </t>
  </si>
  <si>
    <t>Kedvezmény nélkül</t>
  </si>
  <si>
    <t>Kedvezmények összege</t>
  </si>
  <si>
    <t>Kommunális adó</t>
  </si>
  <si>
    <t>Adatok ezer Ft-ban</t>
  </si>
  <si>
    <t>Adatok: ezer Ft-ban</t>
  </si>
  <si>
    <t>6. sz. melléklet</t>
  </si>
  <si>
    <t>2014.</t>
  </si>
  <si>
    <t>10. sz. melléklet</t>
  </si>
  <si>
    <t>Ezer forintban</t>
  </si>
  <si>
    <t xml:space="preserve"> Szuhogy Község Önkormányzata nevében végzett beruházások, felújitások</t>
  </si>
  <si>
    <t>Nyitnikék Napközi Otthonos Óvoda</t>
  </si>
  <si>
    <t>2015.</t>
  </si>
  <si>
    <t>N   e    m    l    e    g    e    s</t>
  </si>
  <si>
    <t>után</t>
  </si>
  <si>
    <t>9. sz. melléklet</t>
  </si>
  <si>
    <t>Rovat</t>
  </si>
  <si>
    <t>Müködési célu támogatások államháztartáson belül</t>
  </si>
  <si>
    <t>Felhalmozási célu támogatások államháztartáson belülről</t>
  </si>
  <si>
    <t>Közhatalmi bevételek</t>
  </si>
  <si>
    <t>Müködési bevételek</t>
  </si>
  <si>
    <t>Felhalmozási bevételek</t>
  </si>
  <si>
    <t>Müködési célu átvett pénzeszközök</t>
  </si>
  <si>
    <t>Felhalmozási célu átvett pénzeszközök</t>
  </si>
  <si>
    <t>Finanszirozási bevételel</t>
  </si>
  <si>
    <t>B1</t>
  </si>
  <si>
    <t>B2</t>
  </si>
  <si>
    <t>B3</t>
  </si>
  <si>
    <t>B4</t>
  </si>
  <si>
    <t>B5</t>
  </si>
  <si>
    <t>B6</t>
  </si>
  <si>
    <t>B7</t>
  </si>
  <si>
    <t>B8</t>
  </si>
  <si>
    <t>Költségvetési bevételek összesen:</t>
  </si>
  <si>
    <t>B1-7</t>
  </si>
  <si>
    <t>K1</t>
  </si>
  <si>
    <t>Munkaadókat terhelő járulékok és szociális hozzájárulási adó</t>
  </si>
  <si>
    <t>eredeti előirányzat</t>
  </si>
  <si>
    <t>K2</t>
  </si>
  <si>
    <t>K3</t>
  </si>
  <si>
    <t>K4</t>
  </si>
  <si>
    <t>Ellátottak pénzbeli juttatásai</t>
  </si>
  <si>
    <t>K5</t>
  </si>
  <si>
    <t>Egyéb müködési célu kiadások</t>
  </si>
  <si>
    <t>K6</t>
  </si>
  <si>
    <t>Beruházások</t>
  </si>
  <si>
    <t>K7</t>
  </si>
  <si>
    <t>Felujitások</t>
  </si>
  <si>
    <t>K8</t>
  </si>
  <si>
    <t>Egyéb felhalmozási célu kiadások</t>
  </si>
  <si>
    <t>K9</t>
  </si>
  <si>
    <t>Finanszirozási kiadások</t>
  </si>
  <si>
    <t>K1-8</t>
  </si>
  <si>
    <t>Költségvetési kiadások összesen:</t>
  </si>
  <si>
    <t>Létszám</t>
  </si>
  <si>
    <t>Ebből: közfoglalkoztatott létszám</t>
  </si>
  <si>
    <t>K1-9</t>
  </si>
  <si>
    <t>B1-8</t>
  </si>
  <si>
    <t>B11 Önkormányzatok müködési támogatásai</t>
  </si>
  <si>
    <t>B16 Egyéb müködési célu támogatások bevételei államháztartáson belül</t>
  </si>
  <si>
    <t>Müködési költségvetési bevételek összesen</t>
  </si>
  <si>
    <t>Felhalmozási célu költségvetési bevételek összesen</t>
  </si>
  <si>
    <t>BEVÉTELEK MINDÖSSZESEN</t>
  </si>
  <si>
    <t>Müködési célu költségvetési kiadások összesen</t>
  </si>
  <si>
    <t>Felhalmozási célu költségvetési kiadások összesen</t>
  </si>
  <si>
    <t>KIADÁSOK MINDÖSSZESEN</t>
  </si>
  <si>
    <t>4. sz. melléklet</t>
  </si>
  <si>
    <t>k1-k5</t>
  </si>
  <si>
    <t>Kormányzati funkció száma</t>
  </si>
  <si>
    <t>Nem veszélyes hulladék kezelése, ártalmatlanítása</t>
  </si>
  <si>
    <t>Közutak, hidak, alagutak üzemeltetése, fenntartása</t>
  </si>
  <si>
    <t>Közvilágítás</t>
  </si>
  <si>
    <t>Város-, községgazdálkodási egyéb szolgáltatások</t>
  </si>
  <si>
    <t>Háziorvosi alapellátás</t>
  </si>
  <si>
    <t>Munkanélküli aktív korúak ellátásai</t>
  </si>
  <si>
    <t>Lakásfenntartással, lakhatással összefüggő ellátások</t>
  </si>
  <si>
    <t>Egyéb szociális pénzbeli ellátások, támogatások</t>
  </si>
  <si>
    <t>Elhunyt személyek hátramaradottainak pénzbeli ellátása</t>
  </si>
  <si>
    <t>Start-munka program – Téli közfoglalkoztatás</t>
  </si>
  <si>
    <t>Könyvtári szolgáltatások</t>
  </si>
  <si>
    <t>Közművelődés – hagyományos közösségi kulturális értékek gondozása</t>
  </si>
  <si>
    <t>Köztemető-fenntartás és -működtetés</t>
  </si>
  <si>
    <t>Kormányzati funkció elnevezése</t>
  </si>
  <si>
    <t>Önkormányzatok és önkormányzati hivatalok jogalkotó és ált.ig.tev.</t>
  </si>
  <si>
    <t>Szennyvíz gyűjtése, tisztítása, elhelyezése</t>
  </si>
  <si>
    <t>és egyéb felhalmozási célu kiadások</t>
  </si>
  <si>
    <t>Kormányzati funkciók összesen:</t>
  </si>
  <si>
    <t>Müfüves pálya kialakitása önerő</t>
  </si>
  <si>
    <t>Járdák felujitása /start/</t>
  </si>
  <si>
    <t>Nyilászárók cseréje</t>
  </si>
  <si>
    <t>KÖLTSÉGVETÉSI KIADÁSOK MINDÖSSZESEN</t>
  </si>
  <si>
    <t>FELHALMOZÁSI CÉLU KÖLTSÉGVETÉSI KIADÁSOK ÖSSZESEN</t>
  </si>
  <si>
    <t>MÜKÖDÉSI CÉLU KÖLTSÉGVETÉSI KIADÁSOK ÖSSZESEN</t>
  </si>
  <si>
    <t>MŰKÖDÉSI CÉLÚ KÖLTSÉGVETÉSI BEVÉTELEK  ÖSSZESEN</t>
  </si>
  <si>
    <t>FELHALMOZÁSI CÉLÚ KÖLTSÉGVETÉSI BEVÉTELEK ÖSSZESEN</t>
  </si>
  <si>
    <t>KÖLTSÉGVETÉSI BEVÉTELEK MINDÖSSZESEN</t>
  </si>
  <si>
    <t>2014. előtti</t>
  </si>
  <si>
    <t>25016.</t>
  </si>
  <si>
    <t>2016.</t>
  </si>
  <si>
    <t>Előirányzat-felhasználási ütemterv
2014 évre</t>
  </si>
  <si>
    <t>Összes
előirányzat</t>
  </si>
  <si>
    <t>Kötelező
feladat</t>
  </si>
  <si>
    <t>Önként
vállalt
feladat</t>
  </si>
  <si>
    <t>Állami
/államigazgatási/
feladat</t>
  </si>
  <si>
    <t>Felhalmozási célu költségvetési
 kiadások összesen</t>
  </si>
  <si>
    <t>Kötelező feladat összesen:</t>
  </si>
  <si>
    <t xml:space="preserve">Állami /államigazgatási feladat összesen:  </t>
  </si>
  <si>
    <t>Országos és helyi nemzetiségi önkormányzatok igazgatási tev.</t>
  </si>
  <si>
    <t>Ebből
köz-
fogl.</t>
  </si>
  <si>
    <t xml:space="preserve">Önként vállalt feladat </t>
  </si>
  <si>
    <t>Állami
/államig./
feladat</t>
  </si>
  <si>
    <t>8. sz. melléklet</t>
  </si>
  <si>
    <t xml:space="preserve">Az önkormányzat által nyujtott közvetett támogatások </t>
  </si>
  <si>
    <t>,</t>
  </si>
  <si>
    <t>Állami 
/államigazgatási/
feladatokhoz</t>
  </si>
  <si>
    <t>B16 Egyéb müködési célu támogatások bevételei
 államháztartáson belül</t>
  </si>
  <si>
    <t>Kötelező 
feladatok</t>
  </si>
  <si>
    <t>Önként
vállalt
feladatok</t>
  </si>
  <si>
    <t>Állami 
/államigazgatási/
feladatok</t>
  </si>
  <si>
    <t>Kötelező
feladatok</t>
  </si>
  <si>
    <t>Óvoda energetikai  felujitása</t>
  </si>
  <si>
    <t>Munkaadókat terh jár
 és szoc hozzájár. adó</t>
  </si>
  <si>
    <t>Felújítások</t>
  </si>
  <si>
    <t>Egyéb felhalm.célú kiadások</t>
  </si>
  <si>
    <t>Müködési célu támogatások
 államháztartáson belül</t>
  </si>
  <si>
    <t>Felhalmozási célu támogatások
 államháztartáson belülről</t>
  </si>
  <si>
    <t>Bevételek összesen:</t>
  </si>
  <si>
    <t>Költségvetési egyenleg</t>
  </si>
  <si>
    <t>2014. évben</t>
  </si>
  <si>
    <t xml:space="preserve"> </t>
  </si>
  <si>
    <t xml:space="preserve">Dologi kiadások </t>
  </si>
  <si>
    <t>Egyéb működési célú kiadások</t>
  </si>
  <si>
    <t>Tartalékok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</si>
  <si>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</si>
  <si>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</si>
  <si>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</si>
  <si>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</si>
  <si>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4.-ből EU-s támogatás</t>
  </si>
  <si>
    <t>Egyéb működési bevételek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</si>
  <si>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</si>
  <si>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</si>
  <si>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</si>
  <si>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</si>
  <si>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</si>
  <si>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</si>
  <si>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</si>
  <si>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</si>
  <si>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</si>
  <si>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</si>
  <si>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Értékpapír vásárlása, visszavásárlása</t>
  </si>
  <si>
    <t>Likviditási célú hitelek törlesztése</t>
  </si>
  <si>
    <t>Rövid lejáratú hitelek törlesztése</t>
  </si>
  <si>
    <t>Hosszú lejáratú hitelek törlesztése</t>
  </si>
  <si>
    <t>Kölcsön törlesztése</t>
  </si>
  <si>
    <t>Forgatási célú belföldi, külföldi értékpapírok vásárlása</t>
  </si>
  <si>
    <t>Betét elhelyezése</t>
  </si>
  <si>
    <t>I. Működési célú bevételek és kiadások mérlege
(Önkormányzati szinten)</t>
  </si>
  <si>
    <t xml:space="preserve">2.1. melléklet a ………../2014. (……….) önkormányzati rendelethez     </t>
  </si>
  <si>
    <t xml:space="preserve"> Ezer forintban !</t>
  </si>
  <si>
    <t>Sor-
szám</t>
  </si>
  <si>
    <t>Bevételek</t>
  </si>
  <si>
    <t>Kiadások</t>
  </si>
  <si>
    <t>2014. évi előirányzat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</si>
  <si>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</si>
  <si>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</si>
  <si>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</si>
  <si>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</si>
  <si>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</si>
  <si>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</si>
  <si>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</si>
  <si>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</si>
  <si>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</si>
  <si>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</si>
  <si>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</si>
  <si>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</si>
  <si>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</si>
  <si>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</si>
  <si>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</si>
  <si>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</si>
  <si>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</si>
  <si>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</si>
  <si>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</si>
  <si>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</si>
  <si>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</si>
  <si>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</si>
  <si>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</si>
  <si>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</si>
  <si>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</si>
  <si>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</si>
  <si>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</si>
  <si>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7/1. sz. melléklet</t>
  </si>
  <si>
    <t>II. Felhalmozási célú bevételek és kiadások mérlege
(Önkormányzati szinten)</t>
  </si>
  <si>
    <t xml:space="preserve">2.2. melléklet a ………../2014. (……….) önkormányzati rendelethez     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</si>
  <si>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</si>
  <si>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</si>
  <si>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</si>
  <si>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</si>
  <si>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</si>
  <si>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</si>
  <si>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</si>
  <si>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</si>
  <si>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</si>
  <si>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</si>
  <si>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</si>
  <si>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</si>
  <si>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</si>
  <si>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</si>
  <si>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</si>
  <si>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</si>
  <si>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</si>
  <si>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</si>
  <si>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</si>
  <si>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</si>
  <si>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</si>
  <si>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</si>
  <si>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</si>
  <si>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</si>
  <si>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</si>
  <si>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</si>
  <si>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</si>
  <si>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</si>
  <si>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</si>
  <si>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</si>
  <si>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</si>
  <si>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</si>
  <si>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7/2. sz. melléklet</t>
  </si>
  <si>
    <t>Ebből:Müködésképtelen önkormányzatok kiegészitő tám./forráshiány/</t>
  </si>
  <si>
    <t>A költségvetési évet követő 3 év tervezett előirányzatainak keretszámairól</t>
  </si>
  <si>
    <t>11.sz.melléklet</t>
  </si>
  <si>
    <t>Gépjármüadó</t>
  </si>
  <si>
    <t>módosított előirányzat</t>
  </si>
  <si>
    <t>Óvodáztatási támogatás</t>
  </si>
  <si>
    <t>Szuhogy Községi Önkormányzat önállóan müködő intézményének   
    2014. évi bevételi előirányzatainak módositásáról</t>
  </si>
  <si>
    <r>
      <t xml:space="preserve">                                                                              Nyitnikék Napközi Otthonos Óvoda                                                                                                       </t>
    </r>
    <r>
      <rPr>
        <b/>
        <sz val="8"/>
        <rFont val="Arial"/>
        <family val="2"/>
      </rPr>
      <t xml:space="preserve"> Ezer forintban!</t>
    </r>
  </si>
  <si>
    <t>módositott előirányzat</t>
  </si>
  <si>
    <t>Szuhogy Községi Önkormányzat önállóan müködő intézményének      
 2014. évi kiadási előirányzatainak módositásáról</t>
  </si>
  <si>
    <t>eredeti</t>
  </si>
  <si>
    <t>módos.</t>
  </si>
  <si>
    <t>ered.</t>
  </si>
  <si>
    <t>mód.</t>
  </si>
  <si>
    <t>e      l      ő      i      r      á      n      y      z      a      t</t>
  </si>
  <si>
    <t>Szuhogy Község Önkormányzata költségvetési szerveihez nem kapcsolódó kormányzati funkciók müködési kiadási előirányzatainal módositásáról</t>
  </si>
  <si>
    <t>ezen belül a lakosságnak juttatott támogatások, szociális, rászorultsági jellegü ellátások előirányzatainak módositásáról</t>
  </si>
  <si>
    <t>2014. évi kiadási előirányzatainak módositásáról</t>
  </si>
  <si>
    <t>Rendkívüli gyermekvédelmi támogatás</t>
  </si>
  <si>
    <t>Szuhogy Községi Önkormányzat 2014.évi kiadási előirányzatainak módositásáról</t>
  </si>
  <si>
    <t>Szuhogy Községi Önkormányzat 2014.évi bevételi előirányzatainak módositásáról</t>
  </si>
  <si>
    <t>e r e d e t i    előirányzat</t>
  </si>
  <si>
    <t>m ó d o s i t o t t  előirányzat</t>
  </si>
  <si>
    <t>Előző évi költségvetési maradvány igénybevétele</t>
  </si>
  <si>
    <t>Központi, irányitószervi támogatás</t>
  </si>
  <si>
    <t>Finanszirozási bevételelek összesen</t>
  </si>
  <si>
    <t>B21 Önkormányzatok felhalmozási támogatásai</t>
  </si>
  <si>
    <t>Önkormányzatok elszámolásai a központi költségvetéssel</t>
  </si>
  <si>
    <t>Hosszabb időtartamú közfoglalkoztatás</t>
  </si>
  <si>
    <t>ÉRV részvény vásárlása</t>
  </si>
  <si>
    <t>Finanszirozási bevételel /maradvány igénybevétele/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</si>
</sst>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#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0"/>
    </font>
    <font>
      <b/>
      <u val="single"/>
      <sz val="11"/>
      <name val="Arial CE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Times New Roman CE"/>
      <family val="1"/>
    </font>
    <font>
      <b/>
      <sz val="8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sz val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9"/>
      <color indexed="10"/>
      <name val="Arial"/>
      <family val="0"/>
    </font>
    <font>
      <sz val="9"/>
      <color indexed="49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165" fontId="9" fillId="0" borderId="0" xfId="15" applyNumberFormat="1" applyFont="1" applyAlignment="1">
      <alignment horizontal="center"/>
    </xf>
    <xf numFmtId="0" fontId="5" fillId="0" borderId="9" xfId="0" applyFont="1" applyBorder="1" applyAlignment="1">
      <alignment/>
    </xf>
    <xf numFmtId="1" fontId="0" fillId="0" borderId="8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6" fillId="0" borderId="0" xfId="0" applyFont="1" applyAlignment="1">
      <alignment/>
    </xf>
    <xf numFmtId="165" fontId="0" fillId="0" borderId="1" xfId="15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0" xfId="15" applyNumberFormat="1" applyAlignment="1">
      <alignment/>
    </xf>
    <xf numFmtId="0" fontId="10" fillId="0" borderId="0" xfId="0" applyFont="1" applyAlignment="1">
      <alignment/>
    </xf>
    <xf numFmtId="165" fontId="0" fillId="0" borderId="0" xfId="15" applyNumberForma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0" fontId="10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7" fillId="0" borderId="1" xfId="15" applyNumberFormat="1" applyFont="1" applyBorder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15" xfId="0" applyFont="1" applyBorder="1" applyAlignment="1">
      <alignment/>
    </xf>
    <xf numFmtId="165" fontId="10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0" fontId="4" fillId="0" borderId="18" xfId="0" applyFont="1" applyBorder="1" applyAlignment="1">
      <alignment/>
    </xf>
    <xf numFmtId="165" fontId="4" fillId="0" borderId="19" xfId="15" applyNumberFormat="1" applyFont="1" applyBorder="1" applyAlignment="1">
      <alignment/>
    </xf>
    <xf numFmtId="0" fontId="5" fillId="0" borderId="18" xfId="0" applyFont="1" applyBorder="1" applyAlignment="1">
      <alignment/>
    </xf>
    <xf numFmtId="165" fontId="7" fillId="0" borderId="19" xfId="15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" xfId="0" applyFont="1" applyBorder="1" applyAlignment="1">
      <alignment/>
    </xf>
    <xf numFmtId="165" fontId="9" fillId="0" borderId="0" xfId="15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165" fontId="1" fillId="0" borderId="1" xfId="15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5" fontId="1" fillId="0" borderId="1" xfId="15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165" fontId="0" fillId="0" borderId="1" xfId="15" applyNumberFormat="1" applyFont="1" applyBorder="1" applyAlignment="1">
      <alignment/>
    </xf>
    <xf numFmtId="165" fontId="1" fillId="0" borderId="1" xfId="15" applyNumberFormat="1" applyFont="1" applyBorder="1" applyAlignment="1">
      <alignment horizontal="center"/>
    </xf>
    <xf numFmtId="165" fontId="0" fillId="0" borderId="1" xfId="15" applyNumberForma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left"/>
    </xf>
    <xf numFmtId="165" fontId="9" fillId="0" borderId="0" xfId="15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5" fontId="0" fillId="0" borderId="1" xfId="15" applyNumberFormat="1" applyFont="1" applyBorder="1" applyAlignment="1">
      <alignment wrapText="1"/>
    </xf>
    <xf numFmtId="165" fontId="0" fillId="0" borderId="1" xfId="15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165" fontId="0" fillId="0" borderId="1" xfId="15" applyNumberFormat="1" applyFont="1" applyBorder="1" applyAlignment="1">
      <alignment horizontal="right"/>
    </xf>
    <xf numFmtId="165" fontId="7" fillId="0" borderId="1" xfId="15" applyNumberFormat="1" applyFont="1" applyBorder="1" applyAlignment="1">
      <alignment horizontal="right"/>
    </xf>
    <xf numFmtId="165" fontId="0" fillId="0" borderId="1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1" fillId="0" borderId="1" xfId="15" applyNumberFormat="1" applyFont="1" applyBorder="1" applyAlignment="1">
      <alignment wrapText="1"/>
    </xf>
    <xf numFmtId="165" fontId="0" fillId="0" borderId="0" xfId="15" applyNumberFormat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15" xfId="0" applyFill="1" applyBorder="1" applyAlignment="1">
      <alignment/>
    </xf>
    <xf numFmtId="0" fontId="5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" fontId="1" fillId="0" borderId="13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1" fontId="1" fillId="0" borderId="14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0" fontId="5" fillId="0" borderId="27" xfId="0" applyFont="1" applyBorder="1" applyAlignment="1">
      <alignment/>
    </xf>
    <xf numFmtId="165" fontId="7" fillId="0" borderId="24" xfId="15" applyNumberFormat="1" applyFont="1" applyBorder="1" applyAlignment="1">
      <alignment/>
    </xf>
    <xf numFmtId="165" fontId="5" fillId="0" borderId="24" xfId="15" applyNumberFormat="1" applyFont="1" applyBorder="1" applyAlignment="1">
      <alignment/>
    </xf>
    <xf numFmtId="1" fontId="5" fillId="0" borderId="19" xfId="0" applyNumberFormat="1" applyFont="1" applyBorder="1" applyAlignment="1">
      <alignment horizontal="center"/>
    </xf>
    <xf numFmtId="165" fontId="7" fillId="0" borderId="26" xfId="15" applyNumberFormat="1" applyFont="1" applyBorder="1" applyAlignment="1">
      <alignment/>
    </xf>
    <xf numFmtId="166" fontId="16" fillId="0" borderId="28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29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30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29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20" fillId="0" borderId="0" xfId="0" applyNumberFormat="1" applyFont="1" applyFill="1" applyAlignment="1" applyProtection="1">
      <alignment horizontal="right" vertical="center"/>
      <protection/>
    </xf>
    <xf numFmtId="166" fontId="21" fillId="0" borderId="31" xfId="0" applyNumberFormat="1" applyFont="1" applyFill="1" applyBorder="1" applyAlignment="1" applyProtection="1">
      <alignment horizontal="centerContinuous" vertical="center" wrapText="1"/>
      <protection/>
    </xf>
    <xf numFmtId="166" fontId="21" fillId="0" borderId="3" xfId="0" applyNumberFormat="1" applyFont="1" applyFill="1" applyBorder="1" applyAlignment="1" applyProtection="1">
      <alignment horizontal="centerContinuous" vertical="center" wrapText="1"/>
      <protection/>
    </xf>
    <xf numFmtId="166" fontId="21" fillId="0" borderId="33" xfId="0" applyNumberFormat="1" applyFont="1" applyFill="1" applyBorder="1" applyAlignment="1" applyProtection="1">
      <alignment horizontal="centerContinuous" vertical="center" wrapText="1"/>
      <protection/>
    </xf>
    <xf numFmtId="166" fontId="21" fillId="0" borderId="31" xfId="0" applyNumberFormat="1" applyFont="1" applyFill="1" applyBorder="1" applyAlignment="1" applyProtection="1">
      <alignment horizontal="center" vertical="center" wrapText="1"/>
      <protection/>
    </xf>
    <xf numFmtId="166" fontId="21" fillId="0" borderId="3" xfId="0" applyNumberFormat="1" applyFont="1" applyFill="1" applyBorder="1" applyAlignment="1" applyProtection="1">
      <alignment horizontal="center" vertical="center" wrapText="1"/>
      <protection/>
    </xf>
    <xf numFmtId="166" fontId="21" fillId="0" borderId="33" xfId="0" applyNumberFormat="1" applyFont="1" applyFill="1" applyBorder="1" applyAlignment="1" applyProtection="1">
      <alignment horizontal="center" vertical="center" wrapText="1"/>
      <protection/>
    </xf>
    <xf numFmtId="166" fontId="22" fillId="0" borderId="0" xfId="0" applyNumberFormat="1" applyFont="1" applyFill="1" applyAlignment="1" applyProtection="1">
      <alignment horizontal="center" vertical="center" wrapText="1"/>
      <protection/>
    </xf>
    <xf numFmtId="166" fontId="17" fillId="0" borderId="19" xfId="0" applyNumberFormat="1" applyFont="1" applyFill="1" applyBorder="1" applyAlignment="1" applyProtection="1">
      <alignment horizontal="center" vertical="center" wrapText="1"/>
      <protection/>
    </xf>
    <xf numFmtId="166" fontId="17" fillId="0" borderId="31" xfId="0" applyNumberFormat="1" applyFont="1" applyFill="1" applyBorder="1" applyAlignment="1" applyProtection="1">
      <alignment horizontal="center" vertical="center" wrapText="1"/>
      <protection/>
    </xf>
    <xf numFmtId="166" fontId="17" fillId="0" borderId="3" xfId="0" applyNumberFormat="1" applyFont="1" applyFill="1" applyBorder="1" applyAlignment="1" applyProtection="1">
      <alignment horizontal="center" vertical="center" wrapText="1"/>
      <protection/>
    </xf>
    <xf numFmtId="166" fontId="17" fillId="0" borderId="33" xfId="0" applyNumberFormat="1" applyFont="1" applyFill="1" applyBorder="1" applyAlignment="1" applyProtection="1">
      <alignment horizontal="center" vertical="center" wrapText="1"/>
      <protection/>
    </xf>
    <xf numFmtId="166" fontId="17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24" xfId="0" applyNumberFormat="1" applyFill="1" applyBorder="1" applyAlignment="1" applyProtection="1">
      <alignment horizontal="left" vertical="center" wrapText="1" indent="1"/>
      <protection/>
    </xf>
    <xf numFmtId="166" fontId="1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5" xfId="0" applyNumberFormat="1" applyFill="1" applyBorder="1" applyAlignment="1" applyProtection="1">
      <alignment horizontal="left" vertical="center" wrapText="1" indent="1"/>
      <protection/>
    </xf>
    <xf numFmtId="166" fontId="1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19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23" fillId="0" borderId="26" xfId="0" applyNumberFormat="1" applyFont="1" applyFill="1" applyBorder="1" applyAlignment="1" applyProtection="1">
      <alignment horizontal="left" vertical="center" wrapText="1" indent="1"/>
      <protection/>
    </xf>
    <xf numFmtId="166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5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1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22" fillId="0" borderId="39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26" xfId="0" applyNumberFormat="1" applyFill="1" applyBorder="1" applyAlignment="1" applyProtection="1">
      <alignment horizontal="left" vertical="center" wrapText="1" indent="1"/>
      <protection/>
    </xf>
    <xf numFmtId="166" fontId="16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24" fillId="0" borderId="8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9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1" xfId="0" applyNumberFormat="1" applyFont="1" applyFill="1" applyBorder="1" applyAlignment="1" applyProtection="1">
      <alignment horizontal="left" vertical="center" wrapText="1" indent="2"/>
      <protection/>
    </xf>
    <xf numFmtId="166" fontId="24" fillId="0" borderId="1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28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28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36" xfId="0" applyNumberFormat="1" applyFont="1" applyFill="1" applyBorder="1" applyAlignment="1" applyProtection="1">
      <alignment horizontal="left" vertical="center" wrapText="1" indent="2"/>
      <protection/>
    </xf>
    <xf numFmtId="166" fontId="0" fillId="0" borderId="0" xfId="0" applyNumberFormat="1" applyFill="1" applyAlignment="1" applyProtection="1">
      <alignment horizontal="right" vertical="center" wrapText="1"/>
      <protection/>
    </xf>
    <xf numFmtId="0" fontId="0" fillId="0" borderId="2" xfId="0" applyFont="1" applyBorder="1" applyAlignment="1">
      <alignment/>
    </xf>
    <xf numFmtId="165" fontId="0" fillId="0" borderId="1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31" xfId="0" applyFont="1" applyBorder="1" applyAlignment="1">
      <alignment/>
    </xf>
    <xf numFmtId="165" fontId="7" fillId="0" borderId="41" xfId="15" applyNumberFormat="1" applyFont="1" applyBorder="1" applyAlignment="1">
      <alignment/>
    </xf>
    <xf numFmtId="165" fontId="7" fillId="0" borderId="42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4" fillId="0" borderId="1" xfId="0" applyFont="1" applyBorder="1" applyAlignment="1">
      <alignment horizontal="center" wrapText="1"/>
    </xf>
    <xf numFmtId="165" fontId="0" fillId="0" borderId="1" xfId="15" applyNumberFormat="1" applyFont="1" applyBorder="1" applyAlignment="1">
      <alignment wrapText="1"/>
    </xf>
    <xf numFmtId="0" fontId="27" fillId="0" borderId="1" xfId="0" applyFont="1" applyBorder="1" applyAlignment="1">
      <alignment/>
    </xf>
    <xf numFmtId="165" fontId="0" fillId="0" borderId="1" xfId="15" applyNumberFormat="1" applyFont="1" applyBorder="1" applyAlignment="1">
      <alignment horizontal="center" wrapText="1"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0" fontId="11" fillId="0" borderId="0" xfId="15" applyNumberFormat="1" applyFont="1" applyAlignment="1">
      <alignment/>
    </xf>
    <xf numFmtId="0" fontId="28" fillId="0" borderId="0" xfId="15" applyNumberFormat="1" applyFont="1" applyAlignment="1">
      <alignment/>
    </xf>
    <xf numFmtId="0" fontId="29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1" xfId="15" applyNumberFormat="1" applyFont="1" applyBorder="1" applyAlignment="1">
      <alignment horizontal="center" wrapText="1"/>
    </xf>
    <xf numFmtId="0" fontId="2" fillId="0" borderId="1" xfId="0" applyFont="1" applyBorder="1" applyAlignment="1">
      <alignment/>
    </xf>
    <xf numFmtId="1" fontId="0" fillId="0" borderId="1" xfId="15" applyNumberFormat="1" applyFont="1" applyBorder="1" applyAlignment="1">
      <alignment/>
    </xf>
    <xf numFmtId="1" fontId="0" fillId="0" borderId="1" xfId="15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7" fillId="0" borderId="1" xfId="15" applyNumberFormat="1" applyFont="1" applyBorder="1" applyAlignment="1">
      <alignment/>
    </xf>
    <xf numFmtId="1" fontId="0" fillId="0" borderId="1" xfId="15" applyNumberFormat="1" applyFont="1" applyBorder="1" applyAlignment="1">
      <alignment/>
    </xf>
    <xf numFmtId="1" fontId="0" fillId="0" borderId="1" xfId="15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2" fillId="0" borderId="6" xfId="0" applyFont="1" applyBorder="1" applyAlignment="1">
      <alignment/>
    </xf>
    <xf numFmtId="1" fontId="0" fillId="0" borderId="6" xfId="15" applyNumberFormat="1" applyFont="1" applyBorder="1" applyAlignment="1">
      <alignment/>
    </xf>
    <xf numFmtId="1" fontId="0" fillId="0" borderId="6" xfId="15" applyNumberFormat="1" applyFont="1" applyBorder="1" applyAlignment="1">
      <alignment/>
    </xf>
    <xf numFmtId="0" fontId="0" fillId="0" borderId="8" xfId="0" applyFill="1" applyBorder="1" applyAlignment="1">
      <alignment/>
    </xf>
    <xf numFmtId="0" fontId="2" fillId="0" borderId="8" xfId="0" applyFont="1" applyBorder="1" applyAlignment="1">
      <alignment/>
    </xf>
    <xf numFmtId="1" fontId="0" fillId="0" borderId="8" xfId="15" applyNumberFormat="1" applyFont="1" applyBorder="1" applyAlignment="1">
      <alignment/>
    </xf>
    <xf numFmtId="1" fontId="0" fillId="0" borderId="8" xfId="15" applyNumberFormat="1" applyFont="1" applyBorder="1" applyAlignment="1">
      <alignment/>
    </xf>
    <xf numFmtId="0" fontId="0" fillId="0" borderId="31" xfId="0" applyFont="1" applyBorder="1" applyAlignment="1">
      <alignment/>
    </xf>
    <xf numFmtId="0" fontId="2" fillId="0" borderId="3" xfId="0" applyFont="1" applyFill="1" applyBorder="1" applyAlignment="1">
      <alignment/>
    </xf>
    <xf numFmtId="1" fontId="0" fillId="0" borderId="3" xfId="15" applyNumberFormat="1" applyFont="1" applyBorder="1" applyAlignment="1">
      <alignment/>
    </xf>
    <xf numFmtId="1" fontId="0" fillId="0" borderId="3" xfId="15" applyNumberFormat="1" applyFont="1" applyBorder="1" applyAlignment="1">
      <alignment/>
    </xf>
    <xf numFmtId="1" fontId="0" fillId="0" borderId="33" xfId="15" applyNumberFormat="1" applyFont="1" applyBorder="1" applyAlignment="1">
      <alignment/>
    </xf>
    <xf numFmtId="0" fontId="2" fillId="0" borderId="3" xfId="0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4" fillId="0" borderId="3" xfId="0" applyFont="1" applyFill="1" applyBorder="1" applyAlignment="1">
      <alignment/>
    </xf>
    <xf numFmtId="1" fontId="0" fillId="0" borderId="3" xfId="15" applyNumberFormat="1" applyFont="1" applyBorder="1" applyAlignment="1">
      <alignment/>
    </xf>
    <xf numFmtId="165" fontId="0" fillId="0" borderId="1" xfId="15" applyNumberFormat="1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21" fillId="0" borderId="41" xfId="0" applyNumberFormat="1" applyFont="1" applyFill="1" applyBorder="1" applyAlignment="1" applyProtection="1">
      <alignment horizontal="center" vertical="center" wrapText="1"/>
      <protection/>
    </xf>
    <xf numFmtId="166" fontId="21" fillId="0" borderId="43" xfId="0" applyNumberFormat="1" applyFont="1" applyFill="1" applyBorder="1" applyAlignment="1" applyProtection="1">
      <alignment horizontal="center" vertical="center" wrapText="1"/>
      <protection/>
    </xf>
    <xf numFmtId="166" fontId="22" fillId="0" borderId="0" xfId="0" applyNumberFormat="1" applyFont="1" applyFill="1" applyAlignment="1" applyProtection="1">
      <alignment horizontal="center" vertical="center" wrapText="1"/>
      <protection/>
    </xf>
    <xf numFmtId="166" fontId="21" fillId="0" borderId="27" xfId="0" applyNumberFormat="1" applyFont="1" applyFill="1" applyBorder="1" applyAlignment="1" applyProtection="1">
      <alignment horizontal="center" vertical="center" wrapText="1"/>
      <protection/>
    </xf>
    <xf numFmtId="166" fontId="21" fillId="0" borderId="42" xfId="0" applyNumberFormat="1" applyFont="1" applyFill="1" applyBorder="1" applyAlignment="1" applyProtection="1">
      <alignment horizontal="center" vertical="center" wrapText="1"/>
      <protection/>
    </xf>
    <xf numFmtId="166" fontId="25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5" fontId="1" fillId="0" borderId="16" xfId="15" applyNumberFormat="1" applyFont="1" applyBorder="1" applyAlignment="1">
      <alignment horizontal="center" wrapText="1"/>
    </xf>
    <xf numFmtId="165" fontId="1" fillId="0" borderId="12" xfId="15" applyNumberFormat="1" applyFont="1" applyBorder="1" applyAlignment="1">
      <alignment horizontal="center" wrapText="1"/>
    </xf>
    <xf numFmtId="165" fontId="1" fillId="0" borderId="17" xfId="15" applyNumberFormat="1" applyFont="1" applyBorder="1" applyAlignment="1">
      <alignment horizontal="center" wrapText="1"/>
    </xf>
    <xf numFmtId="165" fontId="1" fillId="0" borderId="0" xfId="15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166" fontId="19" fillId="0" borderId="0" xfId="0" applyNumberFormat="1" applyFont="1" applyFill="1" applyAlignment="1" applyProtection="1">
      <alignment horizontal="center" textRotation="180" wrapText="1"/>
      <protection/>
    </xf>
    <xf numFmtId="0" fontId="0" fillId="0" borderId="12" xfId="0" applyBorder="1" applyAlignment="1">
      <alignment horizontal="left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5" fontId="0" fillId="0" borderId="1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5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12" xfId="0" applyFont="1" applyBorder="1" applyAlignment="1">
      <alignment horizontal="center"/>
    </xf>
    <xf numFmtId="165" fontId="1" fillId="0" borderId="2" xfId="15" applyNumberFormat="1" applyFont="1" applyBorder="1" applyAlignment="1">
      <alignment horizontal="center" wrapText="1"/>
    </xf>
    <xf numFmtId="165" fontId="1" fillId="0" borderId="4" xfId="15" applyNumberFormat="1" applyFont="1" applyBorder="1" applyAlignment="1">
      <alignment horizontal="center" wrapText="1"/>
    </xf>
    <xf numFmtId="165" fontId="1" fillId="0" borderId="5" xfId="15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G31" sqref="G31"/>
    </sheetView>
  </sheetViews>
  <sheetFormatPr defaultColWidth="9.140625" defaultRowHeight="12.75"/>
  <cols>
    <col min="7" max="7" width="8.00390625" style="0" customWidth="1"/>
    <col min="9" max="9" width="10.421875" style="0" customWidth="1"/>
  </cols>
  <sheetData>
    <row r="1" spans="1:9" ht="12.75">
      <c r="A1" s="267" t="s">
        <v>52</v>
      </c>
      <c r="B1" s="267"/>
      <c r="C1" s="267"/>
      <c r="D1" s="267"/>
      <c r="E1" s="267"/>
      <c r="F1" s="267"/>
      <c r="G1" s="267"/>
      <c r="H1" s="267"/>
      <c r="I1" s="267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267" t="s">
        <v>156</v>
      </c>
      <c r="B3" s="267"/>
      <c r="C3" s="267"/>
      <c r="D3" s="267"/>
      <c r="E3" s="267"/>
      <c r="F3" s="267"/>
      <c r="G3" s="267"/>
      <c r="H3" s="267"/>
      <c r="I3" s="267"/>
    </row>
    <row r="4" spans="1:9" ht="12.75">
      <c r="A4" s="41"/>
      <c r="B4" s="41"/>
      <c r="C4" s="41"/>
      <c r="D4" s="41"/>
      <c r="E4" s="41"/>
      <c r="F4" s="41"/>
      <c r="G4" s="41"/>
      <c r="H4" s="41"/>
      <c r="I4" s="41"/>
    </row>
    <row r="5" spans="1:9" ht="12.75">
      <c r="A5" s="41"/>
      <c r="B5" s="41"/>
      <c r="C5" s="41"/>
      <c r="D5" s="41"/>
      <c r="E5" s="41" t="s">
        <v>172</v>
      </c>
      <c r="F5" s="41"/>
      <c r="G5" s="41"/>
      <c r="H5" s="41"/>
      <c r="I5" s="41"/>
    </row>
    <row r="6" spans="1:9" ht="12.75">
      <c r="A6" s="41"/>
      <c r="B6" s="41"/>
      <c r="C6" s="41"/>
      <c r="D6" s="41"/>
      <c r="E6" s="41"/>
      <c r="F6" s="41"/>
      <c r="G6" s="41"/>
      <c r="H6" s="41" t="s">
        <v>48</v>
      </c>
      <c r="I6" s="41"/>
    </row>
    <row r="8" spans="1:9" ht="12.75">
      <c r="A8" s="18"/>
      <c r="B8" s="26"/>
      <c r="C8" s="12"/>
      <c r="D8" s="12"/>
      <c r="E8" s="27"/>
      <c r="F8" s="26"/>
      <c r="G8" s="27"/>
      <c r="H8" s="26"/>
      <c r="I8" s="27"/>
    </row>
    <row r="9" spans="1:9" ht="12.75">
      <c r="A9" s="29" t="s">
        <v>36</v>
      </c>
      <c r="B9" s="36" t="s">
        <v>44</v>
      </c>
      <c r="C9" s="13"/>
      <c r="D9" s="13"/>
      <c r="E9" s="37"/>
      <c r="F9" s="268" t="s">
        <v>45</v>
      </c>
      <c r="G9" s="269"/>
      <c r="H9" s="268" t="s">
        <v>46</v>
      </c>
      <c r="I9" s="269"/>
    </row>
    <row r="10" spans="1:9" ht="12.75">
      <c r="A10" s="17" t="s">
        <v>37</v>
      </c>
      <c r="B10" s="38"/>
      <c r="C10" s="28"/>
      <c r="D10" s="28"/>
      <c r="E10" s="39"/>
      <c r="F10" s="38"/>
      <c r="G10" s="39"/>
      <c r="H10" s="38"/>
      <c r="I10" s="39"/>
    </row>
    <row r="11" spans="1:9" ht="12.75">
      <c r="A11" s="18"/>
      <c r="B11" s="12"/>
      <c r="C11" s="12"/>
      <c r="D11" s="12"/>
      <c r="E11" s="12"/>
      <c r="F11" s="26"/>
      <c r="G11" s="27"/>
      <c r="H11" s="26"/>
      <c r="I11" s="18"/>
    </row>
    <row r="12" spans="1:9" ht="12.75">
      <c r="A12" s="17" t="s">
        <v>7</v>
      </c>
      <c r="B12" s="28" t="s">
        <v>47</v>
      </c>
      <c r="C12" s="28"/>
      <c r="D12" s="28"/>
      <c r="E12" s="28"/>
      <c r="F12" s="38"/>
      <c r="G12" s="39">
        <v>7710</v>
      </c>
      <c r="H12" s="38"/>
      <c r="I12" s="17">
        <v>676</v>
      </c>
    </row>
    <row r="13" spans="1:9" ht="12.75">
      <c r="A13" s="29"/>
      <c r="B13" s="13"/>
      <c r="C13" s="13"/>
      <c r="D13" s="13"/>
      <c r="E13" s="13"/>
      <c r="F13" s="36"/>
      <c r="G13" s="37"/>
      <c r="H13" s="36"/>
      <c r="I13" s="18"/>
    </row>
    <row r="14" spans="1:9" ht="12.75">
      <c r="A14" s="29" t="s">
        <v>3</v>
      </c>
      <c r="B14" s="13" t="s">
        <v>273</v>
      </c>
      <c r="C14" s="13"/>
      <c r="D14" s="13"/>
      <c r="E14" s="13"/>
      <c r="F14" s="36"/>
      <c r="G14" s="37">
        <v>4259</v>
      </c>
      <c r="H14" s="36"/>
      <c r="I14" s="17">
        <v>172</v>
      </c>
    </row>
    <row r="15" spans="1:9" ht="12.75">
      <c r="A15" s="18"/>
      <c r="B15" s="12"/>
      <c r="C15" s="12"/>
      <c r="D15" s="12"/>
      <c r="E15" s="12"/>
      <c r="F15" s="26"/>
      <c r="G15" s="27"/>
      <c r="H15" s="26"/>
      <c r="I15" s="29"/>
    </row>
    <row r="16" spans="1:9" ht="12.75">
      <c r="A16" s="17"/>
      <c r="B16" s="28" t="s">
        <v>33</v>
      </c>
      <c r="C16" s="28"/>
      <c r="D16" s="28"/>
      <c r="E16" s="28"/>
      <c r="F16" s="38"/>
      <c r="G16" s="39">
        <f>SUM(G12:G15)</f>
        <v>11969</v>
      </c>
      <c r="H16" s="38"/>
      <c r="I16" s="17">
        <f>SUM(I12:I15)</f>
        <v>848</v>
      </c>
    </row>
  </sheetData>
  <mergeCells count="4">
    <mergeCell ref="A1:I1"/>
    <mergeCell ref="F9:G9"/>
    <mergeCell ref="H9:I9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K10" sqref="K10"/>
    </sheetView>
  </sheetViews>
  <sheetFormatPr defaultColWidth="9.140625" defaultRowHeight="12.75"/>
  <cols>
    <col min="1" max="1" width="5.7109375" style="2" customWidth="1"/>
    <col min="2" max="2" width="31.140625" style="0" customWidth="1"/>
    <col min="3" max="3" width="12.421875" style="3" customWidth="1"/>
    <col min="4" max="4" width="17.00390625" style="3" customWidth="1"/>
    <col min="5" max="5" width="11.7109375" style="3" customWidth="1"/>
    <col min="6" max="12" width="11.7109375" style="0" customWidth="1"/>
  </cols>
  <sheetData>
    <row r="1" spans="1:12" ht="12.75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s="1" customFormat="1" ht="33.75" customHeight="1">
      <c r="A2" s="300" t="s">
        <v>276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s="1" customFormat="1" ht="24.75" customHeight="1">
      <c r="A3" s="312" t="s">
        <v>55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8:12" ht="17.25" customHeight="1">
      <c r="H4" s="19"/>
      <c r="L4" s="19" t="s">
        <v>14</v>
      </c>
    </row>
    <row r="5" spans="1:12" s="1" customFormat="1" ht="54" customHeight="1">
      <c r="A5" s="63" t="s">
        <v>60</v>
      </c>
      <c r="B5" s="271" t="s">
        <v>0</v>
      </c>
      <c r="C5" s="271"/>
      <c r="D5" s="271"/>
      <c r="E5" s="65" t="s">
        <v>163</v>
      </c>
      <c r="F5" s="65" t="s">
        <v>161</v>
      </c>
      <c r="G5" s="70" t="s">
        <v>162</v>
      </c>
      <c r="H5" s="64" t="s">
        <v>144</v>
      </c>
      <c r="I5" s="65" t="s">
        <v>163</v>
      </c>
      <c r="J5" s="65" t="s">
        <v>161</v>
      </c>
      <c r="K5" s="70" t="s">
        <v>162</v>
      </c>
      <c r="L5" s="64" t="s">
        <v>144</v>
      </c>
    </row>
    <row r="6" spans="1:12" s="1" customFormat="1" ht="54" customHeight="1">
      <c r="A6" s="63"/>
      <c r="B6" s="202"/>
      <c r="C6" s="203"/>
      <c r="D6" s="204"/>
      <c r="E6" s="313" t="s">
        <v>81</v>
      </c>
      <c r="F6" s="314"/>
      <c r="G6" s="314"/>
      <c r="H6" s="315"/>
      <c r="I6" s="313" t="s">
        <v>274</v>
      </c>
      <c r="J6" s="314"/>
      <c r="K6" s="314"/>
      <c r="L6" s="315"/>
    </row>
    <row r="7" spans="1:12" s="1" customFormat="1" ht="19.5" customHeight="1">
      <c r="A7" s="79" t="s">
        <v>69</v>
      </c>
      <c r="B7" s="306" t="s">
        <v>61</v>
      </c>
      <c r="C7" s="307"/>
      <c r="D7" s="308"/>
      <c r="E7" s="208" t="s">
        <v>157</v>
      </c>
      <c r="F7" s="68"/>
      <c r="G7" s="68"/>
      <c r="H7" s="68"/>
      <c r="I7" s="251">
        <v>526</v>
      </c>
      <c r="J7" s="68"/>
      <c r="K7" s="68"/>
      <c r="L7" s="72">
        <f>SUM(I7:K7)</f>
        <v>526</v>
      </c>
    </row>
    <row r="8" spans="1:12" s="1" customFormat="1" ht="19.5" customHeight="1">
      <c r="A8" s="56"/>
      <c r="B8" s="306" t="s">
        <v>102</v>
      </c>
      <c r="C8" s="307"/>
      <c r="D8" s="308"/>
      <c r="E8" s="82"/>
      <c r="F8" s="68"/>
      <c r="G8" s="68"/>
      <c r="H8" s="68"/>
      <c r="I8" s="82"/>
      <c r="J8" s="68"/>
      <c r="K8" s="68"/>
      <c r="L8" s="72"/>
    </row>
    <row r="9" spans="1:12" s="1" customFormat="1" ht="19.5" customHeight="1">
      <c r="A9" s="56"/>
      <c r="B9" s="68" t="s">
        <v>103</v>
      </c>
      <c r="C9" s="68"/>
      <c r="D9" s="68"/>
      <c r="E9" s="82"/>
      <c r="F9" s="68"/>
      <c r="G9" s="68"/>
      <c r="H9" s="68"/>
      <c r="I9" s="82">
        <v>526</v>
      </c>
      <c r="J9" s="68"/>
      <c r="K9" s="68"/>
      <c r="L9" s="82">
        <v>526</v>
      </c>
    </row>
    <row r="10" spans="1:12" s="1" customFormat="1" ht="19.5" customHeight="1">
      <c r="A10" s="56" t="s">
        <v>71</v>
      </c>
      <c r="B10" s="270" t="s">
        <v>63</v>
      </c>
      <c r="C10" s="270"/>
      <c r="D10" s="270"/>
      <c r="E10" s="82"/>
      <c r="F10" s="68"/>
      <c r="G10" s="68"/>
      <c r="H10" s="68"/>
      <c r="I10" s="82"/>
      <c r="J10" s="68"/>
      <c r="K10" s="68"/>
      <c r="L10" s="72"/>
    </row>
    <row r="11" spans="1:12" s="55" customFormat="1" ht="19.5" customHeight="1">
      <c r="A11" s="56" t="s">
        <v>72</v>
      </c>
      <c r="B11" s="280" t="s">
        <v>64</v>
      </c>
      <c r="C11" s="280"/>
      <c r="D11" s="280"/>
      <c r="E11" s="43">
        <v>4307</v>
      </c>
      <c r="F11" s="209"/>
      <c r="G11" s="209"/>
      <c r="H11" s="210">
        <f>SUM(E11:G11)</f>
        <v>4307</v>
      </c>
      <c r="I11" s="43">
        <v>2345</v>
      </c>
      <c r="J11" s="209"/>
      <c r="K11" s="209"/>
      <c r="L11" s="211">
        <f>SUM(I11:K11)</f>
        <v>2345</v>
      </c>
    </row>
    <row r="12" spans="1:12" s="1" customFormat="1" ht="19.5" customHeight="1">
      <c r="A12" s="56" t="s">
        <v>74</v>
      </c>
      <c r="B12" s="88" t="s">
        <v>66</v>
      </c>
      <c r="C12" s="75"/>
      <c r="D12" s="89"/>
      <c r="E12" s="82"/>
      <c r="F12" s="68"/>
      <c r="G12" s="68"/>
      <c r="H12" s="68"/>
      <c r="I12" s="82"/>
      <c r="J12" s="68"/>
      <c r="K12" s="68"/>
      <c r="L12" s="72"/>
    </row>
    <row r="13" spans="1:12" s="1" customFormat="1" ht="19.5" customHeight="1">
      <c r="A13" s="56"/>
      <c r="B13" s="306" t="s">
        <v>104</v>
      </c>
      <c r="C13" s="307"/>
      <c r="D13" s="308"/>
      <c r="E13" s="82"/>
      <c r="F13" s="68"/>
      <c r="G13" s="68"/>
      <c r="H13" s="68"/>
      <c r="I13" s="82">
        <f>SUM(I7+I11)</f>
        <v>2871</v>
      </c>
      <c r="J13" s="68"/>
      <c r="K13" s="68"/>
      <c r="L13" s="72">
        <f>SUM(I13:K13)</f>
        <v>2871</v>
      </c>
    </row>
    <row r="14" spans="1:12" s="1" customFormat="1" ht="19.5" customHeight="1">
      <c r="A14" s="56" t="s">
        <v>70</v>
      </c>
      <c r="B14" s="68" t="s">
        <v>62</v>
      </c>
      <c r="C14" s="68"/>
      <c r="D14" s="68"/>
      <c r="E14" s="82"/>
      <c r="F14" s="68"/>
      <c r="G14" s="68"/>
      <c r="H14" s="68"/>
      <c r="I14" s="82"/>
      <c r="J14" s="68"/>
      <c r="K14" s="68"/>
      <c r="L14" s="72"/>
    </row>
    <row r="15" spans="1:12" s="1" customFormat="1" ht="19.5" customHeight="1">
      <c r="A15" s="56" t="s">
        <v>73</v>
      </c>
      <c r="B15" s="306" t="s">
        <v>65</v>
      </c>
      <c r="C15" s="307"/>
      <c r="D15" s="308"/>
      <c r="E15" s="82"/>
      <c r="F15" s="68"/>
      <c r="G15" s="68"/>
      <c r="H15" s="68"/>
      <c r="I15" s="82"/>
      <c r="J15" s="68"/>
      <c r="K15" s="68"/>
      <c r="L15" s="72"/>
    </row>
    <row r="16" spans="1:12" s="1" customFormat="1" ht="19.5" customHeight="1">
      <c r="A16" s="56" t="s">
        <v>75</v>
      </c>
      <c r="B16" s="306" t="s">
        <v>67</v>
      </c>
      <c r="C16" s="307"/>
      <c r="D16" s="308"/>
      <c r="E16" s="82"/>
      <c r="F16" s="68"/>
      <c r="G16" s="68"/>
      <c r="H16" s="68"/>
      <c r="I16" s="82"/>
      <c r="J16" s="68"/>
      <c r="K16" s="68"/>
      <c r="L16" s="72"/>
    </row>
    <row r="17" spans="1:12" s="1" customFormat="1" ht="19.5" customHeight="1">
      <c r="A17" s="56"/>
      <c r="B17" s="68" t="s">
        <v>105</v>
      </c>
      <c r="C17" s="68"/>
      <c r="D17" s="68"/>
      <c r="E17" s="82"/>
      <c r="F17" s="68"/>
      <c r="G17" s="68"/>
      <c r="H17" s="68"/>
      <c r="I17" s="82"/>
      <c r="J17" s="68"/>
      <c r="K17" s="68"/>
      <c r="L17" s="72"/>
    </row>
    <row r="18" spans="1:12" s="1" customFormat="1" ht="19.5" customHeight="1">
      <c r="A18" s="56" t="s">
        <v>78</v>
      </c>
      <c r="B18" s="306" t="s">
        <v>77</v>
      </c>
      <c r="C18" s="307"/>
      <c r="D18" s="308"/>
      <c r="E18" s="82">
        <f>SUM(E13+E17)</f>
        <v>0</v>
      </c>
      <c r="F18" s="68"/>
      <c r="G18" s="68"/>
      <c r="H18" s="68"/>
      <c r="I18" s="82">
        <f>SUM(I13+I17)</f>
        <v>2871</v>
      </c>
      <c r="J18" s="68"/>
      <c r="K18" s="68"/>
      <c r="L18" s="72">
        <f>SUM(I18:K18)</f>
        <v>2871</v>
      </c>
    </row>
    <row r="19" spans="1:12" s="1" customFormat="1" ht="19.5" customHeight="1">
      <c r="A19" s="56"/>
      <c r="B19" s="88" t="s">
        <v>293</v>
      </c>
      <c r="C19" s="75"/>
      <c r="D19" s="89"/>
      <c r="E19" s="82"/>
      <c r="F19" s="68"/>
      <c r="G19" s="68"/>
      <c r="H19" s="68"/>
      <c r="I19" s="82">
        <v>6</v>
      </c>
      <c r="J19" s="68"/>
      <c r="K19" s="68"/>
      <c r="L19" s="72">
        <f>SUM(I19:K19)</f>
        <v>6</v>
      </c>
    </row>
    <row r="20" spans="1:12" s="1" customFormat="1" ht="19.5" customHeight="1">
      <c r="A20" s="56"/>
      <c r="B20" s="88" t="s">
        <v>294</v>
      </c>
      <c r="C20" s="75"/>
      <c r="D20" s="89"/>
      <c r="E20" s="82"/>
      <c r="F20" s="68"/>
      <c r="G20" s="68"/>
      <c r="H20" s="68"/>
      <c r="I20" s="82">
        <v>37484</v>
      </c>
      <c r="J20" s="68"/>
      <c r="K20" s="68"/>
      <c r="L20" s="72">
        <f>SUM(I20:K20)</f>
        <v>37484</v>
      </c>
    </row>
    <row r="21" spans="1:12" s="1" customFormat="1" ht="19.5" customHeight="1">
      <c r="A21" s="56" t="s">
        <v>76</v>
      </c>
      <c r="B21" s="309" t="s">
        <v>295</v>
      </c>
      <c r="C21" s="310"/>
      <c r="D21" s="311"/>
      <c r="E21" s="82">
        <v>39240</v>
      </c>
      <c r="F21" s="68"/>
      <c r="G21" s="68"/>
      <c r="H21" s="90">
        <v>39240</v>
      </c>
      <c r="I21" s="82">
        <f>SUM(I19:I20)</f>
        <v>37490</v>
      </c>
      <c r="J21" s="68"/>
      <c r="K21" s="68"/>
      <c r="L21" s="72">
        <f>SUM(I21:K21)</f>
        <v>37490</v>
      </c>
    </row>
    <row r="22" spans="1:12" s="1" customFormat="1" ht="19.5" customHeight="1">
      <c r="A22" s="56" t="s">
        <v>101</v>
      </c>
      <c r="B22" s="305" t="s">
        <v>106</v>
      </c>
      <c r="C22" s="305"/>
      <c r="D22" s="305"/>
      <c r="E22" s="82">
        <f>SUM(E11:E21)</f>
        <v>43547</v>
      </c>
      <c r="F22" s="68"/>
      <c r="G22" s="68"/>
      <c r="H22" s="90">
        <f>SUM(E22:G22)</f>
        <v>43547</v>
      </c>
      <c r="I22" s="82">
        <f>SUM(I13+I21)</f>
        <v>40361</v>
      </c>
      <c r="J22" s="68"/>
      <c r="K22" s="68"/>
      <c r="L22" s="72">
        <f>SUM(I22:K22)</f>
        <v>40361</v>
      </c>
    </row>
  </sheetData>
  <mergeCells count="16">
    <mergeCell ref="B7:D7"/>
    <mergeCell ref="B8:D8"/>
    <mergeCell ref="A2:L2"/>
    <mergeCell ref="A3:L3"/>
    <mergeCell ref="E6:H6"/>
    <mergeCell ref="I6:L6"/>
    <mergeCell ref="A1:L1"/>
    <mergeCell ref="B22:D22"/>
    <mergeCell ref="B5:D5"/>
    <mergeCell ref="B13:D13"/>
    <mergeCell ref="B15:D15"/>
    <mergeCell ref="B16:D16"/>
    <mergeCell ref="B18:D18"/>
    <mergeCell ref="B21:D21"/>
    <mergeCell ref="B11:D11"/>
    <mergeCell ref="B10:D10"/>
  </mergeCells>
  <printOptions/>
  <pageMargins left="0.75" right="0.75" top="1" bottom="1" header="0.5" footer="0.5"/>
  <pageSetup horizontalDpi="600" verticalDpi="600" orientation="landscape" paperSize="9" scale="82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4">
      <selection activeCell="I24" sqref="I24"/>
    </sheetView>
  </sheetViews>
  <sheetFormatPr defaultColWidth="9.140625" defaultRowHeight="12.75"/>
  <cols>
    <col min="1" max="1" width="9.140625" style="2" customWidth="1"/>
    <col min="2" max="2" width="37.57421875" style="0" customWidth="1"/>
    <col min="3" max="3" width="11.140625" style="0" customWidth="1"/>
    <col min="4" max="4" width="9.28125" style="0" customWidth="1"/>
    <col min="5" max="5" width="11.7109375" style="3" customWidth="1"/>
    <col min="6" max="12" width="11.7109375" style="0" customWidth="1"/>
  </cols>
  <sheetData>
    <row r="1" spans="1:12" ht="12.75">
      <c r="A1" s="265" t="s">
        <v>10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ht="12.75">
      <c r="E2" s="30"/>
    </row>
    <row r="3" ht="12.75">
      <c r="E3" s="30"/>
    </row>
    <row r="4" spans="1:12" ht="21.75" customHeight="1">
      <c r="A4" s="253" t="s">
        <v>289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ht="27" customHeight="1">
      <c r="L5" s="19" t="s">
        <v>14</v>
      </c>
    </row>
    <row r="6" spans="1:12" ht="57.75" customHeight="1">
      <c r="A6" s="63" t="s">
        <v>60</v>
      </c>
      <c r="B6" s="316" t="s">
        <v>0</v>
      </c>
      <c r="C6" s="316"/>
      <c r="D6" s="316"/>
      <c r="E6" s="64" t="s">
        <v>163</v>
      </c>
      <c r="F6" s="65" t="s">
        <v>161</v>
      </c>
      <c r="G6" s="70" t="s">
        <v>162</v>
      </c>
      <c r="H6" s="64" t="s">
        <v>144</v>
      </c>
      <c r="I6" s="64" t="s">
        <v>163</v>
      </c>
      <c r="J6" s="65" t="s">
        <v>161</v>
      </c>
      <c r="K6" s="70" t="s">
        <v>162</v>
      </c>
      <c r="L6" s="64" t="s">
        <v>144</v>
      </c>
    </row>
    <row r="7" spans="1:12" ht="33" customHeight="1">
      <c r="A7" s="63"/>
      <c r="B7" s="273"/>
      <c r="C7" s="274"/>
      <c r="D7" s="275"/>
      <c r="E7" s="302" t="s">
        <v>291</v>
      </c>
      <c r="F7" s="303"/>
      <c r="G7" s="303"/>
      <c r="H7" s="304"/>
      <c r="I7" s="302" t="s">
        <v>292</v>
      </c>
      <c r="J7" s="303"/>
      <c r="K7" s="303"/>
      <c r="L7" s="304"/>
    </row>
    <row r="8" spans="1:12" ht="19.5" customHeight="1">
      <c r="A8" s="56" t="s">
        <v>79</v>
      </c>
      <c r="B8" s="270" t="s">
        <v>30</v>
      </c>
      <c r="C8" s="270"/>
      <c r="D8" s="270"/>
      <c r="E8" s="72">
        <f>SUM('4.mell.önálló int.kiad.'!D6+'5.mell.szakfeladatok'!C27)</f>
        <v>71609</v>
      </c>
      <c r="F8" s="72"/>
      <c r="G8" s="72"/>
      <c r="H8" s="72">
        <f>SUM(E8:G8)</f>
        <v>71609</v>
      </c>
      <c r="I8" s="72">
        <f>SUM('4.mell.önálló int.kiad.'!H6+'5.mell.szakfeladatok'!D32)</f>
        <v>63890</v>
      </c>
      <c r="J8" s="72"/>
      <c r="K8" s="72"/>
      <c r="L8" s="72">
        <f>SUM(I8:K8)</f>
        <v>63890</v>
      </c>
    </row>
    <row r="9" spans="1:12" ht="19.5" customHeight="1">
      <c r="A9" s="56" t="s">
        <v>82</v>
      </c>
      <c r="B9" s="68" t="s">
        <v>80</v>
      </c>
      <c r="C9" s="68"/>
      <c r="D9" s="68"/>
      <c r="E9" s="72">
        <f>SUM('4.mell.önálló int.kiad.'!D7+'5.mell.szakfeladatok'!E27)</f>
        <v>14614</v>
      </c>
      <c r="F9" s="72"/>
      <c r="G9" s="72"/>
      <c r="H9" s="72">
        <f aca="true" t="shared" si="0" ref="H9:H21">SUM(E9:G9)</f>
        <v>14614</v>
      </c>
      <c r="I9" s="72">
        <f>SUM('4.mell.önálló int.kiad.'!H7+'5.mell.szakfeladatok'!F32)</f>
        <v>13825</v>
      </c>
      <c r="J9" s="72"/>
      <c r="K9" s="72"/>
      <c r="L9" s="72">
        <f>SUM(I9:K9)</f>
        <v>13825</v>
      </c>
    </row>
    <row r="10" spans="1:12" ht="19.5" customHeight="1">
      <c r="A10" s="56" t="s">
        <v>83</v>
      </c>
      <c r="B10" s="270" t="s">
        <v>5</v>
      </c>
      <c r="C10" s="270"/>
      <c r="D10" s="270"/>
      <c r="E10" s="72">
        <f>SUM('4.mell.önálló int.kiad.'!D8+'5.mell.szakfeladatok'!G27)</f>
        <v>42326</v>
      </c>
      <c r="F10" s="72"/>
      <c r="G10" s="72"/>
      <c r="H10" s="72">
        <f t="shared" si="0"/>
        <v>42326</v>
      </c>
      <c r="I10" s="72">
        <f>SUM('4.mell.önálló int.kiad.'!H8+'5.mell.szakfeladatok'!H32)</f>
        <v>39429</v>
      </c>
      <c r="J10" s="72"/>
      <c r="K10" s="72"/>
      <c r="L10" s="72">
        <f>SUM(I10:K10)</f>
        <v>39429</v>
      </c>
    </row>
    <row r="11" spans="1:12" ht="19.5" customHeight="1">
      <c r="A11" s="56" t="s">
        <v>84</v>
      </c>
      <c r="B11" s="270" t="s">
        <v>85</v>
      </c>
      <c r="C11" s="270"/>
      <c r="D11" s="270"/>
      <c r="E11" s="72"/>
      <c r="F11" s="72"/>
      <c r="G11" s="72">
        <v>31382</v>
      </c>
      <c r="H11" s="72">
        <f t="shared" si="0"/>
        <v>31382</v>
      </c>
      <c r="I11" s="72">
        <v>6265</v>
      </c>
      <c r="J11" s="72"/>
      <c r="K11" s="72">
        <v>28019</v>
      </c>
      <c r="L11" s="72">
        <f>SUM(I11:K11)</f>
        <v>34284</v>
      </c>
    </row>
    <row r="12" spans="1:12" ht="19.5" customHeight="1">
      <c r="A12" s="56" t="s">
        <v>86</v>
      </c>
      <c r="B12" s="270" t="s">
        <v>87</v>
      </c>
      <c r="C12" s="270"/>
      <c r="D12" s="270"/>
      <c r="E12" s="72">
        <v>5100</v>
      </c>
      <c r="F12" s="72"/>
      <c r="G12" s="72"/>
      <c r="H12" s="72">
        <f t="shared" si="0"/>
        <v>5100</v>
      </c>
      <c r="I12" s="192">
        <f>SUM('5.mell.szakfeladatok'!L32)</f>
        <v>4789</v>
      </c>
      <c r="J12" s="72"/>
      <c r="K12" s="72"/>
      <c r="L12" s="72">
        <f>SUM(I12:K12)</f>
        <v>4789</v>
      </c>
    </row>
    <row r="13" spans="1:12" ht="19.5" customHeight="1">
      <c r="A13" s="56"/>
      <c r="B13" s="71" t="s">
        <v>136</v>
      </c>
      <c r="C13" s="71"/>
      <c r="D13" s="71"/>
      <c r="E13" s="72">
        <f>SUM(E8:E12)</f>
        <v>133649</v>
      </c>
      <c r="F13" s="72">
        <f>SUM(F8:F12)</f>
        <v>0</v>
      </c>
      <c r="G13" s="72">
        <f>SUM(G8:G12)</f>
        <v>31382</v>
      </c>
      <c r="H13" s="72">
        <f t="shared" si="0"/>
        <v>165031</v>
      </c>
      <c r="I13" s="72">
        <f>SUM(I8:I12)</f>
        <v>128198</v>
      </c>
      <c r="J13" s="72">
        <f>SUM(J8:J12)</f>
        <v>0</v>
      </c>
      <c r="K13" s="72">
        <f>SUM(K8:K12)</f>
        <v>28019</v>
      </c>
      <c r="L13" s="72">
        <f>SUM(L8:L12)</f>
        <v>156217</v>
      </c>
    </row>
    <row r="14" spans="1:12" ht="19.5" customHeight="1">
      <c r="A14" s="56" t="s">
        <v>88</v>
      </c>
      <c r="B14" s="270" t="s">
        <v>89</v>
      </c>
      <c r="C14" s="270"/>
      <c r="D14" s="270"/>
      <c r="E14" s="72">
        <f>SUM('6.sz.mell'!C9)</f>
        <v>1400</v>
      </c>
      <c r="F14" s="72"/>
      <c r="G14" s="72"/>
      <c r="H14" s="72">
        <f t="shared" si="0"/>
        <v>1400</v>
      </c>
      <c r="I14" s="72">
        <v>1645</v>
      </c>
      <c r="J14" s="72"/>
      <c r="K14" s="72"/>
      <c r="L14" s="72">
        <f>SUM(I14:K14)</f>
        <v>1645</v>
      </c>
    </row>
    <row r="15" spans="1:12" ht="19.5" customHeight="1">
      <c r="A15" s="56" t="s">
        <v>90</v>
      </c>
      <c r="B15" s="270" t="s">
        <v>91</v>
      </c>
      <c r="C15" s="270"/>
      <c r="D15" s="270"/>
      <c r="E15" s="72">
        <f>SUM('6.sz.mell'!C12)</f>
        <v>8348</v>
      </c>
      <c r="F15" s="72"/>
      <c r="G15" s="72"/>
      <c r="H15" s="72">
        <f t="shared" si="0"/>
        <v>8348</v>
      </c>
      <c r="I15" s="72">
        <v>29990</v>
      </c>
      <c r="J15" s="72"/>
      <c r="K15" s="72"/>
      <c r="L15" s="72">
        <f>SUM(I15:K15)</f>
        <v>29990</v>
      </c>
    </row>
    <row r="16" spans="1:12" ht="19.5" customHeight="1">
      <c r="A16" s="56" t="s">
        <v>92</v>
      </c>
      <c r="B16" s="270" t="s">
        <v>93</v>
      </c>
      <c r="C16" s="270"/>
      <c r="D16" s="270"/>
      <c r="E16" s="72"/>
      <c r="F16" s="72"/>
      <c r="G16" s="72"/>
      <c r="H16" s="72">
        <f t="shared" si="0"/>
        <v>0</v>
      </c>
      <c r="I16" s="72"/>
      <c r="J16" s="72"/>
      <c r="K16" s="72"/>
      <c r="L16" s="72">
        <f aca="true" t="shared" si="1" ref="L16:L22">SUM(I16:K16)</f>
        <v>0</v>
      </c>
    </row>
    <row r="17" spans="1:12" ht="19.5" customHeight="1">
      <c r="A17" s="56"/>
      <c r="B17" s="71" t="s">
        <v>135</v>
      </c>
      <c r="C17" s="71"/>
      <c r="D17" s="71"/>
      <c r="E17" s="72">
        <f>SUM(E14:E16)</f>
        <v>9748</v>
      </c>
      <c r="F17" s="72">
        <f>SUM(F14:F16)</f>
        <v>0</v>
      </c>
      <c r="G17" s="72">
        <f>SUM(G14:G16)</f>
        <v>0</v>
      </c>
      <c r="H17" s="72">
        <f t="shared" si="0"/>
        <v>9748</v>
      </c>
      <c r="I17" s="72">
        <f>SUM(I14:I16)</f>
        <v>31635</v>
      </c>
      <c r="J17" s="72"/>
      <c r="K17" s="72"/>
      <c r="L17" s="72">
        <f t="shared" si="1"/>
        <v>31635</v>
      </c>
    </row>
    <row r="18" spans="1:12" ht="19.5" customHeight="1">
      <c r="A18" s="63" t="s">
        <v>96</v>
      </c>
      <c r="B18" s="270" t="s">
        <v>134</v>
      </c>
      <c r="C18" s="270"/>
      <c r="D18" s="270"/>
      <c r="E18" s="72">
        <f>SUM(E13+E17)</f>
        <v>143397</v>
      </c>
      <c r="F18" s="72">
        <f>SUM(F13+F17)</f>
        <v>0</v>
      </c>
      <c r="G18" s="72">
        <f>SUM(G13+G17)</f>
        <v>31382</v>
      </c>
      <c r="H18" s="72">
        <f>SUM(E18:G18)</f>
        <v>174779</v>
      </c>
      <c r="I18" s="72">
        <f>SUM(I13+I17)</f>
        <v>159833</v>
      </c>
      <c r="J18" s="72">
        <f>SUM(J13+J17)</f>
        <v>0</v>
      </c>
      <c r="K18" s="72">
        <f>SUM(K13+K17)</f>
        <v>28019</v>
      </c>
      <c r="L18" s="72">
        <f t="shared" si="1"/>
        <v>187852</v>
      </c>
    </row>
    <row r="19" spans="1:12" ht="19.5" customHeight="1">
      <c r="A19" s="56" t="s">
        <v>94</v>
      </c>
      <c r="B19" s="270" t="s">
        <v>95</v>
      </c>
      <c r="C19" s="270"/>
      <c r="D19" s="270"/>
      <c r="E19" s="72"/>
      <c r="F19" s="72"/>
      <c r="G19" s="72"/>
      <c r="H19" s="72">
        <f t="shared" si="0"/>
        <v>0</v>
      </c>
      <c r="I19" s="72"/>
      <c r="J19" s="72"/>
      <c r="K19" s="72"/>
      <c r="L19" s="72">
        <f t="shared" si="1"/>
        <v>0</v>
      </c>
    </row>
    <row r="20" spans="1:12" ht="19.5" customHeight="1">
      <c r="A20" s="63" t="s">
        <v>100</v>
      </c>
      <c r="B20" s="270" t="s">
        <v>109</v>
      </c>
      <c r="C20" s="270"/>
      <c r="D20" s="270"/>
      <c r="E20" s="72">
        <f>SUM(E18:E19)</f>
        <v>143397</v>
      </c>
      <c r="F20" s="72">
        <f>SUM(F18:F19)</f>
        <v>0</v>
      </c>
      <c r="G20" s="72">
        <f>SUM(G18:G19)</f>
        <v>31382</v>
      </c>
      <c r="H20" s="72">
        <f t="shared" si="0"/>
        <v>174779</v>
      </c>
      <c r="I20" s="72">
        <f>SUM(I18:I19)</f>
        <v>159833</v>
      </c>
      <c r="J20" s="72"/>
      <c r="K20" s="72">
        <f>SUM(K18:K19)</f>
        <v>28019</v>
      </c>
      <c r="L20" s="72">
        <f t="shared" si="1"/>
        <v>187852</v>
      </c>
    </row>
    <row r="21" spans="1:12" ht="19.5" customHeight="1">
      <c r="A21" s="63"/>
      <c r="B21" s="305" t="s">
        <v>98</v>
      </c>
      <c r="C21" s="305"/>
      <c r="D21" s="305"/>
      <c r="E21" s="82">
        <v>50</v>
      </c>
      <c r="F21" s="82"/>
      <c r="G21" s="82"/>
      <c r="H21" s="72">
        <f t="shared" si="0"/>
        <v>50</v>
      </c>
      <c r="I21" s="82">
        <v>41</v>
      </c>
      <c r="J21" s="82"/>
      <c r="K21" s="82"/>
      <c r="L21" s="72">
        <f t="shared" si="1"/>
        <v>41</v>
      </c>
    </row>
    <row r="22" spans="1:12" ht="19.5" customHeight="1">
      <c r="A22" s="4"/>
      <c r="B22" s="270" t="s">
        <v>99</v>
      </c>
      <c r="C22" s="270"/>
      <c r="D22" s="270"/>
      <c r="E22" s="82">
        <v>35</v>
      </c>
      <c r="F22" s="82"/>
      <c r="G22" s="82"/>
      <c r="H22" s="82">
        <f>SUM(E22:G22)</f>
        <v>35</v>
      </c>
      <c r="I22" s="82">
        <v>26</v>
      </c>
      <c r="J22" s="82"/>
      <c r="K22" s="82"/>
      <c r="L22" s="72">
        <f t="shared" si="1"/>
        <v>26</v>
      </c>
    </row>
    <row r="23" ht="33.75" customHeight="1"/>
    <row r="24" ht="33.75" customHeight="1"/>
    <row r="27" ht="12.75">
      <c r="G27" t="s">
        <v>173</v>
      </c>
    </row>
  </sheetData>
  <mergeCells count="18">
    <mergeCell ref="A1:L1"/>
    <mergeCell ref="B21:D21"/>
    <mergeCell ref="B22:D22"/>
    <mergeCell ref="B16:D16"/>
    <mergeCell ref="B18:D18"/>
    <mergeCell ref="B19:D19"/>
    <mergeCell ref="B20:D20"/>
    <mergeCell ref="B11:D11"/>
    <mergeCell ref="B12:D12"/>
    <mergeCell ref="B14:D14"/>
    <mergeCell ref="I7:L7"/>
    <mergeCell ref="A4:L4"/>
    <mergeCell ref="B15:D15"/>
    <mergeCell ref="B6:D6"/>
    <mergeCell ref="B8:D8"/>
    <mergeCell ref="B10:D10"/>
    <mergeCell ref="B7:D7"/>
    <mergeCell ref="E7:H7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B1">
      <selection activeCell="J28" sqref="J28"/>
    </sheetView>
  </sheetViews>
  <sheetFormatPr defaultColWidth="9.140625" defaultRowHeight="12.75"/>
  <cols>
    <col min="1" max="1" width="5.8515625" style="2" customWidth="1"/>
    <col min="2" max="2" width="7.00390625" style="0" customWidth="1"/>
    <col min="3" max="3" width="11.140625" style="0" customWidth="1"/>
    <col min="4" max="4" width="40.28125" style="0" customWidth="1"/>
    <col min="5" max="7" width="11.7109375" style="0" customWidth="1"/>
    <col min="8" max="8" width="11.7109375" style="3" customWidth="1"/>
    <col min="9" max="12" width="11.7109375" style="0" customWidth="1"/>
    <col min="13" max="14" width="9.140625" style="212" customWidth="1"/>
  </cols>
  <sheetData>
    <row r="1" spans="1:12" ht="15.75" customHeight="1">
      <c r="A1" s="265" t="s">
        <v>12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21" customHeight="1">
      <c r="A2" s="272" t="s">
        <v>290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24.75" customHeight="1">
      <c r="A3" s="76"/>
      <c r="B3" s="13"/>
      <c r="C3" s="13"/>
      <c r="D3" s="13"/>
      <c r="E3" s="13"/>
      <c r="F3" s="13"/>
      <c r="G3" s="13"/>
      <c r="L3" s="78" t="s">
        <v>14</v>
      </c>
    </row>
    <row r="4" spans="1:14" s="1" customFormat="1" ht="52.5" customHeight="1">
      <c r="A4" s="63" t="s">
        <v>60</v>
      </c>
      <c r="B4" s="273" t="s">
        <v>0</v>
      </c>
      <c r="C4" s="274"/>
      <c r="D4" s="275"/>
      <c r="E4" s="65" t="s">
        <v>160</v>
      </c>
      <c r="F4" s="65" t="s">
        <v>161</v>
      </c>
      <c r="G4" s="70" t="s">
        <v>158</v>
      </c>
      <c r="H4" s="64" t="s">
        <v>144</v>
      </c>
      <c r="I4" s="65" t="s">
        <v>160</v>
      </c>
      <c r="J4" s="65" t="s">
        <v>161</v>
      </c>
      <c r="K4" s="70" t="s">
        <v>158</v>
      </c>
      <c r="L4" s="64" t="s">
        <v>144</v>
      </c>
      <c r="M4" s="212"/>
      <c r="N4" s="212"/>
    </row>
    <row r="5" spans="1:14" s="1" customFormat="1" ht="30.75" customHeight="1">
      <c r="A5" s="63"/>
      <c r="B5" s="199"/>
      <c r="C5" s="200"/>
      <c r="D5" s="201"/>
      <c r="E5" s="313" t="s">
        <v>81</v>
      </c>
      <c r="F5" s="314"/>
      <c r="G5" s="314"/>
      <c r="H5" s="315"/>
      <c r="I5" s="313" t="s">
        <v>274</v>
      </c>
      <c r="J5" s="314"/>
      <c r="K5" s="314"/>
      <c r="L5" s="315"/>
      <c r="M5" s="212"/>
      <c r="N5" s="212"/>
    </row>
    <row r="6" spans="1:14" s="1" customFormat="1" ht="19.5" customHeight="1">
      <c r="A6" s="79" t="s">
        <v>69</v>
      </c>
      <c r="B6" s="68" t="s">
        <v>61</v>
      </c>
      <c r="C6" s="80"/>
      <c r="D6" s="80"/>
      <c r="E6" s="81">
        <f>SUM(E7+E9)</f>
        <v>114342</v>
      </c>
      <c r="F6" s="81">
        <f>SUM(F7+F9)</f>
        <v>0</v>
      </c>
      <c r="G6" s="81">
        <f>SUM(G7+G9)</f>
        <v>31382</v>
      </c>
      <c r="H6" s="81">
        <f>SUM(E6:G6)</f>
        <v>145724</v>
      </c>
      <c r="I6" s="81">
        <f>SUM(I7+I9)</f>
        <v>113055</v>
      </c>
      <c r="J6" s="81">
        <f>SUM(J7+J9)</f>
        <v>0</v>
      </c>
      <c r="K6" s="81">
        <f>SUM(K7)</f>
        <v>23171</v>
      </c>
      <c r="L6" s="81">
        <f>SUM(I6:K6)</f>
        <v>136226</v>
      </c>
      <c r="M6"/>
      <c r="N6"/>
    </row>
    <row r="7" spans="1:14" s="1" customFormat="1" ht="19.5" customHeight="1">
      <c r="A7" s="56"/>
      <c r="B7" s="68" t="s">
        <v>102</v>
      </c>
      <c r="C7" s="68"/>
      <c r="D7" s="68"/>
      <c r="E7" s="84">
        <v>67035</v>
      </c>
      <c r="F7" s="82"/>
      <c r="G7" s="24">
        <v>31382</v>
      </c>
      <c r="H7" s="81">
        <f aca="true" t="shared" si="0" ref="H7:H21">SUM(E7:G7)</f>
        <v>98417</v>
      </c>
      <c r="I7" s="84">
        <v>72464</v>
      </c>
      <c r="J7" s="82"/>
      <c r="K7" s="72">
        <v>23171</v>
      </c>
      <c r="L7" s="81">
        <f>SUM(I7:K7)</f>
        <v>95635</v>
      </c>
      <c r="M7" s="213"/>
      <c r="N7" s="212"/>
    </row>
    <row r="8" spans="1:14" s="1" customFormat="1" ht="19.5" customHeight="1">
      <c r="A8" s="56"/>
      <c r="B8" s="191" t="s">
        <v>270</v>
      </c>
      <c r="C8" s="57"/>
      <c r="D8" s="58"/>
      <c r="E8" s="84">
        <v>15258</v>
      </c>
      <c r="F8" s="82"/>
      <c r="G8" s="82"/>
      <c r="H8" s="81">
        <f>SUM(E8:G8)</f>
        <v>15258</v>
      </c>
      <c r="I8" s="84"/>
      <c r="J8" s="82">
        <v>0</v>
      </c>
      <c r="K8" s="82"/>
      <c r="L8" s="81"/>
      <c r="M8" s="212"/>
      <c r="N8" s="212"/>
    </row>
    <row r="9" spans="1:14" s="1" customFormat="1" ht="26.25" customHeight="1">
      <c r="A9" s="56"/>
      <c r="B9" s="276" t="s">
        <v>159</v>
      </c>
      <c r="C9" s="277"/>
      <c r="D9" s="278"/>
      <c r="E9" s="84">
        <v>47307</v>
      </c>
      <c r="F9" s="82"/>
      <c r="G9" s="82"/>
      <c r="H9" s="81">
        <f t="shared" si="0"/>
        <v>47307</v>
      </c>
      <c r="I9" s="84">
        <v>40591</v>
      </c>
      <c r="J9" s="82"/>
      <c r="K9" s="82"/>
      <c r="L9" s="81">
        <v>40591</v>
      </c>
      <c r="M9" s="213"/>
      <c r="N9" s="212"/>
    </row>
    <row r="10" spans="1:14" s="1" customFormat="1" ht="19.5" customHeight="1">
      <c r="A10" s="56" t="s">
        <v>71</v>
      </c>
      <c r="B10" s="270" t="s">
        <v>63</v>
      </c>
      <c r="C10" s="270"/>
      <c r="D10" s="270"/>
      <c r="E10" s="84">
        <v>14450</v>
      </c>
      <c r="F10" s="82"/>
      <c r="G10" s="82"/>
      <c r="H10" s="81">
        <f t="shared" si="0"/>
        <v>14450</v>
      </c>
      <c r="I10" s="84">
        <v>12095</v>
      </c>
      <c r="J10" s="82"/>
      <c r="K10" s="82"/>
      <c r="L10" s="81">
        <v>12095</v>
      </c>
      <c r="M10" s="213"/>
      <c r="N10" s="212"/>
    </row>
    <row r="11" spans="1:14" s="55" customFormat="1" ht="19.5" customHeight="1">
      <c r="A11" s="56" t="s">
        <v>72</v>
      </c>
      <c r="B11" s="280" t="s">
        <v>64</v>
      </c>
      <c r="C11" s="280"/>
      <c r="D11" s="280"/>
      <c r="E11" s="85">
        <v>4857</v>
      </c>
      <c r="F11" s="86"/>
      <c r="G11" s="86"/>
      <c r="H11" s="81">
        <f t="shared" si="0"/>
        <v>4857</v>
      </c>
      <c r="I11" s="85">
        <v>4098</v>
      </c>
      <c r="J11" s="86"/>
      <c r="K11" s="86"/>
      <c r="L11" s="81">
        <v>4098</v>
      </c>
      <c r="M11" s="213"/>
      <c r="N11" s="212"/>
    </row>
    <row r="12" spans="1:14" s="1" customFormat="1" ht="19.5" customHeight="1">
      <c r="A12" s="56" t="s">
        <v>74</v>
      </c>
      <c r="B12" s="68" t="s">
        <v>66</v>
      </c>
      <c r="C12" s="68"/>
      <c r="D12" s="68"/>
      <c r="E12" s="84">
        <v>0</v>
      </c>
      <c r="F12" s="82"/>
      <c r="G12" s="82"/>
      <c r="H12" s="81">
        <f t="shared" si="0"/>
        <v>0</v>
      </c>
      <c r="I12" s="84">
        <v>1429</v>
      </c>
      <c r="J12" s="82"/>
      <c r="K12" s="82"/>
      <c r="L12" s="81">
        <f>SUM(I12:K12)</f>
        <v>1429</v>
      </c>
      <c r="M12" s="212"/>
      <c r="N12" s="212"/>
    </row>
    <row r="13" spans="1:14" s="1" customFormat="1" ht="19.5" customHeight="1">
      <c r="A13" s="63"/>
      <c r="B13" s="271" t="s">
        <v>137</v>
      </c>
      <c r="C13" s="271"/>
      <c r="D13" s="271"/>
      <c r="E13" s="87">
        <f>SUM(E6+E10+E11)</f>
        <v>133649</v>
      </c>
      <c r="F13" s="73">
        <f>SUM(F6+F10+F11)</f>
        <v>0</v>
      </c>
      <c r="G13" s="73">
        <f>SUM(G6+G10+G11)</f>
        <v>31382</v>
      </c>
      <c r="H13" s="91">
        <f t="shared" si="0"/>
        <v>165031</v>
      </c>
      <c r="I13" s="87">
        <f>SUM(I6+I10+I11)</f>
        <v>129248</v>
      </c>
      <c r="J13" s="73">
        <f>SUM(J6+J10+J11)</f>
        <v>0</v>
      </c>
      <c r="K13" s="73">
        <f>SUM(K6+K10+K11)</f>
        <v>23171</v>
      </c>
      <c r="L13" s="81">
        <f>SUM(L6+L10+L11+L12)</f>
        <v>153848</v>
      </c>
      <c r="M13" s="212"/>
      <c r="N13" s="212"/>
    </row>
    <row r="14" spans="1:14" s="1" customFormat="1" ht="19.5" customHeight="1">
      <c r="A14" s="56" t="s">
        <v>70</v>
      </c>
      <c r="B14" s="68" t="s">
        <v>62</v>
      </c>
      <c r="C14" s="68"/>
      <c r="D14" s="68"/>
      <c r="E14" s="84">
        <v>5016</v>
      </c>
      <c r="F14" s="72"/>
      <c r="G14" s="72"/>
      <c r="H14" s="81">
        <f t="shared" si="0"/>
        <v>5016</v>
      </c>
      <c r="I14" s="84">
        <v>29990</v>
      </c>
      <c r="J14" s="72"/>
      <c r="K14" s="72"/>
      <c r="L14" s="81">
        <v>29990</v>
      </c>
      <c r="M14" s="212"/>
      <c r="N14" s="212"/>
    </row>
    <row r="15" spans="1:14" s="1" customFormat="1" ht="19.5" customHeight="1">
      <c r="A15" s="56"/>
      <c r="B15" s="68" t="s">
        <v>296</v>
      </c>
      <c r="C15" s="68"/>
      <c r="D15" s="68"/>
      <c r="E15" s="84"/>
      <c r="F15" s="72"/>
      <c r="G15" s="72"/>
      <c r="H15" s="81"/>
      <c r="I15" s="84"/>
      <c r="J15" s="72"/>
      <c r="K15" s="72"/>
      <c r="L15" s="81"/>
      <c r="M15" s="212"/>
      <c r="N15" s="212"/>
    </row>
    <row r="16" spans="1:14" s="1" customFormat="1" ht="19.5" customHeight="1">
      <c r="A16" s="56" t="s">
        <v>73</v>
      </c>
      <c r="B16" s="68" t="s">
        <v>65</v>
      </c>
      <c r="C16" s="68"/>
      <c r="D16" s="68"/>
      <c r="E16" s="84">
        <v>4732</v>
      </c>
      <c r="F16" s="72"/>
      <c r="G16" s="72"/>
      <c r="H16" s="81">
        <f t="shared" si="0"/>
        <v>4732</v>
      </c>
      <c r="I16" s="84"/>
      <c r="J16" s="72"/>
      <c r="K16" s="72"/>
      <c r="L16" s="81">
        <v>0</v>
      </c>
      <c r="M16" s="213"/>
      <c r="N16" s="212"/>
    </row>
    <row r="17" spans="1:14" s="1" customFormat="1" ht="19.5" customHeight="1">
      <c r="A17" s="56" t="s">
        <v>75</v>
      </c>
      <c r="B17" s="68" t="s">
        <v>67</v>
      </c>
      <c r="C17" s="68"/>
      <c r="D17" s="68"/>
      <c r="E17" s="84"/>
      <c r="F17" s="72"/>
      <c r="G17" s="72"/>
      <c r="H17" s="81">
        <f t="shared" si="0"/>
        <v>0</v>
      </c>
      <c r="I17" s="84"/>
      <c r="J17" s="72"/>
      <c r="K17" s="72"/>
      <c r="L17" s="81">
        <f>SUM(I17:K17)</f>
        <v>0</v>
      </c>
      <c r="M17" s="212"/>
      <c r="N17" s="212"/>
    </row>
    <row r="18" spans="1:14" s="1" customFormat="1" ht="19.5" customHeight="1">
      <c r="A18" s="63"/>
      <c r="B18" s="271" t="s">
        <v>138</v>
      </c>
      <c r="C18" s="271"/>
      <c r="D18" s="271"/>
      <c r="E18" s="87">
        <f>SUM(E14:E17)</f>
        <v>9748</v>
      </c>
      <c r="F18" s="73">
        <f>SUM(F14:F17)</f>
        <v>0</v>
      </c>
      <c r="G18" s="73">
        <f>SUM(G14:G17)</f>
        <v>0</v>
      </c>
      <c r="H18" s="91">
        <f t="shared" si="0"/>
        <v>9748</v>
      </c>
      <c r="I18" s="87">
        <f>SUM(I14:I17)</f>
        <v>29990</v>
      </c>
      <c r="J18" s="73">
        <f>SUM(J14:J17)</f>
        <v>0</v>
      </c>
      <c r="K18" s="73">
        <f>SUM(K14:K17)</f>
        <v>0</v>
      </c>
      <c r="L18" s="81">
        <f>SUM(I18:K18)</f>
        <v>29990</v>
      </c>
      <c r="M18" s="213"/>
      <c r="N18" s="212"/>
    </row>
    <row r="19" spans="1:14" s="1" customFormat="1" ht="19.5" customHeight="1">
      <c r="A19" s="63" t="s">
        <v>78</v>
      </c>
      <c r="B19" s="61" t="s">
        <v>139</v>
      </c>
      <c r="C19" s="61"/>
      <c r="D19" s="61"/>
      <c r="E19" s="87">
        <f>SUM(E13+E18)</f>
        <v>143397</v>
      </c>
      <c r="F19" s="73">
        <f>SUM(F13+F18)</f>
        <v>0</v>
      </c>
      <c r="G19" s="73">
        <f>SUM(G13+G18)</f>
        <v>31382</v>
      </c>
      <c r="H19" s="91">
        <f t="shared" si="0"/>
        <v>174779</v>
      </c>
      <c r="I19" s="87">
        <f>SUM(I13+I18)</f>
        <v>159238</v>
      </c>
      <c r="J19" s="73">
        <f>SUM(J13+J18)</f>
        <v>0</v>
      </c>
      <c r="K19" s="73">
        <f>SUM(K13+K18)</f>
        <v>23171</v>
      </c>
      <c r="L19" s="81">
        <f>SUM(L13+L18)</f>
        <v>183838</v>
      </c>
      <c r="M19" s="212"/>
      <c r="N19" s="212"/>
    </row>
    <row r="20" spans="1:14" s="1" customFormat="1" ht="19.5" customHeight="1">
      <c r="A20" s="56" t="s">
        <v>76</v>
      </c>
      <c r="B20" s="83" t="s">
        <v>300</v>
      </c>
      <c r="C20" s="68"/>
      <c r="D20" s="68"/>
      <c r="E20" s="84">
        <v>0</v>
      </c>
      <c r="F20" s="72"/>
      <c r="G20" s="72"/>
      <c r="H20" s="81">
        <f t="shared" si="0"/>
        <v>0</v>
      </c>
      <c r="I20" s="84">
        <v>4014</v>
      </c>
      <c r="J20" s="72"/>
      <c r="K20" s="72"/>
      <c r="L20" s="81">
        <f>SUM(I20:K20)</f>
        <v>4014</v>
      </c>
      <c r="M20" s="213"/>
      <c r="N20" s="212"/>
    </row>
    <row r="21" spans="1:14" s="1" customFormat="1" ht="19.5" customHeight="1">
      <c r="A21" s="63" t="s">
        <v>101</v>
      </c>
      <c r="B21" s="279" t="s">
        <v>106</v>
      </c>
      <c r="C21" s="279"/>
      <c r="D21" s="279"/>
      <c r="E21" s="87">
        <f>SUM(E19:E20)</f>
        <v>143397</v>
      </c>
      <c r="F21" s="73">
        <f>SUM(F19:F20)</f>
        <v>0</v>
      </c>
      <c r="G21" s="73">
        <f>SUM(G19:G20)</f>
        <v>31382</v>
      </c>
      <c r="H21" s="91">
        <f t="shared" si="0"/>
        <v>174779</v>
      </c>
      <c r="I21" s="87">
        <f>SUM(I19:I20)</f>
        <v>163252</v>
      </c>
      <c r="J21" s="73">
        <f>SUM(J19:J20)</f>
        <v>0</v>
      </c>
      <c r="K21" s="73">
        <f>SUM(K19:K20)</f>
        <v>23171</v>
      </c>
      <c r="L21" s="206">
        <f>SUM(L19:L20)</f>
        <v>187852</v>
      </c>
      <c r="M21" s="212"/>
      <c r="N21" s="212"/>
    </row>
  </sheetData>
  <mergeCells count="11">
    <mergeCell ref="I5:L5"/>
    <mergeCell ref="A1:L1"/>
    <mergeCell ref="A2:L2"/>
    <mergeCell ref="B10:D10"/>
    <mergeCell ref="B9:D9"/>
    <mergeCell ref="B4:D4"/>
    <mergeCell ref="E5:H5"/>
    <mergeCell ref="B11:D11"/>
    <mergeCell ref="B21:D21"/>
    <mergeCell ref="B13:D13"/>
    <mergeCell ref="B18:D18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E14" sqref="E14"/>
    </sheetView>
  </sheetViews>
  <sheetFormatPr defaultColWidth="9.140625" defaultRowHeight="12.75"/>
  <cols>
    <col min="1" max="1" width="5.8515625" style="2" customWidth="1"/>
    <col min="2" max="2" width="7.00390625" style="0" customWidth="1"/>
    <col min="3" max="3" width="11.140625" style="0" customWidth="1"/>
    <col min="4" max="4" width="40.28125" style="0" customWidth="1"/>
    <col min="5" max="5" width="14.7109375" style="0" customWidth="1"/>
    <col min="6" max="6" width="14.7109375" style="3" customWidth="1"/>
    <col min="7" max="8" width="14.7109375" style="30" customWidth="1"/>
  </cols>
  <sheetData>
    <row r="1" spans="6:8" ht="15.75" customHeight="1">
      <c r="F1" s="50"/>
      <c r="H1" s="50" t="s">
        <v>272</v>
      </c>
    </row>
    <row r="2" spans="1:9" ht="21" customHeight="1">
      <c r="A2" s="272" t="s">
        <v>271</v>
      </c>
      <c r="B2" s="272"/>
      <c r="C2" s="272"/>
      <c r="D2" s="272"/>
      <c r="E2" s="272"/>
      <c r="F2" s="272"/>
      <c r="G2" s="272"/>
      <c r="H2" s="272"/>
      <c r="I2" s="272"/>
    </row>
    <row r="3" spans="1:8" ht="24.75" customHeight="1">
      <c r="A3" s="76"/>
      <c r="B3" s="13"/>
      <c r="C3" s="13"/>
      <c r="D3" s="13"/>
      <c r="E3" s="13"/>
      <c r="H3" s="78" t="s">
        <v>14</v>
      </c>
    </row>
    <row r="4" spans="1:8" s="1" customFormat="1" ht="27" customHeight="1">
      <c r="A4" s="63" t="s">
        <v>60</v>
      </c>
      <c r="B4" s="273" t="s">
        <v>0</v>
      </c>
      <c r="C4" s="274"/>
      <c r="D4" s="275"/>
      <c r="E4" s="64">
        <v>2014</v>
      </c>
      <c r="F4" s="64">
        <v>2015</v>
      </c>
      <c r="G4" s="64">
        <v>2016</v>
      </c>
      <c r="H4" s="73">
        <v>2017</v>
      </c>
    </row>
    <row r="5" spans="1:8" s="1" customFormat="1" ht="12.75" customHeight="1">
      <c r="A5" s="79" t="s">
        <v>69</v>
      </c>
      <c r="B5" s="68" t="s">
        <v>61</v>
      </c>
      <c r="C5" s="80"/>
      <c r="D5" s="80"/>
      <c r="E5" s="81">
        <v>145724</v>
      </c>
      <c r="F5" s="66">
        <f>SUM(F6+F7+F8)</f>
        <v>147000</v>
      </c>
      <c r="G5" s="192">
        <f>SUM(G6+G7+G8)</f>
        <v>149000</v>
      </c>
      <c r="H5" s="192">
        <f>SUM(H6+H7+H8)</f>
        <v>150000</v>
      </c>
    </row>
    <row r="6" spans="1:8" s="1" customFormat="1" ht="12.75" customHeight="1">
      <c r="A6" s="56"/>
      <c r="B6" s="68" t="s">
        <v>102</v>
      </c>
      <c r="C6" s="68"/>
      <c r="D6" s="68"/>
      <c r="E6" s="81">
        <v>98417</v>
      </c>
      <c r="F6" s="72">
        <v>84000</v>
      </c>
      <c r="G6" s="66">
        <v>85000</v>
      </c>
      <c r="H6" s="66">
        <v>86000</v>
      </c>
    </row>
    <row r="7" spans="1:8" s="1" customFormat="1" ht="12.75" customHeight="1">
      <c r="A7" s="56"/>
      <c r="B7" s="191" t="s">
        <v>270</v>
      </c>
      <c r="C7" s="57"/>
      <c r="D7" s="58"/>
      <c r="E7" s="81">
        <v>15258</v>
      </c>
      <c r="F7" s="72">
        <v>15000</v>
      </c>
      <c r="G7" s="66">
        <v>15000</v>
      </c>
      <c r="H7" s="66">
        <v>14000</v>
      </c>
    </row>
    <row r="8" spans="1:8" s="1" customFormat="1" ht="12.75" customHeight="1">
      <c r="A8" s="56"/>
      <c r="B8" s="276" t="s">
        <v>159</v>
      </c>
      <c r="C8" s="277"/>
      <c r="D8" s="278"/>
      <c r="E8" s="81">
        <f aca="true" t="shared" si="0" ref="E8:E19">SUM(E8:E8)</f>
        <v>47307</v>
      </c>
      <c r="F8" s="72">
        <v>48000</v>
      </c>
      <c r="G8" s="66">
        <v>49000</v>
      </c>
      <c r="H8" s="66">
        <v>50000</v>
      </c>
    </row>
    <row r="9" spans="1:8" s="1" customFormat="1" ht="12.75" customHeight="1">
      <c r="A9" s="56" t="s">
        <v>71</v>
      </c>
      <c r="B9" s="270" t="s">
        <v>63</v>
      </c>
      <c r="C9" s="270"/>
      <c r="D9" s="270"/>
      <c r="E9" s="81">
        <f t="shared" si="0"/>
        <v>14450</v>
      </c>
      <c r="F9" s="72">
        <v>15000</v>
      </c>
      <c r="G9" s="66">
        <v>16000</v>
      </c>
      <c r="H9" s="66">
        <v>16500</v>
      </c>
    </row>
    <row r="10" spans="1:8" s="55" customFormat="1" ht="12.75" customHeight="1">
      <c r="A10" s="56" t="s">
        <v>72</v>
      </c>
      <c r="B10" s="280" t="s">
        <v>64</v>
      </c>
      <c r="C10" s="280"/>
      <c r="D10" s="280"/>
      <c r="E10" s="81">
        <f t="shared" si="0"/>
        <v>4857</v>
      </c>
      <c r="F10" s="72">
        <v>5000</v>
      </c>
      <c r="G10" s="193">
        <v>5500</v>
      </c>
      <c r="H10" s="193">
        <v>6000</v>
      </c>
    </row>
    <row r="11" spans="1:8" s="1" customFormat="1" ht="12.75" customHeight="1">
      <c r="A11" s="56" t="s">
        <v>74</v>
      </c>
      <c r="B11" s="68" t="s">
        <v>66</v>
      </c>
      <c r="C11" s="68"/>
      <c r="D11" s="68"/>
      <c r="E11" s="81">
        <f t="shared" si="0"/>
        <v>0</v>
      </c>
      <c r="F11" s="72"/>
      <c r="G11" s="66"/>
      <c r="H11" s="66"/>
    </row>
    <row r="12" spans="1:8" s="1" customFormat="1" ht="12.75" customHeight="1">
      <c r="A12" s="63"/>
      <c r="B12" s="271" t="s">
        <v>137</v>
      </c>
      <c r="C12" s="271"/>
      <c r="D12" s="271"/>
      <c r="E12" s="91">
        <v>165031</v>
      </c>
      <c r="F12" s="66">
        <f>SUM(F5+F9+F10+F11)</f>
        <v>167000</v>
      </c>
      <c r="G12" s="66">
        <f>SUM(G5+G9+G10)</f>
        <v>170500</v>
      </c>
      <c r="H12" s="66">
        <f>SUM(H5+H9+H10)</f>
        <v>172500</v>
      </c>
    </row>
    <row r="13" spans="1:8" s="1" customFormat="1" ht="12.75" customHeight="1">
      <c r="A13" s="56" t="s">
        <v>70</v>
      </c>
      <c r="B13" s="68" t="s">
        <v>62</v>
      </c>
      <c r="C13" s="68"/>
      <c r="D13" s="68"/>
      <c r="E13" s="81">
        <f t="shared" si="0"/>
        <v>5016</v>
      </c>
      <c r="F13" s="66">
        <v>6000</v>
      </c>
      <c r="G13" s="66">
        <v>7000</v>
      </c>
      <c r="H13" s="66">
        <v>8000</v>
      </c>
    </row>
    <row r="14" spans="1:8" s="1" customFormat="1" ht="12.75" customHeight="1">
      <c r="A14" s="56" t="s">
        <v>73</v>
      </c>
      <c r="B14" s="68" t="s">
        <v>65</v>
      </c>
      <c r="C14" s="68"/>
      <c r="D14" s="68"/>
      <c r="E14" s="81">
        <v>4732</v>
      </c>
      <c r="F14" s="66">
        <v>2000</v>
      </c>
      <c r="G14" s="66">
        <v>2000</v>
      </c>
      <c r="H14" s="66">
        <v>2000</v>
      </c>
    </row>
    <row r="15" spans="1:8" s="1" customFormat="1" ht="12.75" customHeight="1">
      <c r="A15" s="56" t="s">
        <v>75</v>
      </c>
      <c r="B15" s="68" t="s">
        <v>67</v>
      </c>
      <c r="C15" s="68"/>
      <c r="D15" s="68"/>
      <c r="E15" s="81">
        <f t="shared" si="0"/>
        <v>0</v>
      </c>
      <c r="F15" s="66"/>
      <c r="G15" s="66"/>
      <c r="H15" s="66"/>
    </row>
    <row r="16" spans="1:8" s="1" customFormat="1" ht="12.75" customHeight="1">
      <c r="A16" s="63"/>
      <c r="B16" s="271" t="s">
        <v>138</v>
      </c>
      <c r="C16" s="271"/>
      <c r="D16" s="271"/>
      <c r="E16" s="91">
        <v>9748</v>
      </c>
      <c r="F16" s="66">
        <f>SUM(F13:F15)</f>
        <v>8000</v>
      </c>
      <c r="G16" s="66">
        <f>SUM(G13:G15)</f>
        <v>9000</v>
      </c>
      <c r="H16" s="66">
        <f>SUM(H13:H15)</f>
        <v>10000</v>
      </c>
    </row>
    <row r="17" spans="1:8" s="1" customFormat="1" ht="12.75" customHeight="1">
      <c r="A17" s="63" t="s">
        <v>78</v>
      </c>
      <c r="B17" s="61" t="s">
        <v>139</v>
      </c>
      <c r="C17" s="61"/>
      <c r="D17" s="61"/>
      <c r="E17" s="91">
        <v>174779</v>
      </c>
      <c r="F17" s="66">
        <f>SUM(F12+F16)</f>
        <v>175000</v>
      </c>
      <c r="G17" s="66">
        <f>SUM(G12+G16)</f>
        <v>179500</v>
      </c>
      <c r="H17" s="66">
        <f>SUM(H12+H16)</f>
        <v>182500</v>
      </c>
    </row>
    <row r="18" spans="1:8" s="1" customFormat="1" ht="12.75" customHeight="1">
      <c r="A18" s="56" t="s">
        <v>76</v>
      </c>
      <c r="B18" s="83" t="s">
        <v>68</v>
      </c>
      <c r="C18" s="68"/>
      <c r="D18" s="68"/>
      <c r="E18" s="81">
        <f t="shared" si="0"/>
        <v>0</v>
      </c>
      <c r="F18" s="66"/>
      <c r="G18" s="66"/>
      <c r="H18" s="66"/>
    </row>
    <row r="19" spans="1:8" s="1" customFormat="1" ht="12.75" customHeight="1">
      <c r="A19" s="63" t="s">
        <v>101</v>
      </c>
      <c r="B19" s="279" t="s">
        <v>106</v>
      </c>
      <c r="C19" s="279"/>
      <c r="D19" s="279"/>
      <c r="E19" s="91">
        <f t="shared" si="0"/>
        <v>189503</v>
      </c>
      <c r="F19" s="66">
        <f>SUM(F17:F18)</f>
        <v>175000</v>
      </c>
      <c r="G19" s="66">
        <f>SUM(G17:G18)</f>
        <v>179500</v>
      </c>
      <c r="H19" s="66">
        <f>SUM(H17:H18)</f>
        <v>182500</v>
      </c>
    </row>
    <row r="20" spans="1:8" ht="12.75" customHeight="1">
      <c r="A20" s="56" t="s">
        <v>79</v>
      </c>
      <c r="B20" s="270" t="s">
        <v>30</v>
      </c>
      <c r="C20" s="270"/>
      <c r="D20" s="270"/>
      <c r="E20" s="24">
        <v>71609</v>
      </c>
      <c r="F20" s="74">
        <v>72000</v>
      </c>
      <c r="G20" s="24">
        <v>72000</v>
      </c>
      <c r="H20" s="24">
        <v>72500</v>
      </c>
    </row>
    <row r="21" spans="1:8" ht="12.75" customHeight="1">
      <c r="A21" s="56" t="s">
        <v>82</v>
      </c>
      <c r="B21" s="68" t="s">
        <v>80</v>
      </c>
      <c r="C21" s="5"/>
      <c r="D21" s="5"/>
      <c r="E21" s="24">
        <v>14614</v>
      </c>
      <c r="F21" s="74">
        <v>14800</v>
      </c>
      <c r="G21" s="24">
        <v>14800</v>
      </c>
      <c r="H21" s="24">
        <v>14900</v>
      </c>
    </row>
    <row r="22" spans="1:8" ht="12.75" customHeight="1">
      <c r="A22" s="56" t="s">
        <v>83</v>
      </c>
      <c r="B22" s="270" t="s">
        <v>5</v>
      </c>
      <c r="C22" s="270"/>
      <c r="D22" s="270"/>
      <c r="E22" s="24">
        <v>42326</v>
      </c>
      <c r="F22" s="74">
        <v>42300</v>
      </c>
      <c r="G22" s="24">
        <v>42300</v>
      </c>
      <c r="H22" s="24">
        <v>42400</v>
      </c>
    </row>
    <row r="23" spans="1:8" ht="12.75" customHeight="1">
      <c r="A23" s="56" t="s">
        <v>84</v>
      </c>
      <c r="B23" s="270" t="s">
        <v>85</v>
      </c>
      <c r="C23" s="270"/>
      <c r="D23" s="270"/>
      <c r="E23" s="24">
        <v>31382</v>
      </c>
      <c r="F23" s="74">
        <v>32000</v>
      </c>
      <c r="G23" s="24">
        <v>32000</v>
      </c>
      <c r="H23" s="24">
        <v>32000</v>
      </c>
    </row>
    <row r="24" spans="1:8" ht="12.75" customHeight="1">
      <c r="A24" s="56" t="s">
        <v>86</v>
      </c>
      <c r="B24" s="270" t="s">
        <v>87</v>
      </c>
      <c r="C24" s="270"/>
      <c r="D24" s="270"/>
      <c r="E24" s="24">
        <v>5100</v>
      </c>
      <c r="F24" s="74">
        <v>4800</v>
      </c>
      <c r="G24" s="24">
        <v>4800</v>
      </c>
      <c r="H24" s="24">
        <v>4800</v>
      </c>
    </row>
    <row r="25" spans="1:8" s="1" customFormat="1" ht="12.75" customHeight="1">
      <c r="A25" s="63"/>
      <c r="B25" s="77" t="s">
        <v>136</v>
      </c>
      <c r="C25" s="77"/>
      <c r="D25" s="77"/>
      <c r="E25" s="66">
        <f>SUM(E20:E24)</f>
        <v>165031</v>
      </c>
      <c r="F25" s="66">
        <f>SUM(F20:F24)</f>
        <v>165900</v>
      </c>
      <c r="G25" s="66">
        <f>SUM(G20:G24)</f>
        <v>165900</v>
      </c>
      <c r="H25" s="66">
        <f>SUM(H20:H24)</f>
        <v>166600</v>
      </c>
    </row>
    <row r="26" spans="1:8" ht="12.75" customHeight="1">
      <c r="A26" s="56" t="s">
        <v>88</v>
      </c>
      <c r="B26" s="270" t="s">
        <v>89</v>
      </c>
      <c r="C26" s="270"/>
      <c r="D26" s="270"/>
      <c r="E26" s="24">
        <v>1400</v>
      </c>
      <c r="F26" s="74"/>
      <c r="G26" s="24"/>
      <c r="H26" s="24"/>
    </row>
    <row r="27" spans="1:8" ht="12.75" customHeight="1">
      <c r="A27" s="56" t="s">
        <v>90</v>
      </c>
      <c r="B27" s="270" t="s">
        <v>91</v>
      </c>
      <c r="C27" s="270"/>
      <c r="D27" s="270"/>
      <c r="E27" s="24">
        <v>8348</v>
      </c>
      <c r="F27" s="74">
        <v>9100</v>
      </c>
      <c r="G27" s="24">
        <v>13600</v>
      </c>
      <c r="H27" s="24">
        <v>15900</v>
      </c>
    </row>
    <row r="28" spans="1:8" ht="12.75" customHeight="1">
      <c r="A28" s="56" t="s">
        <v>92</v>
      </c>
      <c r="B28" s="270" t="s">
        <v>93</v>
      </c>
      <c r="C28" s="270"/>
      <c r="D28" s="270"/>
      <c r="E28" s="24">
        <f>SUM(B28:D28)</f>
        <v>0</v>
      </c>
      <c r="F28" s="74"/>
      <c r="G28" s="24"/>
      <c r="H28" s="24"/>
    </row>
    <row r="29" spans="1:8" s="1" customFormat="1" ht="12.75" customHeight="1">
      <c r="A29" s="63"/>
      <c r="B29" s="77" t="s">
        <v>135</v>
      </c>
      <c r="C29" s="77"/>
      <c r="D29" s="77"/>
      <c r="E29" s="66">
        <f>SUM(E26:E28)</f>
        <v>9748</v>
      </c>
      <c r="F29" s="73">
        <f>SUM(F26:F28)</f>
        <v>9100</v>
      </c>
      <c r="G29" s="73">
        <f>SUM(G26:G28)</f>
        <v>13600</v>
      </c>
      <c r="H29" s="73">
        <f>SUM(H26:H28)</f>
        <v>15900</v>
      </c>
    </row>
    <row r="30" spans="1:8" s="1" customFormat="1" ht="12.75" customHeight="1">
      <c r="A30" s="63" t="s">
        <v>96</v>
      </c>
      <c r="B30" s="271" t="s">
        <v>134</v>
      </c>
      <c r="C30" s="271"/>
      <c r="D30" s="271"/>
      <c r="E30" s="66">
        <f>SUM(E25+E29)</f>
        <v>174779</v>
      </c>
      <c r="F30" s="73">
        <f>SUM(F25+F29)</f>
        <v>175000</v>
      </c>
      <c r="G30" s="73">
        <f>SUM(G25+G29)</f>
        <v>179500</v>
      </c>
      <c r="H30" s="73">
        <f>SUM(H25+H29)</f>
        <v>182500</v>
      </c>
    </row>
    <row r="31" spans="1:8" ht="12.75" customHeight="1">
      <c r="A31" s="56" t="s">
        <v>94</v>
      </c>
      <c r="B31" s="270" t="s">
        <v>95</v>
      </c>
      <c r="C31" s="270"/>
      <c r="D31" s="270"/>
      <c r="E31" s="24">
        <f>SUM(B31:D31)</f>
        <v>0</v>
      </c>
      <c r="F31" s="74"/>
      <c r="G31" s="24"/>
      <c r="H31" s="24"/>
    </row>
    <row r="32" spans="1:8" s="1" customFormat="1" ht="12.75" customHeight="1">
      <c r="A32" s="63" t="s">
        <v>100</v>
      </c>
      <c r="B32" s="271" t="s">
        <v>109</v>
      </c>
      <c r="C32" s="271"/>
      <c r="D32" s="271"/>
      <c r="E32" s="66">
        <f>SUM(E30+E31)</f>
        <v>174779</v>
      </c>
      <c r="F32" s="73">
        <f>SUM(F30:F31)</f>
        <v>175000</v>
      </c>
      <c r="G32" s="73">
        <f>SUM(G30:G31)</f>
        <v>179500</v>
      </c>
      <c r="H32" s="73">
        <f>SUM(H30:H31)</f>
        <v>182500</v>
      </c>
    </row>
  </sheetData>
  <mergeCells count="18">
    <mergeCell ref="B24:D24"/>
    <mergeCell ref="B4:D4"/>
    <mergeCell ref="B8:D8"/>
    <mergeCell ref="B9:D9"/>
    <mergeCell ref="B16:D16"/>
    <mergeCell ref="B19:D19"/>
    <mergeCell ref="B12:D12"/>
    <mergeCell ref="B10:D10"/>
    <mergeCell ref="B31:D31"/>
    <mergeCell ref="B32:D32"/>
    <mergeCell ref="A2:I2"/>
    <mergeCell ref="B26:D26"/>
    <mergeCell ref="B27:D27"/>
    <mergeCell ref="B28:D28"/>
    <mergeCell ref="B30:D30"/>
    <mergeCell ref="B20:D20"/>
    <mergeCell ref="B22:D22"/>
    <mergeCell ref="B23:D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I18" sqref="I18"/>
    </sheetView>
  </sheetViews>
  <sheetFormatPr defaultColWidth="9.140625" defaultRowHeight="12.75"/>
  <sheetData>
    <row r="2" spans="1:14" ht="12.75">
      <c r="A2" s="267" t="s">
        <v>59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4" spans="1:14" ht="12.75">
      <c r="A4" s="281" t="s">
        <v>34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2.75">
      <c r="A5" s="281" t="s">
        <v>35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 t="s">
        <v>49</v>
      </c>
      <c r="M8" s="2"/>
      <c r="N8" s="2"/>
    </row>
    <row r="10" spans="1:14" ht="12.75">
      <c r="A10" s="18"/>
      <c r="B10" s="26"/>
      <c r="C10" s="12"/>
      <c r="D10" s="12"/>
      <c r="E10" s="12"/>
      <c r="F10" s="12"/>
      <c r="G10" s="27"/>
      <c r="H10" s="18"/>
      <c r="I10" s="18"/>
      <c r="J10" s="12" t="s">
        <v>43</v>
      </c>
      <c r="K10" s="12"/>
      <c r="L10" s="12"/>
      <c r="M10" s="27"/>
      <c r="N10" s="18"/>
    </row>
    <row r="11" spans="1:14" ht="12.75">
      <c r="A11" s="29" t="s">
        <v>36</v>
      </c>
      <c r="B11" s="282" t="s">
        <v>42</v>
      </c>
      <c r="C11" s="283"/>
      <c r="D11" s="283"/>
      <c r="E11" s="283"/>
      <c r="F11" s="283"/>
      <c r="G11" s="284"/>
      <c r="H11" s="40" t="s">
        <v>40</v>
      </c>
      <c r="I11" s="44" t="s">
        <v>140</v>
      </c>
      <c r="J11" s="25" t="s">
        <v>51</v>
      </c>
      <c r="K11" s="11" t="s">
        <v>56</v>
      </c>
      <c r="L11" s="25" t="s">
        <v>141</v>
      </c>
      <c r="M11" s="11" t="s">
        <v>142</v>
      </c>
      <c r="N11" s="29" t="s">
        <v>38</v>
      </c>
    </row>
    <row r="12" spans="1:14" ht="12.75">
      <c r="A12" s="17" t="s">
        <v>37</v>
      </c>
      <c r="B12" s="38"/>
      <c r="C12" s="28"/>
      <c r="D12" s="28"/>
      <c r="E12" s="28"/>
      <c r="F12" s="28"/>
      <c r="G12" s="39"/>
      <c r="H12" s="16" t="s">
        <v>41</v>
      </c>
      <c r="I12" s="40" t="s">
        <v>39</v>
      </c>
      <c r="J12" s="13"/>
      <c r="K12" s="40"/>
      <c r="L12" s="13"/>
      <c r="M12" s="40" t="s">
        <v>58</v>
      </c>
      <c r="N12" s="29"/>
    </row>
    <row r="13" spans="1:14" ht="12.75">
      <c r="A13" s="5"/>
      <c r="B13" s="6"/>
      <c r="C13" s="9"/>
      <c r="D13" s="9"/>
      <c r="E13" s="9"/>
      <c r="F13" s="9"/>
      <c r="G13" s="10"/>
      <c r="H13" s="6"/>
      <c r="I13" s="5"/>
      <c r="J13" s="9"/>
      <c r="K13" s="5"/>
      <c r="L13" s="9"/>
      <c r="M13" s="5"/>
      <c r="N13" s="10"/>
    </row>
    <row r="14" spans="1:1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6" ht="12.75">
      <c r="D16" t="s">
        <v>57</v>
      </c>
    </row>
  </sheetData>
  <mergeCells count="4">
    <mergeCell ref="A4:N4"/>
    <mergeCell ref="A5:N5"/>
    <mergeCell ref="A2:N2"/>
    <mergeCell ref="B11:G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D41" sqref="D41"/>
    </sheetView>
  </sheetViews>
  <sheetFormatPr defaultColWidth="9.140625" defaultRowHeight="12.75"/>
  <cols>
    <col min="1" max="1" width="5.8515625" style="134" customWidth="1"/>
    <col min="2" max="2" width="47.28125" style="135" customWidth="1"/>
    <col min="3" max="3" width="14.00390625" style="134" customWidth="1"/>
    <col min="4" max="4" width="47.28125" style="134" customWidth="1"/>
    <col min="5" max="5" width="14.00390625" style="134" customWidth="1"/>
    <col min="6" max="6" width="0.13671875" style="134" customWidth="1"/>
    <col min="7" max="16384" width="9.140625" style="134" customWidth="1"/>
  </cols>
  <sheetData>
    <row r="1" ht="12.75">
      <c r="D1" s="190" t="s">
        <v>269</v>
      </c>
    </row>
    <row r="2" spans="2:6" ht="24.75" customHeight="1">
      <c r="B2" s="256" t="s">
        <v>235</v>
      </c>
      <c r="C2" s="256"/>
      <c r="D2" s="256"/>
      <c r="E2" s="256"/>
      <c r="F2" s="285" t="s">
        <v>236</v>
      </c>
    </row>
    <row r="3" spans="5:6" ht="14.25" thickBot="1">
      <c r="E3" s="136" t="s">
        <v>202</v>
      </c>
      <c r="F3" s="285"/>
    </row>
    <row r="4" spans="1:6" ht="13.5" thickBot="1">
      <c r="A4" s="254" t="s">
        <v>203</v>
      </c>
      <c r="B4" s="137" t="s">
        <v>204</v>
      </c>
      <c r="C4" s="138"/>
      <c r="D4" s="137" t="s">
        <v>205</v>
      </c>
      <c r="E4" s="139"/>
      <c r="F4" s="285"/>
    </row>
    <row r="5" spans="1:6" s="143" customFormat="1" ht="23.25" customHeight="1" thickBot="1">
      <c r="A5" s="255"/>
      <c r="B5" s="140" t="s">
        <v>0</v>
      </c>
      <c r="C5" s="141" t="s">
        <v>206</v>
      </c>
      <c r="D5" s="140" t="s">
        <v>0</v>
      </c>
      <c r="E5" s="141" t="s">
        <v>206</v>
      </c>
      <c r="F5" s="285"/>
    </row>
    <row r="6" spans="1:6" s="143" customFormat="1" ht="13.5" thickBot="1">
      <c r="A6" s="144">
        <v>1</v>
      </c>
      <c r="B6" s="145">
        <v>2</v>
      </c>
      <c r="C6" s="146">
        <v>3</v>
      </c>
      <c r="D6" s="145">
        <v>4</v>
      </c>
      <c r="E6" s="147">
        <v>5</v>
      </c>
      <c r="F6" s="285"/>
    </row>
    <row r="7" spans="1:6" ht="12.75" customHeight="1">
      <c r="A7" s="149" t="s">
        <v>2</v>
      </c>
      <c r="B7" s="126" t="s">
        <v>237</v>
      </c>
      <c r="C7" s="150">
        <v>5016</v>
      </c>
      <c r="D7" s="126" t="s">
        <v>89</v>
      </c>
      <c r="E7" s="151">
        <v>1400</v>
      </c>
      <c r="F7" s="285"/>
    </row>
    <row r="8" spans="1:6" ht="12.75">
      <c r="A8" s="152" t="s">
        <v>3</v>
      </c>
      <c r="B8" s="127" t="s">
        <v>238</v>
      </c>
      <c r="C8" s="153">
        <v>0</v>
      </c>
      <c r="D8" s="127" t="s">
        <v>239</v>
      </c>
      <c r="E8" s="154">
        <v>0</v>
      </c>
      <c r="F8" s="285"/>
    </row>
    <row r="9" spans="1:6" ht="12.75" customHeight="1">
      <c r="A9" s="152" t="s">
        <v>11</v>
      </c>
      <c r="B9" s="127" t="s">
        <v>65</v>
      </c>
      <c r="C9" s="153">
        <v>4732</v>
      </c>
      <c r="D9" s="127" t="s">
        <v>166</v>
      </c>
      <c r="E9" s="154">
        <v>8348</v>
      </c>
      <c r="F9" s="285"/>
    </row>
    <row r="10" spans="1:6" ht="12.75" customHeight="1">
      <c r="A10" s="152" t="s">
        <v>8</v>
      </c>
      <c r="B10" s="127" t="s">
        <v>240</v>
      </c>
      <c r="C10" s="153">
        <v>0</v>
      </c>
      <c r="D10" s="127" t="s">
        <v>241</v>
      </c>
      <c r="E10" s="154">
        <v>0</v>
      </c>
      <c r="F10" s="285"/>
    </row>
    <row r="11" spans="1:6" ht="12.75" customHeight="1">
      <c r="A11" s="152" t="s">
        <v>9</v>
      </c>
      <c r="B11" s="127" t="s">
        <v>242</v>
      </c>
      <c r="C11" s="153">
        <v>0</v>
      </c>
      <c r="D11" s="127" t="s">
        <v>243</v>
      </c>
      <c r="E11" s="154">
        <v>0</v>
      </c>
      <c r="F11" s="285"/>
    </row>
    <row r="12" spans="1:6" ht="12.75" customHeight="1">
      <c r="A12" s="152" t="s">
        <v>13</v>
      </c>
      <c r="B12" s="127" t="s">
        <v>244</v>
      </c>
      <c r="C12" s="155">
        <v>0</v>
      </c>
      <c r="D12" s="156"/>
      <c r="E12" s="154"/>
      <c r="F12" s="285"/>
    </row>
    <row r="13" spans="1:6" ht="9.75" customHeight="1">
      <c r="A13" s="152" t="s">
        <v>207</v>
      </c>
      <c r="B13" s="156"/>
      <c r="C13" s="153"/>
      <c r="D13" s="156"/>
      <c r="E13" s="154"/>
      <c r="F13" s="285"/>
    </row>
    <row r="14" spans="1:6" ht="11.25" customHeight="1">
      <c r="A14" s="152" t="s">
        <v>208</v>
      </c>
      <c r="B14" s="156"/>
      <c r="C14" s="153"/>
      <c r="D14" s="156"/>
      <c r="E14" s="154"/>
      <c r="F14" s="285"/>
    </row>
    <row r="15" spans="1:6" ht="9" customHeight="1">
      <c r="A15" s="152" t="s">
        <v>209</v>
      </c>
      <c r="B15" s="156"/>
      <c r="C15" s="155"/>
      <c r="D15" s="156"/>
      <c r="E15" s="154"/>
      <c r="F15" s="285"/>
    </row>
    <row r="16" spans="1:6" ht="9.75" customHeight="1">
      <c r="A16" s="152" t="s">
        <v>210</v>
      </c>
      <c r="B16" s="156"/>
      <c r="C16" s="155"/>
      <c r="D16" s="156"/>
      <c r="E16" s="154"/>
      <c r="F16" s="285"/>
    </row>
    <row r="17" spans="1:6" ht="12.75" customHeight="1" thickBot="1">
      <c r="A17" s="174" t="s">
        <v>211</v>
      </c>
      <c r="B17" s="175"/>
      <c r="C17" s="176"/>
      <c r="D17" s="177" t="s">
        <v>176</v>
      </c>
      <c r="E17" s="178"/>
      <c r="F17" s="285"/>
    </row>
    <row r="18" spans="1:6" ht="15.75" customHeight="1" thickBot="1">
      <c r="A18" s="161" t="s">
        <v>212</v>
      </c>
      <c r="B18" s="129" t="s">
        <v>245</v>
      </c>
      <c r="C18" s="162">
        <f>+C7+C9+C10+C12+C13+C14+C15+C16+C17</f>
        <v>9748</v>
      </c>
      <c r="D18" s="129" t="s">
        <v>246</v>
      </c>
      <c r="E18" s="163">
        <f>+E7+E9+E11+E12+E13+E14+E15+E16+E17</f>
        <v>9748</v>
      </c>
      <c r="F18" s="285"/>
    </row>
    <row r="19" spans="1:6" ht="12.75" customHeight="1">
      <c r="A19" s="149" t="s">
        <v>213</v>
      </c>
      <c r="B19" s="179" t="s">
        <v>247</v>
      </c>
      <c r="C19" s="180">
        <f>+C20+C21+C22+C23+C24</f>
        <v>0</v>
      </c>
      <c r="D19" s="131" t="s">
        <v>193</v>
      </c>
      <c r="E19" s="181"/>
      <c r="F19" s="285"/>
    </row>
    <row r="20" spans="1:6" ht="12.75" customHeight="1">
      <c r="A20" s="152" t="s">
        <v>214</v>
      </c>
      <c r="B20" s="182" t="s">
        <v>248</v>
      </c>
      <c r="C20" s="168"/>
      <c r="D20" s="131" t="s">
        <v>249</v>
      </c>
      <c r="E20" s="169"/>
      <c r="F20" s="285"/>
    </row>
    <row r="21" spans="1:6" ht="12.75" customHeight="1">
      <c r="A21" s="149" t="s">
        <v>215</v>
      </c>
      <c r="B21" s="182" t="s">
        <v>250</v>
      </c>
      <c r="C21" s="168"/>
      <c r="D21" s="131" t="s">
        <v>195</v>
      </c>
      <c r="E21" s="169"/>
      <c r="F21" s="285"/>
    </row>
    <row r="22" spans="1:6" ht="12.75" customHeight="1">
      <c r="A22" s="152" t="s">
        <v>216</v>
      </c>
      <c r="B22" s="182" t="s">
        <v>251</v>
      </c>
      <c r="C22" s="168"/>
      <c r="D22" s="131" t="s">
        <v>196</v>
      </c>
      <c r="E22" s="169"/>
      <c r="F22" s="285"/>
    </row>
    <row r="23" spans="1:6" ht="12.75" customHeight="1">
      <c r="A23" s="149" t="s">
        <v>217</v>
      </c>
      <c r="B23" s="182" t="s">
        <v>252</v>
      </c>
      <c r="C23" s="168"/>
      <c r="D23" s="130" t="s">
        <v>197</v>
      </c>
      <c r="E23" s="169"/>
      <c r="F23" s="285"/>
    </row>
    <row r="24" spans="1:6" ht="12.75" customHeight="1">
      <c r="A24" s="152" t="s">
        <v>218</v>
      </c>
      <c r="B24" s="183" t="s">
        <v>253</v>
      </c>
      <c r="C24" s="168"/>
      <c r="D24" s="131" t="s">
        <v>254</v>
      </c>
      <c r="E24" s="169"/>
      <c r="F24" s="285"/>
    </row>
    <row r="25" spans="1:6" ht="12.75" customHeight="1">
      <c r="A25" s="149" t="s">
        <v>219</v>
      </c>
      <c r="B25" s="184" t="s">
        <v>255</v>
      </c>
      <c r="C25" s="170">
        <f>+C26+C27+C28+C29+C30</f>
        <v>0</v>
      </c>
      <c r="D25" s="185" t="s">
        <v>199</v>
      </c>
      <c r="E25" s="169"/>
      <c r="F25" s="285"/>
    </row>
    <row r="26" spans="1:6" ht="12.75" customHeight="1">
      <c r="A26" s="152" t="s">
        <v>220</v>
      </c>
      <c r="B26" s="183" t="s">
        <v>256</v>
      </c>
      <c r="C26" s="168"/>
      <c r="D26" s="185" t="s">
        <v>257</v>
      </c>
      <c r="E26" s="169"/>
      <c r="F26" s="285"/>
    </row>
    <row r="27" spans="1:6" ht="12.75" customHeight="1">
      <c r="A27" s="149" t="s">
        <v>221</v>
      </c>
      <c r="B27" s="183" t="s">
        <v>258</v>
      </c>
      <c r="C27" s="168"/>
      <c r="D27" s="186"/>
      <c r="E27" s="169"/>
      <c r="F27" s="285"/>
    </row>
    <row r="28" spans="1:6" ht="12.75" customHeight="1">
      <c r="A28" s="152" t="s">
        <v>222</v>
      </c>
      <c r="B28" s="182" t="s">
        <v>259</v>
      </c>
      <c r="C28" s="168"/>
      <c r="D28" s="187"/>
      <c r="E28" s="169"/>
      <c r="F28" s="285"/>
    </row>
    <row r="29" spans="1:6" ht="12.75" customHeight="1">
      <c r="A29" s="149" t="s">
        <v>225</v>
      </c>
      <c r="B29" s="188" t="s">
        <v>260</v>
      </c>
      <c r="C29" s="168"/>
      <c r="D29" s="156"/>
      <c r="E29" s="169"/>
      <c r="F29" s="285"/>
    </row>
    <row r="30" spans="1:6" ht="12.75" customHeight="1" thickBot="1">
      <c r="A30" s="152" t="s">
        <v>228</v>
      </c>
      <c r="B30" s="189" t="s">
        <v>261</v>
      </c>
      <c r="C30" s="168"/>
      <c r="D30" s="187"/>
      <c r="E30" s="169"/>
      <c r="F30" s="285"/>
    </row>
    <row r="31" spans="1:6" ht="21.75" customHeight="1" thickBot="1">
      <c r="A31" s="161" t="s">
        <v>231</v>
      </c>
      <c r="B31" s="129" t="s">
        <v>262</v>
      </c>
      <c r="C31" s="162">
        <f>+C19+C25</f>
        <v>0</v>
      </c>
      <c r="D31" s="129" t="s">
        <v>263</v>
      </c>
      <c r="E31" s="163">
        <f>SUM(E19:E30)</f>
        <v>0</v>
      </c>
      <c r="F31" s="285"/>
    </row>
    <row r="32" spans="1:6" ht="13.5" thickBot="1">
      <c r="A32" s="161" t="s">
        <v>264</v>
      </c>
      <c r="B32" s="172" t="s">
        <v>265</v>
      </c>
      <c r="C32" s="173">
        <f>+C18+C31</f>
        <v>9748</v>
      </c>
      <c r="D32" s="172" t="s">
        <v>266</v>
      </c>
      <c r="E32" s="173">
        <f>+E18+E31</f>
        <v>9748</v>
      </c>
      <c r="F32" s="285"/>
    </row>
    <row r="33" spans="1:6" ht="13.5" thickBot="1">
      <c r="A33" s="161" t="s">
        <v>267</v>
      </c>
      <c r="B33" s="172" t="s">
        <v>229</v>
      </c>
      <c r="C33" s="173" t="str">
        <f>IF(C18-E18&lt;0,E18-C18,"-")</f>
        <v>-</v>
      </c>
      <c r="D33" s="172" t="s">
        <v>230</v>
      </c>
      <c r="E33" s="173" t="str">
        <f>IF(C18-E18&gt;0,C18-E18,"-")</f>
        <v>-</v>
      </c>
      <c r="F33" s="285"/>
    </row>
    <row r="34" spans="1:6" ht="13.5" thickBot="1">
      <c r="A34" s="161" t="s">
        <v>268</v>
      </c>
      <c r="B34" s="172" t="s">
        <v>232</v>
      </c>
      <c r="C34" s="173" t="str">
        <f>IF(C18+C19-E32&lt;0,E32-(C18+C19),"-")</f>
        <v>-</v>
      </c>
      <c r="D34" s="172" t="s">
        <v>233</v>
      </c>
      <c r="E34" s="173" t="str">
        <f>IF(C18+C19-E32&gt;0,C18+C19-E32,"-")</f>
        <v>-</v>
      </c>
      <c r="F34" s="285"/>
    </row>
  </sheetData>
  <mergeCells count="3">
    <mergeCell ref="F2:F34"/>
    <mergeCell ref="A4:A5"/>
    <mergeCell ref="B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D38" sqref="D38"/>
    </sheetView>
  </sheetViews>
  <sheetFormatPr defaultColWidth="9.140625" defaultRowHeight="12.75"/>
  <cols>
    <col min="1" max="1" width="5.8515625" style="134" customWidth="1"/>
    <col min="2" max="2" width="47.28125" style="135" customWidth="1"/>
    <col min="3" max="3" width="14.00390625" style="134" customWidth="1"/>
    <col min="4" max="4" width="47.28125" style="134" customWidth="1"/>
    <col min="5" max="5" width="14.00390625" style="134" customWidth="1"/>
    <col min="6" max="6" width="0.13671875" style="134" customWidth="1"/>
    <col min="7" max="16384" width="9.140625" style="134" customWidth="1"/>
  </cols>
  <sheetData>
    <row r="1" ht="12.75">
      <c r="D1" s="190" t="s">
        <v>234</v>
      </c>
    </row>
    <row r="2" spans="2:6" ht="39.75" customHeight="1">
      <c r="B2" s="132" t="s">
        <v>200</v>
      </c>
      <c r="C2" s="133"/>
      <c r="D2" s="133"/>
      <c r="E2" s="133"/>
      <c r="F2" s="285" t="s">
        <v>201</v>
      </c>
    </row>
    <row r="3" spans="5:6" ht="14.25" thickBot="1">
      <c r="E3" s="136" t="s">
        <v>202</v>
      </c>
      <c r="F3" s="285"/>
    </row>
    <row r="4" spans="1:6" ht="18" customHeight="1" thickBot="1">
      <c r="A4" s="257" t="s">
        <v>203</v>
      </c>
      <c r="B4" s="137" t="s">
        <v>204</v>
      </c>
      <c r="C4" s="138"/>
      <c r="D4" s="137" t="s">
        <v>205</v>
      </c>
      <c r="E4" s="139"/>
      <c r="F4" s="285"/>
    </row>
    <row r="5" spans="1:6" s="143" customFormat="1" ht="35.25" customHeight="1" thickBot="1">
      <c r="A5" s="258"/>
      <c r="B5" s="140" t="s">
        <v>0</v>
      </c>
      <c r="C5" s="141" t="s">
        <v>206</v>
      </c>
      <c r="D5" s="140" t="s">
        <v>0</v>
      </c>
      <c r="E5" s="142" t="s">
        <v>206</v>
      </c>
      <c r="F5" s="285"/>
    </row>
    <row r="6" spans="1:6" s="148" customFormat="1" ht="12" customHeight="1" thickBot="1">
      <c r="A6" s="144">
        <v>1</v>
      </c>
      <c r="B6" s="145">
        <v>2</v>
      </c>
      <c r="C6" s="146" t="s">
        <v>11</v>
      </c>
      <c r="D6" s="145" t="s">
        <v>8</v>
      </c>
      <c r="E6" s="147" t="s">
        <v>9</v>
      </c>
      <c r="F6" s="285"/>
    </row>
    <row r="7" spans="1:6" ht="12.75" customHeight="1">
      <c r="A7" s="149" t="s">
        <v>2</v>
      </c>
      <c r="B7" s="126" t="s">
        <v>177</v>
      </c>
      <c r="C7" s="150">
        <v>98417</v>
      </c>
      <c r="D7" s="126" t="s">
        <v>30</v>
      </c>
      <c r="E7" s="151">
        <v>71609</v>
      </c>
      <c r="F7" s="285"/>
    </row>
    <row r="8" spans="1:6" ht="12.75" customHeight="1">
      <c r="A8" s="152" t="s">
        <v>3</v>
      </c>
      <c r="B8" s="127" t="s">
        <v>178</v>
      </c>
      <c r="C8" s="153">
        <v>47307</v>
      </c>
      <c r="D8" s="127" t="s">
        <v>80</v>
      </c>
      <c r="E8" s="154">
        <v>14614</v>
      </c>
      <c r="F8" s="285"/>
    </row>
    <row r="9" spans="1:6" ht="12.75" customHeight="1">
      <c r="A9" s="152" t="s">
        <v>11</v>
      </c>
      <c r="B9" s="127" t="s">
        <v>179</v>
      </c>
      <c r="C9" s="153">
        <v>0</v>
      </c>
      <c r="D9" s="127" t="s">
        <v>174</v>
      </c>
      <c r="E9" s="154">
        <v>42326</v>
      </c>
      <c r="F9" s="285"/>
    </row>
    <row r="10" spans="1:6" ht="12.75" customHeight="1">
      <c r="A10" s="152" t="s">
        <v>8</v>
      </c>
      <c r="B10" s="127" t="s">
        <v>63</v>
      </c>
      <c r="C10" s="153">
        <v>14450</v>
      </c>
      <c r="D10" s="127" t="s">
        <v>85</v>
      </c>
      <c r="E10" s="154">
        <v>31382</v>
      </c>
      <c r="F10" s="285"/>
    </row>
    <row r="11" spans="1:6" ht="12.75" customHeight="1">
      <c r="A11" s="152" t="s">
        <v>9</v>
      </c>
      <c r="B11" s="128" t="s">
        <v>180</v>
      </c>
      <c r="C11" s="153">
        <v>0</v>
      </c>
      <c r="D11" s="127" t="s">
        <v>175</v>
      </c>
      <c r="E11" s="154">
        <v>5100</v>
      </c>
      <c r="F11" s="285"/>
    </row>
    <row r="12" spans="1:6" ht="12.75" customHeight="1">
      <c r="A12" s="152" t="s">
        <v>13</v>
      </c>
      <c r="B12" s="127" t="s">
        <v>181</v>
      </c>
      <c r="C12" s="155"/>
      <c r="D12" s="127" t="s">
        <v>176</v>
      </c>
      <c r="E12" s="154"/>
      <c r="F12" s="285"/>
    </row>
    <row r="13" spans="1:6" ht="12.75" customHeight="1">
      <c r="A13" s="152" t="s">
        <v>207</v>
      </c>
      <c r="B13" s="127" t="s">
        <v>182</v>
      </c>
      <c r="C13" s="153">
        <v>4857</v>
      </c>
      <c r="D13" s="156"/>
      <c r="E13" s="154"/>
      <c r="F13" s="285"/>
    </row>
    <row r="14" spans="1:6" ht="12.75" customHeight="1">
      <c r="A14" s="152" t="s">
        <v>208</v>
      </c>
      <c r="B14" s="156"/>
      <c r="C14" s="153"/>
      <c r="D14" s="156"/>
      <c r="E14" s="154"/>
      <c r="F14" s="285"/>
    </row>
    <row r="15" spans="1:6" ht="12.75" customHeight="1">
      <c r="A15" s="152" t="s">
        <v>209</v>
      </c>
      <c r="B15" s="157"/>
      <c r="C15" s="155"/>
      <c r="D15" s="156"/>
      <c r="E15" s="154"/>
      <c r="F15" s="285"/>
    </row>
    <row r="16" spans="1:6" ht="12.75" customHeight="1">
      <c r="A16" s="152" t="s">
        <v>210</v>
      </c>
      <c r="B16" s="156"/>
      <c r="C16" s="153"/>
      <c r="D16" s="156"/>
      <c r="E16" s="154"/>
      <c r="F16" s="285"/>
    </row>
    <row r="17" spans="1:6" ht="12.75" customHeight="1">
      <c r="A17" s="152" t="s">
        <v>211</v>
      </c>
      <c r="B17" s="156"/>
      <c r="C17" s="153"/>
      <c r="D17" s="156"/>
      <c r="E17" s="154"/>
      <c r="F17" s="285"/>
    </row>
    <row r="18" spans="1:6" ht="12.75" customHeight="1" thickBot="1">
      <c r="A18" s="152" t="s">
        <v>212</v>
      </c>
      <c r="B18" s="158"/>
      <c r="C18" s="159"/>
      <c r="D18" s="156"/>
      <c r="E18" s="160"/>
      <c r="F18" s="285"/>
    </row>
    <row r="19" spans="1:6" ht="15.75" customHeight="1" thickBot="1">
      <c r="A19" s="161" t="s">
        <v>213</v>
      </c>
      <c r="B19" s="129" t="s">
        <v>183</v>
      </c>
      <c r="C19" s="162">
        <f>+C7+C8+C10+C11+C13+C14+C15+C16+C17+C18</f>
        <v>165031</v>
      </c>
      <c r="D19" s="129" t="s">
        <v>184</v>
      </c>
      <c r="E19" s="163">
        <f>SUM(E7:E18)</f>
        <v>165031</v>
      </c>
      <c r="F19" s="285"/>
    </row>
    <row r="20" spans="1:6" ht="12.75" customHeight="1">
      <c r="A20" s="164" t="s">
        <v>214</v>
      </c>
      <c r="B20" s="130" t="s">
        <v>185</v>
      </c>
      <c r="C20" s="165">
        <f>+C21+C22+C23+C24</f>
        <v>0</v>
      </c>
      <c r="D20" s="131" t="s">
        <v>193</v>
      </c>
      <c r="E20" s="166"/>
      <c r="F20" s="285"/>
    </row>
    <row r="21" spans="1:6" ht="12.75" customHeight="1">
      <c r="A21" s="167" t="s">
        <v>215</v>
      </c>
      <c r="B21" s="131" t="s">
        <v>186</v>
      </c>
      <c r="C21" s="168"/>
      <c r="D21" s="131" t="s">
        <v>194</v>
      </c>
      <c r="E21" s="169"/>
      <c r="F21" s="285"/>
    </row>
    <row r="22" spans="1:6" ht="12.75" customHeight="1">
      <c r="A22" s="167" t="s">
        <v>216</v>
      </c>
      <c r="B22" s="131" t="s">
        <v>187</v>
      </c>
      <c r="C22" s="168"/>
      <c r="D22" s="131" t="s">
        <v>195</v>
      </c>
      <c r="E22" s="169"/>
      <c r="F22" s="285"/>
    </row>
    <row r="23" spans="1:6" ht="12.75" customHeight="1">
      <c r="A23" s="167" t="s">
        <v>217</v>
      </c>
      <c r="B23" s="131" t="s">
        <v>188</v>
      </c>
      <c r="C23" s="168"/>
      <c r="D23" s="131" t="s">
        <v>196</v>
      </c>
      <c r="E23" s="169"/>
      <c r="F23" s="285"/>
    </row>
    <row r="24" spans="1:6" ht="12.75" customHeight="1">
      <c r="A24" s="167" t="s">
        <v>218</v>
      </c>
      <c r="B24" s="131" t="s">
        <v>189</v>
      </c>
      <c r="C24" s="168"/>
      <c r="D24" s="130" t="s">
        <v>197</v>
      </c>
      <c r="E24" s="169"/>
      <c r="F24" s="285"/>
    </row>
    <row r="25" spans="1:6" ht="12.75" customHeight="1">
      <c r="A25" s="167" t="s">
        <v>219</v>
      </c>
      <c r="B25" s="131" t="s">
        <v>190</v>
      </c>
      <c r="C25" s="170">
        <f>+C26+C27</f>
        <v>0</v>
      </c>
      <c r="D25" s="131" t="s">
        <v>198</v>
      </c>
      <c r="E25" s="169"/>
      <c r="F25" s="285"/>
    </row>
    <row r="26" spans="1:6" ht="12.75" customHeight="1">
      <c r="A26" s="164" t="s">
        <v>220</v>
      </c>
      <c r="B26" s="130" t="s">
        <v>191</v>
      </c>
      <c r="C26" s="171"/>
      <c r="D26" s="126" t="s">
        <v>199</v>
      </c>
      <c r="E26" s="166"/>
      <c r="F26" s="285"/>
    </row>
    <row r="27" spans="1:6" ht="12.75" customHeight="1" thickBot="1">
      <c r="A27" s="167" t="s">
        <v>221</v>
      </c>
      <c r="B27" s="131" t="s">
        <v>192</v>
      </c>
      <c r="C27" s="168"/>
      <c r="D27" s="156"/>
      <c r="E27" s="169"/>
      <c r="F27" s="285"/>
    </row>
    <row r="28" spans="1:6" ht="19.5" customHeight="1" thickBot="1">
      <c r="A28" s="161" t="s">
        <v>222</v>
      </c>
      <c r="B28" s="129" t="s">
        <v>223</v>
      </c>
      <c r="C28" s="162">
        <f>+C20+C25</f>
        <v>0</v>
      </c>
      <c r="D28" s="129" t="s">
        <v>224</v>
      </c>
      <c r="E28" s="163">
        <f>SUM(E20:E27)</f>
        <v>0</v>
      </c>
      <c r="F28" s="285"/>
    </row>
    <row r="29" spans="1:6" ht="13.5" thickBot="1">
      <c r="A29" s="161" t="s">
        <v>225</v>
      </c>
      <c r="B29" s="172" t="s">
        <v>226</v>
      </c>
      <c r="C29" s="173">
        <f>+C19+C28</f>
        <v>165031</v>
      </c>
      <c r="D29" s="172" t="s">
        <v>227</v>
      </c>
      <c r="E29" s="173">
        <f>+E19+E28</f>
        <v>165031</v>
      </c>
      <c r="F29" s="285"/>
    </row>
    <row r="30" spans="1:6" ht="13.5" thickBot="1">
      <c r="A30" s="161" t="s">
        <v>228</v>
      </c>
      <c r="B30" s="172" t="s">
        <v>229</v>
      </c>
      <c r="C30" s="173" t="str">
        <f>IF(C19-E19&lt;0,E19-C19,"-")</f>
        <v>-</v>
      </c>
      <c r="D30" s="172" t="s">
        <v>230</v>
      </c>
      <c r="E30" s="173" t="str">
        <f>IF(C19-E19&gt;0,C19-E19,"-")</f>
        <v>-</v>
      </c>
      <c r="F30" s="285"/>
    </row>
    <row r="31" spans="1:6" ht="13.5" thickBot="1">
      <c r="A31" s="161" t="s">
        <v>231</v>
      </c>
      <c r="B31" s="172" t="s">
        <v>232</v>
      </c>
      <c r="C31" s="173" t="str">
        <f>IF(C19+C20-E29&lt;0,E29-(C19+C20),"-")</f>
        <v>-</v>
      </c>
      <c r="D31" s="172" t="s">
        <v>233</v>
      </c>
      <c r="E31" s="173" t="str">
        <f>IF(C19+C20-E29&gt;0,C19+C20-E29,"-")</f>
        <v>-</v>
      </c>
      <c r="F31" s="285"/>
    </row>
    <row r="32" spans="2:4" ht="18.75">
      <c r="B32" s="259"/>
      <c r="C32" s="259"/>
      <c r="D32" s="259"/>
    </row>
  </sheetData>
  <mergeCells count="3">
    <mergeCell ref="F2:F31"/>
    <mergeCell ref="A4:A5"/>
    <mergeCell ref="B32:D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7"/>
  <sheetViews>
    <sheetView workbookViewId="0" topLeftCell="A1">
      <selection activeCell="I27" sqref="I27"/>
    </sheetView>
  </sheetViews>
  <sheetFormatPr defaultColWidth="9.140625" defaultRowHeight="12.75"/>
  <cols>
    <col min="1" max="1" width="5.421875" style="2" customWidth="1"/>
    <col min="2" max="2" width="27.8515625" style="0" customWidth="1"/>
    <col min="3" max="14" width="6.8515625" style="0" customWidth="1"/>
    <col min="15" max="15" width="12.00390625" style="0" customWidth="1"/>
    <col min="16" max="16" width="11.00390625" style="0" bestFit="1" customWidth="1"/>
    <col min="18" max="18" width="11.57421875" style="0" bestFit="1" customWidth="1"/>
  </cols>
  <sheetData>
    <row r="2" spans="14:15" ht="12.75">
      <c r="N2" s="281" t="s">
        <v>155</v>
      </c>
      <c r="O2" s="281"/>
    </row>
    <row r="3" spans="1:14" ht="12.75">
      <c r="A3" s="260" t="s">
        <v>143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4" ht="21" customHeigh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</row>
    <row r="5" ht="13.5" thickBot="1">
      <c r="N5" s="23" t="s">
        <v>14</v>
      </c>
    </row>
    <row r="6" spans="1:15" s="14" customFormat="1" ht="39" thickBot="1">
      <c r="A6" s="107" t="s">
        <v>15</v>
      </c>
      <c r="B6" s="97" t="s">
        <v>0</v>
      </c>
      <c r="C6" s="8" t="s">
        <v>16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8" t="s">
        <v>24</v>
      </c>
      <c r="L6" s="8" t="s">
        <v>25</v>
      </c>
      <c r="M6" s="8" t="s">
        <v>26</v>
      </c>
      <c r="N6" s="53" t="s">
        <v>27</v>
      </c>
      <c r="O6" s="121" t="s">
        <v>4</v>
      </c>
    </row>
    <row r="7" spans="1:15" s="7" customFormat="1" ht="15" customHeight="1" thickBot="1">
      <c r="A7" s="108"/>
      <c r="B7" s="98" t="s">
        <v>28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1"/>
      <c r="O7" s="52"/>
    </row>
    <row r="8" spans="1:16" ht="27.75" customHeight="1">
      <c r="A8" s="109" t="s">
        <v>2</v>
      </c>
      <c r="B8" s="105" t="s">
        <v>168</v>
      </c>
      <c r="C8" s="21">
        <v>12168</v>
      </c>
      <c r="D8" s="22">
        <v>12138</v>
      </c>
      <c r="E8" s="22">
        <v>12136</v>
      </c>
      <c r="F8" s="22">
        <v>12170</v>
      </c>
      <c r="G8" s="22">
        <v>12138</v>
      </c>
      <c r="H8" s="22">
        <v>12142</v>
      </c>
      <c r="I8" s="22">
        <v>12140</v>
      </c>
      <c r="J8" s="22">
        <v>12140</v>
      </c>
      <c r="K8" s="22">
        <v>12138</v>
      </c>
      <c r="L8" s="22">
        <v>12138</v>
      </c>
      <c r="M8" s="22">
        <v>12138</v>
      </c>
      <c r="N8" s="118">
        <v>12138</v>
      </c>
      <c r="O8" s="122">
        <f aca="true" t="shared" si="0" ref="O8:O13">SUM(C8:N8)</f>
        <v>145724</v>
      </c>
      <c r="P8" s="198"/>
    </row>
    <row r="9" spans="1:15" ht="15" customHeight="1">
      <c r="A9" s="59" t="s">
        <v>3</v>
      </c>
      <c r="B9" s="100" t="s">
        <v>63</v>
      </c>
      <c r="C9" s="103">
        <v>1204</v>
      </c>
      <c r="D9" s="101">
        <v>1204</v>
      </c>
      <c r="E9" s="5">
        <v>1204</v>
      </c>
      <c r="F9" s="5">
        <v>1204</v>
      </c>
      <c r="G9" s="5">
        <v>1204</v>
      </c>
      <c r="H9" s="5">
        <v>1204</v>
      </c>
      <c r="I9" s="5">
        <v>1204</v>
      </c>
      <c r="J9" s="5">
        <v>1205</v>
      </c>
      <c r="K9" s="5">
        <v>1204</v>
      </c>
      <c r="L9" s="5">
        <v>1204</v>
      </c>
      <c r="M9" s="5">
        <v>1204</v>
      </c>
      <c r="N9" s="6">
        <v>1205</v>
      </c>
      <c r="O9" s="122">
        <f t="shared" si="0"/>
        <v>14450</v>
      </c>
    </row>
    <row r="10" spans="1:15" ht="15" customHeight="1">
      <c r="A10" s="110" t="s">
        <v>11</v>
      </c>
      <c r="B10" s="102" t="s">
        <v>64</v>
      </c>
      <c r="C10" s="104">
        <v>405</v>
      </c>
      <c r="D10" s="104">
        <v>404</v>
      </c>
      <c r="E10" s="5">
        <v>405</v>
      </c>
      <c r="F10" s="5">
        <v>405</v>
      </c>
      <c r="G10" s="5">
        <v>405</v>
      </c>
      <c r="H10" s="5">
        <v>405</v>
      </c>
      <c r="I10" s="5">
        <v>405</v>
      </c>
      <c r="J10" s="5">
        <v>405</v>
      </c>
      <c r="K10" s="5">
        <v>405</v>
      </c>
      <c r="L10" s="5">
        <v>405</v>
      </c>
      <c r="M10" s="5">
        <v>404</v>
      </c>
      <c r="N10" s="6">
        <v>404</v>
      </c>
      <c r="O10" s="122">
        <f t="shared" si="0"/>
        <v>4857</v>
      </c>
    </row>
    <row r="11" spans="1:15" ht="28.5" customHeight="1">
      <c r="A11" s="111" t="s">
        <v>8</v>
      </c>
      <c r="B11" s="105" t="s">
        <v>169</v>
      </c>
      <c r="C11" s="5"/>
      <c r="D11" s="5"/>
      <c r="E11" s="5"/>
      <c r="F11" s="5"/>
      <c r="G11" s="5"/>
      <c r="H11" s="5">
        <v>5016</v>
      </c>
      <c r="I11" s="5"/>
      <c r="J11" s="5"/>
      <c r="K11" s="5"/>
      <c r="L11" s="5"/>
      <c r="M11" s="5"/>
      <c r="N11" s="6"/>
      <c r="O11" s="122">
        <f t="shared" si="0"/>
        <v>5016</v>
      </c>
    </row>
    <row r="12" spans="1:15" ht="17.25" customHeight="1">
      <c r="A12" s="112" t="s">
        <v>9</v>
      </c>
      <c r="B12" s="58" t="s">
        <v>65</v>
      </c>
      <c r="C12" s="5"/>
      <c r="D12" s="5"/>
      <c r="E12" s="5"/>
      <c r="F12" s="5"/>
      <c r="G12" s="5"/>
      <c r="H12" s="5">
        <v>4732</v>
      </c>
      <c r="I12" s="5"/>
      <c r="J12" s="5"/>
      <c r="K12" s="5"/>
      <c r="L12" s="5"/>
      <c r="M12" s="5"/>
      <c r="N12" s="6"/>
      <c r="O12" s="122">
        <f t="shared" si="0"/>
        <v>4732</v>
      </c>
    </row>
    <row r="13" spans="1:15" s="55" customFormat="1" ht="17.25" customHeight="1" thickBot="1">
      <c r="A13" s="113"/>
      <c r="B13" s="48" t="s">
        <v>170</v>
      </c>
      <c r="C13" s="116">
        <f>SUM(C8:C12)</f>
        <v>13777</v>
      </c>
      <c r="D13" s="116">
        <f aca="true" t="shared" si="1" ref="D13:N13">SUM(D8:D12)</f>
        <v>13746</v>
      </c>
      <c r="E13" s="116">
        <f t="shared" si="1"/>
        <v>13745</v>
      </c>
      <c r="F13" s="116">
        <f t="shared" si="1"/>
        <v>13779</v>
      </c>
      <c r="G13" s="116">
        <f t="shared" si="1"/>
        <v>13747</v>
      </c>
      <c r="H13" s="116">
        <f t="shared" si="1"/>
        <v>23499</v>
      </c>
      <c r="I13" s="116">
        <f t="shared" si="1"/>
        <v>13749</v>
      </c>
      <c r="J13" s="116">
        <f t="shared" si="1"/>
        <v>13750</v>
      </c>
      <c r="K13" s="116">
        <f t="shared" si="1"/>
        <v>13747</v>
      </c>
      <c r="L13" s="116">
        <f t="shared" si="1"/>
        <v>13747</v>
      </c>
      <c r="M13" s="116">
        <f t="shared" si="1"/>
        <v>13746</v>
      </c>
      <c r="N13" s="119">
        <f t="shared" si="1"/>
        <v>13747</v>
      </c>
      <c r="O13" s="123">
        <f t="shared" si="0"/>
        <v>174779</v>
      </c>
    </row>
    <row r="14" spans="1:16" s="14" customFormat="1" ht="15" customHeight="1" thickBot="1">
      <c r="A14" s="114"/>
      <c r="B14" s="97" t="s">
        <v>171</v>
      </c>
      <c r="C14" s="117">
        <f>SUM(C25-C13)</f>
        <v>0</v>
      </c>
      <c r="D14" s="117">
        <f aca="true" t="shared" si="2" ref="D14:K14">SUM(D25-D13)</f>
        <v>0</v>
      </c>
      <c r="E14" s="117">
        <f t="shared" si="2"/>
        <v>0</v>
      </c>
      <c r="F14" s="117">
        <f t="shared" si="2"/>
        <v>0</v>
      </c>
      <c r="G14" s="117">
        <f t="shared" si="2"/>
        <v>0</v>
      </c>
      <c r="H14" s="117">
        <f t="shared" si="2"/>
        <v>0</v>
      </c>
      <c r="I14" s="117">
        <f t="shared" si="2"/>
        <v>0</v>
      </c>
      <c r="J14" s="117">
        <f t="shared" si="2"/>
        <v>0</v>
      </c>
      <c r="K14" s="117">
        <f t="shared" si="2"/>
        <v>0</v>
      </c>
      <c r="L14" s="117">
        <f>SUM(L25-L13)</f>
        <v>0</v>
      </c>
      <c r="M14" s="117">
        <f>SUM(M25-M13)</f>
        <v>0</v>
      </c>
      <c r="N14" s="120">
        <f>SUM(N25-N13)</f>
        <v>0</v>
      </c>
      <c r="O14" s="124">
        <f>SUM(O25-O13)</f>
        <v>0</v>
      </c>
      <c r="P14"/>
    </row>
    <row r="15" spans="1:16" s="14" customFormat="1" ht="15" customHeight="1" thickBot="1">
      <c r="A15" s="115"/>
      <c r="B15" s="9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96"/>
      <c r="O15" s="125"/>
      <c r="P15" s="45"/>
    </row>
    <row r="16" spans="1:16" s="7" customFormat="1" ht="15" customHeight="1" thickBot="1">
      <c r="A16" s="60"/>
      <c r="B16" s="98" t="s">
        <v>29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51"/>
      <c r="O16" s="54"/>
      <c r="P16" s="46"/>
    </row>
    <row r="17" spans="1:17" ht="15" customHeight="1">
      <c r="A17" s="109" t="s">
        <v>2</v>
      </c>
      <c r="B17" s="39" t="s">
        <v>30</v>
      </c>
      <c r="C17" s="17">
        <v>5967</v>
      </c>
      <c r="D17" s="17">
        <v>5968</v>
      </c>
      <c r="E17" s="17">
        <v>5967</v>
      </c>
      <c r="F17" s="17">
        <v>5968</v>
      </c>
      <c r="G17" s="17">
        <v>5968</v>
      </c>
      <c r="H17" s="17">
        <v>5967</v>
      </c>
      <c r="I17" s="17">
        <v>5968</v>
      </c>
      <c r="J17" s="17">
        <v>5968</v>
      </c>
      <c r="K17" s="17">
        <v>5967</v>
      </c>
      <c r="L17" s="17">
        <v>5967</v>
      </c>
      <c r="M17" s="17">
        <v>5967</v>
      </c>
      <c r="N17" s="38">
        <v>5967</v>
      </c>
      <c r="O17" s="196">
        <f>SUM(C17:N17)</f>
        <v>71609</v>
      </c>
      <c r="P17" s="92"/>
      <c r="Q17" s="13"/>
    </row>
    <row r="18" spans="1:17" ht="27" customHeight="1">
      <c r="A18" s="110" t="s">
        <v>3</v>
      </c>
      <c r="B18" s="105" t="s">
        <v>165</v>
      </c>
      <c r="C18" s="5">
        <v>1218</v>
      </c>
      <c r="D18" s="5">
        <v>1218</v>
      </c>
      <c r="E18" s="5">
        <v>1218</v>
      </c>
      <c r="F18" s="5">
        <v>1218</v>
      </c>
      <c r="G18" s="5">
        <v>1217</v>
      </c>
      <c r="H18" s="5">
        <v>1218</v>
      </c>
      <c r="I18" s="5">
        <v>1218</v>
      </c>
      <c r="J18" s="5">
        <v>1218</v>
      </c>
      <c r="K18" s="5">
        <v>1218</v>
      </c>
      <c r="L18" s="5">
        <v>1218</v>
      </c>
      <c r="M18" s="5">
        <v>1217</v>
      </c>
      <c r="N18" s="6">
        <v>1218</v>
      </c>
      <c r="O18" s="122">
        <f aca="true" t="shared" si="3" ref="O18:O25">SUM(C18:N18)</f>
        <v>14614</v>
      </c>
      <c r="P18" s="92"/>
      <c r="Q18" s="13"/>
    </row>
    <row r="19" spans="1:16" ht="15" customHeight="1">
      <c r="A19" s="111" t="s">
        <v>11</v>
      </c>
      <c r="B19" s="10" t="s">
        <v>5</v>
      </c>
      <c r="C19" s="5">
        <v>3527</v>
      </c>
      <c r="D19" s="5">
        <v>3527</v>
      </c>
      <c r="E19" s="5">
        <v>3527</v>
      </c>
      <c r="F19" s="5">
        <v>3528</v>
      </c>
      <c r="G19" s="5">
        <v>3527</v>
      </c>
      <c r="H19" s="5">
        <v>3527</v>
      </c>
      <c r="I19" s="5">
        <v>3527</v>
      </c>
      <c r="J19" s="5">
        <v>3528</v>
      </c>
      <c r="K19" s="5">
        <v>3527</v>
      </c>
      <c r="L19" s="5">
        <v>3527</v>
      </c>
      <c r="M19" s="5">
        <v>3527</v>
      </c>
      <c r="N19" s="6">
        <v>3527</v>
      </c>
      <c r="O19" s="122">
        <f t="shared" si="3"/>
        <v>42326</v>
      </c>
      <c r="P19" s="92"/>
    </row>
    <row r="20" spans="1:16" ht="15" customHeight="1">
      <c r="A20" s="111" t="s">
        <v>8</v>
      </c>
      <c r="B20" s="10" t="s">
        <v>32</v>
      </c>
      <c r="C20" s="5">
        <v>2615</v>
      </c>
      <c r="D20" s="5">
        <v>2615</v>
      </c>
      <c r="E20" s="5">
        <v>2615</v>
      </c>
      <c r="F20" s="5">
        <v>2615</v>
      </c>
      <c r="G20" s="5">
        <v>2615</v>
      </c>
      <c r="H20" s="5">
        <v>2615</v>
      </c>
      <c r="I20" s="5">
        <v>2616</v>
      </c>
      <c r="J20" s="5">
        <v>2616</v>
      </c>
      <c r="K20" s="5">
        <v>2615</v>
      </c>
      <c r="L20" s="5">
        <v>2615</v>
      </c>
      <c r="M20" s="5">
        <v>2615</v>
      </c>
      <c r="N20" s="6">
        <v>2615</v>
      </c>
      <c r="O20" s="122">
        <f t="shared" si="3"/>
        <v>31382</v>
      </c>
      <c r="P20" s="92"/>
    </row>
    <row r="21" spans="1:16" ht="15" customHeight="1">
      <c r="A21" s="110" t="s">
        <v>9</v>
      </c>
      <c r="B21" s="10" t="s">
        <v>87</v>
      </c>
      <c r="C21" s="5">
        <v>450</v>
      </c>
      <c r="D21" s="5">
        <v>418</v>
      </c>
      <c r="E21" s="5">
        <v>418</v>
      </c>
      <c r="F21" s="5">
        <v>450</v>
      </c>
      <c r="G21" s="5">
        <v>420</v>
      </c>
      <c r="H21" s="5">
        <v>424</v>
      </c>
      <c r="I21" s="5">
        <v>420</v>
      </c>
      <c r="J21" s="5">
        <v>420</v>
      </c>
      <c r="K21" s="5">
        <v>420</v>
      </c>
      <c r="L21" s="5">
        <v>420</v>
      </c>
      <c r="M21" s="5">
        <v>420</v>
      </c>
      <c r="N21" s="6">
        <v>420</v>
      </c>
      <c r="O21" s="122">
        <f t="shared" si="3"/>
        <v>5100</v>
      </c>
      <c r="P21" s="92"/>
    </row>
    <row r="22" spans="1:16" ht="15" customHeight="1">
      <c r="A22" s="111" t="s">
        <v>13</v>
      </c>
      <c r="B22" s="10" t="s">
        <v>89</v>
      </c>
      <c r="C22" s="18"/>
      <c r="D22" s="18"/>
      <c r="E22" s="18"/>
      <c r="F22" s="18"/>
      <c r="G22" s="18"/>
      <c r="H22" s="18">
        <v>1400</v>
      </c>
      <c r="I22" s="18"/>
      <c r="J22" s="18"/>
      <c r="K22" s="18"/>
      <c r="L22" s="18"/>
      <c r="M22" s="18"/>
      <c r="N22" s="26"/>
      <c r="O22" s="122">
        <f t="shared" si="3"/>
        <v>1400</v>
      </c>
      <c r="P22" s="93"/>
    </row>
    <row r="23" spans="1:16" ht="15" customHeight="1">
      <c r="A23" s="109" t="s">
        <v>207</v>
      </c>
      <c r="B23" s="106" t="s">
        <v>166</v>
      </c>
      <c r="C23" s="5"/>
      <c r="D23" s="5"/>
      <c r="E23" s="5"/>
      <c r="F23" s="5"/>
      <c r="G23" s="5"/>
      <c r="H23" s="5">
        <v>8348</v>
      </c>
      <c r="I23" s="5"/>
      <c r="J23" s="5"/>
      <c r="K23" s="5"/>
      <c r="L23" s="5"/>
      <c r="M23" s="5"/>
      <c r="N23" s="6"/>
      <c r="O23" s="122">
        <f t="shared" si="3"/>
        <v>8348</v>
      </c>
      <c r="P23" s="93"/>
    </row>
    <row r="24" spans="1:16" ht="15" customHeight="1" thickBot="1">
      <c r="A24" s="111" t="s">
        <v>208</v>
      </c>
      <c r="B24" s="27" t="s">
        <v>167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6"/>
      <c r="O24" s="197">
        <f t="shared" si="3"/>
        <v>0</v>
      </c>
      <c r="P24" s="13"/>
    </row>
    <row r="25" spans="1:16" s="14" customFormat="1" ht="15" customHeight="1" thickBot="1">
      <c r="A25" s="114"/>
      <c r="B25" s="194" t="s">
        <v>31</v>
      </c>
      <c r="C25" s="195">
        <f aca="true" t="shared" si="4" ref="C25:N25">SUM(C17:C23)</f>
        <v>13777</v>
      </c>
      <c r="D25" s="8">
        <f t="shared" si="4"/>
        <v>13746</v>
      </c>
      <c r="E25" s="8">
        <f t="shared" si="4"/>
        <v>13745</v>
      </c>
      <c r="F25" s="8">
        <f t="shared" si="4"/>
        <v>13779</v>
      </c>
      <c r="G25" s="8">
        <f t="shared" si="4"/>
        <v>13747</v>
      </c>
      <c r="H25" s="8">
        <f t="shared" si="4"/>
        <v>23499</v>
      </c>
      <c r="I25" s="8">
        <f t="shared" si="4"/>
        <v>13749</v>
      </c>
      <c r="J25" s="8">
        <f t="shared" si="4"/>
        <v>13750</v>
      </c>
      <c r="K25" s="8">
        <f t="shared" si="4"/>
        <v>13747</v>
      </c>
      <c r="L25" s="8">
        <f t="shared" si="4"/>
        <v>13747</v>
      </c>
      <c r="M25" s="8">
        <f t="shared" si="4"/>
        <v>13746</v>
      </c>
      <c r="N25" s="53">
        <f t="shared" si="4"/>
        <v>13747</v>
      </c>
      <c r="O25" s="54">
        <f t="shared" si="3"/>
        <v>174779</v>
      </c>
      <c r="P25" s="95"/>
    </row>
    <row r="27" ht="12.75">
      <c r="R27" s="94"/>
    </row>
  </sheetData>
  <mergeCells count="2">
    <mergeCell ref="A3:N4"/>
    <mergeCell ref="N2: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3" sqref="A3:J3"/>
    </sheetView>
  </sheetViews>
  <sheetFormatPr defaultColWidth="9.140625" defaultRowHeight="12.75"/>
  <cols>
    <col min="1" max="1" width="7.7109375" style="2" customWidth="1"/>
    <col min="2" max="2" width="52.7109375" style="0" customWidth="1"/>
    <col min="3" max="3" width="11.7109375" style="30" customWidth="1"/>
    <col min="4" max="10" width="11.7109375" style="0" customWidth="1"/>
  </cols>
  <sheetData>
    <row r="1" spans="1:10" ht="12.75">
      <c r="A1" s="265" t="s">
        <v>50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s="1" customFormat="1" ht="33" customHeight="1">
      <c r="A2" s="253" t="s">
        <v>54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s="1" customFormat="1" ht="33" customHeight="1">
      <c r="A3" s="253" t="s">
        <v>129</v>
      </c>
      <c r="B3" s="253"/>
      <c r="C3" s="253"/>
      <c r="D3" s="253"/>
      <c r="E3" s="253"/>
      <c r="F3" s="253"/>
      <c r="G3" s="253"/>
      <c r="H3" s="253"/>
      <c r="I3" s="253"/>
      <c r="J3" s="253"/>
    </row>
    <row r="4" spans="1:10" ht="31.5" customHeight="1">
      <c r="A4" s="253" t="s">
        <v>287</v>
      </c>
      <c r="B4" s="253"/>
      <c r="C4" s="253"/>
      <c r="D4" s="253"/>
      <c r="E4" s="253"/>
      <c r="F4" s="253"/>
      <c r="G4" s="253"/>
      <c r="H4" s="253"/>
      <c r="I4" s="253"/>
      <c r="J4" s="253"/>
    </row>
    <row r="5" spans="1:3" ht="12.75">
      <c r="A5" s="41"/>
      <c r="B5" s="41"/>
      <c r="C5" s="49"/>
    </row>
    <row r="6" spans="1:11" ht="12.75">
      <c r="A6" s="41"/>
      <c r="B6" s="41"/>
      <c r="C6" s="49"/>
      <c r="J6" s="286" t="s">
        <v>53</v>
      </c>
      <c r="K6" s="286"/>
    </row>
    <row r="7" spans="1:10" s="1" customFormat="1" ht="66" customHeight="1">
      <c r="A7" s="266" t="s">
        <v>60</v>
      </c>
      <c r="B7" s="266" t="s">
        <v>0</v>
      </c>
      <c r="C7" s="64" t="s">
        <v>145</v>
      </c>
      <c r="D7" s="65" t="s">
        <v>146</v>
      </c>
      <c r="E7" s="205" t="s">
        <v>147</v>
      </c>
      <c r="F7" s="70" t="s">
        <v>144</v>
      </c>
      <c r="G7" s="64" t="s">
        <v>145</v>
      </c>
      <c r="H7" s="65" t="s">
        <v>146</v>
      </c>
      <c r="I7" s="205" t="s">
        <v>147</v>
      </c>
      <c r="J7" s="70" t="s">
        <v>144</v>
      </c>
    </row>
    <row r="8" spans="1:10" s="1" customFormat="1" ht="66" customHeight="1">
      <c r="A8" s="252"/>
      <c r="B8" s="252"/>
      <c r="C8" s="262" t="s">
        <v>81</v>
      </c>
      <c r="D8" s="263"/>
      <c r="E8" s="263"/>
      <c r="F8" s="264"/>
      <c r="G8" s="262" t="s">
        <v>278</v>
      </c>
      <c r="H8" s="263"/>
      <c r="I8" s="263"/>
      <c r="J8" s="264"/>
    </row>
    <row r="9" spans="1:10" ht="33" customHeight="1">
      <c r="A9" s="56" t="s">
        <v>88</v>
      </c>
      <c r="B9" s="61" t="s">
        <v>89</v>
      </c>
      <c r="C9" s="66">
        <f>SUM(C10)</f>
        <v>1400</v>
      </c>
      <c r="D9" s="66"/>
      <c r="E9" s="66"/>
      <c r="F9" s="67">
        <f>SUM(C9:E9)</f>
        <v>1400</v>
      </c>
      <c r="G9" s="66">
        <f>SUM(G10+G11)</f>
        <v>1645</v>
      </c>
      <c r="H9" s="66"/>
      <c r="I9" s="66"/>
      <c r="J9" s="67">
        <f>SUM(G9:I9)</f>
        <v>1645</v>
      </c>
    </row>
    <row r="10" spans="1:10" ht="33" customHeight="1">
      <c r="A10" s="56"/>
      <c r="B10" s="68" t="s">
        <v>131</v>
      </c>
      <c r="C10" s="24">
        <v>1400</v>
      </c>
      <c r="D10" s="66"/>
      <c r="E10" s="66"/>
      <c r="F10" s="90">
        <f aca="true" t="shared" si="0" ref="F10:F16">SUM(C10:E10)</f>
        <v>1400</v>
      </c>
      <c r="G10" s="220">
        <v>1616</v>
      </c>
      <c r="H10" s="66"/>
      <c r="I10" s="66"/>
      <c r="J10" s="90">
        <f aca="true" t="shared" si="1" ref="J10:J16">SUM(G10:I10)</f>
        <v>1616</v>
      </c>
    </row>
    <row r="11" spans="1:10" ht="33" customHeight="1">
      <c r="A11" s="56"/>
      <c r="B11" s="68" t="s">
        <v>299</v>
      </c>
      <c r="C11" s="24"/>
      <c r="D11" s="66"/>
      <c r="E11" s="66"/>
      <c r="F11" s="90"/>
      <c r="G11" s="220">
        <v>29</v>
      </c>
      <c r="H11" s="66"/>
      <c r="I11" s="66"/>
      <c r="J11" s="90">
        <f>SUM(G11:I11)</f>
        <v>29</v>
      </c>
    </row>
    <row r="12" spans="1:11" ht="33" customHeight="1">
      <c r="A12" s="56" t="s">
        <v>90</v>
      </c>
      <c r="B12" s="61" t="s">
        <v>91</v>
      </c>
      <c r="C12" s="66">
        <f>SUM(C13+C14)</f>
        <v>8348</v>
      </c>
      <c r="D12" s="66"/>
      <c r="E12" s="66"/>
      <c r="F12" s="67">
        <f t="shared" si="0"/>
        <v>8348</v>
      </c>
      <c r="G12" s="66">
        <f>SUM(G14)</f>
        <v>29990</v>
      </c>
      <c r="H12" s="66"/>
      <c r="I12" s="66"/>
      <c r="J12" s="67">
        <f t="shared" si="1"/>
        <v>29990</v>
      </c>
      <c r="K12" s="214"/>
    </row>
    <row r="13" spans="1:10" ht="33" customHeight="1">
      <c r="A13" s="56"/>
      <c r="B13" s="68" t="s">
        <v>132</v>
      </c>
      <c r="C13" s="24">
        <v>5016</v>
      </c>
      <c r="D13" s="66"/>
      <c r="E13" s="66"/>
      <c r="F13" s="90">
        <f t="shared" si="0"/>
        <v>5016</v>
      </c>
      <c r="G13" s="24"/>
      <c r="H13" s="66"/>
      <c r="I13" s="66"/>
      <c r="J13" s="90">
        <f t="shared" si="1"/>
        <v>0</v>
      </c>
    </row>
    <row r="14" spans="1:11" ht="33" customHeight="1">
      <c r="A14" s="56"/>
      <c r="B14" s="35" t="s">
        <v>164</v>
      </c>
      <c r="C14" s="24">
        <v>3332</v>
      </c>
      <c r="D14" s="66"/>
      <c r="E14" s="66"/>
      <c r="F14" s="67">
        <f t="shared" si="0"/>
        <v>3332</v>
      </c>
      <c r="G14" s="24">
        <v>29990</v>
      </c>
      <c r="H14" s="66"/>
      <c r="I14" s="66"/>
      <c r="J14" s="67">
        <f t="shared" si="1"/>
        <v>29990</v>
      </c>
      <c r="K14" s="214"/>
    </row>
    <row r="15" spans="1:11" ht="33" customHeight="1">
      <c r="A15" s="56" t="s">
        <v>92</v>
      </c>
      <c r="B15" s="61" t="s">
        <v>93</v>
      </c>
      <c r="C15" s="24"/>
      <c r="D15" s="66"/>
      <c r="E15" s="66"/>
      <c r="F15" s="67">
        <f t="shared" si="0"/>
        <v>0</v>
      </c>
      <c r="G15" s="24"/>
      <c r="H15" s="66"/>
      <c r="I15" s="66"/>
      <c r="J15" s="67">
        <f t="shared" si="1"/>
        <v>0</v>
      </c>
      <c r="K15" s="214"/>
    </row>
    <row r="16" spans="1:10" ht="33" customHeight="1">
      <c r="A16" s="63"/>
      <c r="B16" s="69" t="s">
        <v>148</v>
      </c>
      <c r="C16" s="66">
        <f>SUM(C9+C12)</f>
        <v>9748</v>
      </c>
      <c r="D16" s="66"/>
      <c r="E16" s="66"/>
      <c r="F16" s="67">
        <f t="shared" si="0"/>
        <v>9748</v>
      </c>
      <c r="G16" s="66">
        <f>SUM(G12+G9)</f>
        <v>31635</v>
      </c>
      <c r="H16" s="66"/>
      <c r="I16" s="66"/>
      <c r="J16" s="67">
        <f t="shared" si="1"/>
        <v>31635</v>
      </c>
    </row>
    <row r="17" spans="1:6" s="1" customFormat="1" ht="38.25" customHeight="1">
      <c r="A17" s="34"/>
      <c r="B17" s="35"/>
      <c r="C17" s="33"/>
      <c r="D17" s="35"/>
      <c r="E17" s="35"/>
      <c r="F17" s="35"/>
    </row>
    <row r="18" spans="1:3" s="1" customFormat="1" ht="38.25" customHeight="1">
      <c r="A18" s="34"/>
      <c r="B18" s="35"/>
      <c r="C18" s="33"/>
    </row>
    <row r="19" spans="1:3" s="1" customFormat="1" ht="38.25" customHeight="1">
      <c r="A19" s="34"/>
      <c r="B19" s="35"/>
      <c r="C19" s="33"/>
    </row>
    <row r="20" spans="1:3" s="1" customFormat="1" ht="38.25" customHeight="1">
      <c r="A20" s="34"/>
      <c r="B20" s="35"/>
      <c r="C20" s="33"/>
    </row>
    <row r="21" spans="1:3" s="1" customFormat="1" ht="38.25" customHeight="1">
      <c r="A21" s="33"/>
      <c r="C21" s="50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</sheetData>
  <mergeCells count="9">
    <mergeCell ref="C8:F8"/>
    <mergeCell ref="G8:J8"/>
    <mergeCell ref="A1:J1"/>
    <mergeCell ref="B7:B8"/>
    <mergeCell ref="A7:A8"/>
    <mergeCell ref="A2:J2"/>
    <mergeCell ref="A3:J3"/>
    <mergeCell ref="A4:J4"/>
    <mergeCell ref="J6:K6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C1">
      <selection activeCell="G12" sqref="G12"/>
    </sheetView>
  </sheetViews>
  <sheetFormatPr defaultColWidth="9.140625" defaultRowHeight="12.75"/>
  <cols>
    <col min="1" max="1" width="9.28125" style="0" customWidth="1"/>
    <col min="2" max="2" width="49.421875" style="0" customWidth="1"/>
    <col min="3" max="4" width="9.421875" style="42" customWidth="1"/>
    <col min="5" max="6" width="12.00390625" style="30" customWidth="1"/>
    <col min="7" max="8" width="9.57421875" style="30" customWidth="1"/>
    <col min="9" max="10" width="9.00390625" style="30" customWidth="1"/>
    <col min="11" max="12" width="9.140625" style="30" customWidth="1"/>
    <col min="13" max="14" width="12.00390625" style="30" customWidth="1"/>
    <col min="15" max="16" width="5.57421875" style="42" customWidth="1"/>
    <col min="17" max="17" width="5.8515625" style="0" customWidth="1"/>
  </cols>
  <sheetData>
    <row r="1" spans="1:18" ht="12.75">
      <c r="A1" s="295" t="s">
        <v>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7" s="31" customFormat="1" ht="17.25" customHeight="1">
      <c r="A2" s="267" t="s">
        <v>285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17" ht="12.75">
      <c r="A3" s="267" t="s">
        <v>286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</row>
    <row r="4" spans="13:16" ht="12.75">
      <c r="M4" s="62"/>
      <c r="N4" s="62"/>
      <c r="O4" s="47" t="s">
        <v>53</v>
      </c>
      <c r="P4" s="47"/>
    </row>
    <row r="5" spans="1:18" ht="33" customHeight="1">
      <c r="A5" s="5"/>
      <c r="B5" s="4" t="s">
        <v>60</v>
      </c>
      <c r="C5" s="298" t="s">
        <v>79</v>
      </c>
      <c r="D5" s="298"/>
      <c r="E5" s="298" t="s">
        <v>82</v>
      </c>
      <c r="F5" s="298"/>
      <c r="G5" s="298" t="s">
        <v>83</v>
      </c>
      <c r="H5" s="298"/>
      <c r="I5" s="298" t="s">
        <v>84</v>
      </c>
      <c r="J5" s="298"/>
      <c r="K5" s="298" t="s">
        <v>86</v>
      </c>
      <c r="L5" s="298"/>
      <c r="M5" s="293" t="s">
        <v>111</v>
      </c>
      <c r="N5" s="293"/>
      <c r="O5" s="294"/>
      <c r="P5" s="294"/>
      <c r="Q5" s="296"/>
      <c r="R5" s="296"/>
    </row>
    <row r="6" spans="1:18" s="1" customFormat="1" ht="77.25" customHeight="1">
      <c r="A6" s="291" t="s">
        <v>112</v>
      </c>
      <c r="B6" s="290" t="s">
        <v>126</v>
      </c>
      <c r="C6" s="292" t="s">
        <v>30</v>
      </c>
      <c r="D6" s="292"/>
      <c r="E6" s="292" t="s">
        <v>80</v>
      </c>
      <c r="F6" s="292"/>
      <c r="G6" s="292" t="s">
        <v>5</v>
      </c>
      <c r="H6" s="292"/>
      <c r="I6" s="292" t="s">
        <v>85</v>
      </c>
      <c r="J6" s="292"/>
      <c r="K6" s="292" t="s">
        <v>87</v>
      </c>
      <c r="L6" s="292"/>
      <c r="M6" s="293" t="s">
        <v>38</v>
      </c>
      <c r="N6" s="293"/>
      <c r="O6" s="297" t="s">
        <v>98</v>
      </c>
      <c r="P6" s="297"/>
      <c r="Q6" s="292" t="s">
        <v>152</v>
      </c>
      <c r="R6" s="292"/>
    </row>
    <row r="7" spans="1:18" s="1" customFormat="1" ht="19.5" customHeight="1">
      <c r="A7" s="291"/>
      <c r="B7" s="290"/>
      <c r="C7" s="80" t="s">
        <v>280</v>
      </c>
      <c r="D7" s="80" t="s">
        <v>281</v>
      </c>
      <c r="E7" s="80" t="s">
        <v>280</v>
      </c>
      <c r="F7" s="80" t="s">
        <v>281</v>
      </c>
      <c r="G7" s="80" t="s">
        <v>280</v>
      </c>
      <c r="H7" s="80" t="s">
        <v>281</v>
      </c>
      <c r="I7" s="80" t="s">
        <v>280</v>
      </c>
      <c r="J7" s="80" t="s">
        <v>281</v>
      </c>
      <c r="K7" s="80" t="s">
        <v>280</v>
      </c>
      <c r="L7" s="80" t="s">
        <v>281</v>
      </c>
      <c r="M7" s="82" t="s">
        <v>280</v>
      </c>
      <c r="N7" s="82" t="s">
        <v>281</v>
      </c>
      <c r="O7" s="222" t="s">
        <v>282</v>
      </c>
      <c r="P7" s="222" t="s">
        <v>283</v>
      </c>
      <c r="Q7" s="80" t="s">
        <v>282</v>
      </c>
      <c r="R7" s="80" t="s">
        <v>283</v>
      </c>
    </row>
    <row r="8" spans="1:18" s="1" customFormat="1" ht="19.5" customHeight="1">
      <c r="A8" s="291"/>
      <c r="B8" s="290"/>
      <c r="C8" s="287" t="s">
        <v>284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9"/>
    </row>
    <row r="9" spans="1:18" ht="15" customHeight="1">
      <c r="A9" s="5">
        <v>51040</v>
      </c>
      <c r="B9" s="223" t="s">
        <v>113</v>
      </c>
      <c r="C9" s="224"/>
      <c r="D9" s="224"/>
      <c r="E9" s="225"/>
      <c r="F9" s="225"/>
      <c r="G9" s="225">
        <v>9483</v>
      </c>
      <c r="H9" s="225">
        <v>57</v>
      </c>
      <c r="I9" s="225"/>
      <c r="J9" s="225"/>
      <c r="K9" s="225"/>
      <c r="L9" s="225"/>
      <c r="M9" s="225">
        <f aca="true" t="shared" si="0" ref="M9:N11">SUM(C9+E9+G9+I9+K9)</f>
        <v>9483</v>
      </c>
      <c r="N9" s="225">
        <f t="shared" si="0"/>
        <v>57</v>
      </c>
      <c r="O9" s="224"/>
      <c r="P9" s="224"/>
      <c r="Q9" s="226"/>
      <c r="R9" s="226"/>
    </row>
    <row r="10" spans="1:18" ht="15" customHeight="1">
      <c r="A10" s="5">
        <v>45160</v>
      </c>
      <c r="B10" s="223" t="s">
        <v>114</v>
      </c>
      <c r="C10" s="227"/>
      <c r="D10" s="227"/>
      <c r="E10" s="227"/>
      <c r="F10" s="227"/>
      <c r="G10" s="228">
        <v>60</v>
      </c>
      <c r="H10" s="228">
        <v>14</v>
      </c>
      <c r="I10" s="228"/>
      <c r="J10" s="228"/>
      <c r="K10" s="228"/>
      <c r="L10" s="228"/>
      <c r="M10" s="228">
        <f t="shared" si="0"/>
        <v>60</v>
      </c>
      <c r="N10" s="228">
        <f t="shared" si="0"/>
        <v>14</v>
      </c>
      <c r="O10" s="229"/>
      <c r="P10" s="229"/>
      <c r="Q10" s="230"/>
      <c r="R10" s="230"/>
    </row>
    <row r="11" spans="1:18" ht="15" customHeight="1">
      <c r="A11" s="5">
        <v>11130</v>
      </c>
      <c r="B11" s="223" t="s">
        <v>127</v>
      </c>
      <c r="C11" s="229">
        <v>8211</v>
      </c>
      <c r="D11" s="229">
        <v>8860</v>
      </c>
      <c r="E11" s="228">
        <v>2167</v>
      </c>
      <c r="F11" s="228">
        <v>2441</v>
      </c>
      <c r="G11" s="228">
        <v>6920</v>
      </c>
      <c r="H11" s="228">
        <v>4836</v>
      </c>
      <c r="I11" s="228"/>
      <c r="J11" s="228"/>
      <c r="K11" s="228">
        <v>5100</v>
      </c>
      <c r="L11" s="228">
        <v>2356</v>
      </c>
      <c r="M11" s="228">
        <f t="shared" si="0"/>
        <v>22398</v>
      </c>
      <c r="N11" s="228">
        <f t="shared" si="0"/>
        <v>18493</v>
      </c>
      <c r="O11" s="229">
        <v>2</v>
      </c>
      <c r="P11" s="229">
        <v>2</v>
      </c>
      <c r="Q11" s="230"/>
      <c r="R11" s="230"/>
    </row>
    <row r="12" spans="1:18" ht="15" customHeight="1">
      <c r="A12" s="5">
        <v>18010</v>
      </c>
      <c r="B12" s="223" t="s">
        <v>297</v>
      </c>
      <c r="C12" s="229"/>
      <c r="D12" s="229"/>
      <c r="E12" s="228"/>
      <c r="F12" s="228"/>
      <c r="G12" s="228"/>
      <c r="H12" s="228"/>
      <c r="I12" s="228"/>
      <c r="J12" s="228"/>
      <c r="K12" s="228"/>
      <c r="L12" s="228">
        <v>548</v>
      </c>
      <c r="M12" s="228"/>
      <c r="N12" s="228"/>
      <c r="O12" s="229"/>
      <c r="P12" s="229"/>
      <c r="Q12" s="230"/>
      <c r="R12" s="230"/>
    </row>
    <row r="13" spans="1:18" ht="15" customHeight="1">
      <c r="A13" s="5">
        <v>11140</v>
      </c>
      <c r="B13" s="223" t="s">
        <v>151</v>
      </c>
      <c r="C13" s="229"/>
      <c r="D13" s="229"/>
      <c r="E13" s="229"/>
      <c r="F13" s="229"/>
      <c r="G13" s="228">
        <v>200</v>
      </c>
      <c r="H13" s="228">
        <v>0</v>
      </c>
      <c r="I13" s="228"/>
      <c r="J13" s="228"/>
      <c r="K13" s="228"/>
      <c r="L13" s="228"/>
      <c r="M13" s="228">
        <f aca="true" t="shared" si="1" ref="M13:N19">SUM(C13+E13+G13+I13+K13)</f>
        <v>200</v>
      </c>
      <c r="N13" s="228">
        <f t="shared" si="1"/>
        <v>0</v>
      </c>
      <c r="O13" s="229"/>
      <c r="P13" s="229"/>
      <c r="Q13" s="230"/>
      <c r="R13" s="230"/>
    </row>
    <row r="14" spans="1:18" ht="15" customHeight="1">
      <c r="A14" s="5">
        <v>64010</v>
      </c>
      <c r="B14" s="223" t="s">
        <v>115</v>
      </c>
      <c r="C14" s="229"/>
      <c r="D14" s="229"/>
      <c r="E14" s="228"/>
      <c r="F14" s="228"/>
      <c r="G14" s="228">
        <v>2985</v>
      </c>
      <c r="H14" s="228">
        <v>3042</v>
      </c>
      <c r="I14" s="228"/>
      <c r="J14" s="228"/>
      <c r="K14" s="228"/>
      <c r="L14" s="228"/>
      <c r="M14" s="228">
        <f t="shared" si="1"/>
        <v>2985</v>
      </c>
      <c r="N14" s="228">
        <f t="shared" si="1"/>
        <v>3042</v>
      </c>
      <c r="O14" s="229"/>
      <c r="P14" s="229"/>
      <c r="Q14" s="230"/>
      <c r="R14" s="230"/>
    </row>
    <row r="15" spans="1:18" ht="15" customHeight="1">
      <c r="A15" s="5">
        <v>66020</v>
      </c>
      <c r="B15" s="223" t="s">
        <v>116</v>
      </c>
      <c r="C15" s="229">
        <v>3756</v>
      </c>
      <c r="D15" s="229">
        <v>4121</v>
      </c>
      <c r="E15" s="228">
        <v>1014</v>
      </c>
      <c r="F15" s="228">
        <v>975</v>
      </c>
      <c r="G15" s="228">
        <v>2420</v>
      </c>
      <c r="H15" s="228">
        <v>2800</v>
      </c>
      <c r="I15" s="228"/>
      <c r="J15" s="228"/>
      <c r="K15" s="228"/>
      <c r="L15" s="228">
        <v>1716</v>
      </c>
      <c r="M15" s="228">
        <f t="shared" si="1"/>
        <v>7190</v>
      </c>
      <c r="N15" s="228">
        <f t="shared" si="1"/>
        <v>9612</v>
      </c>
      <c r="O15" s="229">
        <v>2</v>
      </c>
      <c r="P15" s="229">
        <v>2</v>
      </c>
      <c r="Q15" s="230"/>
      <c r="R15" s="230"/>
    </row>
    <row r="16" spans="1:18" ht="15" customHeight="1">
      <c r="A16" s="5">
        <v>72111</v>
      </c>
      <c r="B16" s="223" t="s">
        <v>117</v>
      </c>
      <c r="C16" s="229">
        <v>1868</v>
      </c>
      <c r="D16" s="229">
        <v>2138</v>
      </c>
      <c r="E16" s="228">
        <v>500</v>
      </c>
      <c r="F16" s="228">
        <v>511</v>
      </c>
      <c r="G16" s="228">
        <v>5691</v>
      </c>
      <c r="H16" s="228">
        <v>5540</v>
      </c>
      <c r="I16" s="228"/>
      <c r="J16" s="228"/>
      <c r="K16" s="228"/>
      <c r="L16" s="228"/>
      <c r="M16" s="228">
        <f t="shared" si="1"/>
        <v>8059</v>
      </c>
      <c r="N16" s="228">
        <f t="shared" si="1"/>
        <v>8189</v>
      </c>
      <c r="O16" s="229">
        <v>1</v>
      </c>
      <c r="P16" s="229">
        <v>1</v>
      </c>
      <c r="Q16" s="230"/>
      <c r="R16" s="230"/>
    </row>
    <row r="17" spans="1:18" ht="15" customHeight="1">
      <c r="A17" s="231">
        <v>107060</v>
      </c>
      <c r="B17" s="223" t="s">
        <v>120</v>
      </c>
      <c r="C17" s="229"/>
      <c r="D17" s="229"/>
      <c r="E17" s="229"/>
      <c r="F17" s="229"/>
      <c r="G17" s="229"/>
      <c r="H17" s="229">
        <v>9373</v>
      </c>
      <c r="I17" s="229">
        <v>1500</v>
      </c>
      <c r="J17" s="229">
        <v>1125</v>
      </c>
      <c r="K17" s="229"/>
      <c r="L17" s="229"/>
      <c r="M17" s="228">
        <f t="shared" si="1"/>
        <v>1500</v>
      </c>
      <c r="N17" s="228">
        <f t="shared" si="1"/>
        <v>10498</v>
      </c>
      <c r="O17" s="229"/>
      <c r="P17" s="229"/>
      <c r="Q17" s="229"/>
      <c r="R17" s="229"/>
    </row>
    <row r="18" spans="1:18" ht="15" customHeight="1">
      <c r="A18" s="231">
        <v>103010</v>
      </c>
      <c r="B18" s="223" t="s">
        <v>121</v>
      </c>
      <c r="C18" s="229"/>
      <c r="D18" s="229"/>
      <c r="E18" s="229"/>
      <c r="F18" s="229"/>
      <c r="G18" s="229"/>
      <c r="H18" s="229"/>
      <c r="I18" s="229">
        <v>50</v>
      </c>
      <c r="J18" s="229">
        <v>0</v>
      </c>
      <c r="K18" s="229"/>
      <c r="L18" s="229"/>
      <c r="M18" s="228">
        <f t="shared" si="1"/>
        <v>50</v>
      </c>
      <c r="N18" s="228">
        <f t="shared" si="1"/>
        <v>0</v>
      </c>
      <c r="O18" s="229"/>
      <c r="P18" s="229"/>
      <c r="Q18" s="229"/>
      <c r="R18" s="229"/>
    </row>
    <row r="19" spans="1:18" ht="15" customHeight="1">
      <c r="A19" s="231">
        <v>104051</v>
      </c>
      <c r="B19" s="223" t="s">
        <v>275</v>
      </c>
      <c r="C19" s="229"/>
      <c r="D19" s="229"/>
      <c r="E19" s="229"/>
      <c r="F19" s="229"/>
      <c r="G19" s="229"/>
      <c r="H19" s="229"/>
      <c r="I19" s="229"/>
      <c r="J19" s="229">
        <v>410</v>
      </c>
      <c r="K19" s="229"/>
      <c r="L19" s="229"/>
      <c r="M19" s="228">
        <f t="shared" si="1"/>
        <v>0</v>
      </c>
      <c r="N19" s="228">
        <f t="shared" si="1"/>
        <v>410</v>
      </c>
      <c r="O19" s="229"/>
      <c r="P19" s="229"/>
      <c r="Q19" s="229"/>
      <c r="R19" s="229"/>
    </row>
    <row r="20" spans="1:18" ht="15" customHeight="1">
      <c r="A20" s="231"/>
      <c r="B20" s="207" t="s">
        <v>288</v>
      </c>
      <c r="C20" s="229"/>
      <c r="D20" s="229"/>
      <c r="E20" s="229"/>
      <c r="F20" s="229"/>
      <c r="G20" s="229"/>
      <c r="H20" s="229"/>
      <c r="I20" s="229"/>
      <c r="J20" s="229">
        <v>4730</v>
      </c>
      <c r="K20" s="229"/>
      <c r="L20" s="229">
        <v>169</v>
      </c>
      <c r="M20" s="228"/>
      <c r="N20" s="228">
        <f>SUM(D20+F20+H20+J20+L20)</f>
        <v>4899</v>
      </c>
      <c r="O20" s="229"/>
      <c r="P20" s="229"/>
      <c r="Q20" s="229"/>
      <c r="R20" s="229"/>
    </row>
    <row r="21" spans="1:18" ht="15" customHeight="1">
      <c r="A21" s="231">
        <v>41232</v>
      </c>
      <c r="B21" s="223" t="s">
        <v>122</v>
      </c>
      <c r="C21" s="229">
        <v>33636</v>
      </c>
      <c r="D21" s="229">
        <v>20736</v>
      </c>
      <c r="E21" s="229">
        <v>4540</v>
      </c>
      <c r="F21" s="229">
        <v>2817</v>
      </c>
      <c r="G21" s="229">
        <v>163</v>
      </c>
      <c r="H21" s="229">
        <v>2690</v>
      </c>
      <c r="I21" s="229"/>
      <c r="J21" s="229"/>
      <c r="K21" s="229"/>
      <c r="L21" s="229"/>
      <c r="M21" s="228">
        <f>SUM(C21+E21+G21+I21+K21)</f>
        <v>38339</v>
      </c>
      <c r="N21" s="228">
        <f>SUM(D21+F21+H21+J21+L21)</f>
        <v>26243</v>
      </c>
      <c r="O21" s="229">
        <v>35</v>
      </c>
      <c r="P21" s="229">
        <v>25</v>
      </c>
      <c r="Q21" s="229">
        <v>35</v>
      </c>
      <c r="R21" s="229">
        <v>35</v>
      </c>
    </row>
    <row r="22" spans="1:18" ht="15" customHeight="1">
      <c r="A22" s="231">
        <v>41233</v>
      </c>
      <c r="B22" s="223" t="s">
        <v>298</v>
      </c>
      <c r="C22" s="229"/>
      <c r="D22" s="229">
        <v>3752</v>
      </c>
      <c r="E22" s="229"/>
      <c r="F22" s="229">
        <v>512</v>
      </c>
      <c r="G22" s="229"/>
      <c r="H22" s="229">
        <v>9</v>
      </c>
      <c r="I22" s="229"/>
      <c r="J22" s="229"/>
      <c r="K22" s="229"/>
      <c r="L22" s="229"/>
      <c r="M22" s="228"/>
      <c r="N22" s="228"/>
      <c r="O22" s="229"/>
      <c r="P22" s="229"/>
      <c r="Q22" s="229"/>
      <c r="R22" s="229"/>
    </row>
    <row r="23" spans="1:18" ht="15" customHeight="1">
      <c r="A23" s="231">
        <v>82044</v>
      </c>
      <c r="B23" s="223" t="s">
        <v>123</v>
      </c>
      <c r="C23" s="229">
        <v>869</v>
      </c>
      <c r="D23" s="229">
        <v>1052</v>
      </c>
      <c r="E23" s="229">
        <v>185</v>
      </c>
      <c r="F23" s="229">
        <v>264</v>
      </c>
      <c r="G23" s="229">
        <v>100</v>
      </c>
      <c r="H23" s="229">
        <v>20</v>
      </c>
      <c r="I23" s="229"/>
      <c r="J23" s="229"/>
      <c r="K23" s="229"/>
      <c r="L23" s="229"/>
      <c r="M23" s="228">
        <f aca="true" t="shared" si="2" ref="M23:M32">SUM(C23+E23+G23+I23+K23)</f>
        <v>1154</v>
      </c>
      <c r="N23" s="228">
        <f aca="true" t="shared" si="3" ref="N23:N32">SUM(D23+F23+H23+J23+L23)</f>
        <v>1336</v>
      </c>
      <c r="O23" s="229">
        <v>1</v>
      </c>
      <c r="P23" s="229">
        <v>1</v>
      </c>
      <c r="Q23" s="229"/>
      <c r="R23" s="229"/>
    </row>
    <row r="24" spans="1:18" ht="15" customHeight="1">
      <c r="A24" s="231">
        <v>82092</v>
      </c>
      <c r="B24" s="223" t="s">
        <v>124</v>
      </c>
      <c r="C24" s="229"/>
      <c r="D24" s="229"/>
      <c r="E24" s="229"/>
      <c r="F24" s="229"/>
      <c r="G24" s="229">
        <v>159</v>
      </c>
      <c r="H24" s="229">
        <v>171</v>
      </c>
      <c r="I24" s="229"/>
      <c r="J24" s="229"/>
      <c r="K24" s="229"/>
      <c r="L24" s="229"/>
      <c r="M24" s="228">
        <f t="shared" si="2"/>
        <v>159</v>
      </c>
      <c r="N24" s="228">
        <f t="shared" si="3"/>
        <v>171</v>
      </c>
      <c r="O24" s="229"/>
      <c r="P24" s="229"/>
      <c r="Q24" s="229"/>
      <c r="R24" s="229"/>
    </row>
    <row r="25" spans="1:18" ht="15" customHeight="1">
      <c r="A25" s="231">
        <v>13320</v>
      </c>
      <c r="B25" s="223" t="s">
        <v>125</v>
      </c>
      <c r="C25" s="229"/>
      <c r="D25" s="229"/>
      <c r="E25" s="229"/>
      <c r="F25" s="229"/>
      <c r="G25" s="229">
        <v>25</v>
      </c>
      <c r="H25" s="229">
        <v>52</v>
      </c>
      <c r="I25" s="229"/>
      <c r="J25" s="229"/>
      <c r="K25" s="229"/>
      <c r="L25" s="229"/>
      <c r="M25" s="228">
        <f t="shared" si="2"/>
        <v>25</v>
      </c>
      <c r="N25" s="228">
        <f t="shared" si="3"/>
        <v>52</v>
      </c>
      <c r="O25" s="229"/>
      <c r="P25" s="229"/>
      <c r="Q25" s="229"/>
      <c r="R25" s="229"/>
    </row>
    <row r="26" spans="1:18" ht="15" customHeight="1" thickBot="1">
      <c r="A26" s="232">
        <v>52020</v>
      </c>
      <c r="B26" s="233" t="s">
        <v>128</v>
      </c>
      <c r="C26" s="234"/>
      <c r="D26" s="234"/>
      <c r="E26" s="234"/>
      <c r="F26" s="234"/>
      <c r="G26" s="234">
        <v>50</v>
      </c>
      <c r="H26" s="234">
        <v>0</v>
      </c>
      <c r="I26" s="234"/>
      <c r="J26" s="234"/>
      <c r="K26" s="234"/>
      <c r="L26" s="234"/>
      <c r="M26" s="235">
        <f t="shared" si="2"/>
        <v>50</v>
      </c>
      <c r="N26" s="235">
        <f t="shared" si="3"/>
        <v>0</v>
      </c>
      <c r="O26" s="234"/>
      <c r="P26" s="234"/>
      <c r="Q26" s="234"/>
      <c r="R26" s="234"/>
    </row>
    <row r="27" spans="1:18" s="212" customFormat="1" ht="15" customHeight="1" thickBot="1">
      <c r="A27" s="240"/>
      <c r="B27" s="241" t="s">
        <v>149</v>
      </c>
      <c r="C27" s="242">
        <f aca="true" t="shared" si="4" ref="C27:R27">SUM(C9:C26)</f>
        <v>48340</v>
      </c>
      <c r="D27" s="242">
        <f t="shared" si="4"/>
        <v>40659</v>
      </c>
      <c r="E27" s="242">
        <f t="shared" si="4"/>
        <v>8406</v>
      </c>
      <c r="F27" s="242">
        <f t="shared" si="4"/>
        <v>7520</v>
      </c>
      <c r="G27" s="242">
        <f t="shared" si="4"/>
        <v>28256</v>
      </c>
      <c r="H27" s="242">
        <f t="shared" si="4"/>
        <v>28604</v>
      </c>
      <c r="I27" s="242">
        <f t="shared" si="4"/>
        <v>1550</v>
      </c>
      <c r="J27" s="242">
        <f>SUM(J9:J26)</f>
        <v>6265</v>
      </c>
      <c r="K27" s="242">
        <f t="shared" si="4"/>
        <v>5100</v>
      </c>
      <c r="L27" s="242">
        <f t="shared" si="4"/>
        <v>4789</v>
      </c>
      <c r="M27" s="243">
        <f t="shared" si="2"/>
        <v>91652</v>
      </c>
      <c r="N27" s="243">
        <f t="shared" si="3"/>
        <v>87837</v>
      </c>
      <c r="O27" s="242">
        <f t="shared" si="4"/>
        <v>41</v>
      </c>
      <c r="P27" s="242">
        <f t="shared" si="4"/>
        <v>31</v>
      </c>
      <c r="Q27" s="242">
        <f t="shared" si="4"/>
        <v>35</v>
      </c>
      <c r="R27" s="244">
        <f t="shared" si="4"/>
        <v>35</v>
      </c>
    </row>
    <row r="28" spans="1:18" ht="15" customHeight="1">
      <c r="A28" s="236">
        <v>105010</v>
      </c>
      <c r="B28" s="237" t="s">
        <v>118</v>
      </c>
      <c r="C28" s="238"/>
      <c r="D28" s="238"/>
      <c r="E28" s="238"/>
      <c r="F28" s="238"/>
      <c r="G28" s="238"/>
      <c r="H28" s="238"/>
      <c r="I28" s="238">
        <v>21832</v>
      </c>
      <c r="J28" s="238">
        <v>20467</v>
      </c>
      <c r="K28" s="238"/>
      <c r="L28" s="238"/>
      <c r="M28" s="239">
        <f t="shared" si="2"/>
        <v>21832</v>
      </c>
      <c r="N28" s="239">
        <f t="shared" si="3"/>
        <v>20467</v>
      </c>
      <c r="O28" s="238"/>
      <c r="P28" s="238"/>
      <c r="Q28" s="238"/>
      <c r="R28" s="238"/>
    </row>
    <row r="29" spans="1:18" ht="15" customHeight="1" thickBot="1">
      <c r="A29" s="232">
        <v>106020</v>
      </c>
      <c r="B29" s="233" t="s">
        <v>119</v>
      </c>
      <c r="C29" s="234"/>
      <c r="D29" s="234"/>
      <c r="E29" s="234"/>
      <c r="F29" s="234"/>
      <c r="G29" s="234"/>
      <c r="H29" s="234"/>
      <c r="I29" s="234">
        <v>8000</v>
      </c>
      <c r="J29" s="234">
        <v>7552</v>
      </c>
      <c r="K29" s="234"/>
      <c r="L29" s="234"/>
      <c r="M29" s="235">
        <f t="shared" si="2"/>
        <v>8000</v>
      </c>
      <c r="N29" s="235">
        <f t="shared" si="3"/>
        <v>7552</v>
      </c>
      <c r="O29" s="234"/>
      <c r="P29" s="234"/>
      <c r="Q29" s="234"/>
      <c r="R29" s="234"/>
    </row>
    <row r="30" spans="1:18" s="212" customFormat="1" ht="15" customHeight="1" thickBot="1">
      <c r="A30" s="240"/>
      <c r="B30" s="245" t="s">
        <v>150</v>
      </c>
      <c r="C30" s="242">
        <f aca="true" t="shared" si="5" ref="C30:L30">SUM(C28+C29)</f>
        <v>0</v>
      </c>
      <c r="D30" s="242">
        <f t="shared" si="5"/>
        <v>0</v>
      </c>
      <c r="E30" s="242">
        <f t="shared" si="5"/>
        <v>0</v>
      </c>
      <c r="F30" s="242">
        <f t="shared" si="5"/>
        <v>0</v>
      </c>
      <c r="G30" s="242">
        <f t="shared" si="5"/>
        <v>0</v>
      </c>
      <c r="H30" s="242">
        <f t="shared" si="5"/>
        <v>0</v>
      </c>
      <c r="I30" s="242">
        <f t="shared" si="5"/>
        <v>29832</v>
      </c>
      <c r="J30" s="242">
        <f t="shared" si="5"/>
        <v>28019</v>
      </c>
      <c r="K30" s="242">
        <f t="shared" si="5"/>
        <v>0</v>
      </c>
      <c r="L30" s="242">
        <f t="shared" si="5"/>
        <v>0</v>
      </c>
      <c r="M30" s="243">
        <f t="shared" si="2"/>
        <v>29832</v>
      </c>
      <c r="N30" s="243">
        <f t="shared" si="3"/>
        <v>28019</v>
      </c>
      <c r="O30" s="242"/>
      <c r="P30" s="242"/>
      <c r="Q30" s="246"/>
      <c r="R30" s="247"/>
    </row>
    <row r="31" spans="1:18" s="1" customFormat="1" ht="15" customHeight="1" thickBot="1">
      <c r="A31" s="248"/>
      <c r="B31" s="249" t="s">
        <v>153</v>
      </c>
      <c r="C31" s="242">
        <v>0</v>
      </c>
      <c r="D31" s="242">
        <v>0</v>
      </c>
      <c r="E31" s="243">
        <v>0</v>
      </c>
      <c r="F31" s="243">
        <v>0</v>
      </c>
      <c r="G31" s="243">
        <v>0</v>
      </c>
      <c r="H31" s="243">
        <v>0</v>
      </c>
      <c r="I31" s="243">
        <v>0</v>
      </c>
      <c r="J31" s="243">
        <v>0</v>
      </c>
      <c r="K31" s="243">
        <v>0</v>
      </c>
      <c r="L31" s="243">
        <v>0</v>
      </c>
      <c r="M31" s="250">
        <f t="shared" si="2"/>
        <v>0</v>
      </c>
      <c r="N31" s="250">
        <f t="shared" si="3"/>
        <v>0</v>
      </c>
      <c r="O31" s="242">
        <v>0</v>
      </c>
      <c r="P31" s="242">
        <v>0</v>
      </c>
      <c r="Q31" s="246">
        <v>0</v>
      </c>
      <c r="R31" s="247">
        <v>0</v>
      </c>
    </row>
    <row r="32" spans="1:18" s="212" customFormat="1" ht="15" customHeight="1" thickBot="1">
      <c r="A32" s="240"/>
      <c r="B32" s="241" t="s">
        <v>130</v>
      </c>
      <c r="C32" s="242">
        <f>SUM(C27+C30+C31)</f>
        <v>48340</v>
      </c>
      <c r="D32" s="242">
        <f>SUM(D27+D30+D31)</f>
        <v>40659</v>
      </c>
      <c r="E32" s="242">
        <f aca="true" t="shared" si="6" ref="E32:R32">SUM(E27+E30+E31)</f>
        <v>8406</v>
      </c>
      <c r="F32" s="242">
        <f t="shared" si="6"/>
        <v>7520</v>
      </c>
      <c r="G32" s="242">
        <f t="shared" si="6"/>
        <v>28256</v>
      </c>
      <c r="H32" s="242">
        <f t="shared" si="6"/>
        <v>28604</v>
      </c>
      <c r="I32" s="242">
        <f t="shared" si="6"/>
        <v>31382</v>
      </c>
      <c r="J32" s="242">
        <f t="shared" si="6"/>
        <v>34284</v>
      </c>
      <c r="K32" s="242">
        <f t="shared" si="6"/>
        <v>5100</v>
      </c>
      <c r="L32" s="242">
        <f t="shared" si="6"/>
        <v>4789</v>
      </c>
      <c r="M32" s="243">
        <f t="shared" si="2"/>
        <v>121484</v>
      </c>
      <c r="N32" s="243">
        <f t="shared" si="3"/>
        <v>115856</v>
      </c>
      <c r="O32" s="242">
        <f t="shared" si="6"/>
        <v>41</v>
      </c>
      <c r="P32" s="242">
        <f t="shared" si="6"/>
        <v>31</v>
      </c>
      <c r="Q32" s="242">
        <f t="shared" si="6"/>
        <v>35</v>
      </c>
      <c r="R32" s="244">
        <f t="shared" si="6"/>
        <v>35</v>
      </c>
    </row>
    <row r="33" spans="1:2" ht="15.75" customHeight="1">
      <c r="A33" s="13"/>
      <c r="B33" s="221"/>
    </row>
    <row r="34" spans="1:10" ht="15.75" customHeight="1">
      <c r="A34" s="13"/>
      <c r="B34" s="221"/>
      <c r="I34" s="218"/>
      <c r="J34" s="216"/>
    </row>
    <row r="35" ht="15.75" customHeight="1">
      <c r="I35" s="218"/>
    </row>
    <row r="36" spans="10:11" ht="15.75" customHeight="1">
      <c r="J36" s="216"/>
      <c r="K36" s="215"/>
    </row>
    <row r="37" ht="15.75" customHeight="1">
      <c r="K37" s="215"/>
    </row>
    <row r="38" ht="15.75" customHeight="1">
      <c r="K38" s="215"/>
    </row>
    <row r="39" ht="15.75" customHeight="1">
      <c r="K39" s="215"/>
    </row>
    <row r="40" ht="15.75" customHeight="1">
      <c r="K40" s="215"/>
    </row>
    <row r="41" spans="10:11" ht="12.75">
      <c r="J41" s="216"/>
      <c r="K41" s="215"/>
    </row>
    <row r="42" spans="10:11" ht="12.75">
      <c r="J42" s="216"/>
      <c r="K42" s="215"/>
    </row>
    <row r="43" spans="10:11" ht="12.75">
      <c r="J43" s="216"/>
      <c r="K43" s="215"/>
    </row>
    <row r="44" spans="10:11" ht="12.75">
      <c r="J44" s="216"/>
      <c r="K44" s="219"/>
    </row>
    <row r="45" spans="10:11" ht="12.75">
      <c r="J45" s="216"/>
      <c r="K45" s="215"/>
    </row>
    <row r="46" spans="10:11" ht="12.75">
      <c r="J46" s="216"/>
      <c r="K46" s="215"/>
    </row>
    <row r="47" spans="10:11" ht="12.75">
      <c r="J47" s="216"/>
      <c r="K47" s="215"/>
    </row>
    <row r="48" spans="10:11" ht="12.75">
      <c r="J48" s="216"/>
      <c r="K48" s="215"/>
    </row>
    <row r="49" spans="10:11" ht="12.75">
      <c r="J49" s="216"/>
      <c r="K49" s="215"/>
    </row>
    <row r="50" spans="10:11" ht="12.75">
      <c r="J50" s="216"/>
      <c r="K50" s="215"/>
    </row>
    <row r="51" spans="10:11" ht="12.75">
      <c r="J51" s="216"/>
      <c r="K51" s="219"/>
    </row>
    <row r="52" spans="10:11" ht="12.75">
      <c r="J52" s="216"/>
      <c r="K52" s="215"/>
    </row>
    <row r="53" spans="10:12" ht="12.75">
      <c r="J53" s="216"/>
      <c r="K53" s="215"/>
      <c r="L53" s="217"/>
    </row>
    <row r="54" spans="9:11" ht="12.75">
      <c r="I54" s="217"/>
      <c r="J54" s="216"/>
      <c r="K54" s="215"/>
    </row>
    <row r="55" spans="9:13" ht="12.75">
      <c r="I55" s="215"/>
      <c r="K55" s="215"/>
      <c r="L55" s="215"/>
      <c r="M55" s="215"/>
    </row>
    <row r="56" ht="12.75">
      <c r="I56" s="215"/>
    </row>
  </sheetData>
  <mergeCells count="22">
    <mergeCell ref="K5:L5"/>
    <mergeCell ref="C5:D5"/>
    <mergeCell ref="E5:F5"/>
    <mergeCell ref="G5:H5"/>
    <mergeCell ref="I5:J5"/>
    <mergeCell ref="M5:N5"/>
    <mergeCell ref="O5:P5"/>
    <mergeCell ref="A1:R1"/>
    <mergeCell ref="C6:D6"/>
    <mergeCell ref="Q5:R5"/>
    <mergeCell ref="Q6:R6"/>
    <mergeCell ref="O6:P6"/>
    <mergeCell ref="M6:N6"/>
    <mergeCell ref="A2:Q2"/>
    <mergeCell ref="A3:Q3"/>
    <mergeCell ref="C8:R8"/>
    <mergeCell ref="B6:B8"/>
    <mergeCell ref="A6:A8"/>
    <mergeCell ref="K6:L6"/>
    <mergeCell ref="I6:J6"/>
    <mergeCell ref="G6:H6"/>
    <mergeCell ref="E6:F6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J27" sqref="J27"/>
    </sheetView>
  </sheetViews>
  <sheetFormatPr defaultColWidth="9.140625" defaultRowHeight="12.75"/>
  <cols>
    <col min="1" max="1" width="6.8515625" style="2" customWidth="1"/>
    <col min="2" max="2" width="54.421875" style="0" customWidth="1"/>
    <col min="3" max="3" width="14.421875" style="3" hidden="1" customWidth="1"/>
    <col min="4" max="4" width="11.7109375" style="3" customWidth="1"/>
    <col min="5" max="11" width="11.7109375" style="0" customWidth="1"/>
  </cols>
  <sheetData>
    <row r="1" spans="1:11" ht="12.75">
      <c r="A1" s="265" t="s">
        <v>110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38.25" customHeight="1">
      <c r="A2" s="300" t="s">
        <v>279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s="1" customFormat="1" ht="33.75" customHeight="1">
      <c r="A3" s="301" t="s">
        <v>277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s="1" customFormat="1" ht="39.75" customHeight="1">
      <c r="A4" s="63" t="s">
        <v>60</v>
      </c>
      <c r="B4" s="290" t="s">
        <v>0</v>
      </c>
      <c r="C4" s="290"/>
      <c r="D4" s="64" t="s">
        <v>145</v>
      </c>
      <c r="E4" s="65" t="s">
        <v>154</v>
      </c>
      <c r="F4" s="65" t="s">
        <v>146</v>
      </c>
      <c r="G4" s="65" t="s">
        <v>144</v>
      </c>
      <c r="H4" s="64" t="s">
        <v>145</v>
      </c>
      <c r="I4" s="65" t="s">
        <v>154</v>
      </c>
      <c r="J4" s="65" t="s">
        <v>146</v>
      </c>
      <c r="K4" s="65" t="s">
        <v>144</v>
      </c>
    </row>
    <row r="5" spans="1:11" s="1" customFormat="1" ht="39.75" customHeight="1">
      <c r="A5" s="63"/>
      <c r="B5" s="63"/>
      <c r="C5" s="63"/>
      <c r="D5" s="302" t="s">
        <v>81</v>
      </c>
      <c r="E5" s="303"/>
      <c r="F5" s="303"/>
      <c r="G5" s="304"/>
      <c r="H5" s="302" t="s">
        <v>278</v>
      </c>
      <c r="I5" s="303"/>
      <c r="J5" s="303"/>
      <c r="K5" s="304"/>
    </row>
    <row r="6" spans="1:11" s="1" customFormat="1" ht="19.5" customHeight="1">
      <c r="A6" s="56" t="s">
        <v>79</v>
      </c>
      <c r="B6" s="270" t="s">
        <v>30</v>
      </c>
      <c r="C6" s="270"/>
      <c r="D6" s="72">
        <v>23269</v>
      </c>
      <c r="E6" s="61"/>
      <c r="F6" s="61"/>
      <c r="G6" s="90">
        <f>SUM(D6:F6)</f>
        <v>23269</v>
      </c>
      <c r="H6" s="72">
        <v>23231</v>
      </c>
      <c r="I6" s="61"/>
      <c r="J6" s="61"/>
      <c r="K6" s="90">
        <f>SUM(H6:J6)</f>
        <v>23231</v>
      </c>
    </row>
    <row r="7" spans="1:11" ht="19.5" customHeight="1">
      <c r="A7" s="56" t="s">
        <v>82</v>
      </c>
      <c r="B7" s="68" t="s">
        <v>80</v>
      </c>
      <c r="C7" s="5"/>
      <c r="D7" s="72">
        <v>6208</v>
      </c>
      <c r="E7" s="5"/>
      <c r="F7" s="5"/>
      <c r="G7" s="90">
        <f aca="true" t="shared" si="0" ref="G7:G21">SUM(D7:F7)</f>
        <v>6208</v>
      </c>
      <c r="H7" s="72">
        <v>6305</v>
      </c>
      <c r="I7" s="68"/>
      <c r="J7" s="68"/>
      <c r="K7" s="90">
        <f aca="true" t="shared" si="1" ref="K7:K21">SUM(H7:J7)</f>
        <v>6305</v>
      </c>
    </row>
    <row r="8" spans="1:11" ht="19.5" customHeight="1">
      <c r="A8" s="56" t="s">
        <v>83</v>
      </c>
      <c r="B8" s="270" t="s">
        <v>5</v>
      </c>
      <c r="C8" s="270"/>
      <c r="D8" s="72">
        <v>14070</v>
      </c>
      <c r="E8" s="5"/>
      <c r="F8" s="5"/>
      <c r="G8" s="90">
        <f t="shared" si="0"/>
        <v>14070</v>
      </c>
      <c r="H8" s="72">
        <v>10825</v>
      </c>
      <c r="I8" s="5"/>
      <c r="J8" s="5"/>
      <c r="K8" s="90">
        <f t="shared" si="1"/>
        <v>10825</v>
      </c>
    </row>
    <row r="9" spans="1:11" ht="19.5" customHeight="1">
      <c r="A9" s="56" t="s">
        <v>84</v>
      </c>
      <c r="B9" s="270" t="s">
        <v>85</v>
      </c>
      <c r="C9" s="270"/>
      <c r="D9" s="72"/>
      <c r="E9" s="5"/>
      <c r="F9" s="5"/>
      <c r="G9" s="90">
        <f t="shared" si="0"/>
        <v>0</v>
      </c>
      <c r="H9" s="72"/>
      <c r="I9" s="5"/>
      <c r="J9" s="5"/>
      <c r="K9" s="90">
        <f t="shared" si="1"/>
        <v>0</v>
      </c>
    </row>
    <row r="10" spans="1:11" ht="19.5" customHeight="1">
      <c r="A10" s="56" t="s">
        <v>86</v>
      </c>
      <c r="B10" s="270" t="s">
        <v>87</v>
      </c>
      <c r="C10" s="270"/>
      <c r="D10" s="72"/>
      <c r="E10" s="5"/>
      <c r="F10" s="5"/>
      <c r="G10" s="90">
        <f t="shared" si="0"/>
        <v>0</v>
      </c>
      <c r="H10" s="72"/>
      <c r="I10" s="5"/>
      <c r="J10" s="5"/>
      <c r="K10" s="90">
        <f t="shared" si="1"/>
        <v>0</v>
      </c>
    </row>
    <row r="11" spans="1:11" s="1" customFormat="1" ht="19.5" customHeight="1">
      <c r="A11" s="63"/>
      <c r="B11" s="77" t="s">
        <v>107</v>
      </c>
      <c r="C11" s="77"/>
      <c r="D11" s="66">
        <f>SUM(D6:D10)</f>
        <v>43547</v>
      </c>
      <c r="E11" s="66">
        <f>SUM(E6:E10)</f>
        <v>0</v>
      </c>
      <c r="F11" s="66">
        <f>SUM(F6:F10)</f>
        <v>0</v>
      </c>
      <c r="G11" s="67">
        <f t="shared" si="0"/>
        <v>43547</v>
      </c>
      <c r="H11" s="66">
        <f>SUM(H6:H10)</f>
        <v>40361</v>
      </c>
      <c r="I11" s="66">
        <f>SUM(I6:I10)</f>
        <v>0</v>
      </c>
      <c r="J11" s="66">
        <f>SUM(J6:J10)</f>
        <v>0</v>
      </c>
      <c r="K11" s="67">
        <f t="shared" si="1"/>
        <v>40361</v>
      </c>
    </row>
    <row r="12" spans="1:11" ht="19.5" customHeight="1">
      <c r="A12" s="56" t="s">
        <v>88</v>
      </c>
      <c r="B12" s="270" t="s">
        <v>89</v>
      </c>
      <c r="C12" s="270"/>
      <c r="D12" s="72"/>
      <c r="E12" s="5"/>
      <c r="F12" s="5"/>
      <c r="G12" s="90">
        <f t="shared" si="0"/>
        <v>0</v>
      </c>
      <c r="H12" s="72"/>
      <c r="I12" s="5"/>
      <c r="J12" s="5"/>
      <c r="K12" s="90">
        <f t="shared" si="1"/>
        <v>0</v>
      </c>
    </row>
    <row r="13" spans="1:11" ht="19.5" customHeight="1">
      <c r="A13" s="56" t="s">
        <v>90</v>
      </c>
      <c r="B13" s="270" t="s">
        <v>91</v>
      </c>
      <c r="C13" s="270"/>
      <c r="D13" s="72"/>
      <c r="E13" s="5"/>
      <c r="F13" s="5"/>
      <c r="G13" s="90">
        <f t="shared" si="0"/>
        <v>0</v>
      </c>
      <c r="H13" s="72"/>
      <c r="I13" s="5"/>
      <c r="J13" s="5"/>
      <c r="K13" s="90">
        <f t="shared" si="1"/>
        <v>0</v>
      </c>
    </row>
    <row r="14" spans="1:11" ht="19.5" customHeight="1">
      <c r="A14" s="56"/>
      <c r="B14" s="71" t="s">
        <v>133</v>
      </c>
      <c r="C14" s="71"/>
      <c r="D14" s="72"/>
      <c r="E14" s="5"/>
      <c r="F14" s="5"/>
      <c r="G14" s="90">
        <f t="shared" si="0"/>
        <v>0</v>
      </c>
      <c r="H14" s="72"/>
      <c r="I14" s="5"/>
      <c r="J14" s="5"/>
      <c r="K14" s="90">
        <f t="shared" si="1"/>
        <v>0</v>
      </c>
    </row>
    <row r="15" spans="1:11" ht="19.5" customHeight="1">
      <c r="A15" s="56" t="s">
        <v>92</v>
      </c>
      <c r="B15" s="270" t="s">
        <v>93</v>
      </c>
      <c r="C15" s="270"/>
      <c r="D15" s="72"/>
      <c r="E15" s="5"/>
      <c r="F15" s="5"/>
      <c r="G15" s="90">
        <f t="shared" si="0"/>
        <v>0</v>
      </c>
      <c r="H15" s="72"/>
      <c r="I15" s="5"/>
      <c r="J15" s="5"/>
      <c r="K15" s="90">
        <f t="shared" si="1"/>
        <v>0</v>
      </c>
    </row>
    <row r="16" spans="1:11" s="1" customFormat="1" ht="19.5" customHeight="1">
      <c r="A16" s="63"/>
      <c r="B16" s="77" t="s">
        <v>108</v>
      </c>
      <c r="C16" s="77"/>
      <c r="D16" s="66">
        <f>SUM(D12+D13+D15)</f>
        <v>0</v>
      </c>
      <c r="E16" s="61"/>
      <c r="F16" s="61"/>
      <c r="G16" s="67">
        <f t="shared" si="0"/>
        <v>0</v>
      </c>
      <c r="H16" s="66">
        <f>SUM(H12+H13+H15)</f>
        <v>0</v>
      </c>
      <c r="I16" s="61"/>
      <c r="J16" s="61"/>
      <c r="K16" s="67">
        <f t="shared" si="1"/>
        <v>0</v>
      </c>
    </row>
    <row r="17" spans="1:11" s="1" customFormat="1" ht="19.5" customHeight="1">
      <c r="A17" s="63" t="s">
        <v>96</v>
      </c>
      <c r="B17" s="271" t="s">
        <v>97</v>
      </c>
      <c r="C17" s="271"/>
      <c r="D17" s="66">
        <f>SUM(D11+D16)</f>
        <v>43547</v>
      </c>
      <c r="E17" s="61"/>
      <c r="F17" s="61"/>
      <c r="G17" s="67">
        <f t="shared" si="0"/>
        <v>43547</v>
      </c>
      <c r="H17" s="66">
        <f>SUM(H11+H16)</f>
        <v>40361</v>
      </c>
      <c r="I17" s="61"/>
      <c r="J17" s="61"/>
      <c r="K17" s="67">
        <f t="shared" si="1"/>
        <v>40361</v>
      </c>
    </row>
    <row r="18" spans="1:11" ht="19.5" customHeight="1">
      <c r="A18" s="56" t="s">
        <v>94</v>
      </c>
      <c r="B18" s="270" t="s">
        <v>95</v>
      </c>
      <c r="C18" s="270"/>
      <c r="D18" s="66"/>
      <c r="E18" s="5"/>
      <c r="F18" s="5"/>
      <c r="G18" s="90">
        <f t="shared" si="0"/>
        <v>0</v>
      </c>
      <c r="H18" s="66"/>
      <c r="I18" s="5"/>
      <c r="J18" s="5"/>
      <c r="K18" s="90">
        <f t="shared" si="1"/>
        <v>0</v>
      </c>
    </row>
    <row r="19" spans="1:11" s="1" customFormat="1" ht="19.5" customHeight="1">
      <c r="A19" s="63" t="s">
        <v>100</v>
      </c>
      <c r="B19" s="271" t="s">
        <v>109</v>
      </c>
      <c r="C19" s="271"/>
      <c r="D19" s="66">
        <f>SUM(D17:D18)</f>
        <v>43547</v>
      </c>
      <c r="E19" s="61"/>
      <c r="F19" s="61"/>
      <c r="G19" s="67">
        <f t="shared" si="0"/>
        <v>43547</v>
      </c>
      <c r="H19" s="66">
        <f>SUM(H17:H18)</f>
        <v>40361</v>
      </c>
      <c r="I19" s="61"/>
      <c r="J19" s="61"/>
      <c r="K19" s="67">
        <f t="shared" si="1"/>
        <v>40361</v>
      </c>
    </row>
    <row r="20" spans="1:11" ht="19.5" customHeight="1">
      <c r="A20" s="63"/>
      <c r="B20" s="279" t="s">
        <v>98</v>
      </c>
      <c r="C20" s="279"/>
      <c r="D20" s="66">
        <v>9</v>
      </c>
      <c r="E20" s="5"/>
      <c r="F20" s="5"/>
      <c r="G20" s="67">
        <f t="shared" si="0"/>
        <v>9</v>
      </c>
      <c r="H20" s="66">
        <v>10</v>
      </c>
      <c r="I20" s="5"/>
      <c r="J20" s="5"/>
      <c r="K20" s="67">
        <f t="shared" si="1"/>
        <v>10</v>
      </c>
    </row>
    <row r="21" spans="1:11" ht="19.5" customHeight="1">
      <c r="A21" s="4"/>
      <c r="B21" s="299" t="s">
        <v>99</v>
      </c>
      <c r="C21" s="299"/>
      <c r="D21" s="73">
        <v>0</v>
      </c>
      <c r="E21" s="5"/>
      <c r="F21" s="5"/>
      <c r="G21" s="90">
        <f t="shared" si="0"/>
        <v>0</v>
      </c>
      <c r="H21" s="73">
        <v>1</v>
      </c>
      <c r="I21" s="5"/>
      <c r="J21" s="5"/>
      <c r="K21" s="90">
        <f t="shared" si="1"/>
        <v>1</v>
      </c>
    </row>
    <row r="22" spans="1:4" s="13" customFormat="1" ht="33.75" customHeight="1">
      <c r="A22" s="76"/>
      <c r="C22" s="32"/>
      <c r="D22" s="32"/>
    </row>
  </sheetData>
  <mergeCells count="18">
    <mergeCell ref="B6:C6"/>
    <mergeCell ref="B8:C8"/>
    <mergeCell ref="B9:C9"/>
    <mergeCell ref="A1:K1"/>
    <mergeCell ref="A2:K2"/>
    <mergeCell ref="A3:K3"/>
    <mergeCell ref="D5:G5"/>
    <mergeCell ref="H5:K5"/>
    <mergeCell ref="B4:C4"/>
    <mergeCell ref="B21:C21"/>
    <mergeCell ref="B13:C13"/>
    <mergeCell ref="B15:C15"/>
    <mergeCell ref="B17:C17"/>
    <mergeCell ref="B18:C18"/>
    <mergeCell ref="B10:C10"/>
    <mergeCell ref="B12:C12"/>
    <mergeCell ref="B19:C19"/>
    <mergeCell ref="B20:C20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Szuhogy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Polg. Hiv. Szuhogy</dc:creator>
  <cp:keywords/>
  <dc:description/>
  <cp:lastModifiedBy>BMKH</cp:lastModifiedBy>
  <cp:lastPrinted>2015-03-12T13:13:45Z</cp:lastPrinted>
  <dcterms:created xsi:type="dcterms:W3CDTF">2007-01-22T09:05:49Z</dcterms:created>
  <dcterms:modified xsi:type="dcterms:W3CDTF">2015-05-21T08:33:50Z</dcterms:modified>
  <cp:category/>
  <cp:version/>
  <cp:contentType/>
  <cp:contentStatus/>
</cp:coreProperties>
</file>