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parhant\Rendeletek\"/>
    </mc:Choice>
  </mc:AlternateContent>
  <bookViews>
    <workbookView xWindow="0" yWindow="0" windowWidth="20490" windowHeight="7755" tabRatio="836" activeTab="2"/>
  </bookViews>
  <sheets>
    <sheet name="1.sz.mell." sheetId="4" r:id="rId1"/>
    <sheet name="2.sz.mell  " sheetId="8" r:id="rId2"/>
    <sheet name="3. sz. mell." sheetId="19" r:id="rId3"/>
    <sheet name="4. sz. mell." sheetId="47" r:id="rId4"/>
    <sheet name="5. sz. mell." sheetId="42" r:id="rId5"/>
    <sheet name="6. sz. mell." sheetId="48" r:id="rId6"/>
    <sheet name="7. sz. mell." sheetId="49" r:id="rId7"/>
    <sheet name="8.1. sz. mell." sheetId="37" r:id="rId8"/>
    <sheet name="8.2. sz. mell." sheetId="50" r:id="rId9"/>
  </sheets>
  <definedNames>
    <definedName name="_xlnm.Print_Area" localSheetId="0">'1.sz.mell.'!$A$1:$I$138</definedName>
    <definedName name="_xlnm.Print_Area" localSheetId="1">'2.sz.mell  '!$A$1:$O$65</definedName>
    <definedName name="_xlnm.Print_Area" localSheetId="2">'3. sz. mell.'!$A$1:$K$16</definedName>
  </definedNames>
  <calcPr calcId="162913"/>
</workbook>
</file>

<file path=xl/calcChain.xml><?xml version="1.0" encoding="utf-8"?>
<calcChain xmlns="http://schemas.openxmlformats.org/spreadsheetml/2006/main">
  <c r="H27" i="8" l="1"/>
  <c r="H131" i="50"/>
  <c r="G131" i="50"/>
  <c r="F131" i="50"/>
  <c r="E131" i="50"/>
  <c r="D131" i="50"/>
  <c r="H130" i="50"/>
  <c r="G130" i="50"/>
  <c r="G127" i="50" s="1"/>
  <c r="F130" i="50"/>
  <c r="E130" i="50"/>
  <c r="D130" i="50"/>
  <c r="H129" i="50"/>
  <c r="G129" i="50"/>
  <c r="F129" i="50"/>
  <c r="E129" i="50"/>
  <c r="D129" i="50"/>
  <c r="H128" i="50"/>
  <c r="G128" i="50"/>
  <c r="F128" i="50"/>
  <c r="E128" i="50"/>
  <c r="D128" i="50"/>
  <c r="I127" i="50"/>
  <c r="H126" i="50"/>
  <c r="G126" i="50"/>
  <c r="F126" i="50"/>
  <c r="E126" i="50"/>
  <c r="D126" i="50"/>
  <c r="H125" i="50"/>
  <c r="G125" i="50"/>
  <c r="F125" i="50"/>
  <c r="E125" i="50"/>
  <c r="D125" i="50"/>
  <c r="H124" i="50"/>
  <c r="G124" i="50"/>
  <c r="F124" i="50"/>
  <c r="E124" i="50"/>
  <c r="D124" i="50"/>
  <c r="H123" i="50"/>
  <c r="G123" i="50"/>
  <c r="G121" i="50" s="1"/>
  <c r="F123" i="50"/>
  <c r="E123" i="50"/>
  <c r="D123" i="50"/>
  <c r="H122" i="50"/>
  <c r="H121" i="50" s="1"/>
  <c r="G122" i="50"/>
  <c r="F122" i="50"/>
  <c r="E122" i="50"/>
  <c r="D122" i="50"/>
  <c r="D121" i="50" s="1"/>
  <c r="I121" i="50"/>
  <c r="H120" i="50"/>
  <c r="G120" i="50"/>
  <c r="F120" i="50"/>
  <c r="E120" i="50"/>
  <c r="D120" i="50"/>
  <c r="H119" i="50"/>
  <c r="G119" i="50"/>
  <c r="F119" i="50"/>
  <c r="E119" i="50"/>
  <c r="D119" i="50"/>
  <c r="H118" i="50"/>
  <c r="G118" i="50"/>
  <c r="F118" i="50"/>
  <c r="E118" i="50"/>
  <c r="D118" i="50"/>
  <c r="H117" i="50"/>
  <c r="H116" i="50" s="1"/>
  <c r="G117" i="50"/>
  <c r="F117" i="50"/>
  <c r="E117" i="50"/>
  <c r="D117" i="50"/>
  <c r="D116" i="50" s="1"/>
  <c r="I116" i="50"/>
  <c r="H115" i="50"/>
  <c r="G115" i="50"/>
  <c r="F115" i="50"/>
  <c r="E115" i="50"/>
  <c r="D115" i="50"/>
  <c r="H114" i="50"/>
  <c r="H112" i="50" s="1"/>
  <c r="G114" i="50"/>
  <c r="F114" i="50"/>
  <c r="E114" i="50"/>
  <c r="D114" i="50"/>
  <c r="D112" i="50" s="1"/>
  <c r="H113" i="50"/>
  <c r="G113" i="50"/>
  <c r="F113" i="50"/>
  <c r="E113" i="50"/>
  <c r="E112" i="50" s="1"/>
  <c r="D113" i="50"/>
  <c r="I112" i="50"/>
  <c r="H110" i="50"/>
  <c r="G110" i="50"/>
  <c r="F110" i="50"/>
  <c r="E110" i="50"/>
  <c r="D110" i="50"/>
  <c r="H109" i="50"/>
  <c r="G109" i="50"/>
  <c r="F109" i="50"/>
  <c r="E109" i="50"/>
  <c r="D109" i="50"/>
  <c r="H108" i="50"/>
  <c r="G108" i="50"/>
  <c r="F108" i="50"/>
  <c r="E108" i="50"/>
  <c r="D108" i="50"/>
  <c r="I107" i="50"/>
  <c r="F107" i="50"/>
  <c r="H106" i="50"/>
  <c r="G106" i="50"/>
  <c r="F106" i="50"/>
  <c r="E106" i="50"/>
  <c r="D106" i="50"/>
  <c r="H105" i="50"/>
  <c r="G105" i="50"/>
  <c r="F105" i="50"/>
  <c r="E105" i="50"/>
  <c r="D105" i="50"/>
  <c r="H104" i="50"/>
  <c r="G104" i="50"/>
  <c r="F104" i="50"/>
  <c r="E104" i="50"/>
  <c r="D104" i="50"/>
  <c r="H103" i="50"/>
  <c r="G103" i="50"/>
  <c r="F103" i="50"/>
  <c r="E103" i="50"/>
  <c r="D103" i="50"/>
  <c r="H102" i="50"/>
  <c r="G102" i="50"/>
  <c r="F102" i="50"/>
  <c r="F101" i="50" s="1"/>
  <c r="E102" i="50"/>
  <c r="E101" i="50" s="1"/>
  <c r="D102" i="50"/>
  <c r="I101" i="50"/>
  <c r="H101" i="50"/>
  <c r="G101" i="50"/>
  <c r="D101" i="50"/>
  <c r="H100" i="50"/>
  <c r="G100" i="50"/>
  <c r="F100" i="50"/>
  <c r="E100" i="50"/>
  <c r="D100" i="50"/>
  <c r="H99" i="50"/>
  <c r="G99" i="50"/>
  <c r="F99" i="50"/>
  <c r="E99" i="50"/>
  <c r="D99" i="50"/>
  <c r="H98" i="50"/>
  <c r="G98" i="50"/>
  <c r="F98" i="50"/>
  <c r="E98" i="50"/>
  <c r="D98" i="50"/>
  <c r="H97" i="50"/>
  <c r="G97" i="50"/>
  <c r="F97" i="50"/>
  <c r="E97" i="50"/>
  <c r="D97" i="50"/>
  <c r="H96" i="50"/>
  <c r="H95" i="50" s="1"/>
  <c r="G96" i="50"/>
  <c r="F96" i="50"/>
  <c r="E96" i="50"/>
  <c r="E95" i="50" s="1"/>
  <c r="D96" i="50"/>
  <c r="D95" i="50" s="1"/>
  <c r="I95" i="50"/>
  <c r="G95" i="50"/>
  <c r="F95" i="50"/>
  <c r="H86" i="50"/>
  <c r="G86" i="50"/>
  <c r="F86" i="50"/>
  <c r="E86" i="50"/>
  <c r="D86" i="50"/>
  <c r="H84" i="50"/>
  <c r="G84" i="50"/>
  <c r="F84" i="50"/>
  <c r="E84" i="50"/>
  <c r="D84" i="50"/>
  <c r="H83" i="50"/>
  <c r="G83" i="50"/>
  <c r="F83" i="50"/>
  <c r="E83" i="50"/>
  <c r="D83" i="50"/>
  <c r="H82" i="50"/>
  <c r="G82" i="50"/>
  <c r="G81" i="50" s="1"/>
  <c r="F82" i="50"/>
  <c r="F81" i="50" s="1"/>
  <c r="E82" i="50"/>
  <c r="D82" i="50"/>
  <c r="I81" i="50"/>
  <c r="H81" i="50"/>
  <c r="E81" i="50"/>
  <c r="D81" i="50"/>
  <c r="H80" i="50"/>
  <c r="G80" i="50"/>
  <c r="F80" i="50"/>
  <c r="E80" i="50"/>
  <c r="D80" i="50"/>
  <c r="H77" i="50"/>
  <c r="G77" i="50"/>
  <c r="F77" i="50"/>
  <c r="E77" i="50"/>
  <c r="D77" i="50"/>
  <c r="H76" i="50"/>
  <c r="H75" i="50" s="1"/>
  <c r="G76" i="50"/>
  <c r="G75" i="50" s="1"/>
  <c r="F76" i="50"/>
  <c r="E76" i="50"/>
  <c r="D76" i="50"/>
  <c r="D75" i="50" s="1"/>
  <c r="I75" i="50"/>
  <c r="F75" i="50"/>
  <c r="E75" i="50"/>
  <c r="H74" i="50"/>
  <c r="G74" i="50"/>
  <c r="F74" i="50"/>
  <c r="E74" i="50"/>
  <c r="D74" i="50"/>
  <c r="H73" i="50"/>
  <c r="H72" i="50" s="1"/>
  <c r="G73" i="50"/>
  <c r="G72" i="50" s="1"/>
  <c r="F73" i="50"/>
  <c r="E73" i="50"/>
  <c r="D73" i="50"/>
  <c r="D72" i="50" s="1"/>
  <c r="I72" i="50"/>
  <c r="F72" i="50"/>
  <c r="E72" i="50"/>
  <c r="H71" i="50"/>
  <c r="G71" i="50"/>
  <c r="F71" i="50"/>
  <c r="E71" i="50"/>
  <c r="D71" i="50"/>
  <c r="H70" i="50"/>
  <c r="G70" i="50"/>
  <c r="F70" i="50"/>
  <c r="E70" i="50"/>
  <c r="D70" i="50"/>
  <c r="H69" i="50"/>
  <c r="G69" i="50"/>
  <c r="F69" i="50"/>
  <c r="E69" i="50"/>
  <c r="D69" i="50"/>
  <c r="H68" i="50"/>
  <c r="G68" i="50"/>
  <c r="F68" i="50"/>
  <c r="F67" i="50" s="1"/>
  <c r="E68" i="50"/>
  <c r="E67" i="50" s="1"/>
  <c r="D68" i="50"/>
  <c r="I67" i="50"/>
  <c r="H67" i="50"/>
  <c r="G67" i="50"/>
  <c r="D67" i="50"/>
  <c r="H66" i="50"/>
  <c r="G66" i="50"/>
  <c r="F66" i="50"/>
  <c r="E66" i="50"/>
  <c r="D66" i="50"/>
  <c r="H65" i="50"/>
  <c r="G65" i="50"/>
  <c r="F65" i="50"/>
  <c r="E65" i="50"/>
  <c r="D65" i="50"/>
  <c r="H64" i="50"/>
  <c r="G64" i="50"/>
  <c r="G63" i="50" s="1"/>
  <c r="F64" i="50"/>
  <c r="F63" i="50" s="1"/>
  <c r="E64" i="50"/>
  <c r="D64" i="50"/>
  <c r="I63" i="50"/>
  <c r="H63" i="50"/>
  <c r="E63" i="50"/>
  <c r="D63" i="50"/>
  <c r="H61" i="50"/>
  <c r="G61" i="50"/>
  <c r="F61" i="50"/>
  <c r="E61" i="50"/>
  <c r="D61" i="50"/>
  <c r="H60" i="50"/>
  <c r="G60" i="50"/>
  <c r="F60" i="50"/>
  <c r="E60" i="50"/>
  <c r="D60" i="50"/>
  <c r="H59" i="50"/>
  <c r="G59" i="50"/>
  <c r="F59" i="50"/>
  <c r="E59" i="50"/>
  <c r="D59" i="50"/>
  <c r="H58" i="50"/>
  <c r="G58" i="50"/>
  <c r="F58" i="50"/>
  <c r="E58" i="50"/>
  <c r="D58" i="50"/>
  <c r="H57" i="50"/>
  <c r="G57" i="50"/>
  <c r="F57" i="50"/>
  <c r="F56" i="50" s="1"/>
  <c r="E57" i="50"/>
  <c r="E56" i="50" s="1"/>
  <c r="D57" i="50"/>
  <c r="I56" i="50"/>
  <c r="H56" i="50"/>
  <c r="G56" i="50"/>
  <c r="D56" i="50"/>
  <c r="H55" i="50"/>
  <c r="G55" i="50"/>
  <c r="F55" i="50"/>
  <c r="E55" i="50"/>
  <c r="D55" i="50"/>
  <c r="H54" i="50"/>
  <c r="G54" i="50"/>
  <c r="F54" i="50"/>
  <c r="E54" i="50"/>
  <c r="D54" i="50"/>
  <c r="H53" i="50"/>
  <c r="G53" i="50"/>
  <c r="F53" i="50"/>
  <c r="E53" i="50"/>
  <c r="D53" i="50"/>
  <c r="H52" i="50"/>
  <c r="G52" i="50"/>
  <c r="F52" i="50"/>
  <c r="E52" i="50"/>
  <c r="D52" i="50"/>
  <c r="H51" i="50"/>
  <c r="H50" i="50" s="1"/>
  <c r="G51" i="50"/>
  <c r="F51" i="50"/>
  <c r="E51" i="50"/>
  <c r="E50" i="50" s="1"/>
  <c r="D51" i="50"/>
  <c r="D50" i="50" s="1"/>
  <c r="I50" i="50"/>
  <c r="G50" i="50"/>
  <c r="F50" i="50"/>
  <c r="H49" i="50"/>
  <c r="G49" i="50"/>
  <c r="F49" i="50"/>
  <c r="E49" i="50"/>
  <c r="D49" i="50"/>
  <c r="H48" i="50"/>
  <c r="G48" i="50"/>
  <c r="F48" i="50"/>
  <c r="E48" i="50"/>
  <c r="D48" i="50"/>
  <c r="H47" i="50"/>
  <c r="G47" i="50"/>
  <c r="F47" i="50"/>
  <c r="E47" i="50"/>
  <c r="D47" i="50"/>
  <c r="H46" i="50"/>
  <c r="G46" i="50"/>
  <c r="F46" i="50"/>
  <c r="E46" i="50"/>
  <c r="D46" i="50"/>
  <c r="H45" i="50"/>
  <c r="H44" i="50" s="1"/>
  <c r="G45" i="50"/>
  <c r="G44" i="50" s="1"/>
  <c r="F45" i="50"/>
  <c r="E45" i="50"/>
  <c r="D45" i="50"/>
  <c r="D44" i="50" s="1"/>
  <c r="I44" i="50"/>
  <c r="F44" i="50"/>
  <c r="E44" i="50"/>
  <c r="G43" i="50"/>
  <c r="F43" i="50"/>
  <c r="E43" i="50"/>
  <c r="D43" i="50"/>
  <c r="H42" i="50"/>
  <c r="G42" i="50"/>
  <c r="F42" i="50"/>
  <c r="E42" i="50"/>
  <c r="D42" i="50"/>
  <c r="H41" i="50"/>
  <c r="G41" i="50"/>
  <c r="F41" i="50"/>
  <c r="E41" i="50"/>
  <c r="D41" i="50"/>
  <c r="H40" i="50"/>
  <c r="G40" i="50"/>
  <c r="F40" i="50"/>
  <c r="E40" i="50"/>
  <c r="D40" i="50"/>
  <c r="H39" i="50"/>
  <c r="G39" i="50"/>
  <c r="F39" i="50"/>
  <c r="E39" i="50"/>
  <c r="D39" i="50"/>
  <c r="H38" i="50"/>
  <c r="G38" i="50"/>
  <c r="F38" i="50"/>
  <c r="E38" i="50"/>
  <c r="D38" i="50"/>
  <c r="H37" i="50"/>
  <c r="G37" i="50"/>
  <c r="F37" i="50"/>
  <c r="E37" i="50"/>
  <c r="D37" i="50"/>
  <c r="H36" i="50"/>
  <c r="G36" i="50"/>
  <c r="F36" i="50"/>
  <c r="E36" i="50"/>
  <c r="D36" i="50"/>
  <c r="H35" i="50"/>
  <c r="G35" i="50"/>
  <c r="F35" i="50"/>
  <c r="E35" i="50"/>
  <c r="D35" i="50"/>
  <c r="H34" i="50"/>
  <c r="G34" i="50"/>
  <c r="G33" i="50" s="1"/>
  <c r="F34" i="50"/>
  <c r="F33" i="50" s="1"/>
  <c r="E34" i="50"/>
  <c r="D34" i="50"/>
  <c r="I33" i="50"/>
  <c r="H33" i="50"/>
  <c r="E33" i="50"/>
  <c r="D33" i="50"/>
  <c r="H32" i="50"/>
  <c r="G32" i="50"/>
  <c r="F32" i="50"/>
  <c r="E32" i="50"/>
  <c r="D32" i="50"/>
  <c r="H31" i="50"/>
  <c r="G31" i="50"/>
  <c r="F31" i="50"/>
  <c r="E31" i="50"/>
  <c r="D31" i="50"/>
  <c r="H30" i="50"/>
  <c r="G30" i="50"/>
  <c r="F30" i="50"/>
  <c r="E30" i="50"/>
  <c r="D30" i="50"/>
  <c r="H29" i="50"/>
  <c r="G29" i="50"/>
  <c r="F29" i="50"/>
  <c r="E29" i="50"/>
  <c r="D29" i="50"/>
  <c r="H28" i="50"/>
  <c r="G28" i="50"/>
  <c r="F28" i="50"/>
  <c r="E28" i="50"/>
  <c r="D28" i="50"/>
  <c r="H27" i="50"/>
  <c r="G27" i="50"/>
  <c r="F27" i="50"/>
  <c r="E27" i="50"/>
  <c r="D27" i="50"/>
  <c r="H26" i="50"/>
  <c r="H25" i="50" s="1"/>
  <c r="G26" i="50"/>
  <c r="G25" i="50" s="1"/>
  <c r="F26" i="50"/>
  <c r="E26" i="50"/>
  <c r="D26" i="50"/>
  <c r="D25" i="50" s="1"/>
  <c r="I25" i="50"/>
  <c r="F25" i="50"/>
  <c r="E25" i="50"/>
  <c r="H24" i="50"/>
  <c r="G24" i="50"/>
  <c r="F24" i="50"/>
  <c r="E24" i="50"/>
  <c r="D24" i="50"/>
  <c r="H23" i="50"/>
  <c r="G23" i="50"/>
  <c r="F23" i="50"/>
  <c r="E23" i="50"/>
  <c r="D23" i="50"/>
  <c r="H22" i="50"/>
  <c r="G22" i="50"/>
  <c r="F22" i="50"/>
  <c r="E22" i="50"/>
  <c r="D22" i="50"/>
  <c r="H21" i="50"/>
  <c r="G21" i="50"/>
  <c r="F21" i="50"/>
  <c r="E21" i="50"/>
  <c r="D21" i="50"/>
  <c r="H20" i="50"/>
  <c r="G20" i="50"/>
  <c r="F20" i="50"/>
  <c r="E20" i="50"/>
  <c r="D20" i="50"/>
  <c r="I19" i="50"/>
  <c r="F19" i="50"/>
  <c r="H18" i="50"/>
  <c r="G18" i="50"/>
  <c r="F18" i="50"/>
  <c r="E18" i="50"/>
  <c r="D18" i="50"/>
  <c r="H17" i="50"/>
  <c r="G17" i="50"/>
  <c r="F17" i="50"/>
  <c r="E17" i="50"/>
  <c r="D17" i="50"/>
  <c r="H16" i="50"/>
  <c r="G16" i="50"/>
  <c r="G13" i="50" s="1"/>
  <c r="F16" i="50"/>
  <c r="E16" i="50"/>
  <c r="D16" i="50"/>
  <c r="H15" i="50"/>
  <c r="G15" i="50"/>
  <c r="F15" i="50"/>
  <c r="E15" i="50"/>
  <c r="D15" i="50"/>
  <c r="H14" i="50"/>
  <c r="G14" i="50"/>
  <c r="F14" i="50"/>
  <c r="E14" i="50"/>
  <c r="D14" i="50"/>
  <c r="I13" i="50"/>
  <c r="H12" i="50"/>
  <c r="G12" i="50"/>
  <c r="F12" i="50"/>
  <c r="E12" i="50"/>
  <c r="D12" i="50"/>
  <c r="H11" i="50"/>
  <c r="G11" i="50"/>
  <c r="F11" i="50"/>
  <c r="E11" i="50"/>
  <c r="D11" i="50"/>
  <c r="H10" i="50"/>
  <c r="G10" i="50"/>
  <c r="F10" i="50"/>
  <c r="E10" i="50"/>
  <c r="D10" i="50"/>
  <c r="H9" i="50"/>
  <c r="G9" i="50"/>
  <c r="F9" i="50"/>
  <c r="E9" i="50"/>
  <c r="D9" i="50"/>
  <c r="H8" i="50"/>
  <c r="H6" i="50" s="1"/>
  <c r="G8" i="50"/>
  <c r="F8" i="50"/>
  <c r="E8" i="50"/>
  <c r="D8" i="50"/>
  <c r="D6" i="50" s="1"/>
  <c r="H7" i="50"/>
  <c r="G7" i="50"/>
  <c r="F7" i="50"/>
  <c r="E7" i="50"/>
  <c r="E6" i="50" s="1"/>
  <c r="D7" i="50"/>
  <c r="I6" i="50"/>
  <c r="I75" i="37"/>
  <c r="H131" i="37"/>
  <c r="G131" i="37"/>
  <c r="F131" i="37"/>
  <c r="E131" i="37"/>
  <c r="D131" i="37"/>
  <c r="H130" i="37"/>
  <c r="G130" i="37"/>
  <c r="F130" i="37"/>
  <c r="F127" i="37" s="1"/>
  <c r="E130" i="37"/>
  <c r="D130" i="37"/>
  <c r="H129" i="37"/>
  <c r="G129" i="37"/>
  <c r="G127" i="37" s="1"/>
  <c r="F129" i="37"/>
  <c r="E129" i="37"/>
  <c r="D129" i="37"/>
  <c r="H128" i="37"/>
  <c r="H127" i="37" s="1"/>
  <c r="G128" i="37"/>
  <c r="F128" i="37"/>
  <c r="E128" i="37"/>
  <c r="D128" i="37"/>
  <c r="I127" i="37"/>
  <c r="D127" i="37"/>
  <c r="H126" i="37"/>
  <c r="G126" i="37"/>
  <c r="F126" i="37"/>
  <c r="E126" i="37"/>
  <c r="D126" i="37"/>
  <c r="H125" i="37"/>
  <c r="G125" i="37"/>
  <c r="F125" i="37"/>
  <c r="E125" i="37"/>
  <c r="D125" i="37"/>
  <c r="H124" i="37"/>
  <c r="G124" i="37"/>
  <c r="F124" i="37"/>
  <c r="E124" i="37"/>
  <c r="D124" i="37"/>
  <c r="H123" i="37"/>
  <c r="H121" i="37" s="1"/>
  <c r="G123" i="37"/>
  <c r="F123" i="37"/>
  <c r="E123" i="37"/>
  <c r="D123" i="37"/>
  <c r="D121" i="37" s="1"/>
  <c r="H122" i="37"/>
  <c r="G122" i="37"/>
  <c r="F122" i="37"/>
  <c r="E122" i="37"/>
  <c r="D122" i="37"/>
  <c r="I121" i="37"/>
  <c r="G121" i="37"/>
  <c r="E121" i="37"/>
  <c r="H120" i="37"/>
  <c r="G120" i="37"/>
  <c r="F120" i="37"/>
  <c r="E120" i="37"/>
  <c r="E116" i="37" s="1"/>
  <c r="D120" i="37"/>
  <c r="H119" i="37"/>
  <c r="G119" i="37"/>
  <c r="F119" i="37"/>
  <c r="E119" i="37"/>
  <c r="D119" i="37"/>
  <c r="H118" i="37"/>
  <c r="G118" i="37"/>
  <c r="G116" i="37" s="1"/>
  <c r="F118" i="37"/>
  <c r="E118" i="37"/>
  <c r="D118" i="37"/>
  <c r="H117" i="37"/>
  <c r="G117" i="37"/>
  <c r="F117" i="37"/>
  <c r="E117" i="37"/>
  <c r="D117" i="37"/>
  <c r="I116" i="37"/>
  <c r="H115" i="37"/>
  <c r="G115" i="37"/>
  <c r="F115" i="37"/>
  <c r="E115" i="37"/>
  <c r="D115" i="37"/>
  <c r="D112" i="37" s="1"/>
  <c r="H114" i="37"/>
  <c r="G114" i="37"/>
  <c r="F114" i="37"/>
  <c r="E114" i="37"/>
  <c r="E112" i="37" s="1"/>
  <c r="D114" i="37"/>
  <c r="H113" i="37"/>
  <c r="G113" i="37"/>
  <c r="F113" i="37"/>
  <c r="F112" i="37" s="1"/>
  <c r="E113" i="37"/>
  <c r="D113" i="37"/>
  <c r="I112" i="37"/>
  <c r="H112" i="37"/>
  <c r="H110" i="37"/>
  <c r="G110" i="37"/>
  <c r="G107" i="37" s="1"/>
  <c r="F110" i="37"/>
  <c r="E110" i="37"/>
  <c r="D110" i="37"/>
  <c r="H109" i="37"/>
  <c r="H107" i="37" s="1"/>
  <c r="G109" i="37"/>
  <c r="F109" i="37"/>
  <c r="E109" i="37"/>
  <c r="D109" i="37"/>
  <c r="D107" i="37" s="1"/>
  <c r="H108" i="37"/>
  <c r="G108" i="37"/>
  <c r="F108" i="37"/>
  <c r="E108" i="37"/>
  <c r="D108" i="37"/>
  <c r="I107" i="37"/>
  <c r="E107" i="37"/>
  <c r="H106" i="37"/>
  <c r="G106" i="37"/>
  <c r="F106" i="37"/>
  <c r="E106" i="37"/>
  <c r="D106" i="37"/>
  <c r="H105" i="37"/>
  <c r="G105" i="37"/>
  <c r="F105" i="37"/>
  <c r="E105" i="37"/>
  <c r="D105" i="37"/>
  <c r="H104" i="37"/>
  <c r="G104" i="37"/>
  <c r="F104" i="37"/>
  <c r="E104" i="37"/>
  <c r="D104" i="37"/>
  <c r="H103" i="37"/>
  <c r="G103" i="37"/>
  <c r="F103" i="37"/>
  <c r="E103" i="37"/>
  <c r="D103" i="37"/>
  <c r="H102" i="37"/>
  <c r="G102" i="37"/>
  <c r="F102" i="37"/>
  <c r="F101" i="37" s="1"/>
  <c r="E102" i="37"/>
  <c r="E101" i="37" s="1"/>
  <c r="D102" i="37"/>
  <c r="I101" i="37"/>
  <c r="H101" i="37"/>
  <c r="G101" i="37"/>
  <c r="D101" i="37"/>
  <c r="H100" i="37"/>
  <c r="G100" i="37"/>
  <c r="F100" i="37"/>
  <c r="E100" i="37"/>
  <c r="D100" i="37"/>
  <c r="H99" i="37"/>
  <c r="G99" i="37"/>
  <c r="F99" i="37"/>
  <c r="E99" i="37"/>
  <c r="D99" i="37"/>
  <c r="H98" i="37"/>
  <c r="G98" i="37"/>
  <c r="F98" i="37"/>
  <c r="E98" i="37"/>
  <c r="D98" i="37"/>
  <c r="H97" i="37"/>
  <c r="G97" i="37"/>
  <c r="F97" i="37"/>
  <c r="E97" i="37"/>
  <c r="D97" i="37"/>
  <c r="H96" i="37"/>
  <c r="H95" i="37" s="1"/>
  <c r="G96" i="37"/>
  <c r="F96" i="37"/>
  <c r="E96" i="37"/>
  <c r="E95" i="37" s="1"/>
  <c r="D96" i="37"/>
  <c r="D95" i="37" s="1"/>
  <c r="I95" i="37"/>
  <c r="G95" i="37"/>
  <c r="F95" i="37"/>
  <c r="H86" i="37"/>
  <c r="G86" i="37"/>
  <c r="F86" i="37"/>
  <c r="E86" i="37"/>
  <c r="D86" i="37"/>
  <c r="H84" i="37"/>
  <c r="G84" i="37"/>
  <c r="F84" i="37"/>
  <c r="E84" i="37"/>
  <c r="D84" i="37"/>
  <c r="H83" i="37"/>
  <c r="G83" i="37"/>
  <c r="F83" i="37"/>
  <c r="E83" i="37"/>
  <c r="D83" i="37"/>
  <c r="H82" i="37"/>
  <c r="G82" i="37"/>
  <c r="G81" i="37" s="1"/>
  <c r="F82" i="37"/>
  <c r="F81" i="37" s="1"/>
  <c r="E82" i="37"/>
  <c r="D82" i="37"/>
  <c r="I81" i="37"/>
  <c r="H81" i="37"/>
  <c r="E81" i="37"/>
  <c r="D81" i="37"/>
  <c r="H80" i="37"/>
  <c r="G80" i="37"/>
  <c r="F80" i="37"/>
  <c r="E80" i="37"/>
  <c r="D80" i="37"/>
  <c r="H77" i="37"/>
  <c r="G77" i="37"/>
  <c r="F77" i="37"/>
  <c r="E77" i="37"/>
  <c r="D77" i="37"/>
  <c r="H76" i="37"/>
  <c r="G76" i="37"/>
  <c r="G75" i="37" s="1"/>
  <c r="F76" i="37"/>
  <c r="E76" i="37"/>
  <c r="D76" i="37"/>
  <c r="H75" i="37"/>
  <c r="F75" i="37"/>
  <c r="E75" i="37"/>
  <c r="D75" i="37"/>
  <c r="H74" i="37"/>
  <c r="G74" i="37"/>
  <c r="F74" i="37"/>
  <c r="E74" i="37"/>
  <c r="D74" i="37"/>
  <c r="H73" i="37"/>
  <c r="G73" i="37"/>
  <c r="G72" i="37" s="1"/>
  <c r="F73" i="37"/>
  <c r="F72" i="37" s="1"/>
  <c r="E73" i="37"/>
  <c r="D73" i="37"/>
  <c r="I72" i="37"/>
  <c r="H72" i="37"/>
  <c r="E72" i="37"/>
  <c r="D72" i="37"/>
  <c r="H71" i="37"/>
  <c r="G71" i="37"/>
  <c r="F71" i="37"/>
  <c r="E71" i="37"/>
  <c r="D71" i="37"/>
  <c r="H70" i="37"/>
  <c r="G70" i="37"/>
  <c r="F70" i="37"/>
  <c r="E70" i="37"/>
  <c r="D70" i="37"/>
  <c r="H69" i="37"/>
  <c r="G69" i="37"/>
  <c r="F69" i="37"/>
  <c r="E69" i="37"/>
  <c r="D69" i="37"/>
  <c r="H68" i="37"/>
  <c r="H67" i="37" s="1"/>
  <c r="G68" i="37"/>
  <c r="F68" i="37"/>
  <c r="E68" i="37"/>
  <c r="E67" i="37" s="1"/>
  <c r="D68" i="37"/>
  <c r="D67" i="37" s="1"/>
  <c r="I67" i="37"/>
  <c r="G67" i="37"/>
  <c r="F67" i="37"/>
  <c r="H66" i="37"/>
  <c r="G66" i="37"/>
  <c r="F66" i="37"/>
  <c r="E66" i="37"/>
  <c r="D66" i="37"/>
  <c r="H65" i="37"/>
  <c r="G65" i="37"/>
  <c r="F65" i="37"/>
  <c r="E65" i="37"/>
  <c r="D65" i="37"/>
  <c r="H64" i="37"/>
  <c r="G64" i="37"/>
  <c r="F64" i="37"/>
  <c r="F63" i="37" s="1"/>
  <c r="E64" i="37"/>
  <c r="E63" i="37" s="1"/>
  <c r="D64" i="37"/>
  <c r="I63" i="37"/>
  <c r="H63" i="37"/>
  <c r="G63" i="37"/>
  <c r="D63" i="37"/>
  <c r="H61" i="37"/>
  <c r="G61" i="37"/>
  <c r="F61" i="37"/>
  <c r="E61" i="37"/>
  <c r="D61" i="37"/>
  <c r="H60" i="37"/>
  <c r="G60" i="37"/>
  <c r="F60" i="37"/>
  <c r="E60" i="37"/>
  <c r="D60" i="37"/>
  <c r="H59" i="37"/>
  <c r="G59" i="37"/>
  <c r="F59" i="37"/>
  <c r="E59" i="37"/>
  <c r="D59" i="37"/>
  <c r="H58" i="37"/>
  <c r="G58" i="37"/>
  <c r="F58" i="37"/>
  <c r="E58" i="37"/>
  <c r="D58" i="37"/>
  <c r="H57" i="37"/>
  <c r="H56" i="37" s="1"/>
  <c r="G57" i="37"/>
  <c r="F57" i="37"/>
  <c r="E57" i="37"/>
  <c r="E56" i="37" s="1"/>
  <c r="D57" i="37"/>
  <c r="D56" i="37" s="1"/>
  <c r="I56" i="37"/>
  <c r="G56" i="37"/>
  <c r="F56" i="37"/>
  <c r="H55" i="37"/>
  <c r="G55" i="37"/>
  <c r="F55" i="37"/>
  <c r="E55" i="37"/>
  <c r="D55" i="37"/>
  <c r="H54" i="37"/>
  <c r="G54" i="37"/>
  <c r="F54" i="37"/>
  <c r="E54" i="37"/>
  <c r="D54" i="37"/>
  <c r="H53" i="37"/>
  <c r="G53" i="37"/>
  <c r="F53" i="37"/>
  <c r="E53" i="37"/>
  <c r="D53" i="37"/>
  <c r="H52" i="37"/>
  <c r="G52" i="37"/>
  <c r="F52" i="37"/>
  <c r="E52" i="37"/>
  <c r="D52" i="37"/>
  <c r="H51" i="37"/>
  <c r="H50" i="37" s="1"/>
  <c r="G51" i="37"/>
  <c r="G50" i="37" s="1"/>
  <c r="F51" i="37"/>
  <c r="E51" i="37"/>
  <c r="D51" i="37"/>
  <c r="D50" i="37" s="1"/>
  <c r="I50" i="37"/>
  <c r="F50" i="37"/>
  <c r="E50" i="37"/>
  <c r="H49" i="37"/>
  <c r="G49" i="37"/>
  <c r="F49" i="37"/>
  <c r="E49" i="37"/>
  <c r="D49" i="37"/>
  <c r="H48" i="37"/>
  <c r="G48" i="37"/>
  <c r="F48" i="37"/>
  <c r="E48" i="37"/>
  <c r="D48" i="37"/>
  <c r="H47" i="37"/>
  <c r="G47" i="37"/>
  <c r="F47" i="37"/>
  <c r="E47" i="37"/>
  <c r="D47" i="37"/>
  <c r="H46" i="37"/>
  <c r="G46" i="37"/>
  <c r="F46" i="37"/>
  <c r="E46" i="37"/>
  <c r="D46" i="37"/>
  <c r="H45" i="37"/>
  <c r="G45" i="37"/>
  <c r="G44" i="37" s="1"/>
  <c r="F45" i="37"/>
  <c r="F44" i="37" s="1"/>
  <c r="E45" i="37"/>
  <c r="D45" i="37"/>
  <c r="I44" i="37"/>
  <c r="H44" i="37"/>
  <c r="E44" i="37"/>
  <c r="D44" i="37"/>
  <c r="G43" i="37"/>
  <c r="F43" i="37"/>
  <c r="E43" i="37"/>
  <c r="D43" i="37"/>
  <c r="H42" i="37"/>
  <c r="G42" i="37"/>
  <c r="F42" i="37"/>
  <c r="E42" i="37"/>
  <c r="D42" i="37"/>
  <c r="H41" i="37"/>
  <c r="G41" i="37"/>
  <c r="F41" i="37"/>
  <c r="E41" i="37"/>
  <c r="D41" i="37"/>
  <c r="H40" i="37"/>
  <c r="G40" i="37"/>
  <c r="F40" i="37"/>
  <c r="E40" i="37"/>
  <c r="D40" i="37"/>
  <c r="H39" i="37"/>
  <c r="G39" i="37"/>
  <c r="F39" i="37"/>
  <c r="E39" i="37"/>
  <c r="D39" i="37"/>
  <c r="H38" i="37"/>
  <c r="G38" i="37"/>
  <c r="F38" i="37"/>
  <c r="E38" i="37"/>
  <c r="D38" i="37"/>
  <c r="H37" i="37"/>
  <c r="G37" i="37"/>
  <c r="F37" i="37"/>
  <c r="E37" i="37"/>
  <c r="D37" i="37"/>
  <c r="H36" i="37"/>
  <c r="G36" i="37"/>
  <c r="F36" i="37"/>
  <c r="E36" i="37"/>
  <c r="D36" i="37"/>
  <c r="H35" i="37"/>
  <c r="G35" i="37"/>
  <c r="F35" i="37"/>
  <c r="E35" i="37"/>
  <c r="D35" i="37"/>
  <c r="H34" i="37"/>
  <c r="G34" i="37"/>
  <c r="F34" i="37"/>
  <c r="F33" i="37" s="1"/>
  <c r="E34" i="37"/>
  <c r="E33" i="37" s="1"/>
  <c r="D34" i="37"/>
  <c r="I33" i="37"/>
  <c r="H33" i="37"/>
  <c r="G33" i="37"/>
  <c r="D33" i="37"/>
  <c r="H32" i="37"/>
  <c r="G32" i="37"/>
  <c r="F32" i="37"/>
  <c r="E32" i="37"/>
  <c r="D32" i="37"/>
  <c r="H31" i="37"/>
  <c r="G31" i="37"/>
  <c r="F31" i="37"/>
  <c r="E31" i="37"/>
  <c r="D31" i="37"/>
  <c r="H30" i="37"/>
  <c r="G30" i="37"/>
  <c r="F30" i="37"/>
  <c r="E30" i="37"/>
  <c r="D30" i="37"/>
  <c r="H29" i="37"/>
  <c r="G29" i="37"/>
  <c r="F29" i="37"/>
  <c r="E29" i="37"/>
  <c r="D29" i="37"/>
  <c r="H28" i="37"/>
  <c r="G28" i="37"/>
  <c r="F28" i="37"/>
  <c r="E28" i="37"/>
  <c r="D28" i="37"/>
  <c r="H27" i="37"/>
  <c r="G27" i="37"/>
  <c r="F27" i="37"/>
  <c r="E27" i="37"/>
  <c r="D27" i="37"/>
  <c r="H26" i="37"/>
  <c r="G26" i="37"/>
  <c r="G25" i="37" s="1"/>
  <c r="F26" i="37"/>
  <c r="F25" i="37" s="1"/>
  <c r="E26" i="37"/>
  <c r="D26" i="37"/>
  <c r="I25" i="37"/>
  <c r="H25" i="37"/>
  <c r="E25" i="37"/>
  <c r="D25" i="37"/>
  <c r="H24" i="37"/>
  <c r="G24" i="37"/>
  <c r="F24" i="37"/>
  <c r="E24" i="37"/>
  <c r="D24" i="37"/>
  <c r="H23" i="37"/>
  <c r="G23" i="37"/>
  <c r="F23" i="37"/>
  <c r="E23" i="37"/>
  <c r="D23" i="37"/>
  <c r="H22" i="37"/>
  <c r="G22" i="37"/>
  <c r="G19" i="37" s="1"/>
  <c r="F22" i="37"/>
  <c r="E22" i="37"/>
  <c r="D22" i="37"/>
  <c r="H21" i="37"/>
  <c r="H19" i="37" s="1"/>
  <c r="G21" i="37"/>
  <c r="F21" i="37"/>
  <c r="E21" i="37"/>
  <c r="D21" i="37"/>
  <c r="D19" i="37" s="1"/>
  <c r="H20" i="37"/>
  <c r="G20" i="37"/>
  <c r="F20" i="37"/>
  <c r="E20" i="37"/>
  <c r="E19" i="37" s="1"/>
  <c r="D20" i="37"/>
  <c r="I19" i="37"/>
  <c r="H18" i="37"/>
  <c r="G18" i="37"/>
  <c r="F18" i="37"/>
  <c r="E18" i="37"/>
  <c r="D18" i="37"/>
  <c r="H17" i="37"/>
  <c r="G17" i="37"/>
  <c r="F17" i="37"/>
  <c r="E17" i="37"/>
  <c r="D17" i="37"/>
  <c r="H16" i="37"/>
  <c r="G16" i="37"/>
  <c r="F16" i="37"/>
  <c r="E16" i="37"/>
  <c r="D16" i="37"/>
  <c r="H15" i="37"/>
  <c r="H13" i="37" s="1"/>
  <c r="G15" i="37"/>
  <c r="F15" i="37"/>
  <c r="E15" i="37"/>
  <c r="D15" i="37"/>
  <c r="D13" i="37" s="1"/>
  <c r="H14" i="37"/>
  <c r="G14" i="37"/>
  <c r="F14" i="37"/>
  <c r="E14" i="37"/>
  <c r="D14" i="37"/>
  <c r="I13" i="37"/>
  <c r="F13" i="37"/>
  <c r="H12" i="37"/>
  <c r="G12" i="37"/>
  <c r="F12" i="37"/>
  <c r="E12" i="37"/>
  <c r="D12" i="37"/>
  <c r="H11" i="37"/>
  <c r="G11" i="37"/>
  <c r="F11" i="37"/>
  <c r="E11" i="37"/>
  <c r="D11" i="37"/>
  <c r="H10" i="37"/>
  <c r="G10" i="37"/>
  <c r="F10" i="37"/>
  <c r="E10" i="37"/>
  <c r="D10" i="37"/>
  <c r="H9" i="37"/>
  <c r="G9" i="37"/>
  <c r="F9" i="37"/>
  <c r="E9" i="37"/>
  <c r="D9" i="37"/>
  <c r="H8" i="37"/>
  <c r="G8" i="37"/>
  <c r="F8" i="37"/>
  <c r="E8" i="37"/>
  <c r="D8" i="37"/>
  <c r="H7" i="37"/>
  <c r="H6" i="37" s="1"/>
  <c r="G7" i="37"/>
  <c r="F7" i="37"/>
  <c r="F6" i="37" s="1"/>
  <c r="E7" i="37"/>
  <c r="D7" i="37"/>
  <c r="D6" i="37" s="1"/>
  <c r="I6" i="37"/>
  <c r="H62" i="37" l="1"/>
  <c r="D62" i="37"/>
  <c r="G88" i="50"/>
  <c r="G138" i="50" s="1"/>
  <c r="F88" i="37"/>
  <c r="D88" i="37"/>
  <c r="D116" i="37"/>
  <c r="D132" i="37" s="1"/>
  <c r="H116" i="37"/>
  <c r="G116" i="50"/>
  <c r="E127" i="50"/>
  <c r="F19" i="37"/>
  <c r="F62" i="37" s="1"/>
  <c r="F89" i="37" s="1"/>
  <c r="F107" i="37"/>
  <c r="G112" i="37"/>
  <c r="G132" i="37" s="1"/>
  <c r="F121" i="37"/>
  <c r="E127" i="37"/>
  <c r="E132" i="37" s="1"/>
  <c r="E138" i="37" s="1"/>
  <c r="G6" i="50"/>
  <c r="F6" i="50"/>
  <c r="I132" i="50"/>
  <c r="G112" i="50"/>
  <c r="G132" i="50" s="1"/>
  <c r="F112" i="50"/>
  <c r="F121" i="50"/>
  <c r="E121" i="50"/>
  <c r="H132" i="37"/>
  <c r="G6" i="37"/>
  <c r="E13" i="37"/>
  <c r="H88" i="37"/>
  <c r="E13" i="50"/>
  <c r="E88" i="50"/>
  <c r="E6" i="37"/>
  <c r="E62" i="37" s="1"/>
  <c r="G13" i="37"/>
  <c r="F116" i="37"/>
  <c r="D19" i="50"/>
  <c r="H19" i="50"/>
  <c r="I111" i="50"/>
  <c r="I133" i="50" s="1"/>
  <c r="D107" i="50"/>
  <c r="H107" i="50"/>
  <c r="F116" i="50"/>
  <c r="E116" i="50"/>
  <c r="I88" i="50"/>
  <c r="I138" i="50" s="1"/>
  <c r="I62" i="50"/>
  <c r="H62" i="50"/>
  <c r="H89" i="50" s="1"/>
  <c r="E132" i="50"/>
  <c r="E138" i="50" s="1"/>
  <c r="D13" i="50"/>
  <c r="D62" i="50" s="1"/>
  <c r="F13" i="50"/>
  <c r="F62" i="50" s="1"/>
  <c r="H13" i="50"/>
  <c r="E19" i="50"/>
  <c r="G19" i="50"/>
  <c r="G62" i="50" s="1"/>
  <c r="D88" i="50"/>
  <c r="F88" i="50"/>
  <c r="H88" i="50"/>
  <c r="D111" i="50"/>
  <c r="F111" i="50"/>
  <c r="H111" i="50"/>
  <c r="E107" i="50"/>
  <c r="E111" i="50" s="1"/>
  <c r="E133" i="50" s="1"/>
  <c r="G107" i="50"/>
  <c r="G111" i="50" s="1"/>
  <c r="G133" i="50" s="1"/>
  <c r="D127" i="50"/>
  <c r="D132" i="50" s="1"/>
  <c r="F127" i="50"/>
  <c r="F132" i="50" s="1"/>
  <c r="H127" i="50"/>
  <c r="H132" i="50" s="1"/>
  <c r="I62" i="37"/>
  <c r="E88" i="37"/>
  <c r="G88" i="37"/>
  <c r="I88" i="37"/>
  <c r="E111" i="37"/>
  <c r="G111" i="37"/>
  <c r="I111" i="37"/>
  <c r="I132" i="37"/>
  <c r="D89" i="37"/>
  <c r="E89" i="37"/>
  <c r="G133" i="37"/>
  <c r="G140" i="37" s="1"/>
  <c r="D111" i="37"/>
  <c r="F111" i="37"/>
  <c r="H111" i="37"/>
  <c r="F132" i="37"/>
  <c r="F138" i="37" s="1"/>
  <c r="D8" i="49"/>
  <c r="D89" i="50" l="1"/>
  <c r="D137" i="50"/>
  <c r="G137" i="50"/>
  <c r="G89" i="50"/>
  <c r="E133" i="37"/>
  <c r="H133" i="37"/>
  <c r="G138" i="37"/>
  <c r="E62" i="50"/>
  <c r="H138" i="37"/>
  <c r="D138" i="37"/>
  <c r="E137" i="37"/>
  <c r="I133" i="37"/>
  <c r="D133" i="37"/>
  <c r="H89" i="37"/>
  <c r="H137" i="50"/>
  <c r="I137" i="50"/>
  <c r="G62" i="37"/>
  <c r="G137" i="37" s="1"/>
  <c r="I89" i="50"/>
  <c r="E137" i="50"/>
  <c r="E89" i="50"/>
  <c r="F89" i="50"/>
  <c r="F137" i="50"/>
  <c r="F133" i="50"/>
  <c r="H138" i="50"/>
  <c r="D138" i="50"/>
  <c r="H133" i="50"/>
  <c r="D133" i="50"/>
  <c r="F138" i="50"/>
  <c r="I89" i="37"/>
  <c r="I137" i="37"/>
  <c r="D140" i="37"/>
  <c r="I138" i="37"/>
  <c r="H137" i="37"/>
  <c r="D137" i="37"/>
  <c r="F133" i="37"/>
  <c r="F137" i="37"/>
  <c r="F164" i="48"/>
  <c r="G89" i="37" l="1"/>
  <c r="C30" i="47"/>
  <c r="I75" i="4"/>
  <c r="D30" i="47" l="1"/>
  <c r="G15" i="19" l="1"/>
  <c r="I15" i="19"/>
  <c r="J15" i="19"/>
  <c r="H4" i="19"/>
  <c r="H15" i="19" s="1"/>
  <c r="L11" i="8" l="1"/>
  <c r="D49" i="8" l="1"/>
  <c r="E49" i="8"/>
  <c r="F49" i="8"/>
  <c r="G49" i="8"/>
  <c r="H49" i="8"/>
  <c r="H55" i="4"/>
  <c r="E26" i="4"/>
  <c r="G26" i="4"/>
  <c r="H26" i="4"/>
  <c r="E27" i="4"/>
  <c r="G27" i="4"/>
  <c r="H27" i="4"/>
  <c r="E28" i="4"/>
  <c r="G28" i="4"/>
  <c r="H28" i="4"/>
  <c r="E29" i="4"/>
  <c r="G29" i="4"/>
  <c r="H29" i="4"/>
  <c r="E30" i="4"/>
  <c r="G30" i="4"/>
  <c r="H30" i="4"/>
  <c r="E31" i="4"/>
  <c r="G31" i="4"/>
  <c r="H31" i="4"/>
  <c r="E32" i="4"/>
  <c r="G32" i="4"/>
  <c r="H32" i="4"/>
  <c r="H96" i="4"/>
  <c r="N6" i="8" s="1"/>
  <c r="N18" i="8" s="1"/>
  <c r="H97" i="4"/>
  <c r="N7" i="8" s="1"/>
  <c r="H98" i="4"/>
  <c r="N8" i="8" s="1"/>
  <c r="H99" i="4"/>
  <c r="N9" i="8" s="1"/>
  <c r="H100" i="4"/>
  <c r="N10" i="8" s="1"/>
  <c r="D61" i="8"/>
  <c r="E24" i="8"/>
  <c r="F24" i="8"/>
  <c r="G24" i="8"/>
  <c r="H24" i="8"/>
  <c r="H102" i="4" l="1"/>
  <c r="N37" i="8" s="1"/>
  <c r="H103" i="4"/>
  <c r="N38" i="8" s="1"/>
  <c r="H104" i="4"/>
  <c r="N39" i="8" s="1"/>
  <c r="H108" i="4"/>
  <c r="E96" i="4"/>
  <c r="K6" i="8" s="1"/>
  <c r="E97" i="4"/>
  <c r="E98" i="4"/>
  <c r="K8" i="8" s="1"/>
  <c r="E99" i="4"/>
  <c r="K9" i="8" s="1"/>
  <c r="E100" i="4"/>
  <c r="K10" i="8" s="1"/>
  <c r="E102" i="4"/>
  <c r="K37" i="8" s="1"/>
  <c r="E103" i="4"/>
  <c r="K38" i="8" s="1"/>
  <c r="E104" i="4"/>
  <c r="K39" i="8" s="1"/>
  <c r="E105" i="4"/>
  <c r="K40" i="8" s="1"/>
  <c r="E106" i="4"/>
  <c r="K41" i="8" s="1"/>
  <c r="E108" i="4"/>
  <c r="E109" i="4"/>
  <c r="E110" i="4"/>
  <c r="E113" i="4"/>
  <c r="E114" i="4"/>
  <c r="E115" i="4"/>
  <c r="E117" i="4"/>
  <c r="E118" i="4"/>
  <c r="E119" i="4"/>
  <c r="E120" i="4"/>
  <c r="E122" i="4"/>
  <c r="E123" i="4"/>
  <c r="E124" i="4"/>
  <c r="E125" i="4"/>
  <c r="E126" i="4"/>
  <c r="E128" i="4"/>
  <c r="E129" i="4"/>
  <c r="E130" i="4"/>
  <c r="E131" i="4"/>
  <c r="E7" i="4"/>
  <c r="E8" i="4"/>
  <c r="E9" i="4"/>
  <c r="E10" i="4"/>
  <c r="E11" i="4"/>
  <c r="E12" i="4"/>
  <c r="E14" i="4"/>
  <c r="E15" i="4"/>
  <c r="E16" i="4"/>
  <c r="E17" i="4"/>
  <c r="E18" i="4"/>
  <c r="E20" i="4"/>
  <c r="E21" i="4"/>
  <c r="E22" i="4"/>
  <c r="E23" i="4"/>
  <c r="E24" i="4"/>
  <c r="E25" i="4"/>
  <c r="D8" i="8" s="1"/>
  <c r="E34" i="4"/>
  <c r="E35" i="4"/>
  <c r="E36" i="4"/>
  <c r="E37" i="4"/>
  <c r="E38" i="4"/>
  <c r="E39" i="4"/>
  <c r="E40" i="4"/>
  <c r="E41" i="4"/>
  <c r="E42" i="4"/>
  <c r="E43" i="4"/>
  <c r="E45" i="4"/>
  <c r="E46" i="4"/>
  <c r="E47" i="4"/>
  <c r="E48" i="4"/>
  <c r="E49" i="4"/>
  <c r="E51" i="4"/>
  <c r="E52" i="4"/>
  <c r="E53" i="4"/>
  <c r="E54" i="4"/>
  <c r="E55" i="4"/>
  <c r="E57" i="4"/>
  <c r="E58" i="4"/>
  <c r="E59" i="4"/>
  <c r="E60" i="4"/>
  <c r="E61" i="4"/>
  <c r="E64" i="4"/>
  <c r="E65" i="4"/>
  <c r="E66" i="4"/>
  <c r="E68" i="4"/>
  <c r="E69" i="4"/>
  <c r="E70" i="4"/>
  <c r="E71" i="4"/>
  <c r="E73" i="4"/>
  <c r="E74" i="4"/>
  <c r="E76" i="4"/>
  <c r="E77" i="4"/>
  <c r="E80" i="4"/>
  <c r="E82" i="4"/>
  <c r="E83" i="4"/>
  <c r="E84" i="4"/>
  <c r="E86" i="4"/>
  <c r="F32" i="4"/>
  <c r="F31" i="4"/>
  <c r="F30" i="4"/>
  <c r="F29" i="4"/>
  <c r="F27" i="4"/>
  <c r="F26" i="4"/>
  <c r="E72" i="4" l="1"/>
  <c r="F28" i="4"/>
  <c r="E107" i="4"/>
  <c r="E67" i="4"/>
  <c r="D22" i="8"/>
  <c r="D19" i="8" s="1"/>
  <c r="D27" i="8" s="1"/>
  <c r="E116" i="4"/>
  <c r="K49" i="8"/>
  <c r="E95" i="4"/>
  <c r="K7" i="8"/>
  <c r="E75" i="4"/>
  <c r="E56" i="4"/>
  <c r="D40" i="8" s="1"/>
  <c r="E44" i="4"/>
  <c r="D39" i="8" s="1"/>
  <c r="E33" i="4"/>
  <c r="D9" i="8" s="1"/>
  <c r="E19" i="4"/>
  <c r="D37" i="8" s="1"/>
  <c r="E127" i="4"/>
  <c r="E101" i="4"/>
  <c r="E121" i="4"/>
  <c r="K26" i="8"/>
  <c r="K27" i="8" s="1"/>
  <c r="E112" i="4"/>
  <c r="K52" i="8"/>
  <c r="E81" i="4"/>
  <c r="E63" i="4"/>
  <c r="E50" i="4"/>
  <c r="D10" i="8" s="1"/>
  <c r="E13" i="4"/>
  <c r="D7" i="8" s="1"/>
  <c r="E6" i="4"/>
  <c r="D6" i="8" s="1"/>
  <c r="K48" i="8"/>
  <c r="K18" i="8"/>
  <c r="E132" i="4" l="1"/>
  <c r="E88" i="4"/>
  <c r="E138" i="4" s="1"/>
  <c r="K28" i="8"/>
  <c r="E111" i="4"/>
  <c r="E133" i="4" s="1"/>
  <c r="E62" i="4"/>
  <c r="D18" i="8"/>
  <c r="D29" i="8" s="1"/>
  <c r="D48" i="8"/>
  <c r="K61" i="8"/>
  <c r="K62" i="8" s="1"/>
  <c r="K65" i="8" s="1"/>
  <c r="K29" i="8" l="1"/>
  <c r="E137" i="4"/>
  <c r="K30" i="8"/>
  <c r="E89" i="4"/>
  <c r="D28" i="8"/>
  <c r="D30" i="8"/>
  <c r="K63" i="8"/>
  <c r="D62" i="8"/>
  <c r="D63" i="8"/>
  <c r="D64" i="8"/>
  <c r="K64" i="8"/>
  <c r="D65" i="8"/>
  <c r="N42" i="8"/>
  <c r="D131" i="4" l="1"/>
  <c r="D130" i="4"/>
  <c r="D129" i="4"/>
  <c r="D128" i="4"/>
  <c r="D126" i="4"/>
  <c r="D125" i="4"/>
  <c r="H124" i="4"/>
  <c r="G124" i="4"/>
  <c r="D124" i="4"/>
  <c r="H123" i="4"/>
  <c r="N26" i="8" s="1"/>
  <c r="N27" i="8" s="1"/>
  <c r="N28" i="8" s="1"/>
  <c r="G123" i="4"/>
  <c r="M26" i="8" s="1"/>
  <c r="M27" i="8" s="1"/>
  <c r="D123" i="4"/>
  <c r="D122" i="4"/>
  <c r="D120" i="4"/>
  <c r="D119" i="4"/>
  <c r="D118" i="4"/>
  <c r="D117" i="4"/>
  <c r="D115" i="4"/>
  <c r="D114" i="4"/>
  <c r="H113" i="4"/>
  <c r="N52" i="8" s="1"/>
  <c r="G113" i="4"/>
  <c r="M52" i="8" s="1"/>
  <c r="D113" i="4"/>
  <c r="H110" i="4"/>
  <c r="G110" i="4"/>
  <c r="D110" i="4"/>
  <c r="H109" i="4"/>
  <c r="G109" i="4"/>
  <c r="D109" i="4"/>
  <c r="G108" i="4"/>
  <c r="D108" i="4"/>
  <c r="H106" i="4"/>
  <c r="N41" i="8" s="1"/>
  <c r="N48" i="8" s="1"/>
  <c r="G106" i="4"/>
  <c r="M41" i="8" s="1"/>
  <c r="D106" i="4"/>
  <c r="H105" i="4"/>
  <c r="N40" i="8" s="1"/>
  <c r="G105" i="4"/>
  <c r="M40" i="8" s="1"/>
  <c r="D105" i="4"/>
  <c r="G104" i="4"/>
  <c r="M39" i="8" s="1"/>
  <c r="D104" i="4"/>
  <c r="G103" i="4"/>
  <c r="M38" i="8" s="1"/>
  <c r="D103" i="4"/>
  <c r="G102" i="4"/>
  <c r="M37" i="8" s="1"/>
  <c r="D102" i="4"/>
  <c r="G100" i="4"/>
  <c r="M10" i="8" s="1"/>
  <c r="D100" i="4"/>
  <c r="G99" i="4"/>
  <c r="M9" i="8" s="1"/>
  <c r="D99" i="4"/>
  <c r="G98" i="4"/>
  <c r="M8" i="8" s="1"/>
  <c r="D98" i="4"/>
  <c r="G97" i="4"/>
  <c r="M7" i="8" s="1"/>
  <c r="D97" i="4"/>
  <c r="G96" i="4"/>
  <c r="M6" i="8" s="1"/>
  <c r="M18" i="8" s="1"/>
  <c r="M28" i="8" s="1"/>
  <c r="D96" i="4"/>
  <c r="M48" i="8" l="1"/>
  <c r="D116" i="4"/>
  <c r="D127" i="4"/>
  <c r="D101" i="4"/>
  <c r="G107" i="4"/>
  <c r="D107" i="4"/>
  <c r="D121" i="4"/>
  <c r="G101" i="4"/>
  <c r="D112" i="4"/>
  <c r="J49" i="8" l="1"/>
  <c r="F113" i="4"/>
  <c r="L52" i="8" s="1"/>
  <c r="O38" i="8"/>
  <c r="G7" i="4"/>
  <c r="H7" i="4"/>
  <c r="G8" i="4"/>
  <c r="H8" i="4"/>
  <c r="G9" i="4"/>
  <c r="H9" i="4"/>
  <c r="G10" i="4"/>
  <c r="H10" i="4"/>
  <c r="G11" i="4"/>
  <c r="H11" i="4"/>
  <c r="G12" i="4"/>
  <c r="H12" i="4"/>
  <c r="G14" i="4"/>
  <c r="H14" i="4"/>
  <c r="G15" i="4"/>
  <c r="H15" i="4"/>
  <c r="G16" i="4"/>
  <c r="H16" i="4"/>
  <c r="G17" i="4"/>
  <c r="H17" i="4"/>
  <c r="G18" i="4"/>
  <c r="H18" i="4"/>
  <c r="G20" i="4"/>
  <c r="H20" i="4"/>
  <c r="G21" i="4"/>
  <c r="H21" i="4"/>
  <c r="G22" i="4"/>
  <c r="H22" i="4"/>
  <c r="G23" i="4"/>
  <c r="H23" i="4"/>
  <c r="G24" i="4"/>
  <c r="H24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G45" i="4"/>
  <c r="H45" i="4"/>
  <c r="G46" i="4"/>
  <c r="H46" i="4"/>
  <c r="G47" i="4"/>
  <c r="H47" i="4"/>
  <c r="G48" i="4"/>
  <c r="H48" i="4"/>
  <c r="G49" i="4"/>
  <c r="H49" i="4"/>
  <c r="G51" i="4"/>
  <c r="H51" i="4"/>
  <c r="G52" i="4"/>
  <c r="H52" i="4"/>
  <c r="G53" i="4"/>
  <c r="H53" i="4"/>
  <c r="G54" i="4"/>
  <c r="H54" i="4"/>
  <c r="G55" i="4"/>
  <c r="G57" i="4"/>
  <c r="H57" i="4"/>
  <c r="G58" i="4"/>
  <c r="H58" i="4"/>
  <c r="G59" i="4"/>
  <c r="H59" i="4"/>
  <c r="G60" i="4"/>
  <c r="H60" i="4"/>
  <c r="G61" i="4"/>
  <c r="H61" i="4"/>
  <c r="G64" i="4"/>
  <c r="F56" i="8" s="1"/>
  <c r="F55" i="8" s="1"/>
  <c r="F61" i="8" s="1"/>
  <c r="H64" i="4"/>
  <c r="G56" i="8" s="1"/>
  <c r="G55" i="8" s="1"/>
  <c r="G61" i="8" s="1"/>
  <c r="G65" i="4"/>
  <c r="H65" i="4"/>
  <c r="G66" i="4"/>
  <c r="H66" i="4"/>
  <c r="G73" i="4"/>
  <c r="H73" i="4"/>
  <c r="H131" i="4"/>
  <c r="H130" i="4"/>
  <c r="H129" i="4"/>
  <c r="H128" i="4"/>
  <c r="H126" i="4"/>
  <c r="H125" i="4"/>
  <c r="H122" i="4"/>
  <c r="H120" i="4"/>
  <c r="H119" i="4"/>
  <c r="H118" i="4"/>
  <c r="H115" i="4"/>
  <c r="H114" i="4"/>
  <c r="H101" i="4"/>
  <c r="H86" i="4"/>
  <c r="H84" i="4"/>
  <c r="H83" i="4"/>
  <c r="H82" i="4"/>
  <c r="H80" i="4"/>
  <c r="H77" i="4"/>
  <c r="H76" i="4"/>
  <c r="H74" i="4"/>
  <c r="H71" i="4"/>
  <c r="H70" i="4"/>
  <c r="H69" i="4"/>
  <c r="H68" i="4"/>
  <c r="G22" i="8" s="1"/>
  <c r="G19" i="8" s="1"/>
  <c r="G27" i="8" s="1"/>
  <c r="G131" i="4"/>
  <c r="G130" i="4"/>
  <c r="G129" i="4"/>
  <c r="G126" i="4"/>
  <c r="G125" i="4"/>
  <c r="G119" i="4"/>
  <c r="G114" i="4"/>
  <c r="G86" i="4"/>
  <c r="G84" i="4"/>
  <c r="G82" i="4"/>
  <c r="G80" i="4"/>
  <c r="G70" i="4"/>
  <c r="F110" i="4"/>
  <c r="F103" i="4"/>
  <c r="L38" i="8" s="1"/>
  <c r="F100" i="4"/>
  <c r="L10" i="8" s="1"/>
  <c r="F66" i="4"/>
  <c r="F65" i="4"/>
  <c r="F64" i="4"/>
  <c r="E56" i="8" s="1"/>
  <c r="E55" i="8" s="1"/>
  <c r="E61" i="8" s="1"/>
  <c r="F61" i="4"/>
  <c r="F60" i="4"/>
  <c r="F59" i="4"/>
  <c r="F58" i="4"/>
  <c r="F57" i="4"/>
  <c r="F55" i="4"/>
  <c r="F54" i="4"/>
  <c r="F53" i="4"/>
  <c r="F52" i="4"/>
  <c r="F51" i="4"/>
  <c r="F49" i="4"/>
  <c r="F48" i="4"/>
  <c r="F47" i="4"/>
  <c r="F46" i="4"/>
  <c r="F45" i="4"/>
  <c r="F43" i="4"/>
  <c r="F42" i="4"/>
  <c r="F41" i="4"/>
  <c r="F39" i="4"/>
  <c r="F37" i="4"/>
  <c r="F35" i="4"/>
  <c r="F24" i="4"/>
  <c r="F23" i="4"/>
  <c r="F22" i="4"/>
  <c r="F21" i="4"/>
  <c r="F20" i="4"/>
  <c r="F18" i="4"/>
  <c r="F17" i="4"/>
  <c r="F16" i="4"/>
  <c r="F15" i="4"/>
  <c r="F14" i="4"/>
  <c r="F12" i="4"/>
  <c r="F11" i="4"/>
  <c r="F10" i="4"/>
  <c r="F9" i="4"/>
  <c r="F8" i="4"/>
  <c r="F7" i="4"/>
  <c r="F124" i="4" l="1"/>
  <c r="F105" i="4"/>
  <c r="L40" i="8" s="1"/>
  <c r="F108" i="4"/>
  <c r="F123" i="4"/>
  <c r="L26" i="8" s="1"/>
  <c r="L27" i="8" s="1"/>
  <c r="O40" i="8"/>
  <c r="O27" i="8"/>
  <c r="O52" i="8"/>
  <c r="F68" i="4"/>
  <c r="E22" i="8" s="1"/>
  <c r="E19" i="8" s="1"/>
  <c r="E27" i="8" s="1"/>
  <c r="F77" i="4"/>
  <c r="F83" i="4"/>
  <c r="F73" i="4"/>
  <c r="F69" i="4"/>
  <c r="F71" i="4"/>
  <c r="H56" i="8"/>
  <c r="H55" i="8" s="1"/>
  <c r="H61" i="8" s="1"/>
  <c r="F102" i="4"/>
  <c r="L37" i="8" s="1"/>
  <c r="F104" i="4"/>
  <c r="L39" i="8" s="1"/>
  <c r="H67" i="4"/>
  <c r="H75" i="4"/>
  <c r="H81" i="4"/>
  <c r="F106" i="4"/>
  <c r="L41" i="8" s="1"/>
  <c r="F109" i="4"/>
  <c r="G118" i="4"/>
  <c r="G120" i="4"/>
  <c r="F122" i="4"/>
  <c r="G122" i="4"/>
  <c r="F128" i="4"/>
  <c r="G128" i="4"/>
  <c r="F115" i="4"/>
  <c r="G115" i="4"/>
  <c r="O49" i="8"/>
  <c r="O61" i="8" s="1"/>
  <c r="G117" i="4"/>
  <c r="M49" i="8" s="1"/>
  <c r="M61" i="8" s="1"/>
  <c r="M62" i="8" s="1"/>
  <c r="M65" i="8" s="1"/>
  <c r="H117" i="4"/>
  <c r="F34" i="4"/>
  <c r="F36" i="4"/>
  <c r="F38" i="4"/>
  <c r="F40" i="4"/>
  <c r="I13" i="4"/>
  <c r="F99" i="4"/>
  <c r="L9" i="8" s="1"/>
  <c r="F97" i="4"/>
  <c r="L7" i="8" s="1"/>
  <c r="F96" i="4"/>
  <c r="L6" i="8" s="1"/>
  <c r="F98" i="4"/>
  <c r="L8" i="8" s="1"/>
  <c r="F114" i="4"/>
  <c r="F126" i="4"/>
  <c r="F130" i="4"/>
  <c r="H127" i="4"/>
  <c r="H22" i="8"/>
  <c r="I72" i="4"/>
  <c r="F118" i="4"/>
  <c r="F120" i="4"/>
  <c r="F131" i="4"/>
  <c r="H121" i="4"/>
  <c r="H72" i="4"/>
  <c r="H63" i="4"/>
  <c r="H56" i="4"/>
  <c r="G40" i="8" s="1"/>
  <c r="H19" i="4"/>
  <c r="G37" i="8" s="1"/>
  <c r="F70" i="4"/>
  <c r="F67" i="4" s="1"/>
  <c r="F74" i="4"/>
  <c r="F76" i="4"/>
  <c r="F80" i="4"/>
  <c r="F82" i="4"/>
  <c r="F84" i="4"/>
  <c r="F86" i="4"/>
  <c r="F117" i="4"/>
  <c r="L49" i="8" s="1"/>
  <c r="L61" i="8" s="1"/>
  <c r="F119" i="4"/>
  <c r="F125" i="4"/>
  <c r="F129" i="4"/>
  <c r="G95" i="4"/>
  <c r="G111" i="4" s="1"/>
  <c r="G83" i="4"/>
  <c r="G81" i="4" s="1"/>
  <c r="G77" i="4"/>
  <c r="G76" i="4"/>
  <c r="G74" i="4"/>
  <c r="G72" i="4" s="1"/>
  <c r="G71" i="4"/>
  <c r="G69" i="4"/>
  <c r="G68" i="4"/>
  <c r="F22" i="8" s="1"/>
  <c r="F19" i="8" s="1"/>
  <c r="F27" i="8" s="1"/>
  <c r="G63" i="4"/>
  <c r="G56" i="4"/>
  <c r="F40" i="8" s="1"/>
  <c r="G50" i="4"/>
  <c r="F10" i="8" s="1"/>
  <c r="G44" i="4"/>
  <c r="F39" i="8" s="1"/>
  <c r="G33" i="4"/>
  <c r="F9" i="8" s="1"/>
  <c r="G25" i="4"/>
  <c r="F8" i="8" s="1"/>
  <c r="G19" i="4"/>
  <c r="F37" i="8" s="1"/>
  <c r="G13" i="4"/>
  <c r="F7" i="8" s="1"/>
  <c r="G6" i="4"/>
  <c r="F6" i="8" s="1"/>
  <c r="H44" i="4"/>
  <c r="G39" i="8" s="1"/>
  <c r="F75" i="4"/>
  <c r="F63" i="4"/>
  <c r="F56" i="4"/>
  <c r="E40" i="8" s="1"/>
  <c r="F50" i="4"/>
  <c r="E10" i="8" s="1"/>
  <c r="F44" i="4"/>
  <c r="E39" i="8" s="1"/>
  <c r="F25" i="4"/>
  <c r="E8" i="8" s="1"/>
  <c r="F19" i="4"/>
  <c r="E37" i="8" s="1"/>
  <c r="E48" i="8" s="1"/>
  <c r="F13" i="4"/>
  <c r="E7" i="8" s="1"/>
  <c r="F6" i="4"/>
  <c r="E6" i="8" s="1"/>
  <c r="I56" i="4"/>
  <c r="I44" i="4"/>
  <c r="I19" i="4"/>
  <c r="H50" i="4"/>
  <c r="G10" i="8" s="1"/>
  <c r="H33" i="4"/>
  <c r="G9" i="8" s="1"/>
  <c r="H25" i="4"/>
  <c r="G8" i="8" s="1"/>
  <c r="H13" i="4"/>
  <c r="G7" i="8" s="1"/>
  <c r="H6" i="4"/>
  <c r="G6" i="8" s="1"/>
  <c r="G18" i="8" s="1"/>
  <c r="H95" i="4"/>
  <c r="I63" i="4" l="1"/>
  <c r="F72" i="4"/>
  <c r="I121" i="4"/>
  <c r="F107" i="4"/>
  <c r="L48" i="8"/>
  <c r="L62" i="8" s="1"/>
  <c r="L64" i="8" s="1"/>
  <c r="H39" i="8"/>
  <c r="H37" i="8"/>
  <c r="H40" i="8"/>
  <c r="E62" i="8"/>
  <c r="O37" i="8"/>
  <c r="F18" i="8"/>
  <c r="M29" i="8" s="1"/>
  <c r="F48" i="8"/>
  <c r="L18" i="8"/>
  <c r="L28" i="8" s="1"/>
  <c r="I50" i="4"/>
  <c r="O41" i="8"/>
  <c r="G48" i="8"/>
  <c r="H116" i="4"/>
  <c r="N49" i="8"/>
  <c r="N61" i="8" s="1"/>
  <c r="N62" i="8" s="1"/>
  <c r="N65" i="8" s="1"/>
  <c r="N30" i="8"/>
  <c r="F33" i="4"/>
  <c r="E9" i="8" s="1"/>
  <c r="E18" i="8" s="1"/>
  <c r="I6" i="4"/>
  <c r="F81" i="4"/>
  <c r="I81" i="4"/>
  <c r="H88" i="4"/>
  <c r="F127" i="4"/>
  <c r="I67" i="4"/>
  <c r="F95" i="4"/>
  <c r="F101" i="4"/>
  <c r="I33" i="4"/>
  <c r="G75" i="4"/>
  <c r="G62" i="4"/>
  <c r="G137" i="4" s="1"/>
  <c r="I25" i="4"/>
  <c r="I95" i="4"/>
  <c r="H107" i="4"/>
  <c r="H111" i="4" s="1"/>
  <c r="I107" i="4"/>
  <c r="I116" i="4"/>
  <c r="G116" i="4"/>
  <c r="G112" i="4"/>
  <c r="G127" i="4"/>
  <c r="H112" i="4"/>
  <c r="F116" i="4"/>
  <c r="I127" i="4"/>
  <c r="I101" i="4"/>
  <c r="G121" i="4"/>
  <c r="G67" i="4"/>
  <c r="H62" i="4"/>
  <c r="I89" i="4" l="1"/>
  <c r="F88" i="4"/>
  <c r="M30" i="8"/>
  <c r="F30" i="8"/>
  <c r="G64" i="8"/>
  <c r="H137" i="4"/>
  <c r="F28" i="8"/>
  <c r="F29" i="8"/>
  <c r="L63" i="8"/>
  <c r="H132" i="4"/>
  <c r="H138" i="4" s="1"/>
  <c r="E63" i="8"/>
  <c r="L65" i="8"/>
  <c r="O48" i="8"/>
  <c r="O18" i="8"/>
  <c r="O28" i="8" s="1"/>
  <c r="E28" i="8"/>
  <c r="E65" i="8" s="1"/>
  <c r="E30" i="8"/>
  <c r="L29" i="8"/>
  <c r="E29" i="8"/>
  <c r="L30" i="8"/>
  <c r="H10" i="8"/>
  <c r="M63" i="8"/>
  <c r="F62" i="8"/>
  <c r="M64" i="8"/>
  <c r="F63" i="8"/>
  <c r="H48" i="8"/>
  <c r="H62" i="8" s="1"/>
  <c r="F65" i="8"/>
  <c r="G28" i="8"/>
  <c r="G30" i="8"/>
  <c r="G29" i="8"/>
  <c r="N29" i="8"/>
  <c r="I62" i="4"/>
  <c r="G62" i="8"/>
  <c r="G65" i="8" s="1"/>
  <c r="N63" i="8"/>
  <c r="N64" i="8"/>
  <c r="G63" i="8"/>
  <c r="F62" i="4"/>
  <c r="I88" i="4"/>
  <c r="G88" i="4"/>
  <c r="F111" i="4"/>
  <c r="H133" i="4"/>
  <c r="I111" i="4"/>
  <c r="G132" i="4"/>
  <c r="G133" i="4" s="1"/>
  <c r="G140" i="4" s="1"/>
  <c r="H89" i="4"/>
  <c r="G89" i="4"/>
  <c r="F64" i="8"/>
  <c r="F121" i="4"/>
  <c r="F112" i="4"/>
  <c r="I112" i="4"/>
  <c r="I132" i="4" s="1"/>
  <c r="O63" i="8" l="1"/>
  <c r="L68" i="8"/>
  <c r="H63" i="8"/>
  <c r="O62" i="8"/>
  <c r="O64" i="8" s="1"/>
  <c r="F89" i="4"/>
  <c r="F137" i="4"/>
  <c r="G138" i="4"/>
  <c r="I137" i="4"/>
  <c r="H18" i="8"/>
  <c r="H28" i="8" s="1"/>
  <c r="H65" i="8" s="1"/>
  <c r="I138" i="4"/>
  <c r="O65" i="8"/>
  <c r="E64" i="8"/>
  <c r="M68" i="8"/>
  <c r="F132" i="4"/>
  <c r="I133" i="4"/>
  <c r="H64" i="8" l="1"/>
  <c r="H30" i="8"/>
  <c r="O30" i="8"/>
  <c r="H29" i="8"/>
  <c r="O29" i="8"/>
  <c r="F133" i="4"/>
  <c r="F138" i="4"/>
  <c r="H21" i="19" l="1"/>
  <c r="H20" i="19" l="1"/>
  <c r="H22" i="19" s="1"/>
  <c r="J20" i="19" l="1"/>
  <c r="J21" i="19"/>
  <c r="J22" i="19" l="1"/>
  <c r="D27" i="4" l="1"/>
  <c r="D52" i="4" l="1"/>
  <c r="D53" i="4"/>
  <c r="D54" i="4"/>
  <c r="D55" i="4"/>
  <c r="D58" i="4"/>
  <c r="D59" i="4"/>
  <c r="D60" i="4"/>
  <c r="D61" i="4"/>
  <c r="D28" i="4"/>
  <c r="D29" i="4"/>
  <c r="D30" i="4"/>
  <c r="D31" i="4"/>
  <c r="D32" i="4"/>
  <c r="D26" i="4"/>
  <c r="D25" i="4" l="1"/>
  <c r="E15" i="19" l="1"/>
  <c r="D15" i="19"/>
  <c r="F4" i="19"/>
  <c r="D86" i="4"/>
  <c r="D84" i="4"/>
  <c r="D83" i="4"/>
  <c r="D82" i="4"/>
  <c r="D80" i="4"/>
  <c r="D77" i="4"/>
  <c r="D76" i="4"/>
  <c r="D74" i="4"/>
  <c r="D73" i="4"/>
  <c r="D71" i="4"/>
  <c r="D70" i="4"/>
  <c r="D69" i="4"/>
  <c r="D68" i="4"/>
  <c r="C22" i="8" s="1"/>
  <c r="C19" i="8" s="1"/>
  <c r="D66" i="4"/>
  <c r="D65" i="4"/>
  <c r="D64" i="4"/>
  <c r="D57" i="4"/>
  <c r="D51" i="4"/>
  <c r="D49" i="4"/>
  <c r="D48" i="4"/>
  <c r="D47" i="4"/>
  <c r="D46" i="4"/>
  <c r="D45" i="4"/>
  <c r="D24" i="4"/>
  <c r="D23" i="4"/>
  <c r="D22" i="4"/>
  <c r="D21" i="4"/>
  <c r="D20" i="4"/>
  <c r="D18" i="4"/>
  <c r="D17" i="4"/>
  <c r="D16" i="4"/>
  <c r="D15" i="4"/>
  <c r="D14" i="4"/>
  <c r="D12" i="4"/>
  <c r="D11" i="4"/>
  <c r="D10" i="4"/>
  <c r="D9" i="4"/>
  <c r="D8" i="4"/>
  <c r="D7" i="4"/>
  <c r="D35" i="4"/>
  <c r="D40" i="4"/>
  <c r="D43" i="4"/>
  <c r="D42" i="4"/>
  <c r="D41" i="4"/>
  <c r="D34" i="4"/>
  <c r="D39" i="4"/>
  <c r="D38" i="4"/>
  <c r="D37" i="4"/>
  <c r="D36" i="4"/>
  <c r="C49" i="8"/>
  <c r="C24" i="8"/>
  <c r="F21" i="19" l="1"/>
  <c r="J38" i="8"/>
  <c r="J39" i="8"/>
  <c r="C56" i="8"/>
  <c r="C55" i="8" s="1"/>
  <c r="C61" i="8" s="1"/>
  <c r="D44" i="4"/>
  <c r="C39" i="8" s="1"/>
  <c r="C27" i="8"/>
  <c r="J40" i="8"/>
  <c r="D19" i="4"/>
  <c r="C37" i="8" s="1"/>
  <c r="D6" i="4"/>
  <c r="C6" i="8" s="1"/>
  <c r="D72" i="4"/>
  <c r="C8" i="8"/>
  <c r="J41" i="8"/>
  <c r="F15" i="19"/>
  <c r="J26" i="8"/>
  <c r="J27" i="8" s="1"/>
  <c r="D75" i="4"/>
  <c r="D63" i="4"/>
  <c r="D56" i="4"/>
  <c r="C40" i="8" s="1"/>
  <c r="D67" i="4"/>
  <c r="J9" i="8"/>
  <c r="J6" i="8"/>
  <c r="J52" i="8"/>
  <c r="J61" i="8" s="1"/>
  <c r="D33" i="4"/>
  <c r="C9" i="8" s="1"/>
  <c r="D13" i="4"/>
  <c r="C7" i="8" s="1"/>
  <c r="J8" i="8"/>
  <c r="D81" i="4"/>
  <c r="D50" i="4"/>
  <c r="C10" i="8" s="1"/>
  <c r="J7" i="8"/>
  <c r="J37" i="8"/>
  <c r="J10" i="8"/>
  <c r="D95" i="4"/>
  <c r="D111" i="4" s="1"/>
  <c r="K15" i="19" l="1"/>
  <c r="K21" i="19"/>
  <c r="C48" i="8"/>
  <c r="C62" i="8" s="1"/>
  <c r="C18" i="8"/>
  <c r="C28" i="8" s="1"/>
  <c r="D62" i="4"/>
  <c r="D88" i="4"/>
  <c r="J48" i="8"/>
  <c r="J62" i="8" s="1"/>
  <c r="J18" i="8"/>
  <c r="J28" i="8" s="1"/>
  <c r="D132" i="4"/>
  <c r="J63" i="8" l="1"/>
  <c r="C64" i="8"/>
  <c r="D89" i="4"/>
  <c r="J29" i="8"/>
  <c r="D137" i="4"/>
  <c r="J64" i="8"/>
  <c r="C63" i="8"/>
  <c r="J65" i="8"/>
  <c r="J30" i="8"/>
  <c r="C29" i="8"/>
  <c r="D138" i="4"/>
  <c r="C30" i="8"/>
  <c r="D133" i="4"/>
  <c r="C65" i="8"/>
  <c r="D140" i="4" l="1"/>
  <c r="K20" i="19" l="1"/>
  <c r="K22" i="19" s="1"/>
  <c r="F20" i="19"/>
  <c r="F22" i="19" s="1"/>
</calcChain>
</file>

<file path=xl/sharedStrings.xml><?xml version="1.0" encoding="utf-8"?>
<sst xmlns="http://schemas.openxmlformats.org/spreadsheetml/2006/main" count="1992" uniqueCount="922">
  <si>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</si>
  <si>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</si>
  <si>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</si>
  <si>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</si>
  <si>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</si>
  <si>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</si>
  <si>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</si>
  <si>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</si>
  <si>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</si>
  <si>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</si>
  <si>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</si>
  <si>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</si>
  <si>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</si>
  <si>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</si>
  <si>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</si>
  <si>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</si>
  <si>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</si>
  <si>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</si>
  <si>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</si>
  <si>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</si>
  <si>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</si>
  <si>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</si>
  <si>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</si>
  <si>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</si>
  <si>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</si>
  <si>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</si>
  <si>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</si>
  <si>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</si>
  <si>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</si>
  <si>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</si>
  <si>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</si>
  <si>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</si>
  <si>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</si>
  <si>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</si>
  <si>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</si>
  <si>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</si>
  <si>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</si>
  <si>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</si>
  <si>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</si>
  <si>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</si>
  <si>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</si>
  <si>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</si>
  <si>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</si>
  <si>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</si>
  <si>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</si>
  <si>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</si>
  <si>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</si>
  <si>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</si>
  <si>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</si>
  <si>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</si>
  <si>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</si>
  <si>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</si>
  <si>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</si>
  <si>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</si>
  <si>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</si>
  <si>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</si>
  <si>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</si>
  <si>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</si>
  <si>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</si>
  <si>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</si>
  <si>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</si>
  <si>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</si>
  <si>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</si>
  <si>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</si>
  <si>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</si>
  <si>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</si>
  <si>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</si>
  <si>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</si>
  <si>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</si>
  <si>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</si>
  <si>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</si>
  <si>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</si>
  <si>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</si>
  <si>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</si>
  <si>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</si>
  <si>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</si>
  <si>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</si>
  <si>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</si>
  <si>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</si>
  <si>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</si>
  <si>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</si>
  <si>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</si>
  <si>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8.1.</t>
  </si>
  <si>
    <t>8.2.</t>
  </si>
  <si>
    <t>8.3.</t>
  </si>
  <si>
    <t>8.4.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</si>
  <si>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</si>
  <si>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</si>
  <si>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</si>
  <si>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</si>
  <si>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</si>
  <si>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</si>
  <si>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</si>
  <si>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</si>
  <si>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</si>
  <si>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</si>
  <si>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</si>
  <si>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</si>
  <si>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</si>
  <si>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11.2.</t>
  </si>
  <si>
    <t>11.3.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</si>
  <si>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</si>
  <si>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</si>
  <si>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</si>
  <si>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</si>
  <si>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</si>
  <si>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</si>
  <si>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</si>
  <si>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</si>
  <si>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Államháztartáson belüli megelőlegezések</t>
  </si>
  <si>
    <t>Államháztartáson belüli megelőlegezések törlesztése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</si>
  <si>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</si>
  <si>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</si>
  <si>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</si>
  <si>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</si>
  <si>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</si>
  <si>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</si>
  <si>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</si>
  <si>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</si>
  <si>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</si>
  <si>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</si>
  <si>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</si>
  <si>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</si>
  <si>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</si>
  <si>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</si>
  <si>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</si>
  <si>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</si>
  <si>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</si>
  <si>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</si>
  <si>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</si>
  <si>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</si>
  <si>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</si>
  <si>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</si>
  <si>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</si>
  <si>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</si>
  <si>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</si>
  <si>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</si>
  <si>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</si>
  <si>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</si>
  <si>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</si>
  <si>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</si>
  <si>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</si>
  <si>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</si>
  <si>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</si>
  <si>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</si>
  <si>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</si>
  <si>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</si>
  <si>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</si>
  <si>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</si>
  <si>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</si>
  <si>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</si>
  <si>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</si>
  <si>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</si>
  <si>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</si>
  <si>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</si>
  <si>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</si>
  <si>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</si>
  <si>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</si>
  <si>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</si>
  <si>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</si>
  <si>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</si>
  <si>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</si>
  <si>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</si>
  <si>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</si>
  <si>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</si>
  <si>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Központi, irányítószervi támogatás folyósítása</t>
  </si>
  <si>
    <t>7.5.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</si>
  <si>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</si>
  <si>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</si>
  <si>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</si>
  <si>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</si>
  <si>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</si>
  <si>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</si>
  <si>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</si>
  <si>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</si>
  <si>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</si>
  <si>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</si>
  <si>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</si>
  <si>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</si>
  <si>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</si>
  <si>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</si>
  <si>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</si>
  <si>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</si>
  <si>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</si>
  <si>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</si>
  <si>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</si>
  <si>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</si>
  <si>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</si>
  <si>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</si>
  <si>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</si>
  <si>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</si>
  <si>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>Rövid lejáratú hitelek törlesztése</t>
  </si>
  <si>
    <t>17.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</si>
  <si>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</si>
  <si>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</si>
  <si>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</si>
  <si>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</si>
  <si>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</si>
  <si>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</si>
  <si>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</si>
  <si>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</si>
  <si>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</si>
  <si>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</si>
  <si>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</si>
  <si>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</si>
  <si>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</si>
  <si>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</si>
  <si>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</si>
  <si>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</si>
  <si>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</si>
  <si>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</si>
  <si>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</si>
  <si>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</si>
  <si>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</si>
  <si>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</si>
  <si>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</si>
  <si>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</si>
  <si>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</si>
  <si>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</si>
  <si>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</si>
  <si>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</si>
  <si>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</si>
  <si>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</si>
  <si>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</si>
  <si>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</si>
  <si>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</si>
  <si>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</si>
  <si>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</si>
  <si>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</si>
  <si>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</si>
  <si>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</si>
  <si>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</si>
  <si>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</si>
  <si>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</si>
  <si>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</si>
  <si>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</si>
  <si>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</si>
  <si>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</si>
  <si>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</si>
  <si>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</si>
  <si>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</si>
  <si>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</si>
  <si>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</si>
  <si>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</si>
  <si>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</si>
  <si>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</si>
  <si>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</si>
  <si>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</si>
  <si>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</si>
  <si>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</si>
  <si>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</si>
  <si>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Kötelező</t>
  </si>
  <si>
    <t>Összesen</t>
  </si>
  <si>
    <t>3</t>
  </si>
  <si>
    <t>II.  Egyéb felújítások</t>
  </si>
  <si>
    <t>Egyéb felújítás összesen:</t>
  </si>
  <si>
    <t>Összesen:</t>
  </si>
  <si>
    <t>Sor-szám</t>
  </si>
  <si>
    <t>Működési bevételek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</si>
  <si>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</si>
  <si>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</si>
  <si>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</si>
  <si>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</si>
  <si>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</si>
  <si>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</si>
  <si>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</si>
  <si>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</si>
  <si>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</si>
  <si>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</si>
  <si>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</si>
  <si>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</si>
  <si>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</si>
  <si>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</si>
  <si>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</si>
  <si>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</si>
  <si>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</si>
  <si>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</si>
  <si>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</si>
  <si>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</si>
  <si>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K915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</si>
  <si>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</si>
  <si>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</si>
  <si>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</si>
  <si>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</si>
  <si>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</si>
  <si>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</si>
  <si>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</si>
  <si>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</si>
  <si>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</si>
  <si>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</si>
  <si>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</si>
  <si>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</si>
  <si>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</si>
  <si>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</si>
  <si>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</si>
  <si>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</si>
  <si>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</si>
  <si>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</si>
  <si>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</si>
  <si>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</si>
  <si>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</si>
  <si>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</si>
  <si>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</si>
  <si>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</si>
  <si>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</si>
  <si>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</si>
  <si>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</si>
  <si>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</si>
  <si>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</si>
  <si>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</si>
  <si>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</si>
  <si>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</si>
  <si>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</si>
  <si>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</si>
  <si>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</si>
  <si>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</si>
  <si>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</si>
  <si>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</si>
  <si>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</si>
  <si>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</si>
  <si>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</si>
  <si>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</si>
  <si>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</si>
  <si>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</si>
  <si>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</si>
  <si>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</si>
  <si>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</si>
  <si>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</si>
  <si>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</si>
  <si>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</si>
  <si>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</si>
  <si>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</si>
  <si>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</si>
  <si>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</si>
  <si>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</si>
  <si>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</si>
  <si>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</si>
  <si>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</si>
  <si>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</si>
  <si>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</si>
  <si>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</si>
  <si>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</si>
  <si>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</si>
  <si>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</si>
  <si>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</si>
  <si>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</si>
  <si>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</si>
  <si>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</si>
  <si>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</si>
  <si>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</si>
  <si>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</si>
  <si>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</si>
  <si>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</si>
  <si>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</si>
  <si>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</si>
  <si>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</si>
  <si>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4.1</t>
  </si>
  <si>
    <t>4.2</t>
  </si>
  <si>
    <t>4.3</t>
  </si>
  <si>
    <t>4.4</t>
  </si>
  <si>
    <t>4.5</t>
  </si>
  <si>
    <t>4.6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</si>
  <si>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</si>
  <si>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</si>
  <si>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</si>
  <si>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</si>
  <si>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</si>
  <si>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>Közhatalmi bevételek (4.1.+…4.7.)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</si>
  <si>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</si>
  <si>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</si>
  <si>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</si>
  <si>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</si>
  <si>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</si>
  <si>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</si>
  <si>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2016. évi előirányzat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</si>
  <si>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</si>
  <si>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</si>
  <si>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</si>
  <si>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</si>
  <si>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</si>
  <si>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</si>
  <si>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</si>
  <si>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</si>
  <si>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</si>
  <si>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</si>
  <si>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</si>
  <si>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</si>
  <si>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</si>
  <si>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</si>
  <si>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</si>
  <si>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</si>
  <si>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</si>
  <si>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</si>
  <si>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</si>
  <si>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</si>
  <si>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</si>
  <si>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</si>
  <si>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 xml:space="preserve">Forgatási célú belföldi értékpapírok beváltása, értékesítése 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</si>
  <si>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</si>
  <si>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</si>
  <si>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</si>
  <si>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B17</t>
  </si>
  <si>
    <t>B8191</t>
  </si>
  <si>
    <t>B8192</t>
  </si>
  <si>
    <t>13.1</t>
  </si>
  <si>
    <t>13.2</t>
  </si>
  <si>
    <t>13.3</t>
  </si>
  <si>
    <t>13.4</t>
  </si>
  <si>
    <t>13.5</t>
  </si>
  <si>
    <t xml:space="preserve">Lekötött bankbetétek megszüntetése </t>
  </si>
  <si>
    <t>Hosszú lejáratú tulajdonosi kölcsönök bevételei</t>
  </si>
  <si>
    <t>Rövid lejáratú tulajdonosi kölcsönök bevételei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</si>
  <si>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</si>
  <si>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</si>
  <si>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</si>
  <si>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</si>
  <si>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</si>
  <si>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B825</t>
  </si>
  <si>
    <t xml:space="preserve">    14.1</t>
  </si>
  <si>
    <t xml:space="preserve">    14.2</t>
  </si>
  <si>
    <t xml:space="preserve">    14.3</t>
  </si>
  <si>
    <t xml:space="preserve">    14.4</t>
  </si>
  <si>
    <t xml:space="preserve">    14.5</t>
  </si>
  <si>
    <t>Külföldi finanszírozás bevételei (14.1.+…14.5.)</t>
  </si>
  <si>
    <t>Belföldi finanszírozás bevételei (13.1. + … + 13.5.)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</si>
  <si>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</si>
  <si>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</si>
  <si>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</si>
  <si>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</si>
  <si>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K:</t>
  </si>
  <si>
    <t>Ö:</t>
  </si>
  <si>
    <t>Jövedelemadók</t>
  </si>
  <si>
    <t>B31</t>
  </si>
  <si>
    <t>4.7</t>
  </si>
  <si>
    <t>Javasolt módosítás</t>
  </si>
  <si>
    <t>Módosított előirányzat</t>
  </si>
  <si>
    <t xml:space="preserve">   Értékpapír értékesítése, Betét visszavonása</t>
  </si>
  <si>
    <t>Testületi anyag által javasolt módosítás</t>
  </si>
  <si>
    <t>Forintban !</t>
  </si>
  <si>
    <t>12/2016 (IX.30.) sz. rendelettel módosított előirányzat</t>
  </si>
  <si>
    <t>engedélyezett álláshelyei</t>
  </si>
  <si>
    <t xml:space="preserve">Megnevezés </t>
  </si>
  <si>
    <t>Engedélyezett létszám</t>
  </si>
  <si>
    <t>Önként vállalt</t>
  </si>
  <si>
    <t>Államigazg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</si>
  <si>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</si>
  <si>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</si>
  <si>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</si>
  <si>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</si>
  <si>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</si>
  <si>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</si>
  <si>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</si>
  <si>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</si>
  <si>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</si>
  <si>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</si>
  <si>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</si>
  <si>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</si>
  <si>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</si>
  <si>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</si>
  <si>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</si>
  <si>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</si>
  <si>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</si>
  <si>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</si>
  <si>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</si>
  <si>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</si>
  <si>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</si>
  <si>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/>
  </si>
  <si>
    <t>Sorszám</t>
  </si>
  <si>
    <t>Jogcím száma</t>
  </si>
  <si>
    <t xml:space="preserve">Jogcím megnevezése       </t>
  </si>
  <si>
    <t>Mennyiségi egység</t>
  </si>
  <si>
    <t>Mutató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</si>
  <si>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</si>
  <si>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</si>
  <si>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</si>
  <si>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</si>
  <si>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</si>
  <si>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</si>
  <si>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</si>
  <si>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</si>
  <si>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</si>
  <si>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</si>
  <si>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 xml:space="preserve"> Támogatás összesen </t>
  </si>
  <si>
    <t>4</t>
  </si>
  <si>
    <t>I.1.b - V.</t>
  </si>
  <si>
    <t xml:space="preserve"> Támogatás összesen - beszámítás után </t>
  </si>
  <si>
    <t>5</t>
  </si>
  <si>
    <t>I.1.ba</t>
  </si>
  <si>
    <t xml:space="preserve"> A zöldterület-gazdálkodással kapcsolatos feladatok ellátásának támogatása </t>
  </si>
  <si>
    <t>hektár</t>
  </si>
  <si>
    <t>6</t>
  </si>
  <si>
    <t>I.1.ba - V.</t>
  </si>
  <si>
    <t xml:space="preserve"> A zöldterület-gazdálkodással kapcsolatos feladatok ellátásának támogatása - beszámítás után </t>
  </si>
  <si>
    <t>7</t>
  </si>
  <si>
    <t>I.1.bb</t>
  </si>
  <si>
    <t xml:space="preserve"> Közvilágítás fenntartásának támogatása </t>
  </si>
  <si>
    <t>km</t>
  </si>
  <si>
    <t>8</t>
  </si>
  <si>
    <t>I.1.bb - V.</t>
  </si>
  <si>
    <t xml:space="preserve"> Közvilágítás fenntartásának támogatása - beszámítás után </t>
  </si>
  <si>
    <t>9</t>
  </si>
  <si>
    <t>I.1.bc</t>
  </si>
  <si>
    <t xml:space="preserve"> Köztemető fenntartással kapcsolatos feladatok támogatása </t>
  </si>
  <si>
    <t>m2</t>
  </si>
  <si>
    <t>10</t>
  </si>
  <si>
    <t>I.1.bc - V.</t>
  </si>
  <si>
    <t xml:space="preserve"> Köztemető fenntartással kapcsolatos feladatok támogatása - beszámítás után </t>
  </si>
  <si>
    <t>11</t>
  </si>
  <si>
    <t>I.1.bd</t>
  </si>
  <si>
    <t xml:space="preserve"> Közutak fenntartásának támogatása </t>
  </si>
  <si>
    <t>12</t>
  </si>
  <si>
    <t>I.1.bd - V.</t>
  </si>
  <si>
    <t xml:space="preserve"> Közutak fenntartásának támogatása - beszámítás után 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</si>
  <si>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</si>
  <si>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</si>
  <si>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</si>
  <si>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</si>
  <si>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</si>
  <si>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</si>
  <si>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</si>
  <si>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</si>
  <si>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</si>
  <si>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</si>
  <si>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</si>
  <si>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</si>
  <si>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</si>
  <si>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</si>
  <si>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</si>
  <si>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</si>
  <si>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</si>
  <si>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</si>
  <si>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</si>
  <si>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</si>
  <si>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</si>
  <si>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</si>
  <si>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I.1. - V.</t>
  </si>
  <si>
    <t>A települési önkormányzatok működésének támogatása beszámítás és kiegészítés után</t>
  </si>
  <si>
    <t>20</t>
  </si>
  <si>
    <t>V. Info</t>
  </si>
  <si>
    <t>Beszámítás</t>
  </si>
  <si>
    <t>21</t>
  </si>
  <si>
    <t>V. I.1. kiegészítés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</si>
  <si>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</si>
  <si>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</si>
  <si>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</si>
  <si>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</si>
  <si>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</si>
  <si>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</si>
  <si>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</si>
  <si>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Budapest Főváros Önkormányzatának kiegészítő támogatása</t>
  </si>
  <si>
    <t>24</t>
  </si>
  <si>
    <t>I.4.</t>
  </si>
  <si>
    <t>Határátkelőhelyek fenntartásának támogatása</t>
  </si>
  <si>
    <t>ki- és belépési adatok</t>
  </si>
  <si>
    <t>25</t>
  </si>
  <si>
    <t>I.6.</t>
  </si>
  <si>
    <t>A 2015. évről áthúzódó bérkompenzáció támogatása</t>
  </si>
  <si>
    <t>26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</si>
  <si>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</si>
  <si>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</si>
  <si>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</si>
  <si>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27</t>
  </si>
  <si>
    <t>II.1. (1) 1</t>
  </si>
  <si>
    <t xml:space="preserve"> Óvodapedagógusok elismert létszáma </t>
  </si>
  <si>
    <t>28</t>
  </si>
  <si>
    <t>II.1. (2) 1</t>
  </si>
  <si>
    <t xml:space="preserve"> pedagógus szakképzettséggel nem rendelkező, óvodapedagógusok nevelő munkáját közvetlenül segítők száma a Köznev. tv. 2. melléklete szerint </t>
  </si>
  <si>
    <t>29</t>
  </si>
  <si>
    <t>II.1. (3) 1</t>
  </si>
  <si>
    <t xml:space="preserve"> pedagógus szakképzettséggel rendelkező, óvodapedagógusok nevelő munkáját közvetlenül segítők száma a Köznev. tv. 2. melléklete szerint </t>
  </si>
  <si>
    <t>30</t>
  </si>
  <si>
    <t>II.1. (1) 2</t>
  </si>
  <si>
    <t>31</t>
  </si>
  <si>
    <t>II.1. (2) 2</t>
  </si>
  <si>
    <t>32</t>
  </si>
  <si>
    <t>II.1. (3) 2</t>
  </si>
  <si>
    <t>33</t>
  </si>
  <si>
    <t>II.1. (4) 2</t>
  </si>
  <si>
    <t xml:space="preserve"> óvodapedagógusok elismert létszáma (pótlólagos összeg) </t>
  </si>
  <si>
    <t>34</t>
  </si>
  <si>
    <t>II.1. (5) 2</t>
  </si>
  <si>
    <t xml:space="preserve"> pedagógus szakképzettséggel rendelkező, óvodapedagógusok nevelő munkáját közvetlenül segítők pótlólagos támogatása </t>
  </si>
  <si>
    <t>II.2. Óvodaműködtetési támogatás</t>
  </si>
  <si>
    <t>35</t>
  </si>
  <si>
    <t>II.2. (1) 1</t>
  </si>
  <si>
    <t xml:space="preserve">gyermekek nevelése a napi 8 órát nem éri el </t>
  </si>
  <si>
    <t>36</t>
  </si>
  <si>
    <t>II.2. (8) 1</t>
  </si>
  <si>
    <t xml:space="preserve">gyermekek nevelése a napi 8 órát eléri vagy meghaladja </t>
  </si>
  <si>
    <t>37</t>
  </si>
  <si>
    <t>II.2. (1) 2</t>
  </si>
  <si>
    <t>38</t>
  </si>
  <si>
    <t>II.2. (8) 2</t>
  </si>
  <si>
    <t xml:space="preserve">II.3. Társulás által fenntartott óvodákba bejáró gyermekek utaztatásának támogatása </t>
  </si>
  <si>
    <t>39</t>
  </si>
  <si>
    <t>II.3. 1</t>
  </si>
  <si>
    <t xml:space="preserve">8 hónap  </t>
  </si>
  <si>
    <t>40</t>
  </si>
  <si>
    <t>II.3. 2</t>
  </si>
  <si>
    <t xml:space="preserve">4 hónap </t>
  </si>
  <si>
    <t>41</t>
  </si>
  <si>
    <t>II.4.</t>
  </si>
  <si>
    <t xml:space="preserve">   A köznevelési intézmények működtetéséhez kapcsolódó támogatás</t>
  </si>
  <si>
    <t>II.5. Kiegészítő támogatás az óvodapedagógusok minősítéséből adódó többletkiadásokhoz</t>
  </si>
  <si>
    <t>42</t>
  </si>
  <si>
    <t>II.5.a (1)</t>
  </si>
  <si>
    <t xml:space="preserve"> alapfokozatú végzettségű pedagógus II. kategóriába sorolt óvodapedagógusok kiegészítő támogatása - akik a minősítést 2014. december 31-éig szerezték meg </t>
  </si>
  <si>
    <t>43</t>
  </si>
  <si>
    <t>II.5.b (1)</t>
  </si>
  <si>
    <t xml:space="preserve"> alapfokozatú végzettségű pedagógus II. kategóriába sorolt óvodapedagógusok kiegészítő támogatása - akik a minősítést 2015. évben szerezték meg </t>
  </si>
  <si>
    <t>44</t>
  </si>
  <si>
    <t>II.5.a (2)</t>
  </si>
  <si>
    <t xml:space="preserve"> alapfokozatú végzettségű mesterpedagógus kategóriába sorolt óvodapedagógusok kiegészítő támogatása - akik a minősítést 2014. december 31-éig szerezték meg </t>
  </si>
  <si>
    <t>45</t>
  </si>
  <si>
    <t>II.5.b (2)</t>
  </si>
  <si>
    <t xml:space="preserve"> alapfokozatú végzettségű mesterpedagógus kategóriába sorolt óvodapedagógusok kiegészítő támogatása - akik a minősítést 2015. évben szerezték meg </t>
  </si>
  <si>
    <t>46</t>
  </si>
  <si>
    <t>II.5.a (3)</t>
  </si>
  <si>
    <t xml:space="preserve"> mesterfokozatú végzettségű pedagógus II. kategóriába sorolt óvodapedagógusok kiegészítő támogatása - akik a minősítést 2014. december 31-éig szerezték meg </t>
  </si>
  <si>
    <t>47</t>
  </si>
  <si>
    <t>II.5.b (3)</t>
  </si>
  <si>
    <t xml:space="preserve"> mesterfokozatú végzettségű pedagógus II. kategóriába sorolt óvodapedagógusok kiegészítő támogatása - akik a minősítést 2015. évben szerezték meg </t>
  </si>
  <si>
    <t>48</t>
  </si>
  <si>
    <t>II.5.a (4)</t>
  </si>
  <si>
    <t xml:space="preserve"> mesterfokozatú végzettségű mesterpedagógus kategóriába sorolt óvodapedagógusok kiegészítő támogatása - akik a minősítést 2014. december 31-éig szerezték meg </t>
  </si>
  <si>
    <t>49</t>
  </si>
  <si>
    <t>II.5.b (4)</t>
  </si>
  <si>
    <t xml:space="preserve"> mesterfokozatú végzettségű mesterpedagógus kategóriába sorolt óvodapedagógusok kiegészítő támogatása - akik a minősítést 2015. évben szerezték meg </t>
  </si>
  <si>
    <t>50</t>
  </si>
  <si>
    <t xml:space="preserve">II. </t>
  </si>
  <si>
    <t>A települési önkormányzatok egyes köznevelési feladatainak támogatása</t>
  </si>
  <si>
    <t>51</t>
  </si>
  <si>
    <t>III.2.</t>
  </si>
  <si>
    <t>A települési önkormányzatok szociális feladatainak egyéb támogatása</t>
  </si>
  <si>
    <t>III.3. Egyes szociális és gyermekjóléti feladatok támogatása</t>
  </si>
  <si>
    <t>52</t>
  </si>
  <si>
    <t>III.3.a</t>
  </si>
  <si>
    <t xml:space="preserve"> Család- és gyermekjóléti szolgálat </t>
  </si>
  <si>
    <t>számított létszám</t>
  </si>
  <si>
    <t>53</t>
  </si>
  <si>
    <t>III.3.b</t>
  </si>
  <si>
    <t xml:space="preserve"> Család- és gyermekjóléti központ </t>
  </si>
  <si>
    <t>54</t>
  </si>
  <si>
    <t>III.3.c (1)</t>
  </si>
  <si>
    <t xml:space="preserve"> szociális étkeztetés </t>
  </si>
  <si>
    <t>55</t>
  </si>
  <si>
    <t>III.3.c (2)</t>
  </si>
  <si>
    <t xml:space="preserve"> szociális étkeztetés - társulás által történő feladatellátás </t>
  </si>
  <si>
    <t>56</t>
  </si>
  <si>
    <t>III.3.d (1)</t>
  </si>
  <si>
    <t xml:space="preserve"> házi segítségnyújtás </t>
  </si>
  <si>
    <t>57</t>
  </si>
  <si>
    <t>III.3.d (2)</t>
  </si>
  <si>
    <t xml:space="preserve"> házi segítségnyújtás - társulás által történő feladatellátás </t>
  </si>
  <si>
    <t>58</t>
  </si>
  <si>
    <t>III.3.e</t>
  </si>
  <si>
    <t xml:space="preserve"> falugondnoki vagy tanyagondnoki szolgáltatás összesen </t>
  </si>
  <si>
    <t>működési hó</t>
  </si>
  <si>
    <t>III.3.f Időskorúak nappali intézményi ellátása</t>
  </si>
  <si>
    <t>59</t>
  </si>
  <si>
    <t>III.3.f (1)</t>
  </si>
  <si>
    <t xml:space="preserve"> időskorúak nappali intézményi ellátása</t>
  </si>
  <si>
    <t>60</t>
  </si>
  <si>
    <t>III.3.f (2)</t>
  </si>
  <si>
    <t xml:space="preserve"> időskorúak nappali intézményi ellátása - társulás által történő feladatellátás</t>
  </si>
  <si>
    <t>61</t>
  </si>
  <si>
    <t>III.3.f (3)</t>
  </si>
  <si>
    <t xml:space="preserve"> foglalkoztatási támogatásban részesülő időskorúak nappali intézményben ellátottak száma</t>
  </si>
  <si>
    <t>62</t>
  </si>
  <si>
    <t>III.3.f (4)</t>
  </si>
  <si>
    <t xml:space="preserve"> foglalkoztatási támogatásban részesülő időskorúak nappali intézményben ellátottak száma - társulás által történő feladatellátás</t>
  </si>
  <si>
    <t>III.3.g Fogyatékos és demens személyek nappali intézményi ellátása</t>
  </si>
  <si>
    <t>63</t>
  </si>
  <si>
    <t>III.3.g (1)</t>
  </si>
  <si>
    <t xml:space="preserve"> fogyatékos személyek nappali intézményi ellátása</t>
  </si>
  <si>
    <t>64</t>
  </si>
  <si>
    <t>III.3.g (2)</t>
  </si>
  <si>
    <t xml:space="preserve"> fogyatékos személyek nappali intézményi ellátása - társulás által történő feladatellátás</t>
  </si>
  <si>
    <t>65</t>
  </si>
  <si>
    <t>III.3.g (3)</t>
  </si>
  <si>
    <t xml:space="preserve"> foglalkoztatási támogatásban részesülő fogyatékos nappali intézményben ellátottak száma</t>
  </si>
  <si>
    <t>66</t>
  </si>
  <si>
    <t>III.3.g (4)</t>
  </si>
  <si>
    <t xml:space="preserve"> foglalkoztatási támogatásban részesülő fogyatékos nappali intézményben ellátottak száma - társulás által történő feladatellátás</t>
  </si>
  <si>
    <t>67</t>
  </si>
  <si>
    <t>III.3.g (5)</t>
  </si>
  <si>
    <t xml:space="preserve"> demens személyek nappali intézményi ellátása</t>
  </si>
  <si>
    <t>68</t>
  </si>
  <si>
    <t>III.3.g (6)</t>
  </si>
  <si>
    <t xml:space="preserve"> demens személyek nappali intézményi ellátása - társulás által történő feladatellátás</t>
  </si>
  <si>
    <t>69</t>
  </si>
  <si>
    <t>III.3.g (7)</t>
  </si>
  <si>
    <t xml:space="preserve"> foglalkoztatási támogatásban részesülő, nappali intézményben ellátott demens személyek száma</t>
  </si>
  <si>
    <t>70</t>
  </si>
  <si>
    <t>III.3.g (8)</t>
  </si>
  <si>
    <t xml:space="preserve"> 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</si>
  <si>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</si>
  <si>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71</t>
  </si>
  <si>
    <t>III.3.h (1)</t>
  </si>
  <si>
    <t xml:space="preserve"> pszichiátriai betegek nappali intézményi ellátása</t>
  </si>
  <si>
    <t>72</t>
  </si>
  <si>
    <t>III.3.h (2)</t>
  </si>
  <si>
    <t xml:space="preserve"> pszichiátriai betegek nappali intézményi ellátása - társulás által történő feladatellátás</t>
  </si>
  <si>
    <t>73</t>
  </si>
  <si>
    <t>III.3.h (3)</t>
  </si>
  <si>
    <t xml:space="preserve"> foglalkoztatási támogatásban részesülő, nappali intézményben ellátott pszichiátriai betegek száma</t>
  </si>
  <si>
    <t>74</t>
  </si>
  <si>
    <t>III.3.h (4)</t>
  </si>
  <si>
    <t xml:space="preserve"> foglalkoztatási támogatásban részesülő, nappali intézményben ellátott pszichiátriai betegek száma - társulás által történő feladatellátás</t>
  </si>
  <si>
    <t>75</t>
  </si>
  <si>
    <t>III.3.h (5)</t>
  </si>
  <si>
    <t xml:space="preserve"> szenvedélybetegek nappali intézményi ellátása</t>
  </si>
  <si>
    <t>76</t>
  </si>
  <si>
    <t>III.3.h (6)</t>
  </si>
  <si>
    <t xml:space="preserve"> szenvedélybetegek nappali intézményi ellátása - társulás által történő feladatellátás</t>
  </si>
  <si>
    <t>77</t>
  </si>
  <si>
    <t>III.3.h (7)</t>
  </si>
  <si>
    <t xml:space="preserve"> foglalkoztatási támogatásban részesülő, nappali intézményben ellátott szenvedélybetegek száma</t>
  </si>
  <si>
    <t>78</t>
  </si>
  <si>
    <t>III.3.h (8)</t>
  </si>
  <si>
    <t xml:space="preserve"> foglalkoztatási támogatásban részesülő, nappali intézményben ellátott szenvedélybetegek száma - társulás által történő feladatellátás</t>
  </si>
  <si>
    <t>III.3.i Hajléktalanok nappali intézményi ellátása</t>
  </si>
  <si>
    <t>79</t>
  </si>
  <si>
    <t>III.3.i (1)</t>
  </si>
  <si>
    <t xml:space="preserve"> hajléktalanok nappali intézményi ellátása</t>
  </si>
  <si>
    <t>80</t>
  </si>
  <si>
    <t>III.3.i (2)</t>
  </si>
  <si>
    <t xml:space="preserve"> hajléktalanok nappali intézményi ellátása - társulás által történő feladatellátás</t>
  </si>
  <si>
    <t>81</t>
  </si>
  <si>
    <t>III.3.i (3)</t>
  </si>
  <si>
    <t xml:space="preserve"> foglalkoztatási támogatásban részesülő hajléktalanok nappali intézményben ellátottak száma</t>
  </si>
  <si>
    <t>82</t>
  </si>
  <si>
    <t>III.3.i (4)</t>
  </si>
  <si>
    <t xml:space="preserve"> foglalkoztatási támogatásban részesülő hajléktalanok nappali intézményben ellátottak száma - társulás által történő feladatellátás</t>
  </si>
  <si>
    <t>III.3.j Gyermekek napközbeni ellátása</t>
  </si>
  <si>
    <t>83</t>
  </si>
  <si>
    <t>III.3.ja (1)</t>
  </si>
  <si>
    <t xml:space="preserve"> bölcsődei ellátás - nem fogyatékos, nem hátrányos helyzetű gyermek</t>
  </si>
  <si>
    <t>84</t>
  </si>
  <si>
    <t>III.3.ja (2)</t>
  </si>
  <si>
    <t xml:space="preserve"> bölcsődei ellátás - nem fogyatékos, hátrányos helyzetű gyermek</t>
  </si>
  <si>
    <t>85</t>
  </si>
  <si>
    <t>III.3.ja (3)</t>
  </si>
  <si>
    <t xml:space="preserve"> bölcsődei ellátás - nem fogyatékos, halmozottan hátrányos helyzetű gyermek</t>
  </si>
  <si>
    <t>86</t>
  </si>
  <si>
    <t>III.3.ja (4)</t>
  </si>
  <si>
    <t xml:space="preserve"> bölcsődei ellátás - fogyatékos gyermek</t>
  </si>
  <si>
    <t>87</t>
  </si>
  <si>
    <t>III.3.jb (1)</t>
  </si>
  <si>
    <t xml:space="preserve"> családi napközi ellátás, családi gyermekfelügyelet ha a napi nyitvatartási idő összességében a heti 20 órát eléri</t>
  </si>
  <si>
    <t>88</t>
  </si>
  <si>
    <t>III.3.jb (2)</t>
  </si>
  <si>
    <t xml:space="preserve"> családi napközi ellátás, családi gyermekfelügyelet ha a napi nyitvatartási idő összességében a heti 20 órát nem éri el</t>
  </si>
  <si>
    <t>89</t>
  </si>
  <si>
    <t>III.3.jb (3)</t>
  </si>
  <si>
    <t xml:space="preserve"> családi napközi ellátás, családi gyermekfelügyelet társulás általi ellátása, ha a napi nyitvatartási idő összességében a heti 20 órát eléri</t>
  </si>
  <si>
    <t>90</t>
  </si>
  <si>
    <t>III.3.jb (4)</t>
  </si>
  <si>
    <t xml:space="preserve"> családi napközi ellátás, családi gyermekfelügyelet társulás általi ellátása, ha a napi nyitvatartási idő összességében a heti 20 órát nem éri el</t>
  </si>
  <si>
    <t>III.3.k Hajléktalanok átmeneti intézményei</t>
  </si>
  <si>
    <t>91</t>
  </si>
  <si>
    <t>III.3.k (1)</t>
  </si>
  <si>
    <t xml:space="preserve"> hajléktalanok átmeneti szállása, éjjeli menedékhely összesen</t>
  </si>
  <si>
    <t>férőhely</t>
  </si>
  <si>
    <t>92</t>
  </si>
  <si>
    <t>III.3.k (6)</t>
  </si>
  <si>
    <t xml:space="preserve"> hajléktalanok átmeneti szállása, éjjeli menedékhely összesen - társulás által történő feladatellátás</t>
  </si>
  <si>
    <t>III. 4. A települési önkormányzatok által biztosított egyes szociális szakosított ellátások, valamint a gyermekek átmeneti gondozásával kapcsolatos feladatok támogatása</t>
  </si>
  <si>
    <t>93</t>
  </si>
  <si>
    <t>III.4.a</t>
  </si>
  <si>
    <t>A finanszírozás szempontjából elismert szakmai dolgozók bértámogatása</t>
  </si>
  <si>
    <t>94</t>
  </si>
  <si>
    <t>III.4.b</t>
  </si>
  <si>
    <t>Intézmény-üzemeltetési támogatás</t>
  </si>
  <si>
    <t>III.5. Gyermekétkeztetés támogatása</t>
  </si>
  <si>
    <t>95</t>
  </si>
  <si>
    <t>III.5.a</t>
  </si>
  <si>
    <t xml:space="preserve"> A finanszírozás szempontjából elismert dolgozók bértámogatása </t>
  </si>
  <si>
    <t>96</t>
  </si>
  <si>
    <t>III.5.b</t>
  </si>
  <si>
    <t xml:space="preserve"> Gyermekétkeztetés üzemeltetési támogatása </t>
  </si>
  <si>
    <t>97</t>
  </si>
  <si>
    <t>III.5.c</t>
  </si>
  <si>
    <t xml:space="preserve"> A rászoruló gyermekek intézményen kívüli szünidei étkeztetésének támogatása </t>
  </si>
  <si>
    <t>98</t>
  </si>
  <si>
    <t>III.7</t>
  </si>
  <si>
    <t>Kiegészítő támogatás a bölcsődében foglalkoztatott, felsőfokú végzettségű kisgyermeknevelők béréhez</t>
  </si>
  <si>
    <t>99</t>
  </si>
  <si>
    <t>III.</t>
  </si>
  <si>
    <t>A települési önkormányzatok szociális, gyermekjóléti és gyermekétkeztetési feladatainak támogatása</t>
  </si>
  <si>
    <t>9. melléklet szerint az önkormányzatokat megillető támogatások</t>
  </si>
  <si>
    <t>Támogató szolgáltatás</t>
  </si>
  <si>
    <t>100</t>
  </si>
  <si>
    <t>IX.1.a</t>
  </si>
  <si>
    <t>alaptámogatás</t>
  </si>
  <si>
    <t>101</t>
  </si>
  <si>
    <t>IX.1.b</t>
  </si>
  <si>
    <t>teljesítménytámogatás</t>
  </si>
  <si>
    <t>feladategység</t>
  </si>
  <si>
    <t>Pszichiátriai betegek részére nyújtott közösségi alapellátás</t>
  </si>
  <si>
    <t>102</t>
  </si>
  <si>
    <t>IX.2.a</t>
  </si>
  <si>
    <t>103</t>
  </si>
  <si>
    <t>IX.2.b</t>
  </si>
  <si>
    <t>Szenvedélybetegek részére nyújtott közösségi alapellátás</t>
  </si>
  <si>
    <t>104</t>
  </si>
  <si>
    <t>IX.3.a</t>
  </si>
  <si>
    <t>105</t>
  </si>
  <si>
    <t>IX.3.b</t>
  </si>
  <si>
    <t>106</t>
  </si>
  <si>
    <t>IX.</t>
  </si>
  <si>
    <t>Támogató szolgáltatások, közösségi ellátások, utcai szociális munka és a Biztos Kezdet Gyerekház működésének támogatása összesen</t>
  </si>
  <si>
    <t>Könyvtári, közművelődési és múzeumi feladatok támogatása</t>
  </si>
  <si>
    <t>107</t>
  </si>
  <si>
    <t>IV.1.a</t>
  </si>
  <si>
    <t xml:space="preserve">Könyvtári, közművelődési és múzeumi feladatok támogatása
 Megyei hatókörű városi múzeumok feladatainak támogatása  </t>
  </si>
  <si>
    <t>Ft</t>
  </si>
  <si>
    <t>108</t>
  </si>
  <si>
    <t>IV.1.b</t>
  </si>
  <si>
    <t xml:space="preserve">Könyvtári, közművelődési és múzeumi feladatok támogatása
 Megyei könyvtárak feladatainak támogatása </t>
  </si>
  <si>
    <t>109</t>
  </si>
  <si>
    <t>IV.1.c</t>
  </si>
  <si>
    <t xml:space="preserve">Könyvtári, közművelődési és múzeumi feladatok támogatása
 Megyeszékhely megyei jogú városok és Szentendre Város Önkormányzata közművelődési feladatainak támogatása  </t>
  </si>
  <si>
    <t>110</t>
  </si>
  <si>
    <t>IV.1.d</t>
  </si>
  <si>
    <t xml:space="preserve">Könyvtári, közművelődési és múzeumi feladatok támogatása
 Települési önkormányzatok nyilvános könyvtári és a közművelődési feladatainak támogatása </t>
  </si>
  <si>
    <t>111</t>
  </si>
  <si>
    <t>IV.1.e</t>
  </si>
  <si>
    <t xml:space="preserve">Könyvtári, közművelődési és múzeumi feladatok támogatása
 Települési önkormányzatok muzeális intézményi feladatainak támogatása </t>
  </si>
  <si>
    <t>112</t>
  </si>
  <si>
    <t>IV.1.f</t>
  </si>
  <si>
    <t xml:space="preserve">Könyvtári, közművelődési és múzeumi feladatok támogatása
 Budapest Főváros Önkormányzata múzeumi, könyvtári és közművelődési feladatainak támogatása  </t>
  </si>
  <si>
    <t>113</t>
  </si>
  <si>
    <t>IV.1.g</t>
  </si>
  <si>
    <t xml:space="preserve">Könyvtári, közművelődési és múzeumi feladatok támogatása
 Fővárosi kerületi önkormányzatok közművelődési feladatainak támogatása </t>
  </si>
  <si>
    <t>114</t>
  </si>
  <si>
    <t>IV.1.h</t>
  </si>
  <si>
    <t xml:space="preserve">Könyvtári, közművelődési és múzeumi feladatok támogatása
 Megyei könyvtár kistelepülési könyvtári célú kiegészítő támogatása  </t>
  </si>
  <si>
    <t>115</t>
  </si>
  <si>
    <t>IV.1.i</t>
  </si>
  <si>
    <t xml:space="preserve">Könyvtári, közművelődési és múzeumi feladatok támogatása
 A települési önkormányzatok könyvtári célú érdekeltségnövelő támogatása </t>
  </si>
  <si>
    <t>116</t>
  </si>
  <si>
    <t>IV.1.</t>
  </si>
  <si>
    <t xml:space="preserve">Könyvtári, közművelődési és múzeumi feladatok támogatása
 Könyvtári, közművelődési és műzeumi feladatok támogatása összesen </t>
  </si>
  <si>
    <t>A települési önkormányzatok által fenntartott, illetve támogatott előadó-művészeti szervezetek támogatása</t>
  </si>
  <si>
    <t>117</t>
  </si>
  <si>
    <t>IV.2.a</t>
  </si>
  <si>
    <t xml:space="preserve"> Színházművészeti szervezetek támogatása </t>
  </si>
  <si>
    <t>IV.2.aa A nemzeti minősítésű színházművészeti szervezetek</t>
  </si>
  <si>
    <t>118</t>
  </si>
  <si>
    <t>IV.2.aa</t>
  </si>
  <si>
    <t>támogatása összesen</t>
  </si>
  <si>
    <t>119</t>
  </si>
  <si>
    <t>IV.2.aaa</t>
  </si>
  <si>
    <t xml:space="preserve">művészeti támogatása </t>
  </si>
  <si>
    <t>120</t>
  </si>
  <si>
    <t>IV.2.aab</t>
  </si>
  <si>
    <t xml:space="preserve">létesítmény-gazdálkodási célú működési támogatása </t>
  </si>
  <si>
    <t>IV.2.ab A kiemelt minősítésű színházművészeti szervezetek</t>
  </si>
  <si>
    <t>121</t>
  </si>
  <si>
    <t>IV.2.ab</t>
  </si>
  <si>
    <t>122</t>
  </si>
  <si>
    <t>IV.2.aba</t>
  </si>
  <si>
    <t>művészeti támogatása</t>
  </si>
  <si>
    <t>123</t>
  </si>
  <si>
    <t>IV.2.abb</t>
  </si>
  <si>
    <t>124</t>
  </si>
  <si>
    <t>IV.2.b</t>
  </si>
  <si>
    <t xml:space="preserve"> Táncművészeti szervezetek támogatása </t>
  </si>
  <si>
    <t>IV.2.ba A nemzeti minősítésű táncművészeti szervezetek</t>
  </si>
  <si>
    <t>125</t>
  </si>
  <si>
    <t>IV.2.ba</t>
  </si>
  <si>
    <t>126</t>
  </si>
  <si>
    <t>IV.2.baa</t>
  </si>
  <si>
    <t>127</t>
  </si>
  <si>
    <t>IV.2.bab</t>
  </si>
  <si>
    <t>létesítmény-gazdálkodási célú működési támogatása</t>
  </si>
  <si>
    <t>IV.2.bb A kiemelt minősítésű táncművészeti szervezetek</t>
  </si>
  <si>
    <t>128</t>
  </si>
  <si>
    <t>IV.2.bb</t>
  </si>
  <si>
    <t>129</t>
  </si>
  <si>
    <t>IV.2.bba</t>
  </si>
  <si>
    <t>130</t>
  </si>
  <si>
    <t>IV.2.bbb</t>
  </si>
  <si>
    <t>IV.2.c</t>
  </si>
  <si>
    <t xml:space="preserve"> Zeneművészeti szervezetek támogatása </t>
  </si>
  <si>
    <t>132</t>
  </si>
  <si>
    <t>IV.2.ca</t>
  </si>
  <si>
    <t xml:space="preserve"> Nemzeti és kiemelt minősítésű zenekarok </t>
  </si>
  <si>
    <t>133</t>
  </si>
  <si>
    <t>IV.2.cb</t>
  </si>
  <si>
    <t xml:space="preserve"> Nemzeti és kiemelt minősítésű énekkarok </t>
  </si>
  <si>
    <t>134</t>
  </si>
  <si>
    <t>IV.2.</t>
  </si>
  <si>
    <t xml:space="preserve"> A települési önkormányzatok által fenntartott, illetve támogatott előadó-művészeti szervezetek támogatása összesen </t>
  </si>
  <si>
    <t>135</t>
  </si>
  <si>
    <t>IV.</t>
  </si>
  <si>
    <t>A települési önkormányzatok kulturális feladatainak támogatása</t>
  </si>
  <si>
    <t>Normatív állami támogatás összesen:</t>
  </si>
  <si>
    <t>Vízmű</t>
  </si>
  <si>
    <t>2017. évi felújítási kiadások előirányzata felújítási célonként</t>
  </si>
  <si>
    <t>Járda-, útfelújítások</t>
  </si>
  <si>
    <t xml:space="preserve">Aparhant Község Önkormányzata 2017. évi </t>
  </si>
  <si>
    <t>Aparhant Község Önkormányzata</t>
  </si>
  <si>
    <t>Közfoglalkoztatott</t>
  </si>
  <si>
    <t>Általános Művelődési Központ</t>
  </si>
  <si>
    <t>Ft-ban</t>
  </si>
  <si>
    <t>Támogatott szervezet neve</t>
  </si>
  <si>
    <t>Támogatás célja</t>
  </si>
  <si>
    <t>Támogatás összge</t>
  </si>
  <si>
    <t>Aparhanti Sportegyesület</t>
  </si>
  <si>
    <t>zavartalan működés</t>
  </si>
  <si>
    <t>Aparhant Fejlődésére Egyesület</t>
  </si>
  <si>
    <t>Aparhanti Polgárőrség</t>
  </si>
  <si>
    <t>Aparhanti Tűzoltóegyesület</t>
  </si>
  <si>
    <t>Kimutatás civil szervezetek támogatásáról</t>
  </si>
  <si>
    <t>Központi, irányítószervi támogatások folyósítása</t>
  </si>
  <si>
    <t>B816</t>
  </si>
  <si>
    <t>Központi, irányító szervi támogatás</t>
  </si>
  <si>
    <t xml:space="preserve">Általános Művelődési Központ 2017 </t>
  </si>
  <si>
    <t xml:space="preserve">Aparhant Község Önkormányzatának Vízműve 2017 </t>
  </si>
  <si>
    <t>Aparhant Község Önkormányzata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</si>
</sst>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,##0.0"/>
    <numFmt numFmtId="168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1" fillId="0" borderId="0"/>
    <xf numFmtId="0" fontId="22" fillId="0" borderId="0"/>
    <xf numFmtId="0" fontId="23" fillId="0" borderId="0"/>
    <xf numFmtId="0" fontId="1" fillId="0" borderId="0"/>
    <xf numFmtId="0" fontId="10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3" fontId="32" fillId="0" borderId="0" applyFont="0" applyFill="0" applyBorder="0" applyAlignment="0" applyProtection="0"/>
    <xf numFmtId="0" fontId="22" fillId="0" borderId="0"/>
    <xf numFmtId="0" fontId="22" fillId="0" borderId="0"/>
  </cellStyleXfs>
  <cellXfs count="279">
    <xf numFmtId="0" fontId="0" fillId="0" borderId="0" xfId="0"/>
    <xf numFmtId="165" fontId="7" fillId="0" borderId="3" xfId="4" applyNumberFormat="1" applyFont="1" applyFill="1" applyBorder="1" applyAlignment="1" applyProtection="1">
      <alignment horizontal="right" vertical="center" wrapText="1" indent="1"/>
    </xf>
    <xf numFmtId="0" fontId="11" fillId="0" borderId="5" xfId="8" applyFont="1" applyFill="1" applyBorder="1" applyAlignment="1" applyProtection="1">
      <alignment horizontal="left" vertical="center" wrapText="1" indent="1"/>
    </xf>
    <xf numFmtId="165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8" applyFont="1" applyFill="1" applyBorder="1" applyAlignment="1" applyProtection="1">
      <alignment horizontal="left" vertical="center" wrapText="1" indent="1"/>
    </xf>
    <xf numFmtId="0" fontId="7" fillId="0" borderId="2" xfId="8" applyFont="1" applyFill="1" applyBorder="1" applyAlignment="1" applyProtection="1">
      <alignment horizontal="left" vertical="center" wrapText="1" indent="1"/>
    </xf>
    <xf numFmtId="165" fontId="9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0" xfId="4" applyNumberFormat="1" applyFill="1" applyAlignment="1" applyProtection="1">
      <alignment vertical="center" wrapText="1"/>
    </xf>
    <xf numFmtId="0" fontId="6" fillId="0" borderId="1" xfId="8" applyFont="1" applyFill="1" applyBorder="1" applyAlignment="1" applyProtection="1">
      <alignment horizontal="center" vertical="center" wrapText="1"/>
    </xf>
    <xf numFmtId="165" fontId="6" fillId="0" borderId="3" xfId="8" applyNumberFormat="1" applyFont="1" applyFill="1" applyBorder="1" applyAlignment="1" applyProtection="1">
      <alignment horizontal="right" vertical="center" wrapText="1" indent="1"/>
    </xf>
    <xf numFmtId="165" fontId="11" fillId="0" borderId="17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8" applyFont="1" applyFill="1" applyBorder="1" applyAlignment="1" applyProtection="1">
      <alignment horizontal="left" vertical="center" wrapText="1" indent="1"/>
    </xf>
    <xf numFmtId="165" fontId="7" fillId="0" borderId="3" xfId="8" applyNumberFormat="1" applyFont="1" applyFill="1" applyBorder="1" applyAlignment="1" applyProtection="1">
      <alignment horizontal="right" vertical="center" wrapText="1" indent="1"/>
    </xf>
    <xf numFmtId="0" fontId="10" fillId="0" borderId="0" xfId="8" applyFill="1" applyProtection="1"/>
    <xf numFmtId="0" fontId="4" fillId="0" borderId="20" xfId="4" applyFont="1" applyFill="1" applyBorder="1" applyAlignment="1" applyProtection="1">
      <alignment horizontal="right" vertical="center"/>
    </xf>
    <xf numFmtId="0" fontId="2" fillId="0" borderId="1" xfId="8" applyFont="1" applyFill="1" applyBorder="1" applyAlignment="1" applyProtection="1">
      <alignment horizontal="center" vertical="center" wrapText="1"/>
    </xf>
    <xf numFmtId="0" fontId="2" fillId="0" borderId="2" xfId="8" applyFont="1" applyFill="1" applyBorder="1" applyAlignment="1" applyProtection="1">
      <alignment horizontal="center" vertical="center" wrapText="1"/>
    </xf>
    <xf numFmtId="0" fontId="2" fillId="0" borderId="3" xfId="8" applyFont="1" applyFill="1" applyBorder="1" applyAlignment="1" applyProtection="1">
      <alignment horizontal="center" vertical="center" wrapText="1"/>
    </xf>
    <xf numFmtId="0" fontId="6" fillId="0" borderId="21" xfId="8" applyFont="1" applyFill="1" applyBorder="1" applyAlignment="1" applyProtection="1">
      <alignment horizontal="center" vertical="center" wrapText="1"/>
    </xf>
    <xf numFmtId="0" fontId="11" fillId="0" borderId="0" xfId="8" applyFont="1" applyFill="1" applyProtection="1"/>
    <xf numFmtId="0" fontId="6" fillId="0" borderId="1" xfId="8" applyFont="1" applyFill="1" applyBorder="1" applyAlignment="1" applyProtection="1">
      <alignment horizontal="left" vertical="center" wrapText="1" indent="1"/>
    </xf>
    <xf numFmtId="0" fontId="6" fillId="0" borderId="2" xfId="8" applyFont="1" applyFill="1" applyBorder="1" applyAlignment="1" applyProtection="1">
      <alignment horizontal="left" vertical="center" wrapText="1" indent="1"/>
    </xf>
    <xf numFmtId="0" fontId="15" fillId="0" borderId="0" xfId="8" applyFont="1" applyFill="1" applyProtection="1"/>
    <xf numFmtId="49" fontId="11" fillId="0" borderId="8" xfId="8" applyNumberFormat="1" applyFont="1" applyFill="1" applyBorder="1" applyAlignment="1" applyProtection="1">
      <alignment horizontal="left" vertical="center" wrapText="1" indent="1"/>
    </xf>
    <xf numFmtId="0" fontId="16" fillId="0" borderId="7" xfId="4" applyFont="1" applyBorder="1" applyAlignment="1" applyProtection="1">
      <alignment horizontal="left" wrapText="1" indent="1"/>
    </xf>
    <xf numFmtId="165" fontId="11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4" xfId="8" applyNumberFormat="1" applyFont="1" applyFill="1" applyBorder="1" applyAlignment="1" applyProtection="1">
      <alignment horizontal="left" vertical="center" wrapText="1" indent="1"/>
    </xf>
    <xf numFmtId="0" fontId="16" fillId="0" borderId="5" xfId="4" applyFont="1" applyBorder="1" applyAlignment="1" applyProtection="1">
      <alignment horizontal="left" wrapText="1" indent="1"/>
    </xf>
    <xf numFmtId="165" fontId="11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8" applyNumberFormat="1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wrapText="1" indent="1"/>
    </xf>
    <xf numFmtId="0" fontId="12" fillId="0" borderId="2" xfId="4" applyFont="1" applyBorder="1" applyAlignment="1" applyProtection="1">
      <alignment horizontal="left" vertical="center" wrapText="1" indent="1"/>
    </xf>
    <xf numFmtId="165" fontId="11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8" applyNumberFormat="1" applyFont="1" applyFill="1" applyBorder="1" applyAlignment="1" applyProtection="1">
      <alignment horizontal="right" vertical="center" wrapText="1" indent="1"/>
    </xf>
    <xf numFmtId="165" fontId="9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" xfId="4" applyFont="1" applyBorder="1" applyAlignment="1" applyProtection="1">
      <alignment wrapText="1"/>
    </xf>
    <xf numFmtId="0" fontId="16" fillId="0" borderId="25" xfId="4" applyFont="1" applyBorder="1" applyAlignment="1" applyProtection="1">
      <alignment wrapText="1"/>
    </xf>
    <xf numFmtId="0" fontId="16" fillId="0" borderId="8" xfId="4" applyFont="1" applyBorder="1" applyAlignment="1" applyProtection="1">
      <alignment wrapText="1"/>
    </xf>
    <xf numFmtId="165" fontId="6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ont="1" applyBorder="1" applyAlignment="1" applyProtection="1">
      <alignment wrapText="1"/>
    </xf>
    <xf numFmtId="0" fontId="12" fillId="0" borderId="27" xfId="4" applyFont="1" applyBorder="1" applyAlignment="1" applyProtection="1">
      <alignment wrapText="1"/>
    </xf>
    <xf numFmtId="0" fontId="12" fillId="0" borderId="11" xfId="4" applyFont="1" applyBorder="1" applyAlignment="1" applyProtection="1">
      <alignment wrapText="1"/>
    </xf>
    <xf numFmtId="0" fontId="12" fillId="0" borderId="0" xfId="4" applyFont="1" applyBorder="1" applyAlignment="1" applyProtection="1">
      <alignment wrapText="1"/>
    </xf>
    <xf numFmtId="165" fontId="7" fillId="0" borderId="0" xfId="8" applyNumberFormat="1" applyFont="1" applyFill="1" applyBorder="1" applyAlignment="1" applyProtection="1">
      <alignment horizontal="right" vertical="center" wrapText="1" indent="1"/>
    </xf>
    <xf numFmtId="0" fontId="4" fillId="0" borderId="20" xfId="4" applyFont="1" applyFill="1" applyBorder="1" applyAlignment="1" applyProtection="1">
      <alignment horizontal="right"/>
    </xf>
    <xf numFmtId="0" fontId="10" fillId="0" borderId="0" xfId="8" applyFill="1" applyAlignment="1" applyProtection="1"/>
    <xf numFmtId="0" fontId="6" fillId="0" borderId="21" xfId="8" applyFont="1" applyFill="1" applyBorder="1" applyAlignment="1" applyProtection="1">
      <alignment horizontal="left" vertical="center" wrapText="1" indent="1"/>
    </xf>
    <xf numFmtId="0" fontId="6" fillId="0" borderId="22" xfId="8" applyFont="1" applyFill="1" applyBorder="1" applyAlignment="1" applyProtection="1">
      <alignment vertical="center" wrapText="1"/>
    </xf>
    <xf numFmtId="165" fontId="6" fillId="0" borderId="23" xfId="8" applyNumberFormat="1" applyFont="1" applyFill="1" applyBorder="1" applyAlignment="1" applyProtection="1">
      <alignment horizontal="right" vertical="center" wrapText="1" indent="1"/>
    </xf>
    <xf numFmtId="49" fontId="11" fillId="0" borderId="28" xfId="8" applyNumberFormat="1" applyFont="1" applyFill="1" applyBorder="1" applyAlignment="1" applyProtection="1">
      <alignment horizontal="left" vertical="center" wrapText="1" indent="1"/>
    </xf>
    <xf numFmtId="0" fontId="11" fillId="0" borderId="29" xfId="8" applyFont="1" applyFill="1" applyBorder="1" applyAlignment="1" applyProtection="1">
      <alignment horizontal="left" vertical="center" wrapText="1" indent="1"/>
    </xf>
    <xf numFmtId="165" fontId="11" fillId="0" borderId="30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8" applyFont="1" applyFill="1" applyBorder="1" applyAlignment="1" applyProtection="1">
      <alignment horizontal="left" vertical="center" wrapText="1" indent="1"/>
    </xf>
    <xf numFmtId="0" fontId="11" fillId="0" borderId="0" xfId="8" applyFont="1" applyFill="1" applyBorder="1" applyAlignment="1" applyProtection="1">
      <alignment horizontal="left" vertical="center" wrapText="1" indent="1"/>
    </xf>
    <xf numFmtId="49" fontId="11" fillId="0" borderId="18" xfId="8" applyNumberFormat="1" applyFont="1" applyFill="1" applyBorder="1" applyAlignment="1" applyProtection="1">
      <alignment horizontal="left" vertical="center" wrapText="1" indent="1"/>
    </xf>
    <xf numFmtId="0" fontId="6" fillId="0" borderId="2" xfId="8" applyFont="1" applyFill="1" applyBorder="1" applyAlignment="1" applyProtection="1">
      <alignment vertical="center" wrapText="1"/>
    </xf>
    <xf numFmtId="0" fontId="11" fillId="0" borderId="25" xfId="8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vertical="center" wrapText="1" indent="1"/>
    </xf>
    <xf numFmtId="165" fontId="12" fillId="0" borderId="3" xfId="4" applyNumberFormat="1" applyFont="1" applyBorder="1" applyAlignment="1" applyProtection="1">
      <alignment horizontal="right" vertical="center" wrapText="1" indent="1"/>
    </xf>
    <xf numFmtId="165" fontId="13" fillId="0" borderId="3" xfId="4" quotePrefix="1" applyNumberFormat="1" applyFont="1" applyBorder="1" applyAlignment="1" applyProtection="1">
      <alignment horizontal="right" vertical="center" wrapText="1" indent="1"/>
    </xf>
    <xf numFmtId="0" fontId="17" fillId="0" borderId="0" xfId="8" applyFont="1" applyFill="1" applyProtection="1"/>
    <xf numFmtId="0" fontId="12" fillId="0" borderId="27" xfId="4" applyFont="1" applyBorder="1" applyAlignment="1" applyProtection="1">
      <alignment horizontal="left" vertical="center" wrapText="1" indent="1"/>
    </xf>
    <xf numFmtId="0" fontId="13" fillId="0" borderId="11" xfId="4" applyFont="1" applyBorder="1" applyAlignment="1" applyProtection="1">
      <alignment horizontal="left" vertical="center" wrapText="1" indent="1"/>
    </xf>
    <xf numFmtId="0" fontId="10" fillId="0" borderId="0" xfId="8" applyFont="1" applyFill="1" applyProtection="1"/>
    <xf numFmtId="0" fontId="10" fillId="0" borderId="0" xfId="8" applyFont="1" applyFill="1" applyAlignment="1" applyProtection="1">
      <alignment horizontal="right" vertical="center" indent="1"/>
    </xf>
    <xf numFmtId="165" fontId="3" fillId="0" borderId="0" xfId="4" applyNumberFormat="1" applyFont="1" applyFill="1" applyAlignment="1" applyProtection="1">
      <alignment horizontal="centerContinuous" vertical="center" wrapText="1"/>
    </xf>
    <xf numFmtId="165" fontId="1" fillId="0" borderId="0" xfId="4" applyNumberFormat="1" applyFill="1" applyAlignment="1" applyProtection="1">
      <alignment horizontal="centerContinuous" vertical="center"/>
    </xf>
    <xf numFmtId="165" fontId="1" fillId="0" borderId="0" xfId="4" applyNumberFormat="1" applyFill="1" applyAlignment="1" applyProtection="1">
      <alignment horizontal="center" vertical="center" wrapText="1"/>
    </xf>
    <xf numFmtId="165" fontId="4" fillId="0" borderId="0" xfId="4" applyNumberFormat="1" applyFont="1" applyFill="1" applyAlignment="1" applyProtection="1">
      <alignment horizontal="right" vertical="center"/>
    </xf>
    <xf numFmtId="165" fontId="2" fillId="0" borderId="1" xfId="4" applyNumberFormat="1" applyFont="1" applyFill="1" applyBorder="1" applyAlignment="1" applyProtection="1">
      <alignment horizontal="centerContinuous" vertical="center" wrapText="1"/>
    </xf>
    <xf numFmtId="165" fontId="2" fillId="0" borderId="2" xfId="4" applyNumberFormat="1" applyFont="1" applyFill="1" applyBorder="1" applyAlignment="1" applyProtection="1">
      <alignment horizontal="centerContinuous" vertical="center" wrapText="1"/>
    </xf>
    <xf numFmtId="165" fontId="2" fillId="0" borderId="3" xfId="4" applyNumberFormat="1" applyFont="1" applyFill="1" applyBorder="1" applyAlignment="1" applyProtection="1">
      <alignment horizontal="centerContinuous" vertical="center" wrapText="1"/>
    </xf>
    <xf numFmtId="165" fontId="2" fillId="0" borderId="1" xfId="4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Alignment="1" applyProtection="1">
      <alignment horizontal="center" vertical="center" wrapText="1"/>
    </xf>
    <xf numFmtId="165" fontId="7" fillId="0" borderId="32" xfId="4" applyNumberFormat="1" applyFont="1" applyFill="1" applyBorder="1" applyAlignment="1" applyProtection="1">
      <alignment horizontal="center" vertical="center" wrapText="1"/>
    </xf>
    <xf numFmtId="165" fontId="7" fillId="0" borderId="1" xfId="4" applyNumberFormat="1" applyFont="1" applyFill="1" applyBorder="1" applyAlignment="1" applyProtection="1">
      <alignment horizontal="center" vertical="center" wrapText="1"/>
    </xf>
    <xf numFmtId="165" fontId="7" fillId="0" borderId="2" xfId="4" applyNumberFormat="1" applyFont="1" applyFill="1" applyBorder="1" applyAlignment="1" applyProtection="1">
      <alignment horizontal="center" vertical="center" wrapText="1"/>
    </xf>
    <xf numFmtId="165" fontId="7" fillId="0" borderId="3" xfId="4" applyNumberFormat="1" applyFont="1" applyFill="1" applyBorder="1" applyAlignment="1" applyProtection="1">
      <alignment horizontal="center" vertical="center" wrapText="1"/>
    </xf>
    <xf numFmtId="165" fontId="7" fillId="0" borderId="0" xfId="4" applyNumberFormat="1" applyFont="1" applyFill="1" applyAlignment="1" applyProtection="1">
      <alignment horizontal="center" vertical="center" wrapText="1"/>
    </xf>
    <xf numFmtId="165" fontId="1" fillId="0" borderId="33" xfId="4" applyNumberFormat="1" applyFill="1" applyBorder="1" applyAlignment="1" applyProtection="1">
      <alignment horizontal="left" vertical="center" wrapText="1" indent="1"/>
    </xf>
    <xf numFmtId="165" fontId="11" fillId="0" borderId="8" xfId="4" applyNumberFormat="1" applyFont="1" applyFill="1" applyBorder="1" applyAlignment="1" applyProtection="1">
      <alignment horizontal="left" vertical="center" wrapText="1" indent="1"/>
    </xf>
    <xf numFmtId="165" fontId="1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4" xfId="4" applyNumberFormat="1" applyFill="1" applyBorder="1" applyAlignment="1" applyProtection="1">
      <alignment horizontal="left" vertical="center" wrapText="1" indent="1"/>
    </xf>
    <xf numFmtId="165" fontId="11" fillId="0" borderId="4" xfId="4" applyNumberFormat="1" applyFont="1" applyFill="1" applyBorder="1" applyAlignment="1" applyProtection="1">
      <alignment horizontal="left" vertical="center" wrapText="1" indent="1"/>
    </xf>
    <xf numFmtId="165" fontId="1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4" applyNumberFormat="1" applyFont="1" applyFill="1" applyBorder="1" applyAlignment="1" applyProtection="1">
      <alignment horizontal="left" vertical="center" wrapText="1" indent="1"/>
    </xf>
    <xf numFmtId="165" fontId="1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2" xfId="4" applyNumberFormat="1" applyFont="1" applyFill="1" applyBorder="1" applyAlignment="1" applyProtection="1">
      <alignment horizontal="left" vertical="center" wrapText="1" indent="1"/>
    </xf>
    <xf numFmtId="165" fontId="7" fillId="0" borderId="1" xfId="4" applyNumberFormat="1" applyFont="1" applyFill="1" applyBorder="1" applyAlignment="1" applyProtection="1">
      <alignment horizontal="left" vertical="center" wrapText="1" indent="1"/>
    </xf>
    <xf numFmtId="165" fontId="7" fillId="0" borderId="2" xfId="4" applyNumberFormat="1" applyFont="1" applyFill="1" applyBorder="1" applyAlignment="1" applyProtection="1">
      <alignment horizontal="right" vertical="center" wrapText="1" indent="1"/>
    </xf>
    <xf numFmtId="165" fontId="1" fillId="0" borderId="37" xfId="4" applyNumberFormat="1" applyFont="1" applyFill="1" applyBorder="1" applyAlignment="1" applyProtection="1">
      <alignment horizontal="left" vertical="center" wrapText="1" indent="1"/>
    </xf>
    <xf numFmtId="165" fontId="9" fillId="0" borderId="18" xfId="4" applyNumberFormat="1" applyFont="1" applyFill="1" applyBorder="1" applyAlignment="1" applyProtection="1">
      <alignment horizontal="left" vertical="center" wrapText="1" indent="1"/>
    </xf>
    <xf numFmtId="165" fontId="20" fillId="0" borderId="19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1"/>
    </xf>
    <xf numFmtId="165" fontId="1" fillId="0" borderId="34" xfId="4" applyNumberFormat="1" applyFont="1" applyFill="1" applyBorder="1" applyAlignment="1" applyProtection="1">
      <alignment horizontal="left" vertical="center" wrapText="1" indent="1"/>
    </xf>
    <xf numFmtId="165" fontId="9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4" applyNumberFormat="1" applyFont="1" applyFill="1" applyBorder="1" applyAlignment="1" applyProtection="1">
      <alignment horizontal="right" vertical="center" wrapText="1" indent="1"/>
    </xf>
    <xf numFmtId="165" fontId="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" xfId="4" applyNumberFormat="1" applyFont="1" applyFill="1" applyBorder="1" applyAlignment="1" applyProtection="1">
      <alignment horizontal="left" vertical="center" wrapText="1" indent="1"/>
    </xf>
    <xf numFmtId="165" fontId="19" fillId="0" borderId="13" xfId="4" applyNumberFormat="1" applyFont="1" applyFill="1" applyBorder="1" applyAlignment="1" applyProtection="1">
      <alignment horizontal="right" vertical="center" wrapText="1" indent="1"/>
    </xf>
    <xf numFmtId="165" fontId="1" fillId="0" borderId="37" xfId="4" applyNumberFormat="1" applyFill="1" applyBorder="1" applyAlignment="1" applyProtection="1">
      <alignment horizontal="left" vertical="center" wrapText="1" indent="1"/>
    </xf>
    <xf numFmtId="165" fontId="11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4" applyNumberFormat="1" applyFont="1" applyFill="1" applyBorder="1" applyAlignment="1" applyProtection="1">
      <alignment horizontal="left" vertical="center" wrapText="1" indent="1"/>
    </xf>
    <xf numFmtId="165" fontId="11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4" applyNumberFormat="1" applyFont="1" applyFill="1" applyBorder="1" applyAlignment="1" applyProtection="1">
      <alignment horizontal="left" vertical="center" wrapText="1" indent="1"/>
    </xf>
    <xf numFmtId="165" fontId="20" fillId="0" borderId="7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2"/>
    </xf>
    <xf numFmtId="165" fontId="9" fillId="0" borderId="5" xfId="4" applyNumberFormat="1" applyFont="1" applyFill="1" applyBorder="1" applyAlignment="1" applyProtection="1">
      <alignment horizontal="left" vertical="center" wrapText="1" indent="2"/>
    </xf>
    <xf numFmtId="165" fontId="20" fillId="0" borderId="5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2"/>
    </xf>
    <xf numFmtId="165" fontId="11" fillId="0" borderId="24" xfId="4" applyNumberFormat="1" applyFont="1" applyFill="1" applyBorder="1" applyAlignment="1" applyProtection="1">
      <alignment horizontal="left" vertical="center" wrapText="1" indent="2"/>
    </xf>
    <xf numFmtId="0" fontId="2" fillId="0" borderId="14" xfId="8" applyFont="1" applyFill="1" applyBorder="1" applyAlignment="1" applyProtection="1">
      <alignment horizontal="center" vertical="center" wrapText="1"/>
    </xf>
    <xf numFmtId="0" fontId="6" fillId="0" borderId="3" xfId="4" applyFont="1" applyFill="1" applyBorder="1" applyAlignment="1" applyProtection="1">
      <alignment horizontal="center" vertical="center" wrapText="1"/>
    </xf>
    <xf numFmtId="0" fontId="24" fillId="0" borderId="0" xfId="6" applyFont="1"/>
    <xf numFmtId="0" fontId="28" fillId="0" borderId="0" xfId="6" applyFont="1"/>
    <xf numFmtId="0" fontId="28" fillId="0" borderId="5" xfId="6" applyFont="1" applyBorder="1"/>
    <xf numFmtId="166" fontId="28" fillId="0" borderId="5" xfId="7" applyNumberFormat="1" applyFont="1" applyBorder="1" applyAlignment="1">
      <alignment horizontal="right" vertical="center"/>
    </xf>
    <xf numFmtId="166" fontId="28" fillId="0" borderId="0" xfId="7" applyNumberFormat="1" applyFont="1" applyAlignment="1">
      <alignment horizontal="right" vertical="center"/>
    </xf>
    <xf numFmtId="166" fontId="29" fillId="0" borderId="5" xfId="7" applyNumberFormat="1" applyFont="1" applyBorder="1" applyAlignment="1">
      <alignment horizontal="right" vertical="center"/>
    </xf>
    <xf numFmtId="166" fontId="28" fillId="0" borderId="0" xfId="7" applyNumberFormat="1" applyFont="1" applyFill="1" applyAlignment="1">
      <alignment horizontal="right" vertical="center"/>
    </xf>
    <xf numFmtId="0" fontId="28" fillId="0" borderId="5" xfId="6" applyFont="1" applyBorder="1" applyAlignment="1">
      <alignment horizontal="center"/>
    </xf>
    <xf numFmtId="166" fontId="28" fillId="0" borderId="31" xfId="7" applyNumberFormat="1" applyFont="1" applyFill="1" applyBorder="1" applyAlignment="1">
      <alignment horizontal="right" vertical="center"/>
    </xf>
    <xf numFmtId="0" fontId="28" fillId="0" borderId="0" xfId="6" applyFont="1" applyAlignment="1">
      <alignment horizontal="justify"/>
    </xf>
    <xf numFmtId="0" fontId="28" fillId="0" borderId="46" xfId="6" applyFont="1" applyBorder="1"/>
    <xf numFmtId="0" fontId="25" fillId="0" borderId="0" xfId="6" applyFont="1" applyAlignment="1">
      <alignment horizontal="center"/>
    </xf>
    <xf numFmtId="165" fontId="10" fillId="0" borderId="0" xfId="8" applyNumberFormat="1" applyFont="1" applyFill="1" applyAlignment="1" applyProtection="1">
      <alignment horizontal="right" vertical="center" indent="1"/>
    </xf>
    <xf numFmtId="0" fontId="6" fillId="0" borderId="14" xfId="8" applyFont="1" applyFill="1" applyBorder="1" applyAlignment="1" applyProtection="1">
      <alignment horizontal="left" vertical="center" wrapText="1" indent="1"/>
    </xf>
    <xf numFmtId="49" fontId="11" fillId="0" borderId="42" xfId="8" applyNumberFormat="1" applyFont="1" applyFill="1" applyBorder="1" applyAlignment="1" applyProtection="1">
      <alignment horizontal="left" vertical="center" wrapText="1" indent="1"/>
    </xf>
    <xf numFmtId="49" fontId="11" fillId="0" borderId="31" xfId="8" applyNumberFormat="1" applyFont="1" applyFill="1" applyBorder="1" applyAlignment="1" applyProtection="1">
      <alignment horizontal="left" vertical="center" wrapText="1" indent="1"/>
    </xf>
    <xf numFmtId="49" fontId="11" fillId="0" borderId="46" xfId="8" applyNumberFormat="1" applyFont="1" applyFill="1" applyBorder="1" applyAlignment="1" applyProtection="1">
      <alignment horizontal="left" vertical="center" wrapText="1" indent="1"/>
    </xf>
    <xf numFmtId="0" fontId="12" fillId="0" borderId="47" xfId="4" applyFont="1" applyBorder="1" applyAlignment="1" applyProtection="1">
      <alignment wrapText="1"/>
    </xf>
    <xf numFmtId="0" fontId="6" fillId="0" borderId="48" xfId="8" applyFont="1" applyFill="1" applyBorder="1" applyAlignment="1" applyProtection="1">
      <alignment horizontal="left" vertical="center" wrapText="1" indent="1"/>
    </xf>
    <xf numFmtId="49" fontId="11" fillId="0" borderId="49" xfId="8" applyNumberFormat="1" applyFont="1" applyFill="1" applyBorder="1" applyAlignment="1" applyProtection="1">
      <alignment horizontal="left" vertical="center" wrapText="1" indent="1"/>
    </xf>
    <xf numFmtId="49" fontId="11" fillId="0" borderId="50" xfId="8" applyNumberFormat="1" applyFont="1" applyFill="1" applyBorder="1" applyAlignment="1" applyProtection="1">
      <alignment horizontal="left" vertical="center" wrapText="1" indent="1"/>
    </xf>
    <xf numFmtId="0" fontId="12" fillId="0" borderId="47" xfId="4" applyFont="1" applyBorder="1" applyAlignment="1" applyProtection="1">
      <alignment horizontal="left" vertical="center" wrapText="1" indent="1"/>
    </xf>
    <xf numFmtId="49" fontId="11" fillId="0" borderId="43" xfId="8" applyNumberFormat="1" applyFont="1" applyFill="1" applyBorder="1" applyAlignment="1" applyProtection="1">
      <alignment horizontal="left" vertical="center" wrapText="1" indent="1"/>
    </xf>
    <xf numFmtId="49" fontId="11" fillId="0" borderId="5" xfId="8" applyNumberFormat="1" applyFont="1" applyFill="1" applyBorder="1" applyAlignment="1" applyProtection="1">
      <alignment horizontal="left" vertical="center" wrapText="1" indent="1"/>
    </xf>
    <xf numFmtId="0" fontId="11" fillId="0" borderId="38" xfId="8" applyFont="1" applyFill="1" applyBorder="1" applyAlignment="1" applyProtection="1">
      <alignment horizontal="left" vertical="center" wrapText="1" indent="1"/>
    </xf>
    <xf numFmtId="0" fontId="6" fillId="0" borderId="39" xfId="4" applyFont="1" applyFill="1" applyBorder="1" applyAlignment="1" applyProtection="1">
      <alignment horizontal="center" vertical="center" wrapText="1"/>
    </xf>
    <xf numFmtId="165" fontId="2" fillId="0" borderId="14" xfId="4" applyNumberFormat="1" applyFont="1" applyFill="1" applyBorder="1" applyAlignment="1" applyProtection="1">
      <alignment horizontal="centerContinuous" vertical="center" wrapText="1"/>
    </xf>
    <xf numFmtId="165" fontId="7" fillId="0" borderId="14" xfId="4" applyNumberFormat="1" applyFont="1" applyFill="1" applyBorder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166" fontId="24" fillId="0" borderId="0" xfId="6" applyNumberFormat="1" applyFont="1"/>
    <xf numFmtId="0" fontId="24" fillId="0" borderId="0" xfId="6" applyFont="1" applyAlignment="1">
      <alignment horizontal="center"/>
    </xf>
    <xf numFmtId="0" fontId="28" fillId="0" borderId="0" xfId="6" applyFont="1" applyAlignment="1">
      <alignment horizontal="center"/>
    </xf>
    <xf numFmtId="165" fontId="21" fillId="0" borderId="39" xfId="4" applyNumberFormat="1" applyFont="1" applyFill="1" applyBorder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0" fontId="6" fillId="0" borderId="32" xfId="4" applyFont="1" applyFill="1" applyBorder="1" applyAlignment="1" applyProtection="1">
      <alignment horizontal="center" vertical="center" wrapText="1"/>
    </xf>
    <xf numFmtId="165" fontId="10" fillId="0" borderId="0" xfId="8" applyNumberFormat="1" applyFill="1" applyProtection="1"/>
    <xf numFmtId="0" fontId="25" fillId="0" borderId="0" xfId="6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0" xfId="12"/>
    <xf numFmtId="0" fontId="33" fillId="0" borderId="31" xfId="12" applyFont="1" applyBorder="1" applyAlignment="1">
      <alignment vertical="center" wrapText="1"/>
    </xf>
    <xf numFmtId="0" fontId="33" fillId="0" borderId="5" xfId="12" applyFont="1" applyBorder="1" applyAlignment="1">
      <alignment horizontal="center" vertical="center" wrapText="1"/>
    </xf>
    <xf numFmtId="0" fontId="33" fillId="0" borderId="5" xfId="12" applyFont="1" applyBorder="1" applyAlignment="1">
      <alignment vertical="center" wrapText="1"/>
    </xf>
    <xf numFmtId="0" fontId="33" fillId="0" borderId="54" xfId="13" applyFont="1" applyBorder="1"/>
    <xf numFmtId="0" fontId="22" fillId="0" borderId="25" xfId="12" applyBorder="1"/>
    <xf numFmtId="0" fontId="33" fillId="0" borderId="55" xfId="13" applyFont="1" applyBorder="1" applyAlignment="1">
      <alignment horizontal="left" wrapText="1"/>
    </xf>
    <xf numFmtId="0" fontId="22" fillId="0" borderId="5" xfId="12" applyBorder="1"/>
    <xf numFmtId="0" fontId="22" fillId="0" borderId="45" xfId="12" applyBorder="1"/>
    <xf numFmtId="0" fontId="22" fillId="0" borderId="5" xfId="12" applyFont="1" applyBorder="1"/>
    <xf numFmtId="0" fontId="33" fillId="0" borderId="55" xfId="13" applyFont="1" applyBorder="1" applyAlignment="1">
      <alignment wrapText="1"/>
    </xf>
    <xf numFmtId="0" fontId="22" fillId="0" borderId="5" xfId="12" applyFont="1" applyFill="1" applyBorder="1"/>
    <xf numFmtId="0" fontId="22" fillId="0" borderId="0" xfId="12" applyBorder="1"/>
    <xf numFmtId="0" fontId="33" fillId="0" borderId="32" xfId="13" applyFont="1" applyBorder="1"/>
    <xf numFmtId="0" fontId="22" fillId="0" borderId="40" xfId="12" applyBorder="1"/>
    <xf numFmtId="0" fontId="22" fillId="0" borderId="2" xfId="12" applyBorder="1"/>
    <xf numFmtId="0" fontId="22" fillId="0" borderId="16" xfId="12" applyBorder="1"/>
    <xf numFmtId="0" fontId="22" fillId="0" borderId="16" xfId="12" applyFill="1" applyBorder="1"/>
    <xf numFmtId="0" fontId="33" fillId="0" borderId="0" xfId="13" applyFont="1" applyBorder="1"/>
    <xf numFmtId="0" fontId="33" fillId="0" borderId="0" xfId="13" applyFont="1" applyFill="1" applyBorder="1"/>
    <xf numFmtId="16" fontId="22" fillId="0" borderId="0" xfId="12" applyNumberFormat="1"/>
    <xf numFmtId="0" fontId="1" fillId="0" borderId="0" xfId="4" applyFill="1" applyAlignment="1">
      <alignment horizontal="center" vertical="center" wrapText="1"/>
    </xf>
    <xf numFmtId="0" fontId="1" fillId="0" borderId="0" xfId="4" applyFill="1" applyAlignment="1">
      <alignment vertical="center" wrapText="1"/>
    </xf>
    <xf numFmtId="165" fontId="8" fillId="0" borderId="0" xfId="4" applyNumberFormat="1" applyFont="1" applyFill="1" applyAlignment="1">
      <alignment horizontal="center" vertical="center" wrapText="1"/>
    </xf>
    <xf numFmtId="0" fontId="26" fillId="0" borderId="0" xfId="4" applyFont="1" applyAlignment="1">
      <alignment horizontal="center" wrapText="1"/>
    </xf>
    <xf numFmtId="165" fontId="8" fillId="0" borderId="0" xfId="4" applyNumberFormat="1" applyFont="1" applyFill="1" applyAlignment="1">
      <alignment vertical="center" wrapText="1"/>
    </xf>
    <xf numFmtId="165" fontId="4" fillId="0" borderId="0" xfId="4" applyNumberFormat="1" applyFont="1" applyFill="1" applyAlignment="1">
      <alignment horizontal="right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9" fillId="0" borderId="28" xfId="4" applyFont="1" applyFill="1" applyBorder="1" applyAlignment="1">
      <alignment horizontal="center" vertical="center" wrapText="1"/>
    </xf>
    <xf numFmtId="0" fontId="16" fillId="0" borderId="42" xfId="4" applyFont="1" applyFill="1" applyBorder="1" applyAlignment="1" applyProtection="1">
      <alignment horizontal="left" vertical="center" wrapText="1" indent="1"/>
    </xf>
    <xf numFmtId="165" fontId="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4" applyFont="1" applyFill="1" applyBorder="1" applyAlignment="1">
      <alignment horizontal="center" vertical="center" wrapText="1"/>
    </xf>
    <xf numFmtId="0" fontId="16" fillId="0" borderId="31" xfId="4" applyFont="1" applyFill="1" applyBorder="1" applyAlignment="1" applyProtection="1">
      <alignment horizontal="left" vertical="center" wrapText="1" indent="1"/>
    </xf>
    <xf numFmtId="165" fontId="9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1" xfId="4" applyFont="1" applyFill="1" applyBorder="1" applyAlignment="1" applyProtection="1">
      <alignment horizontal="left" vertical="center" wrapText="1" indent="8"/>
    </xf>
    <xf numFmtId="0" fontId="9" fillId="0" borderId="5" xfId="4" applyFont="1" applyFill="1" applyBorder="1" applyAlignment="1" applyProtection="1">
      <alignment vertical="center" wrapText="1"/>
      <protection locked="0"/>
    </xf>
    <xf numFmtId="0" fontId="9" fillId="0" borderId="24" xfId="4" applyFont="1" applyFill="1" applyBorder="1" applyAlignment="1">
      <alignment horizontal="center" vertical="center" wrapText="1"/>
    </xf>
    <xf numFmtId="0" fontId="9" fillId="0" borderId="43" xfId="4" applyFont="1" applyFill="1" applyBorder="1" applyAlignment="1" applyProtection="1">
      <alignment vertical="center" wrapText="1"/>
      <protection locked="0"/>
    </xf>
    <xf numFmtId="165" fontId="9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" xfId="4" applyFont="1" applyFill="1" applyBorder="1" applyAlignment="1">
      <alignment horizontal="center" vertical="center" wrapText="1"/>
    </xf>
    <xf numFmtId="0" fontId="18" fillId="0" borderId="11" xfId="4" applyFont="1" applyFill="1" applyBorder="1" applyAlignment="1" applyProtection="1">
      <alignment vertical="center" wrapText="1"/>
    </xf>
    <xf numFmtId="165" fontId="7" fillId="0" borderId="11" xfId="4" applyNumberFormat="1" applyFont="1" applyFill="1" applyBorder="1" applyAlignment="1" applyProtection="1">
      <alignment vertical="center" wrapText="1"/>
    </xf>
    <xf numFmtId="165" fontId="7" fillId="0" borderId="44" xfId="4" applyNumberFormat="1" applyFont="1" applyFill="1" applyBorder="1" applyAlignment="1" applyProtection="1">
      <alignment vertical="center" wrapText="1"/>
    </xf>
    <xf numFmtId="0" fontId="1" fillId="0" borderId="0" xfId="4" applyFill="1" applyAlignment="1">
      <alignment horizontal="right" vertical="center" wrapText="1"/>
    </xf>
    <xf numFmtId="0" fontId="22" fillId="0" borderId="0" xfId="5"/>
    <xf numFmtId="0" fontId="22" fillId="0" borderId="0" xfId="5" applyAlignment="1">
      <alignment wrapText="1"/>
    </xf>
    <xf numFmtId="0" fontId="33" fillId="0" borderId="5" xfId="5" applyFont="1" applyBorder="1"/>
    <xf numFmtId="0" fontId="33" fillId="0" borderId="5" xfId="5" applyFont="1" applyBorder="1" applyAlignment="1">
      <alignment wrapText="1"/>
    </xf>
    <xf numFmtId="4" fontId="33" fillId="0" borderId="5" xfId="5" applyNumberFormat="1" applyFont="1" applyBorder="1"/>
    <xf numFmtId="3" fontId="33" fillId="0" borderId="5" xfId="5" applyNumberFormat="1" applyFont="1" applyBorder="1"/>
    <xf numFmtId="0" fontId="22" fillId="0" borderId="5" xfId="5" applyBorder="1"/>
    <xf numFmtId="0" fontId="22" fillId="0" borderId="5" xfId="5" applyBorder="1" applyAlignment="1">
      <alignment wrapText="1"/>
    </xf>
    <xf numFmtId="3" fontId="22" fillId="0" borderId="5" xfId="5" applyNumberFormat="1" applyBorder="1"/>
    <xf numFmtId="3" fontId="22" fillId="0" borderId="0" xfId="5" applyNumberFormat="1"/>
    <xf numFmtId="0" fontId="33" fillId="0" borderId="0" xfId="5" applyFont="1"/>
    <xf numFmtId="167" fontId="22" fillId="0" borderId="5" xfId="5" applyNumberFormat="1" applyBorder="1"/>
    <xf numFmtId="4" fontId="22" fillId="0" borderId="5" xfId="5" applyNumberFormat="1" applyBorder="1"/>
    <xf numFmtId="0" fontId="33" fillId="0" borderId="1" xfId="5" applyFont="1" applyBorder="1" applyAlignment="1">
      <alignment wrapText="1"/>
    </xf>
    <xf numFmtId="0" fontId="22" fillId="0" borderId="2" xfId="5" applyBorder="1" applyAlignment="1">
      <alignment wrapText="1"/>
    </xf>
    <xf numFmtId="0" fontId="22" fillId="0" borderId="2" xfId="5" applyBorder="1"/>
    <xf numFmtId="3" fontId="22" fillId="0" borderId="32" xfId="5" applyNumberFormat="1" applyBorder="1"/>
    <xf numFmtId="14" fontId="33" fillId="0" borderId="36" xfId="12" applyNumberFormat="1" applyFont="1" applyBorder="1" applyAlignment="1">
      <alignment horizontal="center"/>
    </xf>
    <xf numFmtId="0" fontId="33" fillId="0" borderId="36" xfId="12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Protection="1"/>
    <xf numFmtId="0" fontId="19" fillId="0" borderId="1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right" vertical="center" indent="1"/>
    </xf>
    <xf numFmtId="0" fontId="9" fillId="0" borderId="7" xfId="0" applyFont="1" applyBorder="1" applyAlignment="1" applyProtection="1">
      <alignment horizontal="left" vertical="center" indent="1"/>
      <protection locked="0"/>
    </xf>
    <xf numFmtId="3" fontId="9" fillId="0" borderId="9" xfId="0" applyNumberFormat="1" applyFont="1" applyBorder="1" applyAlignment="1" applyProtection="1">
      <alignment horizontal="right" vertical="center" indent="1"/>
      <protection locked="0"/>
    </xf>
    <xf numFmtId="0" fontId="9" fillId="0" borderId="4" xfId="0" applyFont="1" applyBorder="1" applyAlignment="1" applyProtection="1">
      <alignment horizontal="right" vertical="center" indent="1"/>
    </xf>
    <xf numFmtId="0" fontId="9" fillId="0" borderId="5" xfId="0" applyFont="1" applyBorder="1" applyAlignment="1" applyProtection="1">
      <alignment horizontal="left" vertical="center" indent="1"/>
      <protection locked="0"/>
    </xf>
    <xf numFmtId="3" fontId="9" fillId="0" borderId="6" xfId="0" applyNumberFormat="1" applyFont="1" applyBorder="1" applyAlignment="1" applyProtection="1">
      <alignment horizontal="right" vertical="center" indent="1"/>
      <protection locked="0"/>
    </xf>
    <xf numFmtId="165" fontId="15" fillId="2" borderId="32" xfId="0" applyNumberFormat="1" applyFont="1" applyFill="1" applyBorder="1" applyAlignment="1" applyProtection="1">
      <alignment horizontal="left" vertical="center" wrapText="1" indent="2"/>
    </xf>
    <xf numFmtId="3" fontId="19" fillId="0" borderId="3" xfId="0" applyNumberFormat="1" applyFont="1" applyFill="1" applyBorder="1" applyAlignment="1" applyProtection="1">
      <alignment horizontal="right" vertical="center" indent="1"/>
    </xf>
    <xf numFmtId="0" fontId="29" fillId="0" borderId="0" xfId="6" applyFont="1"/>
    <xf numFmtId="165" fontId="14" fillId="0" borderId="20" xfId="8" applyNumberFormat="1" applyFont="1" applyFill="1" applyBorder="1" applyAlignment="1" applyProtection="1">
      <alignment horizontal="left" vertical="center"/>
    </xf>
    <xf numFmtId="165" fontId="14" fillId="0" borderId="20" xfId="8" applyNumberFormat="1" applyFont="1" applyFill="1" applyBorder="1" applyAlignment="1" applyProtection="1">
      <alignment horizontal="left"/>
    </xf>
    <xf numFmtId="165" fontId="3" fillId="0" borderId="0" xfId="8" applyNumberFormat="1" applyFont="1" applyFill="1" applyBorder="1" applyAlignment="1" applyProtection="1">
      <alignment horizontal="center" vertical="center"/>
    </xf>
    <xf numFmtId="0" fontId="17" fillId="0" borderId="0" xfId="8" applyFont="1" applyFill="1" applyAlignment="1" applyProtection="1">
      <alignment horizontal="center"/>
    </xf>
    <xf numFmtId="165" fontId="18" fillId="0" borderId="51" xfId="4" applyNumberFormat="1" applyFont="1" applyFill="1" applyBorder="1" applyAlignment="1" applyProtection="1">
      <alignment horizontal="center" vertical="center" wrapText="1"/>
    </xf>
    <xf numFmtId="165" fontId="18" fillId="0" borderId="53" xfId="4" applyNumberFormat="1" applyFont="1" applyFill="1" applyBorder="1" applyAlignment="1" applyProtection="1">
      <alignment horizontal="center" vertical="center" wrapText="1"/>
    </xf>
    <xf numFmtId="165" fontId="18" fillId="0" borderId="52" xfId="4" applyNumberFormat="1" applyFont="1" applyFill="1" applyBorder="1" applyAlignment="1" applyProtection="1">
      <alignment horizontal="center" vertical="center" wrapText="1"/>
    </xf>
    <xf numFmtId="165" fontId="18" fillId="0" borderId="41" xfId="4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Fill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0" fontId="29" fillId="0" borderId="0" xfId="6" applyFont="1" applyAlignment="1">
      <alignment horizontal="left"/>
    </xf>
    <xf numFmtId="0" fontId="29" fillId="0" borderId="36" xfId="6" applyFont="1" applyBorder="1" applyAlignment="1">
      <alignment horizontal="center"/>
    </xf>
    <xf numFmtId="0" fontId="29" fillId="0" borderId="45" xfId="6" applyFont="1" applyBorder="1" applyAlignment="1">
      <alignment horizontal="center"/>
    </xf>
    <xf numFmtId="0" fontId="26" fillId="0" borderId="0" xfId="4" applyFont="1" applyAlignment="1">
      <alignment horizontal="center" wrapText="1"/>
    </xf>
    <xf numFmtId="0" fontId="33" fillId="0" borderId="0" xfId="12" applyFont="1" applyAlignment="1">
      <alignment horizontal="center"/>
    </xf>
    <xf numFmtId="0" fontId="22" fillId="0" borderId="0" xfId="12" applyAlignment="1">
      <alignment horizontal="center"/>
    </xf>
    <xf numFmtId="0" fontId="33" fillId="0" borderId="25" xfId="13" applyFont="1" applyBorder="1" applyAlignment="1">
      <alignment horizontal="center" vertical="center" wrapText="1"/>
    </xf>
    <xf numFmtId="0" fontId="33" fillId="0" borderId="19" xfId="13" applyFont="1" applyBorder="1" applyAlignment="1">
      <alignment horizontal="center" vertical="center" wrapText="1"/>
    </xf>
    <xf numFmtId="0" fontId="33" fillId="0" borderId="7" xfId="13" applyFont="1" applyBorder="1" applyAlignment="1">
      <alignment horizontal="center" vertical="center" wrapText="1"/>
    </xf>
    <xf numFmtId="0" fontId="33" fillId="0" borderId="45" xfId="12" applyFont="1" applyBorder="1" applyAlignment="1">
      <alignment horizontal="center"/>
    </xf>
    <xf numFmtId="0" fontId="33" fillId="0" borderId="31" xfId="12" applyFont="1" applyBorder="1" applyAlignment="1">
      <alignment horizontal="center"/>
    </xf>
    <xf numFmtId="14" fontId="33" fillId="0" borderId="45" xfId="12" applyNumberFormat="1" applyFont="1" applyBorder="1" applyAlignment="1">
      <alignment horizontal="center"/>
    </xf>
    <xf numFmtId="0" fontId="18" fillId="0" borderId="15" xfId="0" applyFont="1" applyBorder="1" applyAlignment="1" applyProtection="1">
      <alignment horizontal="left" vertical="center" indent="2"/>
    </xf>
    <xf numFmtId="0" fontId="18" fillId="0" borderId="14" xfId="0" applyFont="1" applyBorder="1" applyAlignment="1" applyProtection="1">
      <alignment horizontal="left" vertical="center" indent="2"/>
    </xf>
    <xf numFmtId="0" fontId="17" fillId="0" borderId="0" xfId="0" applyFont="1" applyAlignment="1">
      <alignment horizontal="center" wrapText="1"/>
    </xf>
    <xf numFmtId="0" fontId="14" fillId="0" borderId="0" xfId="0" applyFont="1" applyAlignment="1" applyProtection="1">
      <alignment horizontal="right"/>
    </xf>
    <xf numFmtId="0" fontId="34" fillId="3" borderId="0" xfId="8" applyFont="1" applyFill="1" applyAlignment="1" applyProtection="1">
      <alignment horizontal="center" vertical="center"/>
    </xf>
    <xf numFmtId="0" fontId="7" fillId="0" borderId="39" xfId="4" applyFont="1" applyFill="1" applyBorder="1" applyAlignment="1">
      <alignment horizontal="justify" vertical="center" wrapText="1"/>
    </xf>
  </cellXfs>
  <cellStyles count="14">
    <cellStyle name="Ezres 2" xfId="1"/>
    <cellStyle name="Ezres 3" xfId="2"/>
    <cellStyle name="Ezres 4" xfId="3"/>
    <cellStyle name="Ezres 5" xfId="11"/>
    <cellStyle name="Hiperhivatkozás" xfId="9"/>
    <cellStyle name="Már látott hiperhivatkozás" xfId="10"/>
    <cellStyle name="Normál" xfId="0" builtinId="0"/>
    <cellStyle name="Normál 2" xfId="4"/>
    <cellStyle name="Normál 3" xfId="5"/>
    <cellStyle name="Normál_011 sz. melléklet" xfId="6"/>
    <cellStyle name="Normál_Kv.rend.2013 E" xfId="7"/>
    <cellStyle name="Normál_KVRENMUNKA" xfId="8"/>
    <cellStyle name="Normál_Létszám(15. tábla) 2" xfId="13"/>
    <cellStyle name="Normál_Létszámtábla. (2) 2" xfId="1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40"/>
  <sheetViews>
    <sheetView view="pageBreakPreview" zoomScaleNormal="100" zoomScaleSheetLayoutView="100" workbookViewId="0">
      <selection activeCell="L30" sqref="L30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15.95" customHeight="1" x14ac:dyDescent="0.25">
      <c r="A1" s="253" t="s">
        <v>921</v>
      </c>
      <c r="B1" s="253"/>
      <c r="C1" s="253"/>
      <c r="D1" s="253"/>
      <c r="E1" s="253"/>
      <c r="F1" s="253"/>
      <c r="G1" s="253"/>
      <c r="H1" s="253"/>
      <c r="I1" s="253"/>
    </row>
    <row r="2" spans="1:9" ht="15.95" customHeight="1" x14ac:dyDescent="0.25">
      <c r="A2" s="253" t="s">
        <v>0</v>
      </c>
      <c r="B2" s="253"/>
      <c r="C2" s="253"/>
      <c r="D2" s="253"/>
      <c r="E2" s="253"/>
      <c r="F2" s="253"/>
      <c r="G2" s="253"/>
      <c r="H2" s="253"/>
      <c r="I2" s="253"/>
    </row>
    <row r="3" spans="1:9" ht="15.95" customHeight="1" thickBot="1" x14ac:dyDescent="0.3">
      <c r="A3" s="251" t="s">
        <v>1</v>
      </c>
      <c r="B3" s="251"/>
      <c r="C3" s="251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12">
        <f t="shared" si="0"/>
        <v>61836324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8">
        <v>21020896</v>
      </c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31">
        <v>22237850</v>
      </c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31">
        <v>16595747</v>
      </c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31">
        <v>1200000</v>
      </c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31">
        <v>781831</v>
      </c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31">
        <v>0</v>
      </c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I13" si="1">+F14+F15+F16+F17+F18</f>
        <v>#REF!</v>
      </c>
      <c r="G13" s="12" t="e">
        <f t="shared" si="1"/>
        <v>#REF!</v>
      </c>
      <c r="H13" s="12" t="e">
        <f t="shared" si="1"/>
        <v>#REF!</v>
      </c>
      <c r="I13" s="12">
        <f t="shared" si="1"/>
        <v>8140000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8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31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31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31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31">
        <v>8140000</v>
      </c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12">
        <f t="shared" si="2"/>
        <v>57209691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8"/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31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31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31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31">
        <v>57209691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15">
        <f t="shared" si="3"/>
        <v>14450000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36">
        <v>2400000</v>
      </c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36"/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36">
        <v>9500000</v>
      </c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36"/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36">
        <v>2500000</v>
      </c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36"/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36">
        <v>50000</v>
      </c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I33" si="4">SUM(F34:F43)</f>
        <v>#REF!</v>
      </c>
      <c r="G33" s="12" t="e">
        <f t="shared" si="4"/>
        <v>#REF!</v>
      </c>
      <c r="H33" s="12" t="e">
        <f t="shared" si="4"/>
        <v>#REF!</v>
      </c>
      <c r="I33" s="12">
        <f t="shared" si="4"/>
        <v>13592177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8"/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31">
        <v>3500000</v>
      </c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31"/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31">
        <v>3635360</v>
      </c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31">
        <v>2955392</v>
      </c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31">
        <v>1300000</v>
      </c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31"/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31">
        <v>40000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37">
        <v>142608</v>
      </c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38">
        <v>2018817</v>
      </c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I44" si="5">SUM(F45:F49)</f>
        <v>#REF!</v>
      </c>
      <c r="G44" s="12" t="e">
        <f t="shared" si="5"/>
        <v>#REF!</v>
      </c>
      <c r="H44" s="12" t="e">
        <f t="shared" si="5"/>
        <v>#REF!</v>
      </c>
      <c r="I44" s="12">
        <f t="shared" si="5"/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39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37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37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37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38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I50" si="6">SUM(F51:F55)</f>
        <v>#REF!</v>
      </c>
      <c r="G50" s="12" t="e">
        <f t="shared" si="6"/>
        <v>#REF!</v>
      </c>
      <c r="H50" s="12" t="e">
        <f t="shared" si="6"/>
        <v>#REF!</v>
      </c>
      <c r="I50" s="12">
        <f t="shared" si="6"/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8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8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8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8"/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8"/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I56" si="7">SUM(F57:F59)</f>
        <v>#REF!</v>
      </c>
      <c r="G56" s="12" t="e">
        <f t="shared" si="7"/>
        <v>#REF!</v>
      </c>
      <c r="H56" s="12" t="e">
        <f t="shared" si="7"/>
        <v>#REF!</v>
      </c>
      <c r="I56" s="12">
        <f t="shared" si="7"/>
        <v>0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37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37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37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37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37">
        <v>0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15">
        <f t="shared" si="8"/>
        <v>155228192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I63" si="9">SUM(F64:F66)</f>
        <v>#REF!</v>
      </c>
      <c r="G63" s="12" t="e">
        <f t="shared" si="9"/>
        <v>#REF!</v>
      </c>
      <c r="H63" s="12" t="e">
        <f t="shared" si="9"/>
        <v>#REF!</v>
      </c>
      <c r="I63" s="12">
        <f t="shared" si="9"/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37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37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37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I67" si="10">SUM(F68:F71)</f>
        <v>#REF!</v>
      </c>
      <c r="G67" s="12" t="e">
        <f t="shared" si="10"/>
        <v>#REF!</v>
      </c>
      <c r="H67" s="12" t="e">
        <f t="shared" si="10"/>
        <v>#REF!</v>
      </c>
      <c r="I67" s="12">
        <f t="shared" si="10"/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37"/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37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37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37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12">
        <f t="shared" si="11"/>
        <v>925992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37">
        <v>925992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37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12">
        <f>I76</f>
        <v>2082110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37">
        <v>2082110</v>
      </c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37">
        <v>0</v>
      </c>
    </row>
    <row r="78" spans="1:9" s="25" customFormat="1" ht="12" customHeight="1" x14ac:dyDescent="0.2">
      <c r="A78" s="26" t="s">
        <v>406</v>
      </c>
      <c r="B78" s="144" t="s">
        <v>401</v>
      </c>
      <c r="C78" s="33" t="s">
        <v>409</v>
      </c>
      <c r="D78" s="37"/>
      <c r="E78" s="37"/>
      <c r="F78" s="37"/>
      <c r="G78" s="37"/>
      <c r="H78" s="37"/>
      <c r="I78" s="37"/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37"/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37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I81" si="13">SUM(F82:F86)</f>
        <v>#REF!</v>
      </c>
      <c r="G81" s="12" t="e">
        <f t="shared" si="13"/>
        <v>#REF!</v>
      </c>
      <c r="H81" s="12" t="e">
        <f t="shared" si="13"/>
        <v>#REF!</v>
      </c>
      <c r="I81" s="12">
        <f t="shared" si="13"/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37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37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37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37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37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43"/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15">
        <f t="shared" si="14"/>
        <v>3008102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H89" si="15">+F62+F88</f>
        <v>#REF!</v>
      </c>
      <c r="G89" s="15" t="e">
        <f t="shared" si="15"/>
        <v>#REF!</v>
      </c>
      <c r="H89" s="15" t="e">
        <f t="shared" si="15"/>
        <v>#REF!</v>
      </c>
      <c r="I89" s="15">
        <f>I6+I13+I25+I33+I72+I75</f>
        <v>101026603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53" t="s">
        <v>118</v>
      </c>
      <c r="B91" s="253"/>
      <c r="C91" s="253"/>
      <c r="D91" s="253"/>
      <c r="E91" s="253"/>
      <c r="F91" s="253"/>
      <c r="G91" s="253"/>
      <c r="H91" s="253"/>
      <c r="I91" s="253"/>
    </row>
    <row r="92" spans="1:9" s="50" customFormat="1" ht="16.5" customHeight="1" thickBot="1" x14ac:dyDescent="0.3">
      <c r="A92" s="252" t="s">
        <v>119</v>
      </c>
      <c r="B92" s="252"/>
      <c r="C92" s="252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53">
        <f t="shared" si="16"/>
        <v>62521900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56">
        <v>14750110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31">
        <v>2783432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35">
        <v>35620186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35">
        <v>7512000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35">
        <v>1856172</v>
      </c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I101" si="17">+F102+F104+F106</f>
        <v>#REF!</v>
      </c>
      <c r="G101" s="12" t="e">
        <f t="shared" si="17"/>
        <v>#REF!</v>
      </c>
      <c r="H101" s="12" t="e">
        <f t="shared" si="17"/>
        <v>#REF!</v>
      </c>
      <c r="I101" s="12">
        <f t="shared" si="17"/>
        <v>4124486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8">
        <v>2042896</v>
      </c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8"/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31">
        <v>2081590</v>
      </c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13"/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13"/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12">
        <f t="shared" si="18"/>
        <v>57209691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8"/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35"/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35">
        <v>57209691</v>
      </c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12">
        <f t="shared" si="19"/>
        <v>123856077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I112" si="20">+F113+F114+F115</f>
        <v>#REF!</v>
      </c>
      <c r="G112" s="12" t="e">
        <f t="shared" si="20"/>
        <v>#REF!</v>
      </c>
      <c r="H112" s="12" t="e">
        <f t="shared" si="20"/>
        <v>#REF!</v>
      </c>
      <c r="I112" s="12">
        <f t="shared" si="20"/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13"/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13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13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I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12">
        <f t="shared" si="21"/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13"/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13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13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13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15" t="e">
        <f t="shared" si="22"/>
        <v>#REF!</v>
      </c>
      <c r="I121" s="15">
        <f>+I122+I123+I125+I126+I124</f>
        <v>34380217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13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13">
        <v>2082110</v>
      </c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13">
        <v>32298107</v>
      </c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13">
        <v>0</v>
      </c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13">
        <v>0</v>
      </c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I127" si="23">+F128+F129+F130+F131</f>
        <v>#REF!</v>
      </c>
      <c r="G127" s="63" t="e">
        <f t="shared" si="23"/>
        <v>#REF!</v>
      </c>
      <c r="H127" s="63" t="e">
        <f t="shared" si="23"/>
        <v>#REF!</v>
      </c>
      <c r="I127" s="63">
        <f t="shared" si="23"/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13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13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13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13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64">
        <f t="shared" si="24"/>
        <v>34380217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64">
        <f t="shared" si="25"/>
        <v>158236294</v>
      </c>
    </row>
    <row r="134" spans="1:12" ht="7.5" customHeight="1" x14ac:dyDescent="0.25"/>
    <row r="135" spans="1:12" x14ac:dyDescent="0.25">
      <c r="A135" s="254" t="s">
        <v>161</v>
      </c>
      <c r="B135" s="254"/>
      <c r="C135" s="254"/>
      <c r="D135" s="254"/>
      <c r="E135" s="254"/>
      <c r="F135" s="254"/>
      <c r="G135" s="254"/>
      <c r="H135" s="254"/>
      <c r="I135" s="254"/>
    </row>
    <row r="136" spans="1:12" ht="12" customHeight="1" thickBot="1" x14ac:dyDescent="0.3">
      <c r="A136" s="251" t="s">
        <v>162</v>
      </c>
      <c r="B136" s="251"/>
      <c r="C136" s="251"/>
      <c r="D136" s="17"/>
      <c r="E136" s="17"/>
      <c r="F136" s="17"/>
    </row>
    <row r="137" spans="1:12" ht="25.5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31372115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-31372115</v>
      </c>
    </row>
    <row r="140" spans="1:12" x14ac:dyDescent="0.25">
      <c r="D140" s="140" t="e">
        <f>D133-D89</f>
        <v>#REF!</v>
      </c>
      <c r="E140" s="140"/>
      <c r="G140" s="163" t="e">
        <f>G133-#REF!</f>
        <v>#REF!</v>
      </c>
    </row>
  </sheetData>
  <mergeCells count="7">
    <mergeCell ref="A136:C136"/>
    <mergeCell ref="A3:C3"/>
    <mergeCell ref="A92:C92"/>
    <mergeCell ref="A1:I1"/>
    <mergeCell ref="A135:I135"/>
    <mergeCell ref="A91:I91"/>
    <mergeCell ref="A2:I2"/>
  </mergeCells>
  <phoneticPr fontId="27" type="noConversion"/>
  <printOptions horizontalCentered="1"/>
  <pageMargins left="0.23622047244094491" right="0.23622047244094491" top="0.74803149606299213" bottom="0.45" header="0.31496062992125984" footer="0.31496062992125984"/>
  <pageSetup paperSize="9" scale="65" fitToHeight="2" orientation="portrait" r:id="rId1"/>
  <headerFooter alignWithMargins="0">
    <oddHeader xml:space="preserve">&amp;C&amp;"Times New Roman CE,Félkövér"&amp;12BONYHÁD VÁROS ÖNKORMÁNYZATA
 2016. ÉVI KÖLTSÉGVETÉSÉNEK ÖSSZEVONT MÉRLEGE&amp;R&amp;"Times New Roman CE,Félkövér dőlt" 1.1. melléklet
</oddHeader>
  </headerFooter>
  <rowBreaks count="1" manualBreakCount="1">
    <brk id="8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68"/>
  <sheetViews>
    <sheetView view="pageBreakPreview" topLeftCell="A49" zoomScale="130" zoomScaleNormal="115" zoomScaleSheetLayoutView="130" workbookViewId="0">
      <selection activeCell="O11" sqref="O11"/>
    </sheetView>
  </sheetViews>
  <sheetFormatPr defaultRowHeight="12.75" x14ac:dyDescent="0.25"/>
  <cols>
    <col min="1" max="1" width="5.85546875" style="10" customWidth="1"/>
    <col min="2" max="2" width="47.28515625" style="72" customWidth="1"/>
    <col min="3" max="4" width="13.5703125" style="10" hidden="1" customWidth="1"/>
    <col min="5" max="5" width="12.140625" style="10" hidden="1" customWidth="1"/>
    <col min="6" max="6" width="13.5703125" style="10" hidden="1" customWidth="1"/>
    <col min="7" max="7" width="12.42578125" style="10" hidden="1" customWidth="1"/>
    <col min="8" max="8" width="13.5703125" style="10" bestFit="1" customWidth="1"/>
    <col min="9" max="9" width="48.140625" style="10" bestFit="1" customWidth="1"/>
    <col min="10" max="11" width="13.5703125" style="10" hidden="1" customWidth="1"/>
    <col min="12" max="12" width="12.140625" style="10" hidden="1" customWidth="1"/>
    <col min="13" max="13" width="13.5703125" style="10" hidden="1" customWidth="1"/>
    <col min="14" max="14" width="12.42578125" style="10" hidden="1" customWidth="1"/>
    <col min="15" max="15" width="13.5703125" style="10" bestFit="1" customWidth="1"/>
    <col min="16" max="16384" width="9.140625" style="10"/>
  </cols>
  <sheetData>
    <row r="1" spans="1:15" ht="39.75" customHeight="1" x14ac:dyDescent="0.25">
      <c r="B1" s="70" t="s">
        <v>167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25" thickBot="1" x14ac:dyDescent="0.3">
      <c r="J2" s="73"/>
      <c r="K2" s="73"/>
      <c r="L2" s="73"/>
      <c r="M2" s="73"/>
      <c r="N2" s="73"/>
      <c r="O2" s="73"/>
    </row>
    <row r="3" spans="1:15" ht="18" customHeight="1" thickBot="1" x14ac:dyDescent="0.3">
      <c r="A3" s="255" t="s">
        <v>2</v>
      </c>
      <c r="B3" s="74" t="s">
        <v>168</v>
      </c>
      <c r="C3" s="75"/>
      <c r="D3" s="154"/>
      <c r="E3" s="154"/>
      <c r="F3" s="154"/>
      <c r="G3" s="154"/>
      <c r="H3" s="154"/>
      <c r="I3" s="74" t="s">
        <v>169</v>
      </c>
      <c r="J3" s="76"/>
      <c r="K3" s="76"/>
      <c r="L3" s="76"/>
      <c r="M3" s="76"/>
      <c r="N3" s="76"/>
      <c r="O3" s="76"/>
    </row>
    <row r="4" spans="1:15" s="78" customFormat="1" ht="42.75" thickBot="1" x14ac:dyDescent="0.3">
      <c r="A4" s="256"/>
      <c r="B4" s="77" t="s">
        <v>170</v>
      </c>
      <c r="C4" s="165" t="s">
        <v>374</v>
      </c>
      <c r="D4" s="166" t="s">
        <v>439</v>
      </c>
      <c r="E4" s="167" t="s">
        <v>434</v>
      </c>
      <c r="F4" s="166" t="s">
        <v>435</v>
      </c>
      <c r="G4" s="167" t="s">
        <v>437</v>
      </c>
      <c r="H4" s="168" t="s">
        <v>435</v>
      </c>
      <c r="I4" s="77" t="s">
        <v>170</v>
      </c>
      <c r="J4" s="165" t="s">
        <v>374</v>
      </c>
      <c r="K4" s="166" t="s">
        <v>439</v>
      </c>
      <c r="L4" s="167" t="s">
        <v>434</v>
      </c>
      <c r="M4" s="166" t="s">
        <v>435</v>
      </c>
      <c r="N4" s="167" t="s">
        <v>437</v>
      </c>
      <c r="O4" s="168" t="s">
        <v>435</v>
      </c>
    </row>
    <row r="5" spans="1:15" s="83" customFormat="1" ht="12" customHeight="1" thickBot="1" x14ac:dyDescent="0.3">
      <c r="A5" s="79">
        <v>1</v>
      </c>
      <c r="B5" s="80">
        <v>2</v>
      </c>
      <c r="C5" s="81" t="s">
        <v>27</v>
      </c>
      <c r="D5" s="155"/>
      <c r="E5" s="155"/>
      <c r="F5" s="155"/>
      <c r="G5" s="155"/>
      <c r="H5" s="155"/>
      <c r="I5" s="80" t="s">
        <v>136</v>
      </c>
      <c r="J5" s="82" t="s">
        <v>40</v>
      </c>
      <c r="K5" s="82"/>
      <c r="L5" s="82"/>
      <c r="M5" s="82"/>
      <c r="N5" s="82"/>
      <c r="O5" s="82" t="s">
        <v>40</v>
      </c>
    </row>
    <row r="6" spans="1:15" ht="12.95" customHeight="1" x14ac:dyDescent="0.25">
      <c r="A6" s="84" t="s">
        <v>4</v>
      </c>
      <c r="B6" s="85" t="s">
        <v>171</v>
      </c>
      <c r="C6" s="86" t="e">
        <f>'1.sz.mell.'!D6</f>
        <v>#REF!</v>
      </c>
      <c r="D6" s="86" t="e">
        <f>'1.sz.mell.'!E6</f>
        <v>#REF!</v>
      </c>
      <c r="E6" s="86" t="e">
        <f>'1.sz.mell.'!F6</f>
        <v>#REF!</v>
      </c>
      <c r="F6" s="86" t="e">
        <f>'1.sz.mell.'!G6</f>
        <v>#REF!</v>
      </c>
      <c r="G6" s="86" t="e">
        <f>'1.sz.mell.'!H6</f>
        <v>#REF!</v>
      </c>
      <c r="H6" s="86">
        <v>61836324</v>
      </c>
      <c r="I6" s="85" t="s">
        <v>172</v>
      </c>
      <c r="J6" s="87" t="e">
        <f>'1.sz.mell.'!D96</f>
        <v>#REF!</v>
      </c>
      <c r="K6" s="87" t="e">
        <f>'1.sz.mell.'!E96</f>
        <v>#REF!</v>
      </c>
      <c r="L6" s="87" t="e">
        <f>'1.sz.mell.'!F96</f>
        <v>#REF!</v>
      </c>
      <c r="M6" s="87" t="e">
        <f>'1.sz.mell.'!G96</f>
        <v>#REF!</v>
      </c>
      <c r="N6" s="87" t="e">
        <f>'1.sz.mell.'!H96</f>
        <v>#REF!</v>
      </c>
      <c r="O6" s="87">
        <v>14750110</v>
      </c>
    </row>
    <row r="7" spans="1:15" ht="12.95" customHeight="1" x14ac:dyDescent="0.25">
      <c r="A7" s="88" t="s">
        <v>15</v>
      </c>
      <c r="B7" s="89" t="s">
        <v>173</v>
      </c>
      <c r="C7" s="90" t="e">
        <f>'1.sz.mell.'!D13</f>
        <v>#REF!</v>
      </c>
      <c r="D7" s="90" t="e">
        <f>'1.sz.mell.'!E13</f>
        <v>#REF!</v>
      </c>
      <c r="E7" s="90" t="e">
        <f>'1.sz.mell.'!F13</f>
        <v>#REF!</v>
      </c>
      <c r="F7" s="90" t="e">
        <f>'1.sz.mell.'!G13</f>
        <v>#REF!</v>
      </c>
      <c r="G7" s="90" t="e">
        <f>'1.sz.mell.'!H13</f>
        <v>#REF!</v>
      </c>
      <c r="H7" s="90">
        <v>8140000</v>
      </c>
      <c r="I7" s="89" t="s">
        <v>123</v>
      </c>
      <c r="J7" s="87" t="e">
        <f>'1.sz.mell.'!D97</f>
        <v>#REF!</v>
      </c>
      <c r="K7" s="87" t="e">
        <f>'1.sz.mell.'!E97</f>
        <v>#REF!</v>
      </c>
      <c r="L7" s="87" t="e">
        <f>'1.sz.mell.'!F97</f>
        <v>#REF!</v>
      </c>
      <c r="M7" s="87" t="e">
        <f>'1.sz.mell.'!G97</f>
        <v>#REF!</v>
      </c>
      <c r="N7" s="87" t="e">
        <f>'1.sz.mell.'!H97</f>
        <v>#REF!</v>
      </c>
      <c r="O7" s="87">
        <v>2783432</v>
      </c>
    </row>
    <row r="8" spans="1:15" ht="12.95" customHeight="1" x14ac:dyDescent="0.25">
      <c r="A8" s="88" t="s">
        <v>27</v>
      </c>
      <c r="B8" s="89" t="s">
        <v>175</v>
      </c>
      <c r="C8" s="90" t="e">
        <f>'1.sz.mell.'!D25</f>
        <v>#REF!</v>
      </c>
      <c r="D8" s="90" t="e">
        <f>'1.sz.mell.'!E25</f>
        <v>#REF!</v>
      </c>
      <c r="E8" s="90" t="e">
        <f>'1.sz.mell.'!F25</f>
        <v>#REF!</v>
      </c>
      <c r="F8" s="90" t="e">
        <f>'1.sz.mell.'!G25</f>
        <v>#REF!</v>
      </c>
      <c r="G8" s="90" t="e">
        <f>'1.sz.mell.'!H25</f>
        <v>#REF!</v>
      </c>
      <c r="H8" s="90">
        <v>14450000</v>
      </c>
      <c r="I8" s="89" t="s">
        <v>174</v>
      </c>
      <c r="J8" s="87" t="e">
        <f>'1.sz.mell.'!D98</f>
        <v>#REF!</v>
      </c>
      <c r="K8" s="87" t="e">
        <f>'1.sz.mell.'!E98</f>
        <v>#REF!</v>
      </c>
      <c r="L8" s="87" t="e">
        <f>'1.sz.mell.'!F98</f>
        <v>#REF!</v>
      </c>
      <c r="M8" s="87" t="e">
        <f>'1.sz.mell.'!G98</f>
        <v>#REF!</v>
      </c>
      <c r="N8" s="87" t="e">
        <f>'1.sz.mell.'!H98</f>
        <v>#REF!</v>
      </c>
      <c r="O8" s="87">
        <v>35620186</v>
      </c>
    </row>
    <row r="9" spans="1:15" ht="12.95" customHeight="1" x14ac:dyDescent="0.25">
      <c r="A9" s="88" t="s">
        <v>136</v>
      </c>
      <c r="B9" s="89" t="s">
        <v>258</v>
      </c>
      <c r="C9" s="90" t="e">
        <f>'1.sz.mell.'!D33</f>
        <v>#REF!</v>
      </c>
      <c r="D9" s="90" t="e">
        <f>'1.sz.mell.'!E33</f>
        <v>#REF!</v>
      </c>
      <c r="E9" s="90" t="e">
        <f>'1.sz.mell.'!F33</f>
        <v>#REF!</v>
      </c>
      <c r="F9" s="90" t="e">
        <f>'1.sz.mell.'!G33</f>
        <v>#REF!</v>
      </c>
      <c r="G9" s="90" t="e">
        <f>'1.sz.mell.'!H33</f>
        <v>#REF!</v>
      </c>
      <c r="H9" s="90">
        <v>13592177</v>
      </c>
      <c r="I9" s="89" t="s">
        <v>125</v>
      </c>
      <c r="J9" s="87" t="e">
        <f>'1.sz.mell.'!D99</f>
        <v>#REF!</v>
      </c>
      <c r="K9" s="87" t="e">
        <f>'1.sz.mell.'!E99</f>
        <v>#REF!</v>
      </c>
      <c r="L9" s="87" t="e">
        <f>'1.sz.mell.'!F99</f>
        <v>#REF!</v>
      </c>
      <c r="M9" s="87" t="e">
        <f>'1.sz.mell.'!G99</f>
        <v>#REF!</v>
      </c>
      <c r="N9" s="87" t="e">
        <f>'1.sz.mell.'!H99</f>
        <v>#REF!</v>
      </c>
      <c r="O9" s="87">
        <v>7512000</v>
      </c>
    </row>
    <row r="10" spans="1:15" ht="12.95" customHeight="1" x14ac:dyDescent="0.25">
      <c r="A10" s="88" t="s">
        <v>40</v>
      </c>
      <c r="B10" s="91" t="s">
        <v>176</v>
      </c>
      <c r="C10" s="90" t="e">
        <f>'1.sz.mell.'!D50</f>
        <v>#REF!</v>
      </c>
      <c r="D10" s="90" t="e">
        <f>'1.sz.mell.'!E50</f>
        <v>#REF!</v>
      </c>
      <c r="E10" s="90" t="e">
        <f>'1.sz.mell.'!F50</f>
        <v>#REF!</v>
      </c>
      <c r="F10" s="90" t="e">
        <f>'1.sz.mell.'!G50</f>
        <v>#REF!</v>
      </c>
      <c r="G10" s="90" t="e">
        <f>'1.sz.mell.'!H50</f>
        <v>#REF!</v>
      </c>
      <c r="H10" s="90">
        <f>'1.sz.mell.'!I50</f>
        <v>0</v>
      </c>
      <c r="I10" s="89" t="s">
        <v>127</v>
      </c>
      <c r="J10" s="87" t="e">
        <f>'1.sz.mell.'!D100</f>
        <v>#REF!</v>
      </c>
      <c r="K10" s="87" t="e">
        <f>'1.sz.mell.'!E100</f>
        <v>#REF!</v>
      </c>
      <c r="L10" s="87" t="e">
        <f>'1.sz.mell.'!F100</f>
        <v>#REF!</v>
      </c>
      <c r="M10" s="87" t="e">
        <f>'1.sz.mell.'!G100</f>
        <v>#REF!</v>
      </c>
      <c r="N10" s="87" t="e">
        <f>'1.sz.mell.'!H100</f>
        <v>#REF!</v>
      </c>
      <c r="O10" s="87">
        <v>1856172</v>
      </c>
    </row>
    <row r="11" spans="1:15" ht="12.95" customHeight="1" x14ac:dyDescent="0.25">
      <c r="A11" s="88" t="s">
        <v>62</v>
      </c>
      <c r="B11" s="89" t="s">
        <v>177</v>
      </c>
      <c r="C11" s="92"/>
      <c r="D11" s="92"/>
      <c r="E11" s="92"/>
      <c r="F11" s="92"/>
      <c r="G11" s="92"/>
      <c r="H11" s="92"/>
      <c r="I11" s="89" t="s">
        <v>178</v>
      </c>
      <c r="J11" s="3">
        <v>6117366</v>
      </c>
      <c r="K11" s="3">
        <v>498</v>
      </c>
      <c r="L11" s="3">
        <f>M11-K11</f>
        <v>2170400</v>
      </c>
      <c r="M11" s="3">
        <v>2170898</v>
      </c>
      <c r="N11" s="3">
        <v>-121103</v>
      </c>
      <c r="O11" s="3">
        <v>57209691</v>
      </c>
    </row>
    <row r="12" spans="1:15" ht="12.95" customHeight="1" x14ac:dyDescent="0.25">
      <c r="A12" s="88" t="s">
        <v>147</v>
      </c>
      <c r="B12" s="89"/>
      <c r="C12" s="92"/>
      <c r="D12" s="92"/>
      <c r="E12" s="92"/>
      <c r="F12" s="92"/>
      <c r="G12" s="92"/>
      <c r="H12" s="92"/>
      <c r="I12" s="93"/>
      <c r="J12" s="3"/>
      <c r="K12" s="3"/>
      <c r="L12" s="3"/>
      <c r="M12" s="3"/>
      <c r="N12" s="3"/>
      <c r="O12" s="3"/>
    </row>
    <row r="13" spans="1:15" ht="12.95" customHeight="1" x14ac:dyDescent="0.25">
      <c r="A13" s="88" t="s">
        <v>80</v>
      </c>
      <c r="B13" s="93"/>
      <c r="C13" s="90"/>
      <c r="D13" s="90"/>
      <c r="E13" s="90"/>
      <c r="F13" s="90"/>
      <c r="G13" s="90"/>
      <c r="H13" s="90"/>
      <c r="I13" s="93"/>
      <c r="J13" s="3"/>
      <c r="K13" s="3"/>
      <c r="L13" s="3"/>
      <c r="M13" s="3"/>
      <c r="N13" s="3"/>
      <c r="O13" s="3"/>
    </row>
    <row r="14" spans="1:15" ht="12.95" customHeight="1" x14ac:dyDescent="0.25">
      <c r="A14" s="88" t="s">
        <v>86</v>
      </c>
      <c r="B14" s="94"/>
      <c r="C14" s="92"/>
      <c r="D14" s="92"/>
      <c r="E14" s="92"/>
      <c r="F14" s="92"/>
      <c r="G14" s="92"/>
      <c r="H14" s="92"/>
      <c r="I14" s="93"/>
      <c r="J14" s="3"/>
      <c r="K14" s="3"/>
      <c r="L14" s="3"/>
      <c r="M14" s="3"/>
      <c r="N14" s="3"/>
      <c r="O14" s="3"/>
    </row>
    <row r="15" spans="1:15" ht="12.95" customHeight="1" x14ac:dyDescent="0.25">
      <c r="A15" s="88" t="s">
        <v>159</v>
      </c>
      <c r="B15" s="93"/>
      <c r="C15" s="90"/>
      <c r="D15" s="90"/>
      <c r="E15" s="90"/>
      <c r="F15" s="90"/>
      <c r="G15" s="90"/>
      <c r="H15" s="90"/>
      <c r="I15" s="93"/>
      <c r="J15" s="3"/>
      <c r="K15" s="3"/>
      <c r="L15" s="3"/>
      <c r="M15" s="3"/>
      <c r="N15" s="3"/>
      <c r="O15" s="3"/>
    </row>
    <row r="16" spans="1:15" ht="12.95" customHeight="1" x14ac:dyDescent="0.25">
      <c r="A16" s="88" t="s">
        <v>179</v>
      </c>
      <c r="B16" s="93"/>
      <c r="C16" s="90"/>
      <c r="D16" s="90"/>
      <c r="E16" s="90"/>
      <c r="F16" s="90"/>
      <c r="G16" s="90"/>
      <c r="H16" s="90"/>
      <c r="I16" s="93"/>
      <c r="J16" s="3"/>
      <c r="K16" s="3"/>
      <c r="L16" s="3"/>
      <c r="M16" s="3"/>
      <c r="N16" s="3"/>
      <c r="O16" s="3"/>
    </row>
    <row r="17" spans="1:15" ht="12.95" customHeight="1" thickBot="1" x14ac:dyDescent="0.3">
      <c r="A17" s="88" t="s">
        <v>180</v>
      </c>
      <c r="B17" s="95"/>
      <c r="C17" s="96"/>
      <c r="D17" s="96"/>
      <c r="E17" s="96"/>
      <c r="F17" s="96"/>
      <c r="G17" s="96"/>
      <c r="H17" s="96"/>
      <c r="I17" s="93"/>
      <c r="J17" s="97"/>
      <c r="K17" s="97"/>
      <c r="L17" s="97"/>
      <c r="M17" s="97"/>
      <c r="N17" s="97"/>
      <c r="O17" s="97"/>
    </row>
    <row r="18" spans="1:15" ht="15.95" customHeight="1" thickBot="1" x14ac:dyDescent="0.3">
      <c r="A18" s="98" t="s">
        <v>181</v>
      </c>
      <c r="B18" s="99" t="s">
        <v>182</v>
      </c>
      <c r="C18" s="100" t="e">
        <f>SUM(C6:C7,C8:C10,C13:C17)</f>
        <v>#REF!</v>
      </c>
      <c r="D18" s="100" t="e">
        <f t="shared" ref="D18:H18" si="0">SUM(D6:D7,D8:D10,D13:D17)</f>
        <v>#REF!</v>
      </c>
      <c r="E18" s="100" t="e">
        <f t="shared" si="0"/>
        <v>#REF!</v>
      </c>
      <c r="F18" s="100" t="e">
        <f t="shared" si="0"/>
        <v>#REF!</v>
      </c>
      <c r="G18" s="100" t="e">
        <f t="shared" si="0"/>
        <v>#REF!</v>
      </c>
      <c r="H18" s="100">
        <f t="shared" si="0"/>
        <v>98018501</v>
      </c>
      <c r="I18" s="99" t="s">
        <v>183</v>
      </c>
      <c r="J18" s="1" t="e">
        <f>SUM(J6:J17)</f>
        <v>#REF!</v>
      </c>
      <c r="K18" s="1" t="e">
        <f t="shared" ref="K18:O18" si="1">SUM(K6:K17)</f>
        <v>#REF!</v>
      </c>
      <c r="L18" s="1" t="e">
        <f t="shared" si="1"/>
        <v>#REF!</v>
      </c>
      <c r="M18" s="1" t="e">
        <f t="shared" si="1"/>
        <v>#REF!</v>
      </c>
      <c r="N18" s="1" t="e">
        <f t="shared" si="1"/>
        <v>#REF!</v>
      </c>
      <c r="O18" s="1">
        <f t="shared" si="1"/>
        <v>119731591</v>
      </c>
    </row>
    <row r="19" spans="1:15" ht="12.95" customHeight="1" x14ac:dyDescent="0.25">
      <c r="A19" s="101" t="s">
        <v>184</v>
      </c>
      <c r="B19" s="102" t="s">
        <v>185</v>
      </c>
      <c r="C19" s="103" t="e">
        <f>+C20+C21+C22+C23</f>
        <v>#REF!</v>
      </c>
      <c r="D19" s="103" t="e">
        <f t="shared" ref="D19:G19" si="2">+D20+D21+D22+D23</f>
        <v>#REF!</v>
      </c>
      <c r="E19" s="103" t="e">
        <f t="shared" si="2"/>
        <v>#REF!</v>
      </c>
      <c r="F19" s="103" t="e">
        <f t="shared" si="2"/>
        <v>#REF!</v>
      </c>
      <c r="G19" s="103" t="e">
        <f t="shared" si="2"/>
        <v>#REF!</v>
      </c>
      <c r="H19" s="103"/>
      <c r="I19" s="104" t="s">
        <v>186</v>
      </c>
      <c r="J19" s="7"/>
      <c r="K19" s="7"/>
      <c r="L19" s="7"/>
      <c r="M19" s="7"/>
      <c r="N19" s="7"/>
      <c r="O19" s="7"/>
    </row>
    <row r="20" spans="1:15" ht="12.95" customHeight="1" x14ac:dyDescent="0.25">
      <c r="A20" s="105" t="s">
        <v>187</v>
      </c>
      <c r="B20" s="104" t="s">
        <v>188</v>
      </c>
      <c r="C20" s="106">
        <v>67093420</v>
      </c>
      <c r="D20" s="106">
        <v>67093420</v>
      </c>
      <c r="E20" s="106"/>
      <c r="F20" s="106">
        <v>67093420</v>
      </c>
      <c r="G20" s="106"/>
      <c r="H20" s="106">
        <v>925992</v>
      </c>
      <c r="I20" s="104" t="s">
        <v>189</v>
      </c>
      <c r="J20" s="9"/>
      <c r="K20" s="9"/>
      <c r="L20" s="9"/>
      <c r="M20" s="9"/>
      <c r="N20" s="9"/>
      <c r="O20" s="9"/>
    </row>
    <row r="21" spans="1:15" ht="12.95" customHeight="1" x14ac:dyDescent="0.25">
      <c r="A21" s="105" t="s">
        <v>190</v>
      </c>
      <c r="B21" s="104" t="s">
        <v>109</v>
      </c>
      <c r="C21" s="106"/>
      <c r="D21" s="106"/>
      <c r="E21" s="106"/>
      <c r="F21" s="106"/>
      <c r="G21" s="106"/>
      <c r="H21" s="106">
        <v>2082110</v>
      </c>
      <c r="I21" s="104" t="s">
        <v>191</v>
      </c>
      <c r="J21" s="9"/>
      <c r="K21" s="9"/>
      <c r="L21" s="9"/>
      <c r="M21" s="9"/>
      <c r="N21" s="9"/>
      <c r="O21" s="9"/>
    </row>
    <row r="22" spans="1:15" ht="12.95" customHeight="1" x14ac:dyDescent="0.25">
      <c r="A22" s="105" t="s">
        <v>192</v>
      </c>
      <c r="B22" s="104" t="s">
        <v>436</v>
      </c>
      <c r="C22" s="106" t="e">
        <f>'1.sz.mell.'!D68</f>
        <v>#REF!</v>
      </c>
      <c r="D22" s="106" t="e">
        <f>'1.sz.mell.'!E68</f>
        <v>#REF!</v>
      </c>
      <c r="E22" s="106" t="e">
        <f>'1.sz.mell.'!F68</f>
        <v>#REF!</v>
      </c>
      <c r="F22" s="106" t="e">
        <f>'1.sz.mell.'!G68</f>
        <v>#REF!</v>
      </c>
      <c r="G22" s="106" t="e">
        <f>'1.sz.mell.'!H68</f>
        <v>#REF!</v>
      </c>
      <c r="H22" s="106">
        <f>'1.sz.mell.'!I68</f>
        <v>0</v>
      </c>
      <c r="I22" s="104" t="s">
        <v>193</v>
      </c>
      <c r="J22" s="9"/>
      <c r="K22" s="9"/>
      <c r="L22" s="9"/>
      <c r="M22" s="9"/>
      <c r="N22" s="9"/>
      <c r="O22" s="9"/>
    </row>
    <row r="23" spans="1:15" ht="12.95" customHeight="1" x14ac:dyDescent="0.25">
      <c r="A23" s="105" t="s">
        <v>194</v>
      </c>
      <c r="B23" s="104" t="s">
        <v>195</v>
      </c>
      <c r="C23" s="106"/>
      <c r="D23" s="106"/>
      <c r="E23" s="106"/>
      <c r="F23" s="106"/>
      <c r="G23" s="106"/>
      <c r="H23" s="106"/>
      <c r="I23" s="102" t="s">
        <v>196</v>
      </c>
      <c r="J23" s="9"/>
      <c r="K23" s="9"/>
      <c r="L23" s="9"/>
      <c r="M23" s="9"/>
      <c r="N23" s="9"/>
      <c r="O23" s="9"/>
    </row>
    <row r="24" spans="1:15" ht="12.95" customHeight="1" x14ac:dyDescent="0.25">
      <c r="A24" s="105" t="s">
        <v>197</v>
      </c>
      <c r="B24" s="104" t="s">
        <v>198</v>
      </c>
      <c r="C24" s="107">
        <f>+C25+C26</f>
        <v>0</v>
      </c>
      <c r="D24" s="107"/>
      <c r="E24" s="107">
        <f t="shared" ref="E24:H24" si="3">+E25+E26</f>
        <v>0</v>
      </c>
      <c r="F24" s="107">
        <f t="shared" si="3"/>
        <v>0</v>
      </c>
      <c r="G24" s="107">
        <f t="shared" si="3"/>
        <v>0</v>
      </c>
      <c r="H24" s="107">
        <f t="shared" si="3"/>
        <v>0</v>
      </c>
      <c r="I24" s="104" t="s">
        <v>199</v>
      </c>
      <c r="J24" s="9"/>
      <c r="K24" s="9"/>
      <c r="L24" s="9"/>
      <c r="M24" s="9"/>
      <c r="N24" s="9"/>
      <c r="O24" s="9"/>
    </row>
    <row r="25" spans="1:15" ht="12.95" customHeight="1" x14ac:dyDescent="0.25">
      <c r="A25" s="101" t="s">
        <v>200</v>
      </c>
      <c r="B25" s="102" t="s">
        <v>201</v>
      </c>
      <c r="C25" s="108"/>
      <c r="D25" s="108"/>
      <c r="E25" s="108"/>
      <c r="F25" s="108"/>
      <c r="G25" s="108"/>
      <c r="H25" s="108"/>
      <c r="I25" s="85" t="s">
        <v>916</v>
      </c>
      <c r="J25" s="7"/>
      <c r="K25" s="7"/>
      <c r="L25" s="7"/>
      <c r="M25" s="7"/>
      <c r="N25" s="7"/>
      <c r="O25" s="7">
        <v>32298107</v>
      </c>
    </row>
    <row r="26" spans="1:15" ht="12.95" customHeight="1" thickBot="1" x14ac:dyDescent="0.3">
      <c r="A26" s="105" t="s">
        <v>203</v>
      </c>
      <c r="B26" s="104" t="s">
        <v>204</v>
      </c>
      <c r="C26" s="106"/>
      <c r="D26" s="106"/>
      <c r="E26" s="106"/>
      <c r="F26" s="106"/>
      <c r="G26" s="106"/>
      <c r="H26" s="106"/>
      <c r="I26" s="4" t="s">
        <v>150</v>
      </c>
      <c r="J26" s="9" t="e">
        <f>'1.sz.mell.'!D123</f>
        <v>#REF!</v>
      </c>
      <c r="K26" s="9" t="e">
        <f>'1.sz.mell.'!E123</f>
        <v>#REF!</v>
      </c>
      <c r="L26" s="9" t="e">
        <f>'1.sz.mell.'!F123</f>
        <v>#REF!</v>
      </c>
      <c r="M26" s="9" t="e">
        <f>'1.sz.mell.'!G123</f>
        <v>#REF!</v>
      </c>
      <c r="N26" s="9" t="e">
        <f>'1.sz.mell.'!H123</f>
        <v>#REF!</v>
      </c>
      <c r="O26" s="9">
        <v>2082110</v>
      </c>
    </row>
    <row r="27" spans="1:15" ht="15.95" customHeight="1" thickBot="1" x14ac:dyDescent="0.3">
      <c r="A27" s="98" t="s">
        <v>205</v>
      </c>
      <c r="B27" s="99" t="s">
        <v>206</v>
      </c>
      <c r="C27" s="100" t="e">
        <f>+C19+C24</f>
        <v>#REF!</v>
      </c>
      <c r="D27" s="100" t="e">
        <f t="shared" ref="D27:G27" si="4">+D19+D24</f>
        <v>#REF!</v>
      </c>
      <c r="E27" s="100" t="e">
        <f t="shared" si="4"/>
        <v>#REF!</v>
      </c>
      <c r="F27" s="100" t="e">
        <f t="shared" si="4"/>
        <v>#REF!</v>
      </c>
      <c r="G27" s="100" t="e">
        <f t="shared" si="4"/>
        <v>#REF!</v>
      </c>
      <c r="H27" s="100">
        <f>H20+H21</f>
        <v>3008102</v>
      </c>
      <c r="I27" s="99" t="s">
        <v>207</v>
      </c>
      <c r="J27" s="1" t="e">
        <f>SUM(J19:J26)</f>
        <v>#REF!</v>
      </c>
      <c r="K27" s="1" t="e">
        <f t="shared" ref="K27:O27" si="5">SUM(K19:K26)</f>
        <v>#REF!</v>
      </c>
      <c r="L27" s="1" t="e">
        <f t="shared" si="5"/>
        <v>#REF!</v>
      </c>
      <c r="M27" s="1" t="e">
        <f t="shared" si="5"/>
        <v>#REF!</v>
      </c>
      <c r="N27" s="1" t="e">
        <f t="shared" si="5"/>
        <v>#REF!</v>
      </c>
      <c r="O27" s="1">
        <f t="shared" si="5"/>
        <v>34380217</v>
      </c>
    </row>
    <row r="28" spans="1:15" ht="13.5" thickBot="1" x14ac:dyDescent="0.3">
      <c r="A28" s="98" t="s">
        <v>208</v>
      </c>
      <c r="B28" s="109" t="s">
        <v>209</v>
      </c>
      <c r="C28" s="110" t="e">
        <f>+C18+C27</f>
        <v>#REF!</v>
      </c>
      <c r="D28" s="110" t="e">
        <f t="shared" ref="D28:H28" si="6">+D18+D27</f>
        <v>#REF!</v>
      </c>
      <c r="E28" s="110" t="e">
        <f t="shared" si="6"/>
        <v>#REF!</v>
      </c>
      <c r="F28" s="110" t="e">
        <f t="shared" si="6"/>
        <v>#REF!</v>
      </c>
      <c r="G28" s="110" t="e">
        <f t="shared" si="6"/>
        <v>#REF!</v>
      </c>
      <c r="H28" s="110">
        <f t="shared" si="6"/>
        <v>101026603</v>
      </c>
      <c r="I28" s="109" t="s">
        <v>210</v>
      </c>
      <c r="J28" s="110" t="e">
        <f>+J18+J27</f>
        <v>#REF!</v>
      </c>
      <c r="K28" s="110" t="e">
        <f t="shared" ref="K28:O28" si="7">+K18+K27</f>
        <v>#REF!</v>
      </c>
      <c r="L28" s="110" t="e">
        <f t="shared" si="7"/>
        <v>#REF!</v>
      </c>
      <c r="M28" s="110" t="e">
        <f t="shared" si="7"/>
        <v>#REF!</v>
      </c>
      <c r="N28" s="110" t="e">
        <f t="shared" si="7"/>
        <v>#REF!</v>
      </c>
      <c r="O28" s="110">
        <f t="shared" si="7"/>
        <v>154111808</v>
      </c>
    </row>
    <row r="29" spans="1:15" ht="13.5" thickBot="1" x14ac:dyDescent="0.3">
      <c r="A29" s="98" t="s">
        <v>211</v>
      </c>
      <c r="B29" s="109" t="s">
        <v>212</v>
      </c>
      <c r="C29" s="110" t="e">
        <f>IF(C18-J18&lt;0,J18-C18,"-")</f>
        <v>#REF!</v>
      </c>
      <c r="D29" s="110" t="e">
        <f t="shared" ref="D29:H29" si="8">IF(D18-K18&lt;0,K18-D18,"-")</f>
        <v>#REF!</v>
      </c>
      <c r="E29" s="110" t="e">
        <f t="shared" si="8"/>
        <v>#REF!</v>
      </c>
      <c r="F29" s="110" t="e">
        <f t="shared" si="8"/>
        <v>#REF!</v>
      </c>
      <c r="G29" s="110" t="e">
        <f t="shared" si="8"/>
        <v>#REF!</v>
      </c>
      <c r="H29" s="110">
        <f t="shared" si="8"/>
        <v>21713090</v>
      </c>
      <c r="I29" s="109" t="s">
        <v>213</v>
      </c>
      <c r="J29" s="110" t="e">
        <f>IF(C18-J18&gt;0,C18-J18,"-")</f>
        <v>#REF!</v>
      </c>
      <c r="K29" s="110" t="e">
        <f t="shared" ref="K29:O29" si="9">IF(D18-K18&gt;0,D18-K18,"-")</f>
        <v>#REF!</v>
      </c>
      <c r="L29" s="110" t="e">
        <f t="shared" si="9"/>
        <v>#REF!</v>
      </c>
      <c r="M29" s="110" t="e">
        <f t="shared" si="9"/>
        <v>#REF!</v>
      </c>
      <c r="N29" s="110" t="e">
        <f t="shared" si="9"/>
        <v>#REF!</v>
      </c>
      <c r="O29" s="110" t="str">
        <f t="shared" si="9"/>
        <v>-</v>
      </c>
    </row>
    <row r="30" spans="1:15" ht="13.5" thickBot="1" x14ac:dyDescent="0.3">
      <c r="A30" s="98" t="s">
        <v>214</v>
      </c>
      <c r="B30" s="109" t="s">
        <v>215</v>
      </c>
      <c r="C30" s="110" t="e">
        <f>IF(C18+C19-J28&lt;0,J28-(C18+C19),"-")</f>
        <v>#REF!</v>
      </c>
      <c r="D30" s="110" t="e">
        <f t="shared" ref="D30:H30" si="10">IF(D18+D19-K28&lt;0,K28-(D18+D19),"-")</f>
        <v>#REF!</v>
      </c>
      <c r="E30" s="110" t="e">
        <f t="shared" si="10"/>
        <v>#REF!</v>
      </c>
      <c r="F30" s="110" t="e">
        <f t="shared" si="10"/>
        <v>#REF!</v>
      </c>
      <c r="G30" s="110" t="e">
        <f t="shared" si="10"/>
        <v>#REF!</v>
      </c>
      <c r="H30" s="110">
        <f t="shared" si="10"/>
        <v>56093307</v>
      </c>
      <c r="I30" s="109" t="s">
        <v>216</v>
      </c>
      <c r="J30" s="110" t="e">
        <f>IF(C18+C19-J28&gt;0,C18+C19-J28,"-")</f>
        <v>#REF!</v>
      </c>
      <c r="K30" s="110" t="e">
        <f t="shared" ref="K30:O30" si="11">IF(D18+D19-K28&gt;0,D18+D19-K28,"-")</f>
        <v>#REF!</v>
      </c>
      <c r="L30" s="110" t="e">
        <f t="shared" si="11"/>
        <v>#REF!</v>
      </c>
      <c r="M30" s="110" t="e">
        <f t="shared" si="11"/>
        <v>#REF!</v>
      </c>
      <c r="N30" s="110" t="e">
        <f t="shared" si="11"/>
        <v>#REF!</v>
      </c>
      <c r="O30" s="110" t="str">
        <f t="shared" si="11"/>
        <v>-</v>
      </c>
    </row>
    <row r="31" spans="1:15" ht="18.75" x14ac:dyDescent="0.25">
      <c r="B31" s="160"/>
      <c r="C31" s="160"/>
      <c r="D31" s="160"/>
      <c r="E31" s="160"/>
      <c r="F31" s="160"/>
      <c r="G31" s="160"/>
      <c r="H31" s="160"/>
      <c r="I31" s="160"/>
    </row>
    <row r="32" spans="1:15" ht="31.5" customHeight="1" x14ac:dyDescent="0.25">
      <c r="B32" s="259" t="s">
        <v>217</v>
      </c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</row>
    <row r="33" spans="1:15" ht="14.25" thickBot="1" x14ac:dyDescent="0.3">
      <c r="J33" s="73"/>
      <c r="K33" s="73"/>
      <c r="L33" s="73"/>
      <c r="M33" s="73"/>
      <c r="N33" s="73"/>
      <c r="O33" s="73"/>
    </row>
    <row r="34" spans="1:15" ht="13.5" thickBot="1" x14ac:dyDescent="0.3">
      <c r="A34" s="257" t="s">
        <v>2</v>
      </c>
      <c r="B34" s="74" t="s">
        <v>168</v>
      </c>
      <c r="C34" s="75"/>
      <c r="D34" s="154"/>
      <c r="E34" s="154"/>
      <c r="F34" s="154"/>
      <c r="G34" s="154"/>
      <c r="H34" s="154"/>
      <c r="I34" s="74" t="s">
        <v>169</v>
      </c>
      <c r="J34" s="76"/>
      <c r="K34" s="76"/>
      <c r="L34" s="76"/>
      <c r="M34" s="76"/>
      <c r="N34" s="76"/>
      <c r="O34" s="76"/>
    </row>
    <row r="35" spans="1:15" s="78" customFormat="1" ht="42.75" thickBot="1" x14ac:dyDescent="0.3">
      <c r="A35" s="258"/>
      <c r="B35" s="77" t="s">
        <v>170</v>
      </c>
      <c r="C35" s="165" t="s">
        <v>374</v>
      </c>
      <c r="D35" s="166" t="s">
        <v>439</v>
      </c>
      <c r="E35" s="167" t="s">
        <v>434</v>
      </c>
      <c r="F35" s="166" t="s">
        <v>435</v>
      </c>
      <c r="G35" s="167" t="s">
        <v>437</v>
      </c>
      <c r="H35" s="168" t="s">
        <v>435</v>
      </c>
      <c r="I35" s="77" t="s">
        <v>170</v>
      </c>
      <c r="J35" s="165" t="s">
        <v>374</v>
      </c>
      <c r="K35" s="166" t="s">
        <v>439</v>
      </c>
      <c r="L35" s="167" t="s">
        <v>434</v>
      </c>
      <c r="M35" s="166" t="s">
        <v>435</v>
      </c>
      <c r="N35" s="167" t="s">
        <v>437</v>
      </c>
      <c r="O35" s="168" t="s">
        <v>435</v>
      </c>
    </row>
    <row r="36" spans="1:15" s="78" customFormat="1" ht="13.5" thickBot="1" x14ac:dyDescent="0.3">
      <c r="A36" s="79">
        <v>1</v>
      </c>
      <c r="B36" s="80">
        <v>2</v>
      </c>
      <c r="C36" s="81">
        <v>3</v>
      </c>
      <c r="D36" s="155"/>
      <c r="E36" s="155"/>
      <c r="F36" s="155"/>
      <c r="G36" s="155"/>
      <c r="H36" s="155"/>
      <c r="I36" s="80">
        <v>4</v>
      </c>
      <c r="J36" s="82">
        <v>5</v>
      </c>
      <c r="K36" s="82"/>
      <c r="L36" s="82"/>
      <c r="M36" s="82"/>
      <c r="N36" s="82"/>
      <c r="O36" s="82">
        <v>5</v>
      </c>
    </row>
    <row r="37" spans="1:15" ht="12.95" customHeight="1" x14ac:dyDescent="0.25">
      <c r="A37" s="84" t="s">
        <v>4</v>
      </c>
      <c r="B37" s="85" t="s">
        <v>218</v>
      </c>
      <c r="C37" s="86" t="e">
        <f>'1.sz.mell.'!D19</f>
        <v>#REF!</v>
      </c>
      <c r="D37" s="86" t="e">
        <f>'1.sz.mell.'!E19</f>
        <v>#REF!</v>
      </c>
      <c r="E37" s="86" t="e">
        <f>'1.sz.mell.'!F19</f>
        <v>#REF!</v>
      </c>
      <c r="F37" s="86" t="e">
        <f>'1.sz.mell.'!G19</f>
        <v>#REF!</v>
      </c>
      <c r="G37" s="86" t="e">
        <f>'1.sz.mell.'!H19</f>
        <v>#REF!</v>
      </c>
      <c r="H37" s="86">
        <f>'1.sz.mell.'!I19</f>
        <v>57209691</v>
      </c>
      <c r="I37" s="85" t="s">
        <v>129</v>
      </c>
      <c r="J37" s="87" t="e">
        <f>'1.sz.mell.'!D102</f>
        <v>#REF!</v>
      </c>
      <c r="K37" s="87" t="e">
        <f>'1.sz.mell.'!E102</f>
        <v>#REF!</v>
      </c>
      <c r="L37" s="87" t="e">
        <f>'1.sz.mell.'!F102</f>
        <v>#REF!</v>
      </c>
      <c r="M37" s="87" t="e">
        <f>'1.sz.mell.'!G102</f>
        <v>#REF!</v>
      </c>
      <c r="N37" s="87" t="e">
        <f>'1.sz.mell.'!H102</f>
        <v>#REF!</v>
      </c>
      <c r="O37" s="87">
        <f>'1.sz.mell.'!I102</f>
        <v>2042896</v>
      </c>
    </row>
    <row r="38" spans="1:15" x14ac:dyDescent="0.25">
      <c r="A38" s="88" t="s">
        <v>15</v>
      </c>
      <c r="B38" s="89" t="s">
        <v>219</v>
      </c>
      <c r="C38" s="90"/>
      <c r="D38" s="90"/>
      <c r="E38" s="90"/>
      <c r="F38" s="90"/>
      <c r="G38" s="90"/>
      <c r="H38" s="90"/>
      <c r="I38" s="89" t="s">
        <v>220</v>
      </c>
      <c r="J38" s="87" t="e">
        <f>'1.sz.mell.'!D103</f>
        <v>#REF!</v>
      </c>
      <c r="K38" s="87" t="e">
        <f>'1.sz.mell.'!E103</f>
        <v>#REF!</v>
      </c>
      <c r="L38" s="87" t="e">
        <f>'1.sz.mell.'!F103</f>
        <v>#REF!</v>
      </c>
      <c r="M38" s="87" t="e">
        <f>'1.sz.mell.'!G103</f>
        <v>#REF!</v>
      </c>
      <c r="N38" s="87" t="e">
        <f>'1.sz.mell.'!H103</f>
        <v>#REF!</v>
      </c>
      <c r="O38" s="87">
        <f>'1.sz.mell.'!I103</f>
        <v>0</v>
      </c>
    </row>
    <row r="39" spans="1:15" ht="12.95" customHeight="1" x14ac:dyDescent="0.25">
      <c r="A39" s="88" t="s">
        <v>27</v>
      </c>
      <c r="B39" s="89" t="s">
        <v>221</v>
      </c>
      <c r="C39" s="90" t="e">
        <f>'1.sz.mell.'!D44</f>
        <v>#REF!</v>
      </c>
      <c r="D39" s="90" t="e">
        <f>'1.sz.mell.'!E44</f>
        <v>#REF!</v>
      </c>
      <c r="E39" s="90" t="e">
        <f>'1.sz.mell.'!F44</f>
        <v>#REF!</v>
      </c>
      <c r="F39" s="90" t="e">
        <f>'1.sz.mell.'!G44</f>
        <v>#REF!</v>
      </c>
      <c r="G39" s="90" t="e">
        <f>'1.sz.mell.'!H44</f>
        <v>#REF!</v>
      </c>
      <c r="H39" s="90">
        <f>'1.sz.mell.'!I44</f>
        <v>0</v>
      </c>
      <c r="I39" s="89" t="s">
        <v>131</v>
      </c>
      <c r="J39" s="87" t="e">
        <f>'1.sz.mell.'!D104</f>
        <v>#REF!</v>
      </c>
      <c r="K39" s="87" t="e">
        <f>'1.sz.mell.'!E104</f>
        <v>#REF!</v>
      </c>
      <c r="L39" s="87" t="e">
        <f>'1.sz.mell.'!F104</f>
        <v>#REF!</v>
      </c>
      <c r="M39" s="87" t="e">
        <f>'1.sz.mell.'!G104</f>
        <v>#REF!</v>
      </c>
      <c r="N39" s="87" t="e">
        <f>'1.sz.mell.'!H104</f>
        <v>#REF!</v>
      </c>
      <c r="O39" s="87">
        <v>2081590</v>
      </c>
    </row>
    <row r="40" spans="1:15" ht="12.95" customHeight="1" x14ac:dyDescent="0.25">
      <c r="A40" s="88" t="s">
        <v>136</v>
      </c>
      <c r="B40" s="89" t="s">
        <v>222</v>
      </c>
      <c r="C40" s="90" t="e">
        <f>'1.sz.mell.'!D56</f>
        <v>#REF!</v>
      </c>
      <c r="D40" s="90" t="e">
        <f>'1.sz.mell.'!E56</f>
        <v>#REF!</v>
      </c>
      <c r="E40" s="90" t="e">
        <f>'1.sz.mell.'!F56</f>
        <v>#REF!</v>
      </c>
      <c r="F40" s="90" t="e">
        <f>'1.sz.mell.'!G56</f>
        <v>#REF!</v>
      </c>
      <c r="G40" s="90" t="e">
        <f>'1.sz.mell.'!H56</f>
        <v>#REF!</v>
      </c>
      <c r="H40" s="90">
        <f>'1.sz.mell.'!I56</f>
        <v>0</v>
      </c>
      <c r="I40" s="89" t="s">
        <v>223</v>
      </c>
      <c r="J40" s="87" t="e">
        <f>'1.sz.mell.'!D105</f>
        <v>#REF!</v>
      </c>
      <c r="K40" s="87" t="e">
        <f>'1.sz.mell.'!E105</f>
        <v>#REF!</v>
      </c>
      <c r="L40" s="87" t="e">
        <f>'1.sz.mell.'!F105</f>
        <v>#REF!</v>
      </c>
      <c r="M40" s="87" t="e">
        <f>'1.sz.mell.'!G105</f>
        <v>#REF!</v>
      </c>
      <c r="N40" s="87" t="e">
        <f>'1.sz.mell.'!H105</f>
        <v>#REF!</v>
      </c>
      <c r="O40" s="87">
        <f>'1.sz.mell.'!I105</f>
        <v>0</v>
      </c>
    </row>
    <row r="41" spans="1:15" ht="12.75" customHeight="1" x14ac:dyDescent="0.25">
      <c r="A41" s="88" t="s">
        <v>40</v>
      </c>
      <c r="B41" s="89"/>
      <c r="C41" s="90"/>
      <c r="D41" s="90"/>
      <c r="E41" s="90"/>
      <c r="F41" s="90"/>
      <c r="G41" s="90"/>
      <c r="H41" s="90"/>
      <c r="I41" s="89" t="s">
        <v>133</v>
      </c>
      <c r="J41" s="3" t="e">
        <f>'1.sz.mell.'!D106</f>
        <v>#REF!</v>
      </c>
      <c r="K41" s="3" t="e">
        <f>'1.sz.mell.'!E106</f>
        <v>#REF!</v>
      </c>
      <c r="L41" s="3" t="e">
        <f>'1.sz.mell.'!F106</f>
        <v>#REF!</v>
      </c>
      <c r="M41" s="3" t="e">
        <f>'1.sz.mell.'!G106</f>
        <v>#REF!</v>
      </c>
      <c r="N41" s="3" t="e">
        <f>'1.sz.mell.'!H106</f>
        <v>#REF!</v>
      </c>
      <c r="O41" s="3">
        <f>'1.sz.mell.'!I106</f>
        <v>0</v>
      </c>
    </row>
    <row r="42" spans="1:15" ht="12.95" customHeight="1" x14ac:dyDescent="0.25">
      <c r="A42" s="88" t="s">
        <v>62</v>
      </c>
      <c r="B42" s="89"/>
      <c r="C42" s="92"/>
      <c r="D42" s="92"/>
      <c r="E42" s="92"/>
      <c r="F42" s="92"/>
      <c r="G42" s="92"/>
      <c r="H42" s="92"/>
      <c r="I42" s="93" t="s">
        <v>178</v>
      </c>
      <c r="J42" s="3">
        <v>51500000</v>
      </c>
      <c r="K42" s="3">
        <v>540666</v>
      </c>
      <c r="L42" s="3"/>
      <c r="M42" s="3">
        <v>540666</v>
      </c>
      <c r="N42" s="3">
        <f>O42-M42</f>
        <v>-540666</v>
      </c>
      <c r="O42" s="3"/>
    </row>
    <row r="43" spans="1:15" ht="12.95" customHeight="1" x14ac:dyDescent="0.25">
      <c r="A43" s="88" t="s">
        <v>147</v>
      </c>
      <c r="B43" s="93"/>
      <c r="C43" s="90"/>
      <c r="D43" s="90"/>
      <c r="E43" s="90"/>
      <c r="F43" s="90"/>
      <c r="G43" s="90"/>
      <c r="H43" s="90"/>
      <c r="I43" s="93"/>
      <c r="J43" s="3"/>
      <c r="K43" s="3"/>
      <c r="L43" s="3"/>
      <c r="M43" s="3"/>
      <c r="N43" s="3"/>
      <c r="O43" s="3"/>
    </row>
    <row r="44" spans="1:15" ht="12.95" customHeight="1" x14ac:dyDescent="0.25">
      <c r="A44" s="88" t="s">
        <v>80</v>
      </c>
      <c r="B44" s="93"/>
      <c r="C44" s="90"/>
      <c r="D44" s="90"/>
      <c r="E44" s="90"/>
      <c r="F44" s="90"/>
      <c r="G44" s="90"/>
      <c r="H44" s="90"/>
      <c r="I44" s="93"/>
      <c r="J44" s="3"/>
      <c r="K44" s="3"/>
      <c r="L44" s="3"/>
      <c r="M44" s="3"/>
      <c r="N44" s="3"/>
      <c r="O44" s="3"/>
    </row>
    <row r="45" spans="1:15" ht="12.95" customHeight="1" x14ac:dyDescent="0.25">
      <c r="A45" s="88" t="s">
        <v>86</v>
      </c>
      <c r="B45" s="93"/>
      <c r="C45" s="92"/>
      <c r="D45" s="92"/>
      <c r="E45" s="92"/>
      <c r="F45" s="92"/>
      <c r="G45" s="92"/>
      <c r="H45" s="92"/>
      <c r="I45" s="93"/>
      <c r="J45" s="3"/>
      <c r="K45" s="3"/>
      <c r="L45" s="3"/>
      <c r="M45" s="3"/>
      <c r="N45" s="3"/>
      <c r="O45" s="3"/>
    </row>
    <row r="46" spans="1:15" x14ac:dyDescent="0.25">
      <c r="A46" s="88" t="s">
        <v>159</v>
      </c>
      <c r="B46" s="93"/>
      <c r="C46" s="92"/>
      <c r="D46" s="92"/>
      <c r="E46" s="92"/>
      <c r="F46" s="92"/>
      <c r="G46" s="92"/>
      <c r="H46" s="92"/>
      <c r="I46" s="93"/>
      <c r="J46" s="3"/>
      <c r="K46" s="3"/>
      <c r="L46" s="3"/>
      <c r="M46" s="3"/>
      <c r="N46" s="3"/>
      <c r="O46" s="3"/>
    </row>
    <row r="47" spans="1:15" ht="12.95" customHeight="1" thickBot="1" x14ac:dyDescent="0.3">
      <c r="A47" s="111" t="s">
        <v>179</v>
      </c>
      <c r="B47" s="112"/>
      <c r="C47" s="113"/>
      <c r="D47" s="113"/>
      <c r="E47" s="113"/>
      <c r="F47" s="113"/>
      <c r="G47" s="113"/>
      <c r="H47" s="113"/>
      <c r="I47" s="114" t="s">
        <v>178</v>
      </c>
      <c r="J47" s="115"/>
      <c r="K47" s="115"/>
      <c r="L47" s="115"/>
      <c r="M47" s="115"/>
      <c r="N47" s="115"/>
      <c r="O47" s="115"/>
    </row>
    <row r="48" spans="1:15" ht="15.95" customHeight="1" thickBot="1" x14ac:dyDescent="0.3">
      <c r="A48" s="98" t="s">
        <v>180</v>
      </c>
      <c r="B48" s="99" t="s">
        <v>224</v>
      </c>
      <c r="C48" s="100" t="e">
        <f>+C37+C39+C40+C42+C43+C44+C45+C46+C47</f>
        <v>#REF!</v>
      </c>
      <c r="D48" s="100" t="e">
        <f t="shared" ref="D48:H48" si="12">+D37+D39+D40+D42+D43+D44+D45+D46+D47</f>
        <v>#REF!</v>
      </c>
      <c r="E48" s="100" t="e">
        <f t="shared" si="12"/>
        <v>#REF!</v>
      </c>
      <c r="F48" s="100" t="e">
        <f t="shared" si="12"/>
        <v>#REF!</v>
      </c>
      <c r="G48" s="100" t="e">
        <f t="shared" si="12"/>
        <v>#REF!</v>
      </c>
      <c r="H48" s="100">
        <f t="shared" si="12"/>
        <v>57209691</v>
      </c>
      <c r="I48" s="99" t="s">
        <v>225</v>
      </c>
      <c r="J48" s="1" t="e">
        <f>+J37+J39+J41+J42+J43+J44+J45+J46+J47</f>
        <v>#REF!</v>
      </c>
      <c r="K48" s="1" t="e">
        <f t="shared" ref="K48:O48" si="13">+K37+K39+K41+K42+K43+K44+K45+K46+K47</f>
        <v>#REF!</v>
      </c>
      <c r="L48" s="1" t="e">
        <f t="shared" si="13"/>
        <v>#REF!</v>
      </c>
      <c r="M48" s="1" t="e">
        <f t="shared" si="13"/>
        <v>#REF!</v>
      </c>
      <c r="N48" s="1" t="e">
        <f t="shared" si="13"/>
        <v>#REF!</v>
      </c>
      <c r="O48" s="1">
        <f t="shared" si="13"/>
        <v>4124486</v>
      </c>
    </row>
    <row r="49" spans="1:15" ht="12.95" customHeight="1" x14ac:dyDescent="0.25">
      <c r="A49" s="84" t="s">
        <v>181</v>
      </c>
      <c r="B49" s="116" t="s">
        <v>226</v>
      </c>
      <c r="C49" s="117">
        <f>+C50+C51+C52+C53+C54</f>
        <v>187518000</v>
      </c>
      <c r="D49" s="117">
        <f t="shared" ref="D49:H49" si="14">+D50+D51+D52+D53+D54</f>
        <v>187518000</v>
      </c>
      <c r="E49" s="117">
        <f t="shared" si="14"/>
        <v>0</v>
      </c>
      <c r="F49" s="117">
        <f t="shared" si="14"/>
        <v>187518000</v>
      </c>
      <c r="G49" s="117">
        <f t="shared" si="14"/>
        <v>0</v>
      </c>
      <c r="H49" s="117">
        <f t="shared" si="14"/>
        <v>0</v>
      </c>
      <c r="I49" s="104" t="s">
        <v>186</v>
      </c>
      <c r="J49" s="6" t="e">
        <f>'1.sz.mell.'!D117</f>
        <v>#REF!</v>
      </c>
      <c r="K49" s="6" t="e">
        <f>'1.sz.mell.'!E117</f>
        <v>#REF!</v>
      </c>
      <c r="L49" s="6" t="e">
        <f>'1.sz.mell.'!F117</f>
        <v>#REF!</v>
      </c>
      <c r="M49" s="6" t="e">
        <f>'1.sz.mell.'!G117</f>
        <v>#REF!</v>
      </c>
      <c r="N49" s="6" t="e">
        <f>'1.sz.mell.'!H117</f>
        <v>#REF!</v>
      </c>
      <c r="O49" s="6">
        <f>'1.sz.mell.'!I117</f>
        <v>0</v>
      </c>
    </row>
    <row r="50" spans="1:15" ht="12.95" customHeight="1" x14ac:dyDescent="0.25">
      <c r="A50" s="88" t="s">
        <v>184</v>
      </c>
      <c r="B50" s="118" t="s">
        <v>227</v>
      </c>
      <c r="C50" s="106">
        <v>187518000</v>
      </c>
      <c r="D50" s="106">
        <v>187518000</v>
      </c>
      <c r="E50" s="106"/>
      <c r="F50" s="106">
        <v>187518000</v>
      </c>
      <c r="G50" s="106"/>
      <c r="H50" s="106"/>
      <c r="I50" s="104" t="s">
        <v>228</v>
      </c>
      <c r="J50" s="9"/>
      <c r="K50" s="9"/>
      <c r="L50" s="9"/>
      <c r="M50" s="9"/>
      <c r="N50" s="9"/>
      <c r="O50" s="9"/>
    </row>
    <row r="51" spans="1:15" ht="12.95" customHeight="1" x14ac:dyDescent="0.25">
      <c r="A51" s="84" t="s">
        <v>187</v>
      </c>
      <c r="B51" s="118" t="s">
        <v>229</v>
      </c>
      <c r="C51" s="106"/>
      <c r="D51" s="106"/>
      <c r="E51" s="106"/>
      <c r="F51" s="106"/>
      <c r="G51" s="106"/>
      <c r="H51" s="106"/>
      <c r="I51" s="104" t="s">
        <v>191</v>
      </c>
      <c r="J51" s="9"/>
      <c r="K51" s="9"/>
      <c r="L51" s="9"/>
      <c r="M51" s="9"/>
      <c r="N51" s="9"/>
      <c r="O51" s="9"/>
    </row>
    <row r="52" spans="1:15" ht="12.95" customHeight="1" x14ac:dyDescent="0.25">
      <c r="A52" s="88" t="s">
        <v>190</v>
      </c>
      <c r="B52" s="118" t="s">
        <v>230</v>
      </c>
      <c r="C52" s="106"/>
      <c r="D52" s="106"/>
      <c r="E52" s="106"/>
      <c r="F52" s="106"/>
      <c r="G52" s="106"/>
      <c r="H52" s="106"/>
      <c r="I52" s="104" t="s">
        <v>193</v>
      </c>
      <c r="J52" s="9" t="e">
        <f>'1.sz.mell.'!D113</f>
        <v>#REF!</v>
      </c>
      <c r="K52" s="9" t="e">
        <f>'1.sz.mell.'!E113</f>
        <v>#REF!</v>
      </c>
      <c r="L52" s="9" t="e">
        <f>'1.sz.mell.'!F113</f>
        <v>#REF!</v>
      </c>
      <c r="M52" s="9" t="e">
        <f>'1.sz.mell.'!G113</f>
        <v>#REF!</v>
      </c>
      <c r="N52" s="9" t="e">
        <f>'1.sz.mell.'!H113</f>
        <v>#REF!</v>
      </c>
      <c r="O52" s="9">
        <f>'1.sz.mell.'!I113</f>
        <v>0</v>
      </c>
    </row>
    <row r="53" spans="1:15" ht="12.95" customHeight="1" x14ac:dyDescent="0.25">
      <c r="A53" s="84" t="s">
        <v>192</v>
      </c>
      <c r="B53" s="118" t="s">
        <v>231</v>
      </c>
      <c r="C53" s="106"/>
      <c r="D53" s="106"/>
      <c r="E53" s="106"/>
      <c r="F53" s="106"/>
      <c r="G53" s="106"/>
      <c r="H53" s="106"/>
      <c r="I53" s="102" t="s">
        <v>196</v>
      </c>
      <c r="J53" s="9"/>
      <c r="K53" s="9"/>
      <c r="L53" s="9"/>
      <c r="M53" s="9"/>
      <c r="N53" s="9"/>
      <c r="O53" s="9"/>
    </row>
    <row r="54" spans="1:15" ht="12.95" customHeight="1" x14ac:dyDescent="0.25">
      <c r="A54" s="88" t="s">
        <v>194</v>
      </c>
      <c r="B54" s="119" t="s">
        <v>232</v>
      </c>
      <c r="C54" s="106"/>
      <c r="D54" s="106"/>
      <c r="E54" s="106"/>
      <c r="F54" s="106"/>
      <c r="G54" s="106"/>
      <c r="H54" s="106"/>
      <c r="I54" s="104" t="s">
        <v>233</v>
      </c>
      <c r="J54" s="9"/>
      <c r="K54" s="9"/>
      <c r="L54" s="9"/>
      <c r="M54" s="9"/>
      <c r="N54" s="9"/>
      <c r="O54" s="9"/>
    </row>
    <row r="55" spans="1:15" ht="12.95" customHeight="1" x14ac:dyDescent="0.25">
      <c r="A55" s="84" t="s">
        <v>197</v>
      </c>
      <c r="B55" s="120" t="s">
        <v>234</v>
      </c>
      <c r="C55" s="107" t="e">
        <f>+C56+C57+C58+C59+C60</f>
        <v>#REF!</v>
      </c>
      <c r="D55" s="107"/>
      <c r="E55" s="107" t="e">
        <f t="shared" ref="E55:H55" si="15">+E56+E57+E58+E59+E60</f>
        <v>#REF!</v>
      </c>
      <c r="F55" s="107" t="e">
        <f t="shared" si="15"/>
        <v>#REF!</v>
      </c>
      <c r="G55" s="107" t="e">
        <f t="shared" si="15"/>
        <v>#REF!</v>
      </c>
      <c r="H55" s="107">
        <f t="shared" si="15"/>
        <v>0</v>
      </c>
      <c r="I55" s="121" t="s">
        <v>202</v>
      </c>
      <c r="J55" s="9"/>
      <c r="K55" s="9"/>
      <c r="L55" s="9"/>
      <c r="M55" s="9"/>
      <c r="N55" s="9"/>
      <c r="O55" s="9"/>
    </row>
    <row r="56" spans="1:15" ht="12.95" customHeight="1" x14ac:dyDescent="0.25">
      <c r="A56" s="88" t="s">
        <v>200</v>
      </c>
      <c r="B56" s="119" t="s">
        <v>235</v>
      </c>
      <c r="C56" s="106" t="e">
        <f>'1.sz.mell.'!D64</f>
        <v>#REF!</v>
      </c>
      <c r="D56" s="106"/>
      <c r="E56" s="106" t="e">
        <f>'1.sz.mell.'!F64</f>
        <v>#REF!</v>
      </c>
      <c r="F56" s="106" t="e">
        <f>'1.sz.mell.'!G64</f>
        <v>#REF!</v>
      </c>
      <c r="G56" s="106" t="e">
        <f>'1.sz.mell.'!H64</f>
        <v>#REF!</v>
      </c>
      <c r="H56" s="106">
        <f>'1.sz.mell.'!I64</f>
        <v>0</v>
      </c>
      <c r="I56" s="121" t="s">
        <v>236</v>
      </c>
      <c r="J56" s="9"/>
      <c r="K56" s="9"/>
      <c r="L56" s="9"/>
      <c r="M56" s="9"/>
      <c r="N56" s="9"/>
      <c r="O56" s="9"/>
    </row>
    <row r="57" spans="1:15" ht="12.95" customHeight="1" x14ac:dyDescent="0.25">
      <c r="A57" s="84" t="s">
        <v>203</v>
      </c>
      <c r="B57" s="119" t="s">
        <v>237</v>
      </c>
      <c r="C57" s="106"/>
      <c r="D57" s="106"/>
      <c r="E57" s="106"/>
      <c r="F57" s="106"/>
      <c r="G57" s="106"/>
      <c r="H57" s="106"/>
      <c r="I57" s="122"/>
      <c r="J57" s="9"/>
      <c r="K57" s="9"/>
      <c r="L57" s="9"/>
      <c r="M57" s="9"/>
      <c r="N57" s="9"/>
      <c r="O57" s="9"/>
    </row>
    <row r="58" spans="1:15" ht="12.95" customHeight="1" x14ac:dyDescent="0.25">
      <c r="A58" s="88" t="s">
        <v>205</v>
      </c>
      <c r="B58" s="118" t="s">
        <v>238</v>
      </c>
      <c r="C58" s="106"/>
      <c r="D58" s="106"/>
      <c r="E58" s="106"/>
      <c r="F58" s="106"/>
      <c r="G58" s="106"/>
      <c r="H58" s="106"/>
      <c r="I58" s="123"/>
      <c r="J58" s="9"/>
      <c r="K58" s="9"/>
      <c r="L58" s="9"/>
      <c r="M58" s="9"/>
      <c r="N58" s="9"/>
      <c r="O58" s="9"/>
    </row>
    <row r="59" spans="1:15" ht="12.95" customHeight="1" x14ac:dyDescent="0.25">
      <c r="A59" s="84" t="s">
        <v>208</v>
      </c>
      <c r="B59" s="124" t="s">
        <v>239</v>
      </c>
      <c r="C59" s="106"/>
      <c r="D59" s="106"/>
      <c r="E59" s="106"/>
      <c r="F59" s="106"/>
      <c r="G59" s="106"/>
      <c r="H59" s="106"/>
      <c r="I59" s="93"/>
      <c r="J59" s="9"/>
      <c r="K59" s="9"/>
      <c r="L59" s="9"/>
      <c r="M59" s="9"/>
      <c r="N59" s="9"/>
      <c r="O59" s="9"/>
    </row>
    <row r="60" spans="1:15" ht="12.95" customHeight="1" thickBot="1" x14ac:dyDescent="0.3">
      <c r="A60" s="88" t="s">
        <v>211</v>
      </c>
      <c r="B60" s="125" t="s">
        <v>240</v>
      </c>
      <c r="C60" s="106"/>
      <c r="D60" s="106"/>
      <c r="E60" s="106"/>
      <c r="F60" s="106"/>
      <c r="G60" s="106"/>
      <c r="H60" s="106"/>
      <c r="I60" s="123"/>
      <c r="J60" s="9"/>
      <c r="K60" s="9"/>
      <c r="L60" s="9"/>
      <c r="M60" s="9"/>
      <c r="N60" s="9"/>
      <c r="O60" s="9"/>
    </row>
    <row r="61" spans="1:15" ht="21.75" customHeight="1" thickBot="1" x14ac:dyDescent="0.3">
      <c r="A61" s="98" t="s">
        <v>214</v>
      </c>
      <c r="B61" s="99" t="s">
        <v>241</v>
      </c>
      <c r="C61" s="100" t="e">
        <f>+C49+C55</f>
        <v>#REF!</v>
      </c>
      <c r="D61" s="100">
        <f t="shared" ref="D61:H61" si="16">+D49+D55</f>
        <v>187518000</v>
      </c>
      <c r="E61" s="100" t="e">
        <f t="shared" si="16"/>
        <v>#REF!</v>
      </c>
      <c r="F61" s="100" t="e">
        <f t="shared" si="16"/>
        <v>#REF!</v>
      </c>
      <c r="G61" s="100" t="e">
        <f t="shared" si="16"/>
        <v>#REF!</v>
      </c>
      <c r="H61" s="100">
        <f t="shared" si="16"/>
        <v>0</v>
      </c>
      <c r="I61" s="99" t="s">
        <v>242</v>
      </c>
      <c r="J61" s="1" t="e">
        <f>SUM(J49:J60)</f>
        <v>#REF!</v>
      </c>
      <c r="K61" s="1" t="e">
        <f t="shared" ref="K61:O61" si="17">SUM(K49:K60)</f>
        <v>#REF!</v>
      </c>
      <c r="L61" s="1" t="e">
        <f t="shared" si="17"/>
        <v>#REF!</v>
      </c>
      <c r="M61" s="1" t="e">
        <f t="shared" si="17"/>
        <v>#REF!</v>
      </c>
      <c r="N61" s="1" t="e">
        <f t="shared" si="17"/>
        <v>#REF!</v>
      </c>
      <c r="O61" s="1">
        <f t="shared" si="17"/>
        <v>0</v>
      </c>
    </row>
    <row r="62" spans="1:15" ht="13.5" thickBot="1" x14ac:dyDescent="0.3">
      <c r="A62" s="98" t="s">
        <v>243</v>
      </c>
      <c r="B62" s="109" t="s">
        <v>244</v>
      </c>
      <c r="C62" s="110" t="e">
        <f>+C48+C61</f>
        <v>#REF!</v>
      </c>
      <c r="D62" s="110" t="e">
        <f t="shared" ref="D62:H62" si="18">+D48+D61</f>
        <v>#REF!</v>
      </c>
      <c r="E62" s="110" t="e">
        <f t="shared" si="18"/>
        <v>#REF!</v>
      </c>
      <c r="F62" s="110" t="e">
        <f t="shared" si="18"/>
        <v>#REF!</v>
      </c>
      <c r="G62" s="110" t="e">
        <f t="shared" si="18"/>
        <v>#REF!</v>
      </c>
      <c r="H62" s="110">
        <f t="shared" si="18"/>
        <v>57209691</v>
      </c>
      <c r="I62" s="109" t="s">
        <v>245</v>
      </c>
      <c r="J62" s="110" t="e">
        <f>+J48+J61</f>
        <v>#REF!</v>
      </c>
      <c r="K62" s="110" t="e">
        <f t="shared" ref="K62:O62" si="19">+K48+K61</f>
        <v>#REF!</v>
      </c>
      <c r="L62" s="110" t="e">
        <f t="shared" si="19"/>
        <v>#REF!</v>
      </c>
      <c r="M62" s="110" t="e">
        <f t="shared" si="19"/>
        <v>#REF!</v>
      </c>
      <c r="N62" s="110" t="e">
        <f t="shared" si="19"/>
        <v>#REF!</v>
      </c>
      <c r="O62" s="110">
        <f t="shared" si="19"/>
        <v>4124486</v>
      </c>
    </row>
    <row r="63" spans="1:15" ht="13.5" thickBot="1" x14ac:dyDescent="0.3">
      <c r="A63" s="98" t="s">
        <v>246</v>
      </c>
      <c r="B63" s="109" t="s">
        <v>212</v>
      </c>
      <c r="C63" s="110" t="e">
        <f>IF(C48-J48&lt;0,J48-C48,"-")</f>
        <v>#REF!</v>
      </c>
      <c r="D63" s="110" t="e">
        <f t="shared" ref="D63:H63" si="20">IF(D48-K48&lt;0,K48-D48,"-")</f>
        <v>#REF!</v>
      </c>
      <c r="E63" s="110" t="e">
        <f t="shared" si="20"/>
        <v>#REF!</v>
      </c>
      <c r="F63" s="110" t="e">
        <f t="shared" si="20"/>
        <v>#REF!</v>
      </c>
      <c r="G63" s="110" t="e">
        <f t="shared" si="20"/>
        <v>#REF!</v>
      </c>
      <c r="H63" s="110" t="str">
        <f t="shared" si="20"/>
        <v>-</v>
      </c>
      <c r="I63" s="109" t="s">
        <v>213</v>
      </c>
      <c r="J63" s="110" t="e">
        <f>IF(C48-J48&gt;0,C48-J48,"-")</f>
        <v>#REF!</v>
      </c>
      <c r="K63" s="110" t="e">
        <f t="shared" ref="K63:O63" si="21">IF(D48-K48&gt;0,D48-K48,"-")</f>
        <v>#REF!</v>
      </c>
      <c r="L63" s="110" t="e">
        <f t="shared" si="21"/>
        <v>#REF!</v>
      </c>
      <c r="M63" s="110" t="e">
        <f t="shared" si="21"/>
        <v>#REF!</v>
      </c>
      <c r="N63" s="110" t="e">
        <f t="shared" si="21"/>
        <v>#REF!</v>
      </c>
      <c r="O63" s="110">
        <f t="shared" si="21"/>
        <v>53085205</v>
      </c>
    </row>
    <row r="64" spans="1:15" ht="13.5" thickBot="1" x14ac:dyDescent="0.3">
      <c r="A64" s="98" t="s">
        <v>247</v>
      </c>
      <c r="B64" s="109" t="s">
        <v>215</v>
      </c>
      <c r="C64" s="110" t="e">
        <f>IF(C48+C49-J62&lt;0,J62-(C48+C49+C56),"-")</f>
        <v>#REF!</v>
      </c>
      <c r="D64" s="110" t="e">
        <f t="shared" ref="D64:H64" si="22">IF(D48+D49-K62&lt;0,K62-(D48+D49+D56),"-")</f>
        <v>#REF!</v>
      </c>
      <c r="E64" s="110" t="e">
        <f t="shared" si="22"/>
        <v>#REF!</v>
      </c>
      <c r="F64" s="110" t="e">
        <f t="shared" si="22"/>
        <v>#REF!</v>
      </c>
      <c r="G64" s="110" t="e">
        <f t="shared" si="22"/>
        <v>#REF!</v>
      </c>
      <c r="H64" s="110" t="str">
        <f t="shared" si="22"/>
        <v>-</v>
      </c>
      <c r="I64" s="109" t="s">
        <v>216</v>
      </c>
      <c r="J64" s="110" t="e">
        <f>IF(C48+C49-J62&gt;0,C48+C49-J62,"-")</f>
        <v>#REF!</v>
      </c>
      <c r="K64" s="110" t="e">
        <f t="shared" ref="K64:O64" si="23">IF(D48+D49-K62&gt;0,D48+D49-K62,"-")</f>
        <v>#REF!</v>
      </c>
      <c r="L64" s="110" t="e">
        <f t="shared" si="23"/>
        <v>#REF!</v>
      </c>
      <c r="M64" s="110" t="e">
        <f t="shared" si="23"/>
        <v>#REF!</v>
      </c>
      <c r="N64" s="110" t="e">
        <f t="shared" si="23"/>
        <v>#REF!</v>
      </c>
      <c r="O64" s="110">
        <f t="shared" si="23"/>
        <v>53085205</v>
      </c>
    </row>
    <row r="65" spans="1:15" ht="13.5" thickBot="1" x14ac:dyDescent="0.3">
      <c r="A65" s="98" t="s">
        <v>248</v>
      </c>
      <c r="B65" s="109" t="s">
        <v>249</v>
      </c>
      <c r="C65" s="110" t="e">
        <f>SUM(C62,C28)</f>
        <v>#REF!</v>
      </c>
      <c r="D65" s="110" t="e">
        <f t="shared" ref="D65:H65" si="24">SUM(D62,D28)</f>
        <v>#REF!</v>
      </c>
      <c r="E65" s="110" t="e">
        <f t="shared" si="24"/>
        <v>#REF!</v>
      </c>
      <c r="F65" s="110" t="e">
        <f t="shared" si="24"/>
        <v>#REF!</v>
      </c>
      <c r="G65" s="110" t="e">
        <f t="shared" si="24"/>
        <v>#REF!</v>
      </c>
      <c r="H65" s="110">
        <f t="shared" si="24"/>
        <v>158236294</v>
      </c>
      <c r="I65" s="109" t="s">
        <v>250</v>
      </c>
      <c r="J65" s="110" t="e">
        <f>SUM(J62,J28)</f>
        <v>#REF!</v>
      </c>
      <c r="K65" s="110" t="e">
        <f t="shared" ref="K65:O65" si="25">SUM(K62,K28)</f>
        <v>#REF!</v>
      </c>
      <c r="L65" s="110" t="e">
        <f t="shared" si="25"/>
        <v>#REF!</v>
      </c>
      <c r="M65" s="110" t="e">
        <f t="shared" si="25"/>
        <v>#REF!</v>
      </c>
      <c r="N65" s="110" t="e">
        <f t="shared" si="25"/>
        <v>#REF!</v>
      </c>
      <c r="O65" s="110">
        <f t="shared" si="25"/>
        <v>158236294</v>
      </c>
    </row>
    <row r="68" spans="1:15" x14ac:dyDescent="0.25">
      <c r="L68" s="10" t="e">
        <f>E65-L65</f>
        <v>#REF!</v>
      </c>
      <c r="M68" s="10" t="e">
        <f>F65-M65</f>
        <v>#REF!</v>
      </c>
    </row>
  </sheetData>
  <mergeCells count="3">
    <mergeCell ref="A3:A4"/>
    <mergeCell ref="A34:A35"/>
    <mergeCell ref="B32:O32"/>
  </mergeCells>
  <phoneticPr fontId="27" type="noConversion"/>
  <printOptions horizontalCentered="1"/>
  <pageMargins left="0.23622047244094491" right="0.23622047244094491" top="0.31496062992125984" bottom="0.23622047244094491" header="0.19685039370078741" footer="0.11811023622047245"/>
  <pageSetup paperSize="9" scale="55" orientation="portrait" verticalDpi="300" r:id="rId1"/>
  <headerFooter alignWithMargins="0">
    <oddHeader xml:space="preserve">&amp;R&amp;"Times New Roman CE,Félkövér dőlt"&amp;14 2. melléklet&amp;11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2"/>
  <sheetViews>
    <sheetView tabSelected="1" view="pageLayout" zoomScaleNormal="120" zoomScaleSheetLayoutView="120" workbookViewId="0">
      <selection activeCell="N5" sqref="N5"/>
    </sheetView>
  </sheetViews>
  <sheetFormatPr defaultRowHeight="18.75" x14ac:dyDescent="0.3"/>
  <cols>
    <col min="1" max="1" width="4.85546875" style="128" customWidth="1"/>
    <col min="2" max="2" width="5" style="128" customWidth="1"/>
    <col min="3" max="3" width="61.28515625" style="128" bestFit="1" customWidth="1"/>
    <col min="4" max="10" width="16.140625" style="128" hidden="1" customWidth="1"/>
    <col min="11" max="11" width="16.140625" style="128" bestFit="1" customWidth="1"/>
    <col min="12" max="12" width="9.140625" style="158"/>
    <col min="13" max="13" width="9.140625" style="128"/>
    <col min="14" max="14" width="13.28515625" style="128" bestFit="1" customWidth="1"/>
    <col min="15" max="16384" width="9.140625" style="128"/>
  </cols>
  <sheetData>
    <row r="1" spans="1:14" ht="18" customHeight="1" x14ac:dyDescent="0.3">
      <c r="A1" s="260" t="s">
        <v>900</v>
      </c>
      <c r="B1" s="260"/>
      <c r="C1" s="260"/>
      <c r="D1" s="260"/>
      <c r="E1" s="260"/>
      <c r="F1" s="260"/>
      <c r="G1" s="164"/>
      <c r="H1" s="161"/>
      <c r="I1" s="161"/>
      <c r="J1" s="161"/>
      <c r="K1" s="161"/>
      <c r="L1" s="156"/>
    </row>
    <row r="2" spans="1:14" x14ac:dyDescent="0.3">
      <c r="C2" s="139"/>
    </row>
    <row r="3" spans="1:14" s="129" customFormat="1" ht="15.75" x14ac:dyDescent="0.25">
      <c r="A3" s="261" t="s">
        <v>254</v>
      </c>
      <c r="B3" s="261"/>
      <c r="C3" s="261"/>
      <c r="D3" s="132"/>
      <c r="E3" s="132"/>
      <c r="F3" s="134"/>
      <c r="G3" s="134"/>
      <c r="H3" s="134"/>
      <c r="I3" s="134"/>
      <c r="J3" s="134"/>
      <c r="K3" s="134"/>
      <c r="L3" s="159"/>
    </row>
    <row r="4" spans="1:14" s="129" customFormat="1" ht="15.75" x14ac:dyDescent="0.25">
      <c r="B4" s="135">
        <v>1</v>
      </c>
      <c r="C4" s="130" t="s">
        <v>901</v>
      </c>
      <c r="D4" s="131">
        <v>7874000</v>
      </c>
      <c r="E4" s="131">
        <v>2126000</v>
      </c>
      <c r="F4" s="136">
        <f>SUM(D4:E4)</f>
        <v>10000000</v>
      </c>
      <c r="G4" s="136">
        <v>10000000</v>
      </c>
      <c r="H4" s="136">
        <f t="shared" ref="H4" si="0">I4-G4</f>
        <v>0</v>
      </c>
      <c r="I4" s="136">
        <v>10000000</v>
      </c>
      <c r="J4" s="136">
        <v>-4575000</v>
      </c>
      <c r="K4" s="136">
        <v>2081590</v>
      </c>
      <c r="L4" s="159"/>
    </row>
    <row r="5" spans="1:14" s="129" customFormat="1" ht="15.75" x14ac:dyDescent="0.25">
      <c r="B5" s="135"/>
      <c r="C5" s="138"/>
      <c r="D5" s="131"/>
      <c r="E5" s="131"/>
      <c r="F5" s="136"/>
      <c r="G5" s="136"/>
      <c r="H5" s="136"/>
      <c r="I5" s="136"/>
      <c r="J5" s="136"/>
      <c r="K5" s="136"/>
      <c r="L5" s="159"/>
    </row>
    <row r="6" spans="1:14" s="129" customFormat="1" ht="15.75" x14ac:dyDescent="0.25">
      <c r="B6" s="135"/>
      <c r="C6" s="138"/>
      <c r="D6" s="131"/>
      <c r="E6" s="131"/>
      <c r="F6" s="136"/>
      <c r="G6" s="136"/>
      <c r="H6" s="136"/>
      <c r="I6" s="136"/>
      <c r="J6" s="136"/>
      <c r="K6" s="136"/>
      <c r="L6" s="159"/>
    </row>
    <row r="7" spans="1:14" s="129" customFormat="1" ht="15.75" x14ac:dyDescent="0.25">
      <c r="B7" s="135"/>
      <c r="C7" s="138"/>
      <c r="D7" s="131"/>
      <c r="E7" s="131"/>
      <c r="F7" s="136"/>
      <c r="G7" s="136"/>
      <c r="H7" s="136"/>
      <c r="I7" s="136"/>
      <c r="J7" s="136"/>
      <c r="K7" s="136"/>
      <c r="L7" s="159"/>
    </row>
    <row r="8" spans="1:14" s="129" customFormat="1" ht="15.75" x14ac:dyDescent="0.25">
      <c r="B8" s="135"/>
      <c r="C8" s="138"/>
      <c r="D8" s="131"/>
      <c r="E8" s="131"/>
      <c r="F8" s="136"/>
      <c r="G8" s="136"/>
      <c r="H8" s="136"/>
      <c r="I8" s="136"/>
      <c r="J8" s="136"/>
      <c r="K8" s="136"/>
      <c r="L8" s="159"/>
    </row>
    <row r="9" spans="1:14" s="129" customFormat="1" ht="15.75" x14ac:dyDescent="0.25">
      <c r="B9" s="135"/>
      <c r="C9" s="138"/>
      <c r="D9" s="131"/>
      <c r="E9" s="131"/>
      <c r="F9" s="136"/>
      <c r="G9" s="136"/>
      <c r="H9" s="136"/>
      <c r="I9" s="136"/>
      <c r="J9" s="136"/>
      <c r="K9" s="136"/>
      <c r="L9" s="159"/>
    </row>
    <row r="10" spans="1:14" s="129" customFormat="1" ht="15.75" x14ac:dyDescent="0.25">
      <c r="B10" s="135"/>
      <c r="C10" s="138"/>
      <c r="D10" s="131"/>
      <c r="E10" s="131"/>
      <c r="F10" s="136"/>
      <c r="G10" s="136"/>
      <c r="H10" s="136"/>
      <c r="I10" s="136"/>
      <c r="J10" s="136"/>
      <c r="K10" s="136"/>
      <c r="L10" s="159"/>
    </row>
    <row r="11" spans="1:14" s="129" customFormat="1" ht="15.75" x14ac:dyDescent="0.25">
      <c r="B11" s="135"/>
      <c r="C11" s="138"/>
      <c r="D11" s="131"/>
      <c r="E11" s="131"/>
      <c r="F11" s="136"/>
      <c r="G11" s="136"/>
      <c r="H11" s="136"/>
      <c r="I11" s="136"/>
      <c r="J11" s="136"/>
      <c r="K11" s="136"/>
      <c r="L11" s="159"/>
    </row>
    <row r="12" spans="1:14" s="129" customFormat="1" ht="15.75" x14ac:dyDescent="0.25">
      <c r="B12" s="135"/>
      <c r="C12" s="138"/>
      <c r="D12" s="131"/>
      <c r="E12" s="131"/>
      <c r="F12" s="136"/>
      <c r="G12" s="136"/>
      <c r="H12" s="136"/>
      <c r="I12" s="136"/>
      <c r="J12" s="136"/>
      <c r="K12" s="136"/>
      <c r="L12" s="159"/>
    </row>
    <row r="13" spans="1:14" s="129" customFormat="1" ht="15.75" x14ac:dyDescent="0.25">
      <c r="B13" s="135"/>
      <c r="C13" s="138"/>
      <c r="D13" s="131"/>
      <c r="E13" s="131"/>
      <c r="F13" s="136"/>
      <c r="G13" s="136"/>
      <c r="H13" s="136"/>
      <c r="I13" s="136"/>
      <c r="J13" s="136"/>
      <c r="K13" s="136"/>
      <c r="L13" s="159"/>
    </row>
    <row r="14" spans="1:14" s="129" customFormat="1" ht="15.75" x14ac:dyDescent="0.25">
      <c r="B14" s="135"/>
      <c r="C14" s="138"/>
      <c r="D14" s="131"/>
      <c r="E14" s="131"/>
      <c r="F14" s="136"/>
      <c r="G14" s="136"/>
      <c r="H14" s="136"/>
      <c r="I14" s="136"/>
      <c r="J14" s="136"/>
      <c r="K14" s="136"/>
      <c r="L14" s="159"/>
    </row>
    <row r="15" spans="1:14" s="129" customFormat="1" ht="15.75" x14ac:dyDescent="0.25">
      <c r="B15" s="262" t="s">
        <v>255</v>
      </c>
      <c r="C15" s="263"/>
      <c r="D15" s="133">
        <f>SUM(D4:D14)</f>
        <v>7874000</v>
      </c>
      <c r="E15" s="133">
        <f>SUM(E4:E14)</f>
        <v>2126000</v>
      </c>
      <c r="F15" s="133">
        <f>SUM(F4:F14)</f>
        <v>10000000</v>
      </c>
      <c r="G15" s="133">
        <f t="shared" ref="G15:K15" si="1">SUM(G4:G14)</f>
        <v>10000000</v>
      </c>
      <c r="H15" s="133">
        <f t="shared" si="1"/>
        <v>0</v>
      </c>
      <c r="I15" s="133">
        <f t="shared" si="1"/>
        <v>10000000</v>
      </c>
      <c r="J15" s="133">
        <f t="shared" si="1"/>
        <v>-4575000</v>
      </c>
      <c r="K15" s="133">
        <f t="shared" si="1"/>
        <v>2081590</v>
      </c>
      <c r="L15" s="159"/>
      <c r="N15" s="250"/>
    </row>
    <row r="16" spans="1:14" s="129" customFormat="1" ht="15.75" x14ac:dyDescent="0.25">
      <c r="C16" s="137"/>
      <c r="D16" s="132"/>
      <c r="E16" s="132"/>
      <c r="F16" s="134"/>
      <c r="G16" s="134"/>
      <c r="H16" s="134"/>
      <c r="I16" s="134"/>
      <c r="J16" s="134"/>
      <c r="K16" s="134"/>
      <c r="L16" s="159"/>
    </row>
    <row r="19" spans="5:11" hidden="1" x14ac:dyDescent="0.3"/>
    <row r="20" spans="5:11" hidden="1" x14ac:dyDescent="0.3">
      <c r="E20" s="128" t="s">
        <v>429</v>
      </c>
      <c r="F20" s="157" t="e">
        <f>SUM(#REF!,F11:F14,F7:F8,#REF!)</f>
        <v>#REF!</v>
      </c>
      <c r="G20" s="157">
        <v>53079000</v>
      </c>
      <c r="H20" s="157" t="e">
        <f>SUM(#REF!,H11:H14,H7:H8,#REF!)</f>
        <v>#REF!</v>
      </c>
      <c r="I20" s="157">
        <v>53079000</v>
      </c>
      <c r="J20" s="157" t="e">
        <f>SUM(#REF!,J11:J14,J7:J8,#REF!)</f>
        <v>#REF!</v>
      </c>
      <c r="K20" s="157" t="e">
        <f>SUM(#REF!,K11:K14,K7:K8,#REF!)</f>
        <v>#REF!</v>
      </c>
    </row>
    <row r="21" spans="5:11" hidden="1" x14ac:dyDescent="0.3">
      <c r="E21" s="128" t="s">
        <v>430</v>
      </c>
      <c r="F21" s="157">
        <f>SUM(F9:F10,F4:F6)</f>
        <v>10000000</v>
      </c>
      <c r="G21" s="157">
        <v>32614000</v>
      </c>
      <c r="H21" s="157">
        <f>SUM(H9:H10,H4:H6)</f>
        <v>0</v>
      </c>
      <c r="I21" s="157">
        <v>32614000</v>
      </c>
      <c r="J21" s="157">
        <f>SUM(J9:J10,J4:J6)</f>
        <v>-4575000</v>
      </c>
      <c r="K21" s="157">
        <f>SUM(K9:K10,K4:K6)</f>
        <v>2081590</v>
      </c>
    </row>
    <row r="22" spans="5:11" hidden="1" x14ac:dyDescent="0.3">
      <c r="F22" s="157" t="e">
        <f>SUM(F20:F21)</f>
        <v>#REF!</v>
      </c>
      <c r="G22" s="157">
        <v>85693000</v>
      </c>
      <c r="H22" s="157" t="e">
        <f t="shared" ref="H22:K22" si="2">SUM(H20:H21)</f>
        <v>#REF!</v>
      </c>
      <c r="I22" s="157">
        <v>85693000</v>
      </c>
      <c r="J22" s="157" t="e">
        <f t="shared" si="2"/>
        <v>#REF!</v>
      </c>
      <c r="K22" s="157" t="e">
        <f t="shared" si="2"/>
        <v>#REF!</v>
      </c>
    </row>
  </sheetData>
  <mergeCells count="3">
    <mergeCell ref="A1:F1"/>
    <mergeCell ref="A3:C3"/>
    <mergeCell ref="B15:C15"/>
  </mergeCells>
  <phoneticPr fontId="9" type="noConversion"/>
  <printOptions horizontalCentered="1"/>
  <pageMargins left="0.43307086614173229" right="0.27559055118110237" top="0.56999999999999995" bottom="0.43307086614173229" header="0.28999999999999998" footer="0.27559055118110237"/>
  <pageSetup paperSize="9" scale="57" orientation="portrait" r:id="rId1"/>
  <headerFooter alignWithMargins="0">
    <oddHeader>&amp;L&amp;"Times New Roman,Félkövér dőlt"&amp;14 3. melléklet&amp;R&amp;"Times New Roman CE,Félkövér dőlt"&amp;14adatok Ft.-ban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31"/>
  <sheetViews>
    <sheetView view="pageLayout" topLeftCell="A4" zoomScaleNormal="100" workbookViewId="0">
      <selection activeCell="B31" sqref="B31:D31"/>
    </sheetView>
  </sheetViews>
  <sheetFormatPr defaultRowHeight="12.75" x14ac:dyDescent="0.25"/>
  <cols>
    <col min="1" max="1" width="5" style="190" customWidth="1"/>
    <col min="2" max="2" width="47" style="191" customWidth="1"/>
    <col min="3" max="4" width="15.140625" style="191" customWidth="1"/>
    <col min="5" max="16384" width="9.140625" style="191"/>
  </cols>
  <sheetData>
    <row r="1" spans="1:4" ht="31.5" customHeight="1" x14ac:dyDescent="0.25">
      <c r="B1" s="264" t="s">
        <v>445</v>
      </c>
      <c r="C1" s="264"/>
      <c r="D1" s="264"/>
    </row>
    <row r="2" spans="1:4" s="194" customFormat="1" ht="16.5" thickBot="1" x14ac:dyDescent="0.3">
      <c r="A2" s="192"/>
      <c r="B2" s="193"/>
      <c r="D2" s="195" t="s">
        <v>438</v>
      </c>
    </row>
    <row r="3" spans="1:4" s="199" customFormat="1" ht="48" customHeight="1" thickBot="1" x14ac:dyDescent="0.3">
      <c r="A3" s="196" t="s">
        <v>257</v>
      </c>
      <c r="B3" s="197" t="s">
        <v>3</v>
      </c>
      <c r="C3" s="197" t="s">
        <v>446</v>
      </c>
      <c r="D3" s="198" t="s">
        <v>447</v>
      </c>
    </row>
    <row r="4" spans="1:4" s="199" customFormat="1" ht="14.1" customHeight="1" thickBot="1" x14ac:dyDescent="0.3">
      <c r="A4" s="200">
        <v>1</v>
      </c>
      <c r="B4" s="201">
        <v>2</v>
      </c>
      <c r="C4" s="201">
        <v>3</v>
      </c>
      <c r="D4" s="127">
        <v>4</v>
      </c>
    </row>
    <row r="5" spans="1:4" ht="18" customHeight="1" x14ac:dyDescent="0.25">
      <c r="A5" s="202" t="s">
        <v>4</v>
      </c>
      <c r="B5" s="203" t="s">
        <v>448</v>
      </c>
      <c r="C5" s="204"/>
      <c r="D5" s="6"/>
    </row>
    <row r="6" spans="1:4" ht="18" customHeight="1" x14ac:dyDescent="0.25">
      <c r="A6" s="205" t="s">
        <v>15</v>
      </c>
      <c r="B6" s="206" t="s">
        <v>449</v>
      </c>
      <c r="C6" s="207"/>
      <c r="D6" s="9"/>
    </row>
    <row r="7" spans="1:4" ht="18" customHeight="1" x14ac:dyDescent="0.25">
      <c r="A7" s="205" t="s">
        <v>27</v>
      </c>
      <c r="B7" s="206" t="s">
        <v>450</v>
      </c>
      <c r="C7" s="207"/>
      <c r="D7" s="9"/>
    </row>
    <row r="8" spans="1:4" ht="18" customHeight="1" x14ac:dyDescent="0.25">
      <c r="A8" s="205" t="s">
        <v>136</v>
      </c>
      <c r="B8" s="206" t="s">
        <v>451</v>
      </c>
      <c r="C8" s="207"/>
      <c r="D8" s="9"/>
    </row>
    <row r="9" spans="1:4" ht="18" customHeight="1" x14ac:dyDescent="0.25">
      <c r="A9" s="205" t="s">
        <v>40</v>
      </c>
      <c r="B9" s="206" t="s">
        <v>452</v>
      </c>
      <c r="C9" s="207"/>
      <c r="D9" s="207"/>
    </row>
    <row r="10" spans="1:4" ht="18" customHeight="1" x14ac:dyDescent="0.25">
      <c r="A10" s="205" t="s">
        <v>62</v>
      </c>
      <c r="B10" s="206" t="s">
        <v>453</v>
      </c>
      <c r="C10" s="207"/>
      <c r="D10" s="9"/>
    </row>
    <row r="11" spans="1:4" ht="18" customHeight="1" x14ac:dyDescent="0.25">
      <c r="A11" s="205" t="s">
        <v>147</v>
      </c>
      <c r="B11" s="208" t="s">
        <v>454</v>
      </c>
      <c r="C11" s="207"/>
      <c r="D11" s="9"/>
    </row>
    <row r="12" spans="1:4" ht="18" customHeight="1" x14ac:dyDescent="0.25">
      <c r="A12" s="205" t="s">
        <v>86</v>
      </c>
      <c r="B12" s="208" t="s">
        <v>455</v>
      </c>
      <c r="C12" s="207">
        <v>2400000</v>
      </c>
      <c r="D12" s="9"/>
    </row>
    <row r="13" spans="1:4" ht="18" customHeight="1" x14ac:dyDescent="0.25">
      <c r="A13" s="205" t="s">
        <v>159</v>
      </c>
      <c r="B13" s="208" t="s">
        <v>456</v>
      </c>
      <c r="C13" s="207"/>
      <c r="D13" s="9"/>
    </row>
    <row r="14" spans="1:4" ht="18" customHeight="1" x14ac:dyDescent="0.25">
      <c r="A14" s="205" t="s">
        <v>179</v>
      </c>
      <c r="B14" s="208" t="s">
        <v>457</v>
      </c>
      <c r="C14" s="207"/>
      <c r="D14" s="9"/>
    </row>
    <row r="15" spans="1:4" ht="22.5" customHeight="1" x14ac:dyDescent="0.25">
      <c r="A15" s="205" t="s">
        <v>180</v>
      </c>
      <c r="B15" s="208" t="s">
        <v>458</v>
      </c>
      <c r="C15" s="207">
        <v>9500000</v>
      </c>
      <c r="D15" s="9"/>
    </row>
    <row r="16" spans="1:4" ht="18" customHeight="1" x14ac:dyDescent="0.25">
      <c r="A16" s="205" t="s">
        <v>181</v>
      </c>
      <c r="B16" s="206" t="s">
        <v>459</v>
      </c>
      <c r="C16" s="207">
        <v>2500000</v>
      </c>
      <c r="D16" s="9">
        <v>80000</v>
      </c>
    </row>
    <row r="17" spans="1:4" ht="18" customHeight="1" x14ac:dyDescent="0.25">
      <c r="A17" s="205" t="s">
        <v>184</v>
      </c>
      <c r="B17" s="206" t="s">
        <v>460</v>
      </c>
      <c r="C17" s="207"/>
      <c r="D17" s="9"/>
    </row>
    <row r="18" spans="1:4" ht="18" customHeight="1" x14ac:dyDescent="0.25">
      <c r="A18" s="205" t="s">
        <v>187</v>
      </c>
      <c r="B18" s="206" t="s">
        <v>461</v>
      </c>
      <c r="C18" s="207"/>
      <c r="D18" s="9"/>
    </row>
    <row r="19" spans="1:4" ht="18" customHeight="1" x14ac:dyDescent="0.25">
      <c r="A19" s="205" t="s">
        <v>190</v>
      </c>
      <c r="B19" s="206" t="s">
        <v>462</v>
      </c>
      <c r="C19" s="207"/>
      <c r="D19" s="9"/>
    </row>
    <row r="20" spans="1:4" ht="18" customHeight="1" x14ac:dyDescent="0.25">
      <c r="A20" s="205" t="s">
        <v>192</v>
      </c>
      <c r="B20" s="206" t="s">
        <v>463</v>
      </c>
      <c r="C20" s="207"/>
      <c r="D20" s="9"/>
    </row>
    <row r="21" spans="1:4" ht="18" customHeight="1" x14ac:dyDescent="0.25">
      <c r="A21" s="205" t="s">
        <v>194</v>
      </c>
      <c r="B21" s="206" t="s">
        <v>464</v>
      </c>
      <c r="C21" s="106"/>
      <c r="D21" s="9"/>
    </row>
    <row r="22" spans="1:4" ht="18" customHeight="1" x14ac:dyDescent="0.25">
      <c r="A22" s="205" t="s">
        <v>197</v>
      </c>
      <c r="B22" s="206" t="s">
        <v>465</v>
      </c>
      <c r="C22" s="106">
        <v>50000</v>
      </c>
      <c r="D22" s="9"/>
    </row>
    <row r="23" spans="1:4" ht="18" customHeight="1" x14ac:dyDescent="0.25">
      <c r="A23" s="205" t="s">
        <v>200</v>
      </c>
      <c r="B23" s="209"/>
      <c r="C23" s="106"/>
      <c r="D23" s="9"/>
    </row>
    <row r="24" spans="1:4" ht="18" customHeight="1" x14ac:dyDescent="0.25">
      <c r="A24" s="205" t="s">
        <v>203</v>
      </c>
      <c r="B24" s="209"/>
      <c r="C24" s="106"/>
      <c r="D24" s="9"/>
    </row>
    <row r="25" spans="1:4" ht="18" customHeight="1" x14ac:dyDescent="0.25">
      <c r="A25" s="205" t="s">
        <v>205</v>
      </c>
      <c r="B25" s="209"/>
      <c r="C25" s="106"/>
      <c r="D25" s="9"/>
    </row>
    <row r="26" spans="1:4" ht="18" customHeight="1" x14ac:dyDescent="0.25">
      <c r="A26" s="205" t="s">
        <v>208</v>
      </c>
      <c r="B26" s="209"/>
      <c r="C26" s="106"/>
      <c r="D26" s="9"/>
    </row>
    <row r="27" spans="1:4" ht="18" customHeight="1" x14ac:dyDescent="0.25">
      <c r="A27" s="205" t="s">
        <v>211</v>
      </c>
      <c r="B27" s="209"/>
      <c r="C27" s="106"/>
      <c r="D27" s="9"/>
    </row>
    <row r="28" spans="1:4" ht="18" customHeight="1" x14ac:dyDescent="0.25">
      <c r="A28" s="205" t="s">
        <v>214</v>
      </c>
      <c r="B28" s="209"/>
      <c r="C28" s="106"/>
      <c r="D28" s="9"/>
    </row>
    <row r="29" spans="1:4" ht="18" customHeight="1" thickBot="1" x14ac:dyDescent="0.3">
      <c r="A29" s="210" t="s">
        <v>243</v>
      </c>
      <c r="B29" s="211"/>
      <c r="C29" s="212"/>
      <c r="D29" s="8"/>
    </row>
    <row r="30" spans="1:4" ht="18" customHeight="1" thickBot="1" x14ac:dyDescent="0.3">
      <c r="A30" s="213" t="s">
        <v>246</v>
      </c>
      <c r="B30" s="214" t="s">
        <v>256</v>
      </c>
      <c r="C30" s="215">
        <f>C12+C15+C16+C22</f>
        <v>14450000</v>
      </c>
      <c r="D30" s="216">
        <f>+D5+D6+D7+D8+D9+D16+D17+D18+D19+D20+D21+D22+D23+D24+D25+D26+D27+D28+D29</f>
        <v>80000</v>
      </c>
    </row>
    <row r="31" spans="1:4" ht="8.25" customHeight="1" x14ac:dyDescent="0.25">
      <c r="A31" s="217"/>
      <c r="B31" s="278"/>
      <c r="C31" s="278"/>
      <c r="D31" s="278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dőlt"&amp;8&amp;K000000 &amp;11 4.&amp;K01+000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41"/>
  <sheetViews>
    <sheetView view="pageBreakPreview" zoomScale="71" zoomScaleNormal="76" zoomScaleSheetLayoutView="71" workbookViewId="0">
      <selection activeCell="C27" sqref="C27"/>
    </sheetView>
  </sheetViews>
  <sheetFormatPr defaultRowHeight="15" x14ac:dyDescent="0.25"/>
  <cols>
    <col min="1" max="1" width="32.28515625" bestFit="1" customWidth="1"/>
    <col min="3" max="3" width="10.5703125" customWidth="1"/>
    <col min="4" max="4" width="13.42578125" customWidth="1"/>
    <col min="5" max="5" width="12.5703125" customWidth="1"/>
  </cols>
  <sheetData>
    <row r="1" spans="1:6" x14ac:dyDescent="0.25">
      <c r="A1" s="265" t="s">
        <v>902</v>
      </c>
      <c r="B1" s="265"/>
      <c r="C1" s="265"/>
      <c r="D1" s="265"/>
      <c r="E1" s="265"/>
      <c r="F1" s="265"/>
    </row>
    <row r="2" spans="1:6" x14ac:dyDescent="0.25">
      <c r="A2" s="265" t="s">
        <v>440</v>
      </c>
      <c r="B2" s="266"/>
      <c r="C2" s="266"/>
      <c r="D2" s="266"/>
      <c r="E2" s="266"/>
      <c r="F2" s="266"/>
    </row>
    <row r="3" spans="1:6" x14ac:dyDescent="0.25">
      <c r="A3" s="169"/>
      <c r="B3" s="169"/>
      <c r="C3" s="169"/>
      <c r="D3" s="169"/>
      <c r="E3" s="169"/>
      <c r="F3" s="169"/>
    </row>
    <row r="4" spans="1:6" x14ac:dyDescent="0.25">
      <c r="A4" s="267" t="s">
        <v>441</v>
      </c>
      <c r="B4" s="270" t="s">
        <v>442</v>
      </c>
      <c r="C4" s="270"/>
      <c r="D4" s="270"/>
      <c r="E4" s="271"/>
      <c r="F4" s="236"/>
    </row>
    <row r="5" spans="1:6" x14ac:dyDescent="0.25">
      <c r="A5" s="268"/>
      <c r="B5" s="272">
        <v>42736</v>
      </c>
      <c r="C5" s="270"/>
      <c r="D5" s="270"/>
      <c r="E5" s="271"/>
      <c r="F5" s="235"/>
    </row>
    <row r="6" spans="1:6" ht="25.5" x14ac:dyDescent="0.25">
      <c r="A6" s="269"/>
      <c r="B6" s="170" t="s">
        <v>251</v>
      </c>
      <c r="C6" s="171" t="s">
        <v>443</v>
      </c>
      <c r="D6" s="172" t="s">
        <v>444</v>
      </c>
      <c r="E6" s="172" t="s">
        <v>252</v>
      </c>
      <c r="F6" s="170"/>
    </row>
    <row r="7" spans="1:6" x14ac:dyDescent="0.25">
      <c r="A7" s="173" t="s">
        <v>903</v>
      </c>
      <c r="B7" s="174">
        <v>2.5</v>
      </c>
      <c r="C7" s="174">
        <v>0</v>
      </c>
      <c r="D7" s="174">
        <v>0</v>
      </c>
      <c r="E7" s="169">
        <v>2.5</v>
      </c>
      <c r="F7" s="174"/>
    </row>
    <row r="8" spans="1:6" x14ac:dyDescent="0.25">
      <c r="A8" s="175" t="s">
        <v>904</v>
      </c>
      <c r="B8" s="176">
        <v>0</v>
      </c>
      <c r="C8" s="176">
        <v>5</v>
      </c>
      <c r="D8" s="176">
        <v>0</v>
      </c>
      <c r="E8" s="177">
        <v>5</v>
      </c>
      <c r="F8" s="178"/>
    </row>
    <row r="9" spans="1:6" x14ac:dyDescent="0.25">
      <c r="A9" s="179" t="s">
        <v>905</v>
      </c>
      <c r="B9" s="176">
        <v>5</v>
      </c>
      <c r="C9" s="176">
        <v>1.5</v>
      </c>
      <c r="D9" s="176">
        <v>0</v>
      </c>
      <c r="E9" s="177">
        <v>6.5</v>
      </c>
      <c r="F9" s="180"/>
    </row>
    <row r="10" spans="1:6" ht="15.75" thickBot="1" x14ac:dyDescent="0.3">
      <c r="A10" s="179" t="s">
        <v>899</v>
      </c>
      <c r="B10" s="176">
        <v>0</v>
      </c>
      <c r="C10" s="176">
        <v>4</v>
      </c>
      <c r="D10" s="176">
        <v>0</v>
      </c>
      <c r="E10" s="177">
        <v>4</v>
      </c>
      <c r="F10" s="176"/>
    </row>
    <row r="11" spans="1:6" ht="15.75" thickBot="1" x14ac:dyDescent="0.3">
      <c r="A11" s="182" t="s">
        <v>252</v>
      </c>
      <c r="B11" s="183">
        <v>7.5</v>
      </c>
      <c r="C11" s="184">
        <v>10.5</v>
      </c>
      <c r="D11" s="185">
        <v>0</v>
      </c>
      <c r="E11" s="186">
        <v>18</v>
      </c>
      <c r="F11" s="186"/>
    </row>
    <row r="12" spans="1:6" x14ac:dyDescent="0.25">
      <c r="A12" s="187"/>
      <c r="B12" s="181"/>
      <c r="C12" s="181"/>
      <c r="D12" s="181"/>
      <c r="E12" s="169"/>
      <c r="F12" s="169"/>
    </row>
    <row r="13" spans="1:6" x14ac:dyDescent="0.25">
      <c r="A13" s="188"/>
      <c r="B13" s="169"/>
      <c r="C13" s="169"/>
      <c r="D13" s="169"/>
      <c r="E13" s="169"/>
      <c r="F13" s="169"/>
    </row>
    <row r="14" spans="1:6" ht="15" customHeight="1" x14ac:dyDescent="0.25">
      <c r="A14" s="169"/>
      <c r="B14" s="169"/>
      <c r="C14" s="169"/>
      <c r="D14" s="169"/>
      <c r="E14" s="169"/>
      <c r="F14" s="169"/>
    </row>
    <row r="15" spans="1:6" x14ac:dyDescent="0.25">
      <c r="A15" s="169"/>
      <c r="B15" s="169"/>
      <c r="C15" s="169"/>
      <c r="D15" s="169"/>
      <c r="E15" s="169"/>
      <c r="F15" s="169"/>
    </row>
    <row r="16" spans="1:6" x14ac:dyDescent="0.25">
      <c r="A16" s="169"/>
      <c r="B16" s="169"/>
      <c r="C16" s="169"/>
      <c r="D16" s="169"/>
      <c r="E16" s="189"/>
      <c r="F16" s="169"/>
    </row>
    <row r="17" spans="1:6" x14ac:dyDescent="0.25">
      <c r="A17" s="169"/>
      <c r="B17" s="169"/>
      <c r="C17" s="169"/>
      <c r="D17" s="169"/>
      <c r="E17" s="169"/>
      <c r="F17" s="169"/>
    </row>
    <row r="18" spans="1:6" x14ac:dyDescent="0.25">
      <c r="A18" s="169"/>
      <c r="B18" s="169"/>
      <c r="C18" s="169"/>
      <c r="D18" s="169"/>
      <c r="E18" s="169"/>
      <c r="F18" s="169"/>
    </row>
    <row r="19" spans="1:6" x14ac:dyDescent="0.25">
      <c r="A19" s="169"/>
      <c r="B19" s="169"/>
      <c r="C19" s="169"/>
      <c r="D19" s="169"/>
      <c r="E19" s="169"/>
      <c r="F19" s="169"/>
    </row>
    <row r="20" spans="1:6" x14ac:dyDescent="0.25">
      <c r="A20" s="169"/>
      <c r="B20" s="169"/>
      <c r="C20" s="169"/>
      <c r="D20" s="169"/>
      <c r="E20" s="169"/>
      <c r="F20" s="169"/>
    </row>
    <row r="21" spans="1:6" x14ac:dyDescent="0.25">
      <c r="A21" s="169"/>
      <c r="B21" s="169"/>
      <c r="C21" s="169"/>
      <c r="D21" s="169"/>
      <c r="E21" s="169"/>
      <c r="F21" s="169"/>
    </row>
    <row r="22" spans="1:6" x14ac:dyDescent="0.25">
      <c r="A22" s="169"/>
      <c r="B22" s="169"/>
      <c r="C22" s="169"/>
      <c r="D22" s="169"/>
      <c r="E22" s="169"/>
      <c r="F22" s="169"/>
    </row>
    <row r="23" spans="1:6" x14ac:dyDescent="0.25">
      <c r="A23" s="169"/>
      <c r="B23" s="169"/>
      <c r="C23" s="169"/>
      <c r="D23" s="169"/>
      <c r="E23" s="169"/>
      <c r="F23" s="169"/>
    </row>
    <row r="24" spans="1:6" x14ac:dyDescent="0.25">
      <c r="A24" s="169"/>
      <c r="B24" s="169"/>
      <c r="C24" s="169"/>
      <c r="D24" s="169"/>
      <c r="E24" s="169"/>
      <c r="F24" s="169"/>
    </row>
    <row r="25" spans="1:6" x14ac:dyDescent="0.25">
      <c r="A25" s="169"/>
      <c r="B25" s="169"/>
      <c r="C25" s="169"/>
      <c r="D25" s="169"/>
      <c r="E25" s="169"/>
      <c r="F25" s="169"/>
    </row>
    <row r="26" spans="1:6" x14ac:dyDescent="0.25">
      <c r="A26" s="169"/>
      <c r="B26" s="169"/>
      <c r="C26" s="169"/>
      <c r="D26" s="169"/>
      <c r="E26" s="169"/>
      <c r="F26" s="169"/>
    </row>
    <row r="27" spans="1:6" x14ac:dyDescent="0.25">
      <c r="A27" s="169"/>
      <c r="B27" s="169"/>
      <c r="C27" s="169"/>
      <c r="D27" s="169"/>
      <c r="E27" s="169"/>
      <c r="F27" s="169"/>
    </row>
    <row r="28" spans="1:6" x14ac:dyDescent="0.25">
      <c r="A28" s="169"/>
      <c r="B28" s="169"/>
      <c r="C28" s="169"/>
      <c r="D28" s="169"/>
      <c r="E28" s="169"/>
      <c r="F28" s="169"/>
    </row>
    <row r="29" spans="1:6" x14ac:dyDescent="0.25">
      <c r="A29" s="169"/>
      <c r="B29" s="169"/>
      <c r="C29" s="169"/>
      <c r="D29" s="169"/>
      <c r="E29" s="169"/>
      <c r="F29" s="169"/>
    </row>
    <row r="30" spans="1:6" x14ac:dyDescent="0.25">
      <c r="A30" s="169"/>
      <c r="B30" s="169"/>
      <c r="C30" s="169"/>
      <c r="D30" s="169"/>
      <c r="E30" s="169"/>
      <c r="F30" s="169"/>
    </row>
    <row r="31" spans="1:6" x14ac:dyDescent="0.25">
      <c r="A31" s="169"/>
      <c r="B31" s="169"/>
      <c r="C31" s="169"/>
      <c r="D31" s="169"/>
      <c r="E31" s="169"/>
      <c r="F31" s="169"/>
    </row>
    <row r="32" spans="1:6" x14ac:dyDescent="0.25">
      <c r="A32" s="169"/>
      <c r="B32" s="169"/>
      <c r="C32" s="169"/>
      <c r="D32" s="169"/>
      <c r="E32" s="169"/>
      <c r="F32" s="169"/>
    </row>
    <row r="33" spans="1:6" x14ac:dyDescent="0.25">
      <c r="A33" s="169"/>
      <c r="B33" s="169"/>
      <c r="C33" s="169"/>
      <c r="D33" s="169"/>
      <c r="E33" s="169"/>
      <c r="F33" s="169"/>
    </row>
    <row r="34" spans="1:6" x14ac:dyDescent="0.25">
      <c r="A34" s="169"/>
      <c r="B34" s="169"/>
      <c r="C34" s="169"/>
      <c r="D34" s="169"/>
      <c r="E34" s="169"/>
      <c r="F34" s="169"/>
    </row>
    <row r="35" spans="1:6" x14ac:dyDescent="0.25">
      <c r="A35" s="169"/>
      <c r="B35" s="169"/>
      <c r="C35" s="169"/>
      <c r="D35" s="169"/>
      <c r="E35" s="169"/>
      <c r="F35" s="169"/>
    </row>
    <row r="36" spans="1:6" x14ac:dyDescent="0.25">
      <c r="A36" s="169"/>
      <c r="B36" s="169"/>
      <c r="C36" s="169"/>
      <c r="D36" s="169"/>
      <c r="E36" s="169"/>
      <c r="F36" s="169"/>
    </row>
    <row r="37" spans="1:6" x14ac:dyDescent="0.25">
      <c r="A37" s="169"/>
      <c r="B37" s="169"/>
      <c r="C37" s="169"/>
      <c r="D37" s="169"/>
      <c r="E37" s="169"/>
      <c r="F37" s="169"/>
    </row>
    <row r="38" spans="1:6" x14ac:dyDescent="0.25">
      <c r="A38" s="169"/>
      <c r="B38" s="169"/>
      <c r="C38" s="169"/>
      <c r="D38" s="169"/>
      <c r="E38" s="169"/>
      <c r="F38" s="169"/>
    </row>
    <row r="39" spans="1:6" x14ac:dyDescent="0.25">
      <c r="A39" s="169"/>
      <c r="B39" s="169"/>
      <c r="C39" s="169"/>
      <c r="D39" s="169"/>
      <c r="E39" s="169"/>
      <c r="F39" s="169"/>
    </row>
    <row r="40" spans="1:6" x14ac:dyDescent="0.25">
      <c r="A40" s="169"/>
      <c r="B40" s="169"/>
      <c r="C40" s="169"/>
      <c r="D40" s="169"/>
      <c r="E40" s="169"/>
      <c r="F40" s="169"/>
    </row>
    <row r="41" spans="1:6" x14ac:dyDescent="0.25">
      <c r="A41" s="169"/>
      <c r="B41" s="169"/>
      <c r="C41" s="169"/>
      <c r="D41" s="169"/>
      <c r="E41" s="169"/>
      <c r="F41" s="169"/>
    </row>
  </sheetData>
  <mergeCells count="5">
    <mergeCell ref="A1:F1"/>
    <mergeCell ref="A2:F2"/>
    <mergeCell ref="A4:A6"/>
    <mergeCell ref="B4:E4"/>
    <mergeCell ref="B5:E5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H164"/>
  <sheetViews>
    <sheetView view="pageLayout" topLeftCell="A175" zoomScaleNormal="100" workbookViewId="0">
      <selection activeCell="F165" sqref="F165"/>
    </sheetView>
  </sheetViews>
  <sheetFormatPr defaultRowHeight="12.75" x14ac:dyDescent="0.2"/>
  <cols>
    <col min="1" max="1" width="8.42578125" style="218" bestFit="1" customWidth="1"/>
    <col min="2" max="2" width="9.28515625" style="218" customWidth="1"/>
    <col min="3" max="3" width="84.5703125" style="219" bestFit="1" customWidth="1"/>
    <col min="4" max="4" width="13.140625" style="219" bestFit="1" customWidth="1"/>
    <col min="5" max="5" width="7.140625" style="218" bestFit="1" customWidth="1"/>
    <col min="6" max="6" width="11.140625" style="218" bestFit="1" customWidth="1"/>
    <col min="7" max="7" width="9.140625" style="218"/>
    <col min="8" max="8" width="10.140625" style="218" bestFit="1" customWidth="1"/>
    <col min="9" max="255" width="9.140625" style="218"/>
    <col min="256" max="256" width="8.42578125" style="218" bestFit="1" customWidth="1"/>
    <col min="257" max="257" width="15.5703125" style="218" customWidth="1"/>
    <col min="258" max="258" width="84.7109375" style="218" customWidth="1"/>
    <col min="259" max="259" width="22" style="218" customWidth="1"/>
    <col min="260" max="260" width="6.5703125" style="218" customWidth="1"/>
    <col min="261" max="261" width="13.85546875" style="218" customWidth="1"/>
    <col min="262" max="262" width="11.42578125" style="218" customWidth="1"/>
    <col min="263" max="511" width="9.140625" style="218"/>
    <col min="512" max="512" width="8.42578125" style="218" bestFit="1" customWidth="1"/>
    <col min="513" max="513" width="15.5703125" style="218" customWidth="1"/>
    <col min="514" max="514" width="84.7109375" style="218" customWidth="1"/>
    <col min="515" max="515" width="22" style="218" customWidth="1"/>
    <col min="516" max="516" width="6.5703125" style="218" customWidth="1"/>
    <col min="517" max="517" width="13.85546875" style="218" customWidth="1"/>
    <col min="518" max="518" width="11.42578125" style="218" customWidth="1"/>
    <col min="519" max="767" width="9.140625" style="218"/>
    <col min="768" max="768" width="8.42578125" style="218" bestFit="1" customWidth="1"/>
    <col min="769" max="769" width="15.5703125" style="218" customWidth="1"/>
    <col min="770" max="770" width="84.7109375" style="218" customWidth="1"/>
    <col min="771" max="771" width="22" style="218" customWidth="1"/>
    <col min="772" max="772" width="6.5703125" style="218" customWidth="1"/>
    <col min="773" max="773" width="13.85546875" style="218" customWidth="1"/>
    <col min="774" max="774" width="11.42578125" style="218" customWidth="1"/>
    <col min="775" max="1023" width="9.140625" style="218"/>
    <col min="1024" max="1024" width="8.42578125" style="218" bestFit="1" customWidth="1"/>
    <col min="1025" max="1025" width="15.5703125" style="218" customWidth="1"/>
    <col min="1026" max="1026" width="84.7109375" style="218" customWidth="1"/>
    <col min="1027" max="1027" width="22" style="218" customWidth="1"/>
    <col min="1028" max="1028" width="6.5703125" style="218" customWidth="1"/>
    <col min="1029" max="1029" width="13.85546875" style="218" customWidth="1"/>
    <col min="1030" max="1030" width="11.42578125" style="218" customWidth="1"/>
    <col min="1031" max="1279" width="9.140625" style="218"/>
    <col min="1280" max="1280" width="8.42578125" style="218" bestFit="1" customWidth="1"/>
    <col min="1281" max="1281" width="15.5703125" style="218" customWidth="1"/>
    <col min="1282" max="1282" width="84.7109375" style="218" customWidth="1"/>
    <col min="1283" max="1283" width="22" style="218" customWidth="1"/>
    <col min="1284" max="1284" width="6.5703125" style="218" customWidth="1"/>
    <col min="1285" max="1285" width="13.85546875" style="218" customWidth="1"/>
    <col min="1286" max="1286" width="11.42578125" style="218" customWidth="1"/>
    <col min="1287" max="1535" width="9.140625" style="218"/>
    <col min="1536" max="1536" width="8.42578125" style="218" bestFit="1" customWidth="1"/>
    <col min="1537" max="1537" width="15.5703125" style="218" customWidth="1"/>
    <col min="1538" max="1538" width="84.7109375" style="218" customWidth="1"/>
    <col min="1539" max="1539" width="22" style="218" customWidth="1"/>
    <col min="1540" max="1540" width="6.5703125" style="218" customWidth="1"/>
    <col min="1541" max="1541" width="13.85546875" style="218" customWidth="1"/>
    <col min="1542" max="1542" width="11.42578125" style="218" customWidth="1"/>
    <col min="1543" max="1791" width="9.140625" style="218"/>
    <col min="1792" max="1792" width="8.42578125" style="218" bestFit="1" customWidth="1"/>
    <col min="1793" max="1793" width="15.5703125" style="218" customWidth="1"/>
    <col min="1794" max="1794" width="84.7109375" style="218" customWidth="1"/>
    <col min="1795" max="1795" width="22" style="218" customWidth="1"/>
    <col min="1796" max="1796" width="6.5703125" style="218" customWidth="1"/>
    <col min="1797" max="1797" width="13.85546875" style="218" customWidth="1"/>
    <col min="1798" max="1798" width="11.42578125" style="218" customWidth="1"/>
    <col min="1799" max="2047" width="9.140625" style="218"/>
    <col min="2048" max="2048" width="8.42578125" style="218" bestFit="1" customWidth="1"/>
    <col min="2049" max="2049" width="15.5703125" style="218" customWidth="1"/>
    <col min="2050" max="2050" width="84.7109375" style="218" customWidth="1"/>
    <col min="2051" max="2051" width="22" style="218" customWidth="1"/>
    <col min="2052" max="2052" width="6.5703125" style="218" customWidth="1"/>
    <col min="2053" max="2053" width="13.85546875" style="218" customWidth="1"/>
    <col min="2054" max="2054" width="11.42578125" style="218" customWidth="1"/>
    <col min="2055" max="2303" width="9.140625" style="218"/>
    <col min="2304" max="2304" width="8.42578125" style="218" bestFit="1" customWidth="1"/>
    <col min="2305" max="2305" width="15.5703125" style="218" customWidth="1"/>
    <col min="2306" max="2306" width="84.7109375" style="218" customWidth="1"/>
    <col min="2307" max="2307" width="22" style="218" customWidth="1"/>
    <col min="2308" max="2308" width="6.5703125" style="218" customWidth="1"/>
    <col min="2309" max="2309" width="13.85546875" style="218" customWidth="1"/>
    <col min="2310" max="2310" width="11.42578125" style="218" customWidth="1"/>
    <col min="2311" max="2559" width="9.140625" style="218"/>
    <col min="2560" max="2560" width="8.42578125" style="218" bestFit="1" customWidth="1"/>
    <col min="2561" max="2561" width="15.5703125" style="218" customWidth="1"/>
    <col min="2562" max="2562" width="84.7109375" style="218" customWidth="1"/>
    <col min="2563" max="2563" width="22" style="218" customWidth="1"/>
    <col min="2564" max="2564" width="6.5703125" style="218" customWidth="1"/>
    <col min="2565" max="2565" width="13.85546875" style="218" customWidth="1"/>
    <col min="2566" max="2566" width="11.42578125" style="218" customWidth="1"/>
    <col min="2567" max="2815" width="9.140625" style="218"/>
    <col min="2816" max="2816" width="8.42578125" style="218" bestFit="1" customWidth="1"/>
    <col min="2817" max="2817" width="15.5703125" style="218" customWidth="1"/>
    <col min="2818" max="2818" width="84.7109375" style="218" customWidth="1"/>
    <col min="2819" max="2819" width="22" style="218" customWidth="1"/>
    <col min="2820" max="2820" width="6.5703125" style="218" customWidth="1"/>
    <col min="2821" max="2821" width="13.85546875" style="218" customWidth="1"/>
    <col min="2822" max="2822" width="11.42578125" style="218" customWidth="1"/>
    <col min="2823" max="3071" width="9.140625" style="218"/>
    <col min="3072" max="3072" width="8.42578125" style="218" bestFit="1" customWidth="1"/>
    <col min="3073" max="3073" width="15.5703125" style="218" customWidth="1"/>
    <col min="3074" max="3074" width="84.7109375" style="218" customWidth="1"/>
    <col min="3075" max="3075" width="22" style="218" customWidth="1"/>
    <col min="3076" max="3076" width="6.5703125" style="218" customWidth="1"/>
    <col min="3077" max="3077" width="13.85546875" style="218" customWidth="1"/>
    <col min="3078" max="3078" width="11.42578125" style="218" customWidth="1"/>
    <col min="3079" max="3327" width="9.140625" style="218"/>
    <col min="3328" max="3328" width="8.42578125" style="218" bestFit="1" customWidth="1"/>
    <col min="3329" max="3329" width="15.5703125" style="218" customWidth="1"/>
    <col min="3330" max="3330" width="84.7109375" style="218" customWidth="1"/>
    <col min="3331" max="3331" width="22" style="218" customWidth="1"/>
    <col min="3332" max="3332" width="6.5703125" style="218" customWidth="1"/>
    <col min="3333" max="3333" width="13.85546875" style="218" customWidth="1"/>
    <col min="3334" max="3334" width="11.42578125" style="218" customWidth="1"/>
    <col min="3335" max="3583" width="9.140625" style="218"/>
    <col min="3584" max="3584" width="8.42578125" style="218" bestFit="1" customWidth="1"/>
    <col min="3585" max="3585" width="15.5703125" style="218" customWidth="1"/>
    <col min="3586" max="3586" width="84.7109375" style="218" customWidth="1"/>
    <col min="3587" max="3587" width="22" style="218" customWidth="1"/>
    <col min="3588" max="3588" width="6.5703125" style="218" customWidth="1"/>
    <col min="3589" max="3589" width="13.85546875" style="218" customWidth="1"/>
    <col min="3590" max="3590" width="11.42578125" style="218" customWidth="1"/>
    <col min="3591" max="3839" width="9.140625" style="218"/>
    <col min="3840" max="3840" width="8.42578125" style="218" bestFit="1" customWidth="1"/>
    <col min="3841" max="3841" width="15.5703125" style="218" customWidth="1"/>
    <col min="3842" max="3842" width="84.7109375" style="218" customWidth="1"/>
    <col min="3843" max="3843" width="22" style="218" customWidth="1"/>
    <col min="3844" max="3844" width="6.5703125" style="218" customWidth="1"/>
    <col min="3845" max="3845" width="13.85546875" style="218" customWidth="1"/>
    <col min="3846" max="3846" width="11.42578125" style="218" customWidth="1"/>
    <col min="3847" max="4095" width="9.140625" style="218"/>
    <col min="4096" max="4096" width="8.42578125" style="218" bestFit="1" customWidth="1"/>
    <col min="4097" max="4097" width="15.5703125" style="218" customWidth="1"/>
    <col min="4098" max="4098" width="84.7109375" style="218" customWidth="1"/>
    <col min="4099" max="4099" width="22" style="218" customWidth="1"/>
    <col min="4100" max="4100" width="6.5703125" style="218" customWidth="1"/>
    <col min="4101" max="4101" width="13.85546875" style="218" customWidth="1"/>
    <col min="4102" max="4102" width="11.42578125" style="218" customWidth="1"/>
    <col min="4103" max="4351" width="9.140625" style="218"/>
    <col min="4352" max="4352" width="8.42578125" style="218" bestFit="1" customWidth="1"/>
    <col min="4353" max="4353" width="15.5703125" style="218" customWidth="1"/>
    <col min="4354" max="4354" width="84.7109375" style="218" customWidth="1"/>
    <col min="4355" max="4355" width="22" style="218" customWidth="1"/>
    <col min="4356" max="4356" width="6.5703125" style="218" customWidth="1"/>
    <col min="4357" max="4357" width="13.85546875" style="218" customWidth="1"/>
    <col min="4358" max="4358" width="11.42578125" style="218" customWidth="1"/>
    <col min="4359" max="4607" width="9.140625" style="218"/>
    <col min="4608" max="4608" width="8.42578125" style="218" bestFit="1" customWidth="1"/>
    <col min="4609" max="4609" width="15.5703125" style="218" customWidth="1"/>
    <col min="4610" max="4610" width="84.7109375" style="218" customWidth="1"/>
    <col min="4611" max="4611" width="22" style="218" customWidth="1"/>
    <col min="4612" max="4612" width="6.5703125" style="218" customWidth="1"/>
    <col min="4613" max="4613" width="13.85546875" style="218" customWidth="1"/>
    <col min="4614" max="4614" width="11.42578125" style="218" customWidth="1"/>
    <col min="4615" max="4863" width="9.140625" style="218"/>
    <col min="4864" max="4864" width="8.42578125" style="218" bestFit="1" customWidth="1"/>
    <col min="4865" max="4865" width="15.5703125" style="218" customWidth="1"/>
    <col min="4866" max="4866" width="84.7109375" style="218" customWidth="1"/>
    <col min="4867" max="4867" width="22" style="218" customWidth="1"/>
    <col min="4868" max="4868" width="6.5703125" style="218" customWidth="1"/>
    <col min="4869" max="4869" width="13.85546875" style="218" customWidth="1"/>
    <col min="4870" max="4870" width="11.42578125" style="218" customWidth="1"/>
    <col min="4871" max="5119" width="9.140625" style="218"/>
    <col min="5120" max="5120" width="8.42578125" style="218" bestFit="1" customWidth="1"/>
    <col min="5121" max="5121" width="15.5703125" style="218" customWidth="1"/>
    <col min="5122" max="5122" width="84.7109375" style="218" customWidth="1"/>
    <col min="5123" max="5123" width="22" style="218" customWidth="1"/>
    <col min="5124" max="5124" width="6.5703125" style="218" customWidth="1"/>
    <col min="5125" max="5125" width="13.85546875" style="218" customWidth="1"/>
    <col min="5126" max="5126" width="11.42578125" style="218" customWidth="1"/>
    <col min="5127" max="5375" width="9.140625" style="218"/>
    <col min="5376" max="5376" width="8.42578125" style="218" bestFit="1" customWidth="1"/>
    <col min="5377" max="5377" width="15.5703125" style="218" customWidth="1"/>
    <col min="5378" max="5378" width="84.7109375" style="218" customWidth="1"/>
    <col min="5379" max="5379" width="22" style="218" customWidth="1"/>
    <col min="5380" max="5380" width="6.5703125" style="218" customWidth="1"/>
    <col min="5381" max="5381" width="13.85546875" style="218" customWidth="1"/>
    <col min="5382" max="5382" width="11.42578125" style="218" customWidth="1"/>
    <col min="5383" max="5631" width="9.140625" style="218"/>
    <col min="5632" max="5632" width="8.42578125" style="218" bestFit="1" customWidth="1"/>
    <col min="5633" max="5633" width="15.5703125" style="218" customWidth="1"/>
    <col min="5634" max="5634" width="84.7109375" style="218" customWidth="1"/>
    <col min="5635" max="5635" width="22" style="218" customWidth="1"/>
    <col min="5636" max="5636" width="6.5703125" style="218" customWidth="1"/>
    <col min="5637" max="5637" width="13.85546875" style="218" customWidth="1"/>
    <col min="5638" max="5638" width="11.42578125" style="218" customWidth="1"/>
    <col min="5639" max="5887" width="9.140625" style="218"/>
    <col min="5888" max="5888" width="8.42578125" style="218" bestFit="1" customWidth="1"/>
    <col min="5889" max="5889" width="15.5703125" style="218" customWidth="1"/>
    <col min="5890" max="5890" width="84.7109375" style="218" customWidth="1"/>
    <col min="5891" max="5891" width="22" style="218" customWidth="1"/>
    <col min="5892" max="5892" width="6.5703125" style="218" customWidth="1"/>
    <col min="5893" max="5893" width="13.85546875" style="218" customWidth="1"/>
    <col min="5894" max="5894" width="11.42578125" style="218" customWidth="1"/>
    <col min="5895" max="6143" width="9.140625" style="218"/>
    <col min="6144" max="6144" width="8.42578125" style="218" bestFit="1" customWidth="1"/>
    <col min="6145" max="6145" width="15.5703125" style="218" customWidth="1"/>
    <col min="6146" max="6146" width="84.7109375" style="218" customWidth="1"/>
    <col min="6147" max="6147" width="22" style="218" customWidth="1"/>
    <col min="6148" max="6148" width="6.5703125" style="218" customWidth="1"/>
    <col min="6149" max="6149" width="13.85546875" style="218" customWidth="1"/>
    <col min="6150" max="6150" width="11.42578125" style="218" customWidth="1"/>
    <col min="6151" max="6399" width="9.140625" style="218"/>
    <col min="6400" max="6400" width="8.42578125" style="218" bestFit="1" customWidth="1"/>
    <col min="6401" max="6401" width="15.5703125" style="218" customWidth="1"/>
    <col min="6402" max="6402" width="84.7109375" style="218" customWidth="1"/>
    <col min="6403" max="6403" width="22" style="218" customWidth="1"/>
    <col min="6404" max="6404" width="6.5703125" style="218" customWidth="1"/>
    <col min="6405" max="6405" width="13.85546875" style="218" customWidth="1"/>
    <col min="6406" max="6406" width="11.42578125" style="218" customWidth="1"/>
    <col min="6407" max="6655" width="9.140625" style="218"/>
    <col min="6656" max="6656" width="8.42578125" style="218" bestFit="1" customWidth="1"/>
    <col min="6657" max="6657" width="15.5703125" style="218" customWidth="1"/>
    <col min="6658" max="6658" width="84.7109375" style="218" customWidth="1"/>
    <col min="6659" max="6659" width="22" style="218" customWidth="1"/>
    <col min="6660" max="6660" width="6.5703125" style="218" customWidth="1"/>
    <col min="6661" max="6661" width="13.85546875" style="218" customWidth="1"/>
    <col min="6662" max="6662" width="11.42578125" style="218" customWidth="1"/>
    <col min="6663" max="6911" width="9.140625" style="218"/>
    <col min="6912" max="6912" width="8.42578125" style="218" bestFit="1" customWidth="1"/>
    <col min="6913" max="6913" width="15.5703125" style="218" customWidth="1"/>
    <col min="6914" max="6914" width="84.7109375" style="218" customWidth="1"/>
    <col min="6915" max="6915" width="22" style="218" customWidth="1"/>
    <col min="6916" max="6916" width="6.5703125" style="218" customWidth="1"/>
    <col min="6917" max="6917" width="13.85546875" style="218" customWidth="1"/>
    <col min="6918" max="6918" width="11.42578125" style="218" customWidth="1"/>
    <col min="6919" max="7167" width="9.140625" style="218"/>
    <col min="7168" max="7168" width="8.42578125" style="218" bestFit="1" customWidth="1"/>
    <col min="7169" max="7169" width="15.5703125" style="218" customWidth="1"/>
    <col min="7170" max="7170" width="84.7109375" style="218" customWidth="1"/>
    <col min="7171" max="7171" width="22" style="218" customWidth="1"/>
    <col min="7172" max="7172" width="6.5703125" style="218" customWidth="1"/>
    <col min="7173" max="7173" width="13.85546875" style="218" customWidth="1"/>
    <col min="7174" max="7174" width="11.42578125" style="218" customWidth="1"/>
    <col min="7175" max="7423" width="9.140625" style="218"/>
    <col min="7424" max="7424" width="8.42578125" style="218" bestFit="1" customWidth="1"/>
    <col min="7425" max="7425" width="15.5703125" style="218" customWidth="1"/>
    <col min="7426" max="7426" width="84.7109375" style="218" customWidth="1"/>
    <col min="7427" max="7427" width="22" style="218" customWidth="1"/>
    <col min="7428" max="7428" width="6.5703125" style="218" customWidth="1"/>
    <col min="7429" max="7429" width="13.85546875" style="218" customWidth="1"/>
    <col min="7430" max="7430" width="11.42578125" style="218" customWidth="1"/>
    <col min="7431" max="7679" width="9.140625" style="218"/>
    <col min="7680" max="7680" width="8.42578125" style="218" bestFit="1" customWidth="1"/>
    <col min="7681" max="7681" width="15.5703125" style="218" customWidth="1"/>
    <col min="7682" max="7682" width="84.7109375" style="218" customWidth="1"/>
    <col min="7683" max="7683" width="22" style="218" customWidth="1"/>
    <col min="7684" max="7684" width="6.5703125" style="218" customWidth="1"/>
    <col min="7685" max="7685" width="13.85546875" style="218" customWidth="1"/>
    <col min="7686" max="7686" width="11.42578125" style="218" customWidth="1"/>
    <col min="7687" max="7935" width="9.140625" style="218"/>
    <col min="7936" max="7936" width="8.42578125" style="218" bestFit="1" customWidth="1"/>
    <col min="7937" max="7937" width="15.5703125" style="218" customWidth="1"/>
    <col min="7938" max="7938" width="84.7109375" style="218" customWidth="1"/>
    <col min="7939" max="7939" width="22" style="218" customWidth="1"/>
    <col min="7940" max="7940" width="6.5703125" style="218" customWidth="1"/>
    <col min="7941" max="7941" width="13.85546875" style="218" customWidth="1"/>
    <col min="7942" max="7942" width="11.42578125" style="218" customWidth="1"/>
    <col min="7943" max="8191" width="9.140625" style="218"/>
    <col min="8192" max="8192" width="8.42578125" style="218" bestFit="1" customWidth="1"/>
    <col min="8193" max="8193" width="15.5703125" style="218" customWidth="1"/>
    <col min="8194" max="8194" width="84.7109375" style="218" customWidth="1"/>
    <col min="8195" max="8195" width="22" style="218" customWidth="1"/>
    <col min="8196" max="8196" width="6.5703125" style="218" customWidth="1"/>
    <col min="8197" max="8197" width="13.85546875" style="218" customWidth="1"/>
    <col min="8198" max="8198" width="11.42578125" style="218" customWidth="1"/>
    <col min="8199" max="8447" width="9.140625" style="218"/>
    <col min="8448" max="8448" width="8.42578125" style="218" bestFit="1" customWidth="1"/>
    <col min="8449" max="8449" width="15.5703125" style="218" customWidth="1"/>
    <col min="8450" max="8450" width="84.7109375" style="218" customWidth="1"/>
    <col min="8451" max="8451" width="22" style="218" customWidth="1"/>
    <col min="8452" max="8452" width="6.5703125" style="218" customWidth="1"/>
    <col min="8453" max="8453" width="13.85546875" style="218" customWidth="1"/>
    <col min="8454" max="8454" width="11.42578125" style="218" customWidth="1"/>
    <col min="8455" max="8703" width="9.140625" style="218"/>
    <col min="8704" max="8704" width="8.42578125" style="218" bestFit="1" customWidth="1"/>
    <col min="8705" max="8705" width="15.5703125" style="218" customWidth="1"/>
    <col min="8706" max="8706" width="84.7109375" style="218" customWidth="1"/>
    <col min="8707" max="8707" width="22" style="218" customWidth="1"/>
    <col min="8708" max="8708" width="6.5703125" style="218" customWidth="1"/>
    <col min="8709" max="8709" width="13.85546875" style="218" customWidth="1"/>
    <col min="8710" max="8710" width="11.42578125" style="218" customWidth="1"/>
    <col min="8711" max="8959" width="9.140625" style="218"/>
    <col min="8960" max="8960" width="8.42578125" style="218" bestFit="1" customWidth="1"/>
    <col min="8961" max="8961" width="15.5703125" style="218" customWidth="1"/>
    <col min="8962" max="8962" width="84.7109375" style="218" customWidth="1"/>
    <col min="8963" max="8963" width="22" style="218" customWidth="1"/>
    <col min="8964" max="8964" width="6.5703125" style="218" customWidth="1"/>
    <col min="8965" max="8965" width="13.85546875" style="218" customWidth="1"/>
    <col min="8966" max="8966" width="11.42578125" style="218" customWidth="1"/>
    <col min="8967" max="9215" width="9.140625" style="218"/>
    <col min="9216" max="9216" width="8.42578125" style="218" bestFit="1" customWidth="1"/>
    <col min="9217" max="9217" width="15.5703125" style="218" customWidth="1"/>
    <col min="9218" max="9218" width="84.7109375" style="218" customWidth="1"/>
    <col min="9219" max="9219" width="22" style="218" customWidth="1"/>
    <col min="9220" max="9220" width="6.5703125" style="218" customWidth="1"/>
    <col min="9221" max="9221" width="13.85546875" style="218" customWidth="1"/>
    <col min="9222" max="9222" width="11.42578125" style="218" customWidth="1"/>
    <col min="9223" max="9471" width="9.140625" style="218"/>
    <col min="9472" max="9472" width="8.42578125" style="218" bestFit="1" customWidth="1"/>
    <col min="9473" max="9473" width="15.5703125" style="218" customWidth="1"/>
    <col min="9474" max="9474" width="84.7109375" style="218" customWidth="1"/>
    <col min="9475" max="9475" width="22" style="218" customWidth="1"/>
    <col min="9476" max="9476" width="6.5703125" style="218" customWidth="1"/>
    <col min="9477" max="9477" width="13.85546875" style="218" customWidth="1"/>
    <col min="9478" max="9478" width="11.42578125" style="218" customWidth="1"/>
    <col min="9479" max="9727" width="9.140625" style="218"/>
    <col min="9728" max="9728" width="8.42578125" style="218" bestFit="1" customWidth="1"/>
    <col min="9729" max="9729" width="15.5703125" style="218" customWidth="1"/>
    <col min="9730" max="9730" width="84.7109375" style="218" customWidth="1"/>
    <col min="9731" max="9731" width="22" style="218" customWidth="1"/>
    <col min="9732" max="9732" width="6.5703125" style="218" customWidth="1"/>
    <col min="9733" max="9733" width="13.85546875" style="218" customWidth="1"/>
    <col min="9734" max="9734" width="11.42578125" style="218" customWidth="1"/>
    <col min="9735" max="9983" width="9.140625" style="218"/>
    <col min="9984" max="9984" width="8.42578125" style="218" bestFit="1" customWidth="1"/>
    <col min="9985" max="9985" width="15.5703125" style="218" customWidth="1"/>
    <col min="9986" max="9986" width="84.7109375" style="218" customWidth="1"/>
    <col min="9987" max="9987" width="22" style="218" customWidth="1"/>
    <col min="9988" max="9988" width="6.5703125" style="218" customWidth="1"/>
    <col min="9989" max="9989" width="13.85546875" style="218" customWidth="1"/>
    <col min="9990" max="9990" width="11.42578125" style="218" customWidth="1"/>
    <col min="9991" max="10239" width="9.140625" style="218"/>
    <col min="10240" max="10240" width="8.42578125" style="218" bestFit="1" customWidth="1"/>
    <col min="10241" max="10241" width="15.5703125" style="218" customWidth="1"/>
    <col min="10242" max="10242" width="84.7109375" style="218" customWidth="1"/>
    <col min="10243" max="10243" width="22" style="218" customWidth="1"/>
    <col min="10244" max="10244" width="6.5703125" style="218" customWidth="1"/>
    <col min="10245" max="10245" width="13.85546875" style="218" customWidth="1"/>
    <col min="10246" max="10246" width="11.42578125" style="218" customWidth="1"/>
    <col min="10247" max="10495" width="9.140625" style="218"/>
    <col min="10496" max="10496" width="8.42578125" style="218" bestFit="1" customWidth="1"/>
    <col min="10497" max="10497" width="15.5703125" style="218" customWidth="1"/>
    <col min="10498" max="10498" width="84.7109375" style="218" customWidth="1"/>
    <col min="10499" max="10499" width="22" style="218" customWidth="1"/>
    <col min="10500" max="10500" width="6.5703125" style="218" customWidth="1"/>
    <col min="10501" max="10501" width="13.85546875" style="218" customWidth="1"/>
    <col min="10502" max="10502" width="11.42578125" style="218" customWidth="1"/>
    <col min="10503" max="10751" width="9.140625" style="218"/>
    <col min="10752" max="10752" width="8.42578125" style="218" bestFit="1" customWidth="1"/>
    <col min="10753" max="10753" width="15.5703125" style="218" customWidth="1"/>
    <col min="10754" max="10754" width="84.7109375" style="218" customWidth="1"/>
    <col min="10755" max="10755" width="22" style="218" customWidth="1"/>
    <col min="10756" max="10756" width="6.5703125" style="218" customWidth="1"/>
    <col min="10757" max="10757" width="13.85546875" style="218" customWidth="1"/>
    <col min="10758" max="10758" width="11.42578125" style="218" customWidth="1"/>
    <col min="10759" max="11007" width="9.140625" style="218"/>
    <col min="11008" max="11008" width="8.42578125" style="218" bestFit="1" customWidth="1"/>
    <col min="11009" max="11009" width="15.5703125" style="218" customWidth="1"/>
    <col min="11010" max="11010" width="84.7109375" style="218" customWidth="1"/>
    <col min="11011" max="11011" width="22" style="218" customWidth="1"/>
    <col min="11012" max="11012" width="6.5703125" style="218" customWidth="1"/>
    <col min="11013" max="11013" width="13.85546875" style="218" customWidth="1"/>
    <col min="11014" max="11014" width="11.42578125" style="218" customWidth="1"/>
    <col min="11015" max="11263" width="9.140625" style="218"/>
    <col min="11264" max="11264" width="8.42578125" style="218" bestFit="1" customWidth="1"/>
    <col min="11265" max="11265" width="15.5703125" style="218" customWidth="1"/>
    <col min="11266" max="11266" width="84.7109375" style="218" customWidth="1"/>
    <col min="11267" max="11267" width="22" style="218" customWidth="1"/>
    <col min="11268" max="11268" width="6.5703125" style="218" customWidth="1"/>
    <col min="11269" max="11269" width="13.85546875" style="218" customWidth="1"/>
    <col min="11270" max="11270" width="11.42578125" style="218" customWidth="1"/>
    <col min="11271" max="11519" width="9.140625" style="218"/>
    <col min="11520" max="11520" width="8.42578125" style="218" bestFit="1" customWidth="1"/>
    <col min="11521" max="11521" width="15.5703125" style="218" customWidth="1"/>
    <col min="11522" max="11522" width="84.7109375" style="218" customWidth="1"/>
    <col min="11523" max="11523" width="22" style="218" customWidth="1"/>
    <col min="11524" max="11524" width="6.5703125" style="218" customWidth="1"/>
    <col min="11525" max="11525" width="13.85546875" style="218" customWidth="1"/>
    <col min="11526" max="11526" width="11.42578125" style="218" customWidth="1"/>
    <col min="11527" max="11775" width="9.140625" style="218"/>
    <col min="11776" max="11776" width="8.42578125" style="218" bestFit="1" customWidth="1"/>
    <col min="11777" max="11777" width="15.5703125" style="218" customWidth="1"/>
    <col min="11778" max="11778" width="84.7109375" style="218" customWidth="1"/>
    <col min="11779" max="11779" width="22" style="218" customWidth="1"/>
    <col min="11780" max="11780" width="6.5703125" style="218" customWidth="1"/>
    <col min="11781" max="11781" width="13.85546875" style="218" customWidth="1"/>
    <col min="11782" max="11782" width="11.42578125" style="218" customWidth="1"/>
    <col min="11783" max="12031" width="9.140625" style="218"/>
    <col min="12032" max="12032" width="8.42578125" style="218" bestFit="1" customWidth="1"/>
    <col min="12033" max="12033" width="15.5703125" style="218" customWidth="1"/>
    <col min="12034" max="12034" width="84.7109375" style="218" customWidth="1"/>
    <col min="12035" max="12035" width="22" style="218" customWidth="1"/>
    <col min="12036" max="12036" width="6.5703125" style="218" customWidth="1"/>
    <col min="12037" max="12037" width="13.85546875" style="218" customWidth="1"/>
    <col min="12038" max="12038" width="11.42578125" style="218" customWidth="1"/>
    <col min="12039" max="12287" width="9.140625" style="218"/>
    <col min="12288" max="12288" width="8.42578125" style="218" bestFit="1" customWidth="1"/>
    <col min="12289" max="12289" width="15.5703125" style="218" customWidth="1"/>
    <col min="12290" max="12290" width="84.7109375" style="218" customWidth="1"/>
    <col min="12291" max="12291" width="22" style="218" customWidth="1"/>
    <col min="12292" max="12292" width="6.5703125" style="218" customWidth="1"/>
    <col min="12293" max="12293" width="13.85546875" style="218" customWidth="1"/>
    <col min="12294" max="12294" width="11.42578125" style="218" customWidth="1"/>
    <col min="12295" max="12543" width="9.140625" style="218"/>
    <col min="12544" max="12544" width="8.42578125" style="218" bestFit="1" customWidth="1"/>
    <col min="12545" max="12545" width="15.5703125" style="218" customWidth="1"/>
    <col min="12546" max="12546" width="84.7109375" style="218" customWidth="1"/>
    <col min="12547" max="12547" width="22" style="218" customWidth="1"/>
    <col min="12548" max="12548" width="6.5703125" style="218" customWidth="1"/>
    <col min="12549" max="12549" width="13.85546875" style="218" customWidth="1"/>
    <col min="12550" max="12550" width="11.42578125" style="218" customWidth="1"/>
    <col min="12551" max="12799" width="9.140625" style="218"/>
    <col min="12800" max="12800" width="8.42578125" style="218" bestFit="1" customWidth="1"/>
    <col min="12801" max="12801" width="15.5703125" style="218" customWidth="1"/>
    <col min="12802" max="12802" width="84.7109375" style="218" customWidth="1"/>
    <col min="12803" max="12803" width="22" style="218" customWidth="1"/>
    <col min="12804" max="12804" width="6.5703125" style="218" customWidth="1"/>
    <col min="12805" max="12805" width="13.85546875" style="218" customWidth="1"/>
    <col min="12806" max="12806" width="11.42578125" style="218" customWidth="1"/>
    <col min="12807" max="13055" width="9.140625" style="218"/>
    <col min="13056" max="13056" width="8.42578125" style="218" bestFit="1" customWidth="1"/>
    <col min="13057" max="13057" width="15.5703125" style="218" customWidth="1"/>
    <col min="13058" max="13058" width="84.7109375" style="218" customWidth="1"/>
    <col min="13059" max="13059" width="22" style="218" customWidth="1"/>
    <col min="13060" max="13060" width="6.5703125" style="218" customWidth="1"/>
    <col min="13061" max="13061" width="13.85546875" style="218" customWidth="1"/>
    <col min="13062" max="13062" width="11.42578125" style="218" customWidth="1"/>
    <col min="13063" max="13311" width="9.140625" style="218"/>
    <col min="13312" max="13312" width="8.42578125" style="218" bestFit="1" customWidth="1"/>
    <col min="13313" max="13313" width="15.5703125" style="218" customWidth="1"/>
    <col min="13314" max="13314" width="84.7109375" style="218" customWidth="1"/>
    <col min="13315" max="13315" width="22" style="218" customWidth="1"/>
    <col min="13316" max="13316" width="6.5703125" style="218" customWidth="1"/>
    <col min="13317" max="13317" width="13.85546875" style="218" customWidth="1"/>
    <col min="13318" max="13318" width="11.42578125" style="218" customWidth="1"/>
    <col min="13319" max="13567" width="9.140625" style="218"/>
    <col min="13568" max="13568" width="8.42578125" style="218" bestFit="1" customWidth="1"/>
    <col min="13569" max="13569" width="15.5703125" style="218" customWidth="1"/>
    <col min="13570" max="13570" width="84.7109375" style="218" customWidth="1"/>
    <col min="13571" max="13571" width="22" style="218" customWidth="1"/>
    <col min="13572" max="13572" width="6.5703125" style="218" customWidth="1"/>
    <col min="13573" max="13573" width="13.85546875" style="218" customWidth="1"/>
    <col min="13574" max="13574" width="11.42578125" style="218" customWidth="1"/>
    <col min="13575" max="13823" width="9.140625" style="218"/>
    <col min="13824" max="13824" width="8.42578125" style="218" bestFit="1" customWidth="1"/>
    <col min="13825" max="13825" width="15.5703125" style="218" customWidth="1"/>
    <col min="13826" max="13826" width="84.7109375" style="218" customWidth="1"/>
    <col min="13827" max="13827" width="22" style="218" customWidth="1"/>
    <col min="13828" max="13828" width="6.5703125" style="218" customWidth="1"/>
    <col min="13829" max="13829" width="13.85546875" style="218" customWidth="1"/>
    <col min="13830" max="13830" width="11.42578125" style="218" customWidth="1"/>
    <col min="13831" max="14079" width="9.140625" style="218"/>
    <col min="14080" max="14080" width="8.42578125" style="218" bestFit="1" customWidth="1"/>
    <col min="14081" max="14081" width="15.5703125" style="218" customWidth="1"/>
    <col min="14082" max="14082" width="84.7109375" style="218" customWidth="1"/>
    <col min="14083" max="14083" width="22" style="218" customWidth="1"/>
    <col min="14084" max="14084" width="6.5703125" style="218" customWidth="1"/>
    <col min="14085" max="14085" width="13.85546875" style="218" customWidth="1"/>
    <col min="14086" max="14086" width="11.42578125" style="218" customWidth="1"/>
    <col min="14087" max="14335" width="9.140625" style="218"/>
    <col min="14336" max="14336" width="8.42578125" style="218" bestFit="1" customWidth="1"/>
    <col min="14337" max="14337" width="15.5703125" style="218" customWidth="1"/>
    <col min="14338" max="14338" width="84.7109375" style="218" customWidth="1"/>
    <col min="14339" max="14339" width="22" style="218" customWidth="1"/>
    <col min="14340" max="14340" width="6.5703125" style="218" customWidth="1"/>
    <col min="14341" max="14341" width="13.85546875" style="218" customWidth="1"/>
    <col min="14342" max="14342" width="11.42578125" style="218" customWidth="1"/>
    <col min="14343" max="14591" width="9.140625" style="218"/>
    <col min="14592" max="14592" width="8.42578125" style="218" bestFit="1" customWidth="1"/>
    <col min="14593" max="14593" width="15.5703125" style="218" customWidth="1"/>
    <col min="14594" max="14594" width="84.7109375" style="218" customWidth="1"/>
    <col min="14595" max="14595" width="22" style="218" customWidth="1"/>
    <col min="14596" max="14596" width="6.5703125" style="218" customWidth="1"/>
    <col min="14597" max="14597" width="13.85546875" style="218" customWidth="1"/>
    <col min="14598" max="14598" width="11.42578125" style="218" customWidth="1"/>
    <col min="14599" max="14847" width="9.140625" style="218"/>
    <col min="14848" max="14848" width="8.42578125" style="218" bestFit="1" customWidth="1"/>
    <col min="14849" max="14849" width="15.5703125" style="218" customWidth="1"/>
    <col min="14850" max="14850" width="84.7109375" style="218" customWidth="1"/>
    <col min="14851" max="14851" width="22" style="218" customWidth="1"/>
    <col min="14852" max="14852" width="6.5703125" style="218" customWidth="1"/>
    <col min="14853" max="14853" width="13.85546875" style="218" customWidth="1"/>
    <col min="14854" max="14854" width="11.42578125" style="218" customWidth="1"/>
    <col min="14855" max="15103" width="9.140625" style="218"/>
    <col min="15104" max="15104" width="8.42578125" style="218" bestFit="1" customWidth="1"/>
    <col min="15105" max="15105" width="15.5703125" style="218" customWidth="1"/>
    <col min="15106" max="15106" width="84.7109375" style="218" customWidth="1"/>
    <col min="15107" max="15107" width="22" style="218" customWidth="1"/>
    <col min="15108" max="15108" width="6.5703125" style="218" customWidth="1"/>
    <col min="15109" max="15109" width="13.85546875" style="218" customWidth="1"/>
    <col min="15110" max="15110" width="11.42578125" style="218" customWidth="1"/>
    <col min="15111" max="15359" width="9.140625" style="218"/>
    <col min="15360" max="15360" width="8.42578125" style="218" bestFit="1" customWidth="1"/>
    <col min="15361" max="15361" width="15.5703125" style="218" customWidth="1"/>
    <col min="15362" max="15362" width="84.7109375" style="218" customWidth="1"/>
    <col min="15363" max="15363" width="22" style="218" customWidth="1"/>
    <col min="15364" max="15364" width="6.5703125" style="218" customWidth="1"/>
    <col min="15365" max="15365" width="13.85546875" style="218" customWidth="1"/>
    <col min="15366" max="15366" width="11.42578125" style="218" customWidth="1"/>
    <col min="15367" max="15615" width="9.140625" style="218"/>
    <col min="15616" max="15616" width="8.42578125" style="218" bestFit="1" customWidth="1"/>
    <col min="15617" max="15617" width="15.5703125" style="218" customWidth="1"/>
    <col min="15618" max="15618" width="84.7109375" style="218" customWidth="1"/>
    <col min="15619" max="15619" width="22" style="218" customWidth="1"/>
    <col min="15620" max="15620" width="6.5703125" style="218" customWidth="1"/>
    <col min="15621" max="15621" width="13.85546875" style="218" customWidth="1"/>
    <col min="15622" max="15622" width="11.42578125" style="218" customWidth="1"/>
    <col min="15623" max="15871" width="9.140625" style="218"/>
    <col min="15872" max="15872" width="8.42578125" style="218" bestFit="1" customWidth="1"/>
    <col min="15873" max="15873" width="15.5703125" style="218" customWidth="1"/>
    <col min="15874" max="15874" width="84.7109375" style="218" customWidth="1"/>
    <col min="15875" max="15875" width="22" style="218" customWidth="1"/>
    <col min="15876" max="15876" width="6.5703125" style="218" customWidth="1"/>
    <col min="15877" max="15877" width="13.85546875" style="218" customWidth="1"/>
    <col min="15878" max="15878" width="11.42578125" style="218" customWidth="1"/>
    <col min="15879" max="16127" width="9.140625" style="218"/>
    <col min="16128" max="16128" width="8.42578125" style="218" bestFit="1" customWidth="1"/>
    <col min="16129" max="16129" width="15.5703125" style="218" customWidth="1"/>
    <col min="16130" max="16130" width="84.7109375" style="218" customWidth="1"/>
    <col min="16131" max="16131" width="22" style="218" customWidth="1"/>
    <col min="16132" max="16132" width="6.5703125" style="218" customWidth="1"/>
    <col min="16133" max="16133" width="13.85546875" style="218" customWidth="1"/>
    <col min="16134" max="16134" width="11.42578125" style="218" customWidth="1"/>
    <col min="16135" max="16384" width="9.140625" style="218"/>
  </cols>
  <sheetData>
    <row r="2" spans="1:8" x14ac:dyDescent="0.2">
      <c r="A2" s="218" t="s">
        <v>466</v>
      </c>
    </row>
    <row r="3" spans="1:8" ht="25.5" x14ac:dyDescent="0.2">
      <c r="A3" s="220" t="s">
        <v>467</v>
      </c>
      <c r="B3" s="221" t="s">
        <v>468</v>
      </c>
      <c r="C3" s="221" t="s">
        <v>469</v>
      </c>
      <c r="D3" s="221" t="s">
        <v>470</v>
      </c>
      <c r="E3" s="220" t="s">
        <v>471</v>
      </c>
      <c r="F3" s="220"/>
    </row>
    <row r="4" spans="1:8" ht="38.25" x14ac:dyDescent="0.2">
      <c r="A4" s="220" t="s">
        <v>472</v>
      </c>
      <c r="B4" s="220" t="s">
        <v>473</v>
      </c>
      <c r="C4" s="221" t="s">
        <v>474</v>
      </c>
      <c r="D4" s="221" t="s">
        <v>475</v>
      </c>
      <c r="E4" s="222">
        <v>0</v>
      </c>
      <c r="F4" s="223"/>
    </row>
    <row r="5" spans="1:8" x14ac:dyDescent="0.2">
      <c r="A5" s="224" t="s">
        <v>476</v>
      </c>
      <c r="B5" s="224" t="s">
        <v>477</v>
      </c>
      <c r="C5" s="225" t="s">
        <v>478</v>
      </c>
      <c r="D5" s="225" t="s">
        <v>479</v>
      </c>
      <c r="E5" s="224"/>
      <c r="F5" s="226"/>
    </row>
    <row r="6" spans="1:8" x14ac:dyDescent="0.2">
      <c r="A6" s="224"/>
      <c r="B6" s="224" t="s">
        <v>480</v>
      </c>
      <c r="C6" s="225"/>
      <c r="D6" s="225"/>
      <c r="E6" s="224"/>
      <c r="F6" s="224"/>
    </row>
    <row r="7" spans="1:8" x14ac:dyDescent="0.2">
      <c r="A7" s="224" t="s">
        <v>253</v>
      </c>
      <c r="B7" s="224" t="s">
        <v>481</v>
      </c>
      <c r="C7" s="225" t="s">
        <v>482</v>
      </c>
      <c r="D7" s="225" t="s">
        <v>479</v>
      </c>
      <c r="E7" s="224"/>
      <c r="F7" s="226"/>
    </row>
    <row r="8" spans="1:8" x14ac:dyDescent="0.2">
      <c r="A8" s="220" t="s">
        <v>483</v>
      </c>
      <c r="B8" s="220" t="s">
        <v>484</v>
      </c>
      <c r="C8" s="221" t="s">
        <v>485</v>
      </c>
      <c r="D8" s="221" t="s">
        <v>479</v>
      </c>
      <c r="E8" s="220"/>
      <c r="F8" s="223"/>
    </row>
    <row r="9" spans="1:8" x14ac:dyDescent="0.2">
      <c r="A9" s="224" t="s">
        <v>486</v>
      </c>
      <c r="B9" s="224" t="s">
        <v>487</v>
      </c>
      <c r="C9" s="225" t="s">
        <v>488</v>
      </c>
      <c r="D9" s="225" t="s">
        <v>489</v>
      </c>
      <c r="E9" s="224"/>
      <c r="F9" s="226"/>
    </row>
    <row r="10" spans="1:8" x14ac:dyDescent="0.2">
      <c r="A10" s="224" t="s">
        <v>490</v>
      </c>
      <c r="B10" s="224" t="s">
        <v>491</v>
      </c>
      <c r="C10" s="225" t="s">
        <v>492</v>
      </c>
      <c r="D10" s="225" t="s">
        <v>479</v>
      </c>
      <c r="E10" s="224"/>
      <c r="F10" s="226">
        <v>3650510</v>
      </c>
    </row>
    <row r="11" spans="1:8" x14ac:dyDescent="0.2">
      <c r="A11" s="224" t="s">
        <v>493</v>
      </c>
      <c r="B11" s="224" t="s">
        <v>494</v>
      </c>
      <c r="C11" s="225" t="s">
        <v>495</v>
      </c>
      <c r="D11" s="225" t="s">
        <v>496</v>
      </c>
      <c r="E11" s="224"/>
      <c r="F11" s="226">
        <v>2496000</v>
      </c>
    </row>
    <row r="12" spans="1:8" x14ac:dyDescent="0.2">
      <c r="A12" s="224" t="s">
        <v>497</v>
      </c>
      <c r="B12" s="224" t="s">
        <v>498</v>
      </c>
      <c r="C12" s="225" t="s">
        <v>499</v>
      </c>
      <c r="D12" s="225" t="s">
        <v>479</v>
      </c>
      <c r="E12" s="224"/>
      <c r="F12" s="226">
        <v>100000</v>
      </c>
      <c r="H12" s="227"/>
    </row>
    <row r="13" spans="1:8" x14ac:dyDescent="0.2">
      <c r="A13" s="224" t="s">
        <v>500</v>
      </c>
      <c r="B13" s="224" t="s">
        <v>501</v>
      </c>
      <c r="C13" s="225" t="s">
        <v>502</v>
      </c>
      <c r="D13" s="225" t="s">
        <v>503</v>
      </c>
      <c r="E13" s="224"/>
      <c r="F13" s="226"/>
    </row>
    <row r="14" spans="1:8" x14ac:dyDescent="0.2">
      <c r="A14" s="224" t="s">
        <v>504</v>
      </c>
      <c r="B14" s="224" t="s">
        <v>505</v>
      </c>
      <c r="C14" s="225" t="s">
        <v>506</v>
      </c>
      <c r="D14" s="225" t="s">
        <v>479</v>
      </c>
      <c r="E14" s="224"/>
      <c r="F14" s="226"/>
    </row>
    <row r="15" spans="1:8" x14ac:dyDescent="0.2">
      <c r="A15" s="224" t="s">
        <v>507</v>
      </c>
      <c r="B15" s="224" t="s">
        <v>508</v>
      </c>
      <c r="C15" s="225" t="s">
        <v>509</v>
      </c>
      <c r="D15" s="225" t="s">
        <v>496</v>
      </c>
      <c r="E15" s="224"/>
      <c r="F15" s="226"/>
    </row>
    <row r="16" spans="1:8" x14ac:dyDescent="0.2">
      <c r="A16" s="224" t="s">
        <v>510</v>
      </c>
      <c r="B16" s="224" t="s">
        <v>511</v>
      </c>
      <c r="C16" s="225" t="s">
        <v>512</v>
      </c>
      <c r="D16" s="225" t="s">
        <v>479</v>
      </c>
      <c r="E16" s="224"/>
      <c r="F16" s="226">
        <v>2081590</v>
      </c>
    </row>
    <row r="17" spans="1:6" x14ac:dyDescent="0.2">
      <c r="A17" s="224" t="s">
        <v>513</v>
      </c>
      <c r="B17" s="224" t="s">
        <v>514</v>
      </c>
      <c r="C17" s="225" t="s">
        <v>515</v>
      </c>
      <c r="D17" s="225" t="s">
        <v>516</v>
      </c>
      <c r="E17" s="224"/>
      <c r="F17" s="226">
        <v>6000000</v>
      </c>
    </row>
    <row r="18" spans="1:6" s="228" customFormat="1" x14ac:dyDescent="0.2">
      <c r="A18" s="220" t="s">
        <v>517</v>
      </c>
      <c r="B18" s="220" t="s">
        <v>518</v>
      </c>
      <c r="C18" s="221" t="s">
        <v>519</v>
      </c>
      <c r="D18" s="221" t="s">
        <v>479</v>
      </c>
      <c r="E18" s="220"/>
      <c r="F18" s="223"/>
    </row>
    <row r="19" spans="1:6" ht="25.5" x14ac:dyDescent="0.2">
      <c r="A19" s="224" t="s">
        <v>520</v>
      </c>
      <c r="B19" s="224" t="s">
        <v>521</v>
      </c>
      <c r="C19" s="225" t="s">
        <v>522</v>
      </c>
      <c r="D19" s="225" t="s">
        <v>523</v>
      </c>
      <c r="E19" s="224"/>
      <c r="F19" s="226">
        <v>25500</v>
      </c>
    </row>
    <row r="20" spans="1:6" s="228" customFormat="1" x14ac:dyDescent="0.2">
      <c r="A20" s="220" t="s">
        <v>524</v>
      </c>
      <c r="B20" s="220" t="s">
        <v>525</v>
      </c>
      <c r="C20" s="221" t="s">
        <v>526</v>
      </c>
      <c r="D20" s="221" t="s">
        <v>479</v>
      </c>
      <c r="E20" s="220"/>
      <c r="F20" s="223"/>
    </row>
    <row r="21" spans="1:6" ht="25.5" x14ac:dyDescent="0.2">
      <c r="A21" s="224" t="s">
        <v>527</v>
      </c>
      <c r="B21" s="224" t="s">
        <v>528</v>
      </c>
      <c r="C21" s="225" t="s">
        <v>529</v>
      </c>
      <c r="D21" s="225" t="s">
        <v>530</v>
      </c>
      <c r="E21" s="224"/>
      <c r="F21" s="226"/>
    </row>
    <row r="22" spans="1:6" s="228" customFormat="1" x14ac:dyDescent="0.2">
      <c r="A22" s="220" t="s">
        <v>531</v>
      </c>
      <c r="B22" s="220" t="s">
        <v>532</v>
      </c>
      <c r="C22" s="221" t="s">
        <v>533</v>
      </c>
      <c r="D22" s="221" t="s">
        <v>479</v>
      </c>
      <c r="E22" s="220"/>
      <c r="F22" s="223"/>
    </row>
    <row r="23" spans="1:6" x14ac:dyDescent="0.2">
      <c r="A23" s="224" t="s">
        <v>534</v>
      </c>
      <c r="B23" s="224" t="s">
        <v>535</v>
      </c>
      <c r="C23" s="225" t="s">
        <v>536</v>
      </c>
      <c r="D23" s="225" t="s">
        <v>479</v>
      </c>
      <c r="E23" s="224"/>
      <c r="F23" s="226"/>
    </row>
    <row r="24" spans="1:6" x14ac:dyDescent="0.2">
      <c r="A24" s="224" t="s">
        <v>537</v>
      </c>
      <c r="B24" s="224" t="s">
        <v>538</v>
      </c>
      <c r="C24" s="225" t="s">
        <v>539</v>
      </c>
      <c r="D24" s="225" t="s">
        <v>479</v>
      </c>
      <c r="E24" s="224"/>
      <c r="F24" s="226"/>
    </row>
    <row r="25" spans="1:6" x14ac:dyDescent="0.2">
      <c r="A25" s="224" t="s">
        <v>540</v>
      </c>
      <c r="B25" s="224" t="s">
        <v>541</v>
      </c>
      <c r="C25" s="225" t="s">
        <v>542</v>
      </c>
      <c r="D25" s="225" t="s">
        <v>479</v>
      </c>
      <c r="E25" s="224"/>
      <c r="F25" s="226">
        <v>5167296</v>
      </c>
    </row>
    <row r="26" spans="1:6" x14ac:dyDescent="0.2">
      <c r="A26" s="224" t="s">
        <v>543</v>
      </c>
      <c r="B26" s="224" t="s">
        <v>544</v>
      </c>
      <c r="C26" s="225" t="s">
        <v>545</v>
      </c>
      <c r="D26" s="225" t="s">
        <v>546</v>
      </c>
      <c r="E26" s="226">
        <v>0</v>
      </c>
      <c r="F26" s="226">
        <v>1500000</v>
      </c>
    </row>
    <row r="27" spans="1:6" x14ac:dyDescent="0.2">
      <c r="A27" s="224" t="s">
        <v>547</v>
      </c>
      <c r="B27" s="224" t="s">
        <v>548</v>
      </c>
      <c r="C27" s="225" t="s">
        <v>549</v>
      </c>
      <c r="D27" s="225" t="s">
        <v>479</v>
      </c>
      <c r="E27" s="226">
        <v>0</v>
      </c>
      <c r="F27" s="226"/>
    </row>
    <row r="28" spans="1:6" ht="25.5" x14ac:dyDescent="0.2">
      <c r="A28" s="224" t="s">
        <v>550</v>
      </c>
      <c r="B28" s="224" t="s">
        <v>551</v>
      </c>
      <c r="C28" s="225" t="s">
        <v>552</v>
      </c>
      <c r="D28" s="225" t="s">
        <v>553</v>
      </c>
      <c r="E28" s="226">
        <v>0</v>
      </c>
      <c r="F28" s="226"/>
    </row>
    <row r="29" spans="1:6" x14ac:dyDescent="0.2">
      <c r="A29" s="224" t="s">
        <v>554</v>
      </c>
      <c r="B29" s="224" t="s">
        <v>555</v>
      </c>
      <c r="C29" s="225" t="s">
        <v>556</v>
      </c>
      <c r="D29" s="225" t="s">
        <v>479</v>
      </c>
      <c r="E29" s="224" t="s">
        <v>466</v>
      </c>
      <c r="F29" s="226"/>
    </row>
    <row r="30" spans="1:6" s="228" customFormat="1" x14ac:dyDescent="0.2">
      <c r="A30" s="220" t="s">
        <v>557</v>
      </c>
      <c r="B30" s="220" t="s">
        <v>558</v>
      </c>
      <c r="C30" s="221" t="s">
        <v>559</v>
      </c>
      <c r="D30" s="221" t="s">
        <v>479</v>
      </c>
      <c r="E30" s="220"/>
      <c r="F30" s="223">
        <v>21020896</v>
      </c>
    </row>
    <row r="31" spans="1:6" x14ac:dyDescent="0.2">
      <c r="A31" s="224"/>
      <c r="B31" s="224" t="s">
        <v>560</v>
      </c>
      <c r="C31" s="225"/>
      <c r="D31" s="225"/>
      <c r="E31" s="224"/>
      <c r="F31" s="224"/>
    </row>
    <row r="32" spans="1:6" x14ac:dyDescent="0.2">
      <c r="A32" s="224" t="s">
        <v>561</v>
      </c>
      <c r="B32" s="224" t="s">
        <v>562</v>
      </c>
      <c r="C32" s="225" t="s">
        <v>563</v>
      </c>
      <c r="D32" s="225" t="s">
        <v>516</v>
      </c>
      <c r="E32" s="229">
        <v>3.5</v>
      </c>
      <c r="F32" s="226">
        <v>10429767</v>
      </c>
    </row>
    <row r="33" spans="1:6" ht="25.5" x14ac:dyDescent="0.2">
      <c r="A33" s="224" t="s">
        <v>564</v>
      </c>
      <c r="B33" s="224" t="s">
        <v>565</v>
      </c>
      <c r="C33" s="225" t="s">
        <v>566</v>
      </c>
      <c r="D33" s="225" t="s">
        <v>516</v>
      </c>
      <c r="E33" s="229">
        <v>2</v>
      </c>
      <c r="F33" s="226">
        <v>2400000</v>
      </c>
    </row>
    <row r="34" spans="1:6" ht="25.5" x14ac:dyDescent="0.2">
      <c r="A34" s="224" t="s">
        <v>567</v>
      </c>
      <c r="B34" s="224" t="s">
        <v>568</v>
      </c>
      <c r="C34" s="225" t="s">
        <v>569</v>
      </c>
      <c r="D34" s="225" t="s">
        <v>516</v>
      </c>
      <c r="E34" s="229"/>
      <c r="F34" s="226"/>
    </row>
    <row r="35" spans="1:6" x14ac:dyDescent="0.2">
      <c r="A35" s="224" t="s">
        <v>570</v>
      </c>
      <c r="B35" s="224" t="s">
        <v>571</v>
      </c>
      <c r="C35" s="225" t="s">
        <v>563</v>
      </c>
      <c r="D35" s="225" t="s">
        <v>516</v>
      </c>
      <c r="E35" s="229">
        <v>3.5</v>
      </c>
      <c r="F35" s="226">
        <v>5214883</v>
      </c>
    </row>
    <row r="36" spans="1:6" ht="25.5" x14ac:dyDescent="0.2">
      <c r="A36" s="224" t="s">
        <v>572</v>
      </c>
      <c r="B36" s="224" t="s">
        <v>573</v>
      </c>
      <c r="C36" s="225" t="s">
        <v>566</v>
      </c>
      <c r="D36" s="225" t="s">
        <v>516</v>
      </c>
      <c r="E36" s="229">
        <v>2</v>
      </c>
      <c r="F36" s="226">
        <v>1200000</v>
      </c>
    </row>
    <row r="37" spans="1:6" ht="25.5" x14ac:dyDescent="0.2">
      <c r="A37" s="224" t="s">
        <v>574</v>
      </c>
      <c r="B37" s="224" t="s">
        <v>575</v>
      </c>
      <c r="C37" s="225" t="s">
        <v>569</v>
      </c>
      <c r="D37" s="225" t="s">
        <v>516</v>
      </c>
      <c r="E37" s="229">
        <v>0</v>
      </c>
      <c r="F37" s="226"/>
    </row>
    <row r="38" spans="1:6" x14ac:dyDescent="0.2">
      <c r="A38" s="224" t="s">
        <v>576</v>
      </c>
      <c r="B38" s="224" t="s">
        <v>577</v>
      </c>
      <c r="C38" s="225" t="s">
        <v>578</v>
      </c>
      <c r="D38" s="225" t="s">
        <v>516</v>
      </c>
      <c r="E38" s="229">
        <v>0</v>
      </c>
      <c r="F38" s="226">
        <v>133700</v>
      </c>
    </row>
    <row r="39" spans="1:6" ht="25.5" x14ac:dyDescent="0.2">
      <c r="A39" s="224" t="s">
        <v>579</v>
      </c>
      <c r="B39" s="224" t="s">
        <v>580</v>
      </c>
      <c r="C39" s="225" t="s">
        <v>581</v>
      </c>
      <c r="D39" s="225" t="s">
        <v>516</v>
      </c>
      <c r="E39" s="229">
        <v>0</v>
      </c>
      <c r="F39" s="226"/>
    </row>
    <row r="40" spans="1:6" x14ac:dyDescent="0.2">
      <c r="A40" s="224"/>
      <c r="B40" s="224" t="s">
        <v>582</v>
      </c>
      <c r="C40" s="225"/>
      <c r="D40" s="225"/>
      <c r="E40" s="224"/>
      <c r="F40" s="224"/>
    </row>
    <row r="41" spans="1:6" x14ac:dyDescent="0.2">
      <c r="A41" s="224" t="s">
        <v>583</v>
      </c>
      <c r="B41" s="224" t="s">
        <v>584</v>
      </c>
      <c r="C41" s="225" t="s">
        <v>585</v>
      </c>
      <c r="D41" s="225" t="s">
        <v>516</v>
      </c>
      <c r="E41" s="226">
        <v>35</v>
      </c>
      <c r="F41" s="226">
        <v>1906333</v>
      </c>
    </row>
    <row r="42" spans="1:6" x14ac:dyDescent="0.2">
      <c r="A42" s="224" t="s">
        <v>586</v>
      </c>
      <c r="B42" s="224" t="s">
        <v>587</v>
      </c>
      <c r="C42" s="225" t="s">
        <v>588</v>
      </c>
      <c r="D42" s="225" t="s">
        <v>516</v>
      </c>
      <c r="E42" s="226">
        <v>0</v>
      </c>
      <c r="F42" s="226"/>
    </row>
    <row r="43" spans="1:6" x14ac:dyDescent="0.2">
      <c r="A43" s="224" t="s">
        <v>589</v>
      </c>
      <c r="B43" s="224" t="s">
        <v>590</v>
      </c>
      <c r="C43" s="225" t="s">
        <v>585</v>
      </c>
      <c r="D43" s="225" t="s">
        <v>516</v>
      </c>
      <c r="E43" s="226">
        <v>35</v>
      </c>
      <c r="F43" s="226">
        <v>953167</v>
      </c>
    </row>
    <row r="44" spans="1:6" x14ac:dyDescent="0.2">
      <c r="A44" s="224" t="s">
        <v>591</v>
      </c>
      <c r="B44" s="224" t="s">
        <v>592</v>
      </c>
      <c r="C44" s="225" t="s">
        <v>588</v>
      </c>
      <c r="D44" s="225" t="s">
        <v>516</v>
      </c>
      <c r="E44" s="226">
        <v>0</v>
      </c>
      <c r="F44" s="226"/>
    </row>
    <row r="45" spans="1:6" x14ac:dyDescent="0.2">
      <c r="A45" s="224"/>
      <c r="B45" s="224" t="s">
        <v>593</v>
      </c>
      <c r="C45" s="225"/>
      <c r="D45" s="225"/>
      <c r="E45" s="224"/>
      <c r="F45" s="224"/>
    </row>
    <row r="46" spans="1:6" x14ac:dyDescent="0.2">
      <c r="A46" s="224" t="s">
        <v>594</v>
      </c>
      <c r="B46" s="224" t="s">
        <v>595</v>
      </c>
      <c r="C46" s="225" t="s">
        <v>596</v>
      </c>
      <c r="D46" s="225" t="s">
        <v>516</v>
      </c>
      <c r="E46" s="226">
        <v>0</v>
      </c>
      <c r="F46" s="226"/>
    </row>
    <row r="47" spans="1:6" x14ac:dyDescent="0.2">
      <c r="A47" s="224" t="s">
        <v>597</v>
      </c>
      <c r="B47" s="224" t="s">
        <v>598</v>
      </c>
      <c r="C47" s="225" t="s">
        <v>599</v>
      </c>
      <c r="D47" s="225" t="s">
        <v>516</v>
      </c>
      <c r="E47" s="226">
        <v>0</v>
      </c>
      <c r="F47" s="226"/>
    </row>
    <row r="48" spans="1:6" x14ac:dyDescent="0.2">
      <c r="A48" s="224" t="s">
        <v>600</v>
      </c>
      <c r="B48" s="224" t="s">
        <v>601</v>
      </c>
      <c r="C48" s="225" t="s">
        <v>602</v>
      </c>
      <c r="D48" s="225" t="s">
        <v>479</v>
      </c>
      <c r="E48" s="224"/>
      <c r="F48" s="226"/>
    </row>
    <row r="49" spans="1:6" x14ac:dyDescent="0.2">
      <c r="A49" s="224"/>
      <c r="B49" s="224" t="s">
        <v>603</v>
      </c>
      <c r="C49" s="225"/>
      <c r="D49" s="225"/>
      <c r="E49" s="224"/>
      <c r="F49" s="224"/>
    </row>
    <row r="50" spans="1:6" ht="25.5" x14ac:dyDescent="0.2">
      <c r="A50" s="224" t="s">
        <v>604</v>
      </c>
      <c r="B50" s="224" t="s">
        <v>605</v>
      </c>
      <c r="C50" s="225" t="s">
        <v>606</v>
      </c>
      <c r="D50" s="225" t="s">
        <v>516</v>
      </c>
      <c r="E50" s="226">
        <v>0</v>
      </c>
      <c r="F50" s="226"/>
    </row>
    <row r="51" spans="1:6" ht="25.5" x14ac:dyDescent="0.2">
      <c r="A51" s="224" t="s">
        <v>607</v>
      </c>
      <c r="B51" s="224" t="s">
        <v>608</v>
      </c>
      <c r="C51" s="225" t="s">
        <v>609</v>
      </c>
      <c r="D51" s="225" t="s">
        <v>516</v>
      </c>
      <c r="E51" s="226">
        <v>0</v>
      </c>
      <c r="F51" s="226"/>
    </row>
    <row r="52" spans="1:6" ht="25.5" x14ac:dyDescent="0.2">
      <c r="A52" s="224" t="s">
        <v>610</v>
      </c>
      <c r="B52" s="224" t="s">
        <v>611</v>
      </c>
      <c r="C52" s="225" t="s">
        <v>612</v>
      </c>
      <c r="D52" s="225" t="s">
        <v>516</v>
      </c>
      <c r="E52" s="226">
        <v>0</v>
      </c>
      <c r="F52" s="226"/>
    </row>
    <row r="53" spans="1:6" ht="25.5" x14ac:dyDescent="0.2">
      <c r="A53" s="224" t="s">
        <v>613</v>
      </c>
      <c r="B53" s="224" t="s">
        <v>614</v>
      </c>
      <c r="C53" s="225" t="s">
        <v>615</v>
      </c>
      <c r="D53" s="225" t="s">
        <v>516</v>
      </c>
      <c r="E53" s="226">
        <v>0</v>
      </c>
      <c r="F53" s="226"/>
    </row>
    <row r="54" spans="1:6" ht="25.5" x14ac:dyDescent="0.2">
      <c r="A54" s="224" t="s">
        <v>616</v>
      </c>
      <c r="B54" s="224" t="s">
        <v>617</v>
      </c>
      <c r="C54" s="225" t="s">
        <v>618</v>
      </c>
      <c r="D54" s="225" t="s">
        <v>516</v>
      </c>
      <c r="E54" s="226">
        <v>0</v>
      </c>
      <c r="F54" s="226"/>
    </row>
    <row r="55" spans="1:6" ht="25.5" x14ac:dyDescent="0.2">
      <c r="A55" s="224" t="s">
        <v>619</v>
      </c>
      <c r="B55" s="224" t="s">
        <v>620</v>
      </c>
      <c r="C55" s="225" t="s">
        <v>621</v>
      </c>
      <c r="D55" s="225" t="s">
        <v>516</v>
      </c>
      <c r="E55" s="226">
        <v>0</v>
      </c>
      <c r="F55" s="226"/>
    </row>
    <row r="56" spans="1:6" ht="25.5" x14ac:dyDescent="0.2">
      <c r="A56" s="224" t="s">
        <v>622</v>
      </c>
      <c r="B56" s="224" t="s">
        <v>623</v>
      </c>
      <c r="C56" s="225" t="s">
        <v>624</v>
      </c>
      <c r="D56" s="225" t="s">
        <v>516</v>
      </c>
      <c r="E56" s="226">
        <v>0</v>
      </c>
      <c r="F56" s="226"/>
    </row>
    <row r="57" spans="1:6" ht="25.5" x14ac:dyDescent="0.2">
      <c r="A57" s="224" t="s">
        <v>625</v>
      </c>
      <c r="B57" s="224" t="s">
        <v>626</v>
      </c>
      <c r="C57" s="225" t="s">
        <v>627</v>
      </c>
      <c r="D57" s="225" t="s">
        <v>516</v>
      </c>
      <c r="E57" s="226">
        <v>0</v>
      </c>
      <c r="F57" s="226"/>
    </row>
    <row r="58" spans="1:6" s="228" customFormat="1" x14ac:dyDescent="0.2">
      <c r="A58" s="220" t="s">
        <v>628</v>
      </c>
      <c r="B58" s="220" t="s">
        <v>629</v>
      </c>
      <c r="C58" s="221" t="s">
        <v>630</v>
      </c>
      <c r="D58" s="221" t="s">
        <v>479</v>
      </c>
      <c r="E58" s="220"/>
      <c r="F58" s="223">
        <v>22237850</v>
      </c>
    </row>
    <row r="59" spans="1:6" x14ac:dyDescent="0.2">
      <c r="A59" s="224" t="s">
        <v>631</v>
      </c>
      <c r="B59" s="224" t="s">
        <v>632</v>
      </c>
      <c r="C59" s="225" t="s">
        <v>633</v>
      </c>
      <c r="D59" s="225" t="s">
        <v>479</v>
      </c>
      <c r="E59" s="224"/>
      <c r="F59" s="226">
        <v>7012000</v>
      </c>
    </row>
    <row r="60" spans="1:6" x14ac:dyDescent="0.2">
      <c r="A60" s="224"/>
      <c r="B60" s="224" t="s">
        <v>634</v>
      </c>
      <c r="C60" s="225"/>
      <c r="D60" s="225"/>
      <c r="E60" s="224"/>
      <c r="F60" s="224"/>
    </row>
    <row r="61" spans="1:6" ht="25.5" x14ac:dyDescent="0.2">
      <c r="A61" s="224" t="s">
        <v>635</v>
      </c>
      <c r="B61" s="224" t="s">
        <v>636</v>
      </c>
      <c r="C61" s="225" t="s">
        <v>637</v>
      </c>
      <c r="D61" s="225" t="s">
        <v>638</v>
      </c>
      <c r="E61" s="224"/>
      <c r="F61" s="226"/>
    </row>
    <row r="62" spans="1:6" ht="25.5" x14ac:dyDescent="0.2">
      <c r="A62" s="224" t="s">
        <v>639</v>
      </c>
      <c r="B62" s="224" t="s">
        <v>640</v>
      </c>
      <c r="C62" s="225" t="s">
        <v>641</v>
      </c>
      <c r="D62" s="225" t="s">
        <v>638</v>
      </c>
      <c r="E62" s="224"/>
      <c r="F62" s="226"/>
    </row>
    <row r="63" spans="1:6" x14ac:dyDescent="0.2">
      <c r="A63" s="224" t="s">
        <v>642</v>
      </c>
      <c r="B63" s="224" t="s">
        <v>643</v>
      </c>
      <c r="C63" s="225" t="s">
        <v>644</v>
      </c>
      <c r="D63" s="225" t="s">
        <v>516</v>
      </c>
      <c r="E63" s="226">
        <v>110</v>
      </c>
      <c r="F63" s="226"/>
    </row>
    <row r="64" spans="1:6" x14ac:dyDescent="0.2">
      <c r="A64" s="224" t="s">
        <v>645</v>
      </c>
      <c r="B64" s="224" t="s">
        <v>646</v>
      </c>
      <c r="C64" s="225" t="s">
        <v>647</v>
      </c>
      <c r="D64" s="225" t="s">
        <v>516</v>
      </c>
      <c r="E64" s="226">
        <v>0</v>
      </c>
      <c r="F64" s="226"/>
    </row>
    <row r="65" spans="1:6" x14ac:dyDescent="0.2">
      <c r="A65" s="224" t="s">
        <v>648</v>
      </c>
      <c r="B65" s="224" t="s">
        <v>649</v>
      </c>
      <c r="C65" s="225" t="s">
        <v>650</v>
      </c>
      <c r="D65" s="225" t="s">
        <v>516</v>
      </c>
      <c r="E65" s="226">
        <v>0</v>
      </c>
      <c r="F65" s="226"/>
    </row>
    <row r="66" spans="1:6" x14ac:dyDescent="0.2">
      <c r="A66" s="224" t="s">
        <v>651</v>
      </c>
      <c r="B66" s="224" t="s">
        <v>652</v>
      </c>
      <c r="C66" s="225" t="s">
        <v>653</v>
      </c>
      <c r="D66" s="225" t="s">
        <v>516</v>
      </c>
      <c r="E66" s="226">
        <v>108</v>
      </c>
      <c r="F66" s="226"/>
    </row>
    <row r="67" spans="1:6" x14ac:dyDescent="0.2">
      <c r="A67" s="224" t="s">
        <v>654</v>
      </c>
      <c r="B67" s="224" t="s">
        <v>655</v>
      </c>
      <c r="C67" s="225" t="s">
        <v>656</v>
      </c>
      <c r="D67" s="225" t="s">
        <v>657</v>
      </c>
      <c r="E67" s="226">
        <v>12</v>
      </c>
      <c r="F67" s="226"/>
    </row>
    <row r="68" spans="1:6" x14ac:dyDescent="0.2">
      <c r="A68" s="224"/>
      <c r="B68" s="224" t="s">
        <v>658</v>
      </c>
      <c r="C68" s="225"/>
      <c r="D68" s="225"/>
      <c r="E68" s="224"/>
      <c r="F68" s="224"/>
    </row>
    <row r="69" spans="1:6" x14ac:dyDescent="0.2">
      <c r="A69" s="224" t="s">
        <v>659</v>
      </c>
      <c r="B69" s="224" t="s">
        <v>660</v>
      </c>
      <c r="C69" s="225" t="s">
        <v>661</v>
      </c>
      <c r="D69" s="225" t="s">
        <v>516</v>
      </c>
      <c r="E69" s="226">
        <v>60</v>
      </c>
      <c r="F69" s="226"/>
    </row>
    <row r="70" spans="1:6" x14ac:dyDescent="0.2">
      <c r="A70" s="224" t="s">
        <v>662</v>
      </c>
      <c r="B70" s="224" t="s">
        <v>663</v>
      </c>
      <c r="C70" s="225" t="s">
        <v>664</v>
      </c>
      <c r="D70" s="225" t="s">
        <v>516</v>
      </c>
      <c r="E70" s="226">
        <v>0</v>
      </c>
      <c r="F70" s="226"/>
    </row>
    <row r="71" spans="1:6" x14ac:dyDescent="0.2">
      <c r="A71" s="224" t="s">
        <v>665</v>
      </c>
      <c r="B71" s="224" t="s">
        <v>666</v>
      </c>
      <c r="C71" s="225" t="s">
        <v>667</v>
      </c>
      <c r="D71" s="225" t="s">
        <v>516</v>
      </c>
      <c r="E71" s="226">
        <v>0</v>
      </c>
      <c r="F71" s="226"/>
    </row>
    <row r="72" spans="1:6" ht="25.5" x14ac:dyDescent="0.2">
      <c r="A72" s="224" t="s">
        <v>668</v>
      </c>
      <c r="B72" s="224" t="s">
        <v>669</v>
      </c>
      <c r="C72" s="225" t="s">
        <v>670</v>
      </c>
      <c r="D72" s="225" t="s">
        <v>516</v>
      </c>
      <c r="E72" s="226">
        <v>0</v>
      </c>
      <c r="F72" s="226"/>
    </row>
    <row r="73" spans="1:6" x14ac:dyDescent="0.2">
      <c r="A73" s="224"/>
      <c r="B73" s="224" t="s">
        <v>671</v>
      </c>
      <c r="C73" s="225"/>
      <c r="D73" s="225"/>
      <c r="E73" s="224"/>
      <c r="F73" s="224"/>
    </row>
    <row r="74" spans="1:6" x14ac:dyDescent="0.2">
      <c r="A74" s="224" t="s">
        <v>672</v>
      </c>
      <c r="B74" s="224" t="s">
        <v>673</v>
      </c>
      <c r="C74" s="225" t="s">
        <v>674</v>
      </c>
      <c r="D74" s="225" t="s">
        <v>516</v>
      </c>
      <c r="E74" s="226">
        <v>0</v>
      </c>
      <c r="F74" s="226"/>
    </row>
    <row r="75" spans="1:6" x14ac:dyDescent="0.2">
      <c r="A75" s="224" t="s">
        <v>675</v>
      </c>
      <c r="B75" s="224" t="s">
        <v>676</v>
      </c>
      <c r="C75" s="225" t="s">
        <v>677</v>
      </c>
      <c r="D75" s="225" t="s">
        <v>516</v>
      </c>
      <c r="E75" s="226">
        <v>0</v>
      </c>
      <c r="F75" s="226"/>
    </row>
    <row r="76" spans="1:6" x14ac:dyDescent="0.2">
      <c r="A76" s="224" t="s">
        <v>678</v>
      </c>
      <c r="B76" s="224" t="s">
        <v>679</v>
      </c>
      <c r="C76" s="225" t="s">
        <v>680</v>
      </c>
      <c r="D76" s="225" t="s">
        <v>516</v>
      </c>
      <c r="E76" s="226">
        <v>0</v>
      </c>
      <c r="F76" s="226"/>
    </row>
    <row r="77" spans="1:6" ht="25.5" x14ac:dyDescent="0.2">
      <c r="A77" s="224" t="s">
        <v>681</v>
      </c>
      <c r="B77" s="224" t="s">
        <v>682</v>
      </c>
      <c r="C77" s="225" t="s">
        <v>683</v>
      </c>
      <c r="D77" s="225" t="s">
        <v>516</v>
      </c>
      <c r="E77" s="226">
        <v>0</v>
      </c>
      <c r="F77" s="226"/>
    </row>
    <row r="78" spans="1:6" x14ac:dyDescent="0.2">
      <c r="A78" s="224" t="s">
        <v>684</v>
      </c>
      <c r="B78" s="224" t="s">
        <v>685</v>
      </c>
      <c r="C78" s="225" t="s">
        <v>686</v>
      </c>
      <c r="D78" s="225" t="s">
        <v>516</v>
      </c>
      <c r="E78" s="226">
        <v>0</v>
      </c>
      <c r="F78" s="226"/>
    </row>
    <row r="79" spans="1:6" x14ac:dyDescent="0.2">
      <c r="A79" s="224" t="s">
        <v>687</v>
      </c>
      <c r="B79" s="224" t="s">
        <v>688</v>
      </c>
      <c r="C79" s="225" t="s">
        <v>689</v>
      </c>
      <c r="D79" s="225" t="s">
        <v>516</v>
      </c>
      <c r="E79" s="226">
        <v>0</v>
      </c>
      <c r="F79" s="226"/>
    </row>
    <row r="80" spans="1:6" ht="25.5" x14ac:dyDescent="0.2">
      <c r="A80" s="224" t="s">
        <v>690</v>
      </c>
      <c r="B80" s="224" t="s">
        <v>691</v>
      </c>
      <c r="C80" s="225" t="s">
        <v>692</v>
      </c>
      <c r="D80" s="225" t="s">
        <v>516</v>
      </c>
      <c r="E80" s="226">
        <v>0</v>
      </c>
      <c r="F80" s="226"/>
    </row>
    <row r="81" spans="1:6" ht="25.5" x14ac:dyDescent="0.2">
      <c r="A81" s="224" t="s">
        <v>693</v>
      </c>
      <c r="B81" s="224" t="s">
        <v>694</v>
      </c>
      <c r="C81" s="225" t="s">
        <v>695</v>
      </c>
      <c r="D81" s="225" t="s">
        <v>516</v>
      </c>
      <c r="E81" s="226">
        <v>0</v>
      </c>
      <c r="F81" s="226"/>
    </row>
    <row r="82" spans="1:6" x14ac:dyDescent="0.2">
      <c r="A82" s="224"/>
      <c r="B82" s="224" t="s">
        <v>696</v>
      </c>
      <c r="C82" s="225"/>
      <c r="D82" s="225"/>
      <c r="E82" s="224"/>
      <c r="F82" s="224"/>
    </row>
    <row r="83" spans="1:6" x14ac:dyDescent="0.2">
      <c r="A83" s="224" t="s">
        <v>697</v>
      </c>
      <c r="B83" s="224" t="s">
        <v>698</v>
      </c>
      <c r="C83" s="225" t="s">
        <v>699</v>
      </c>
      <c r="D83" s="225" t="s">
        <v>516</v>
      </c>
      <c r="E83" s="226">
        <v>0</v>
      </c>
      <c r="F83" s="226"/>
    </row>
    <row r="84" spans="1:6" x14ac:dyDescent="0.2">
      <c r="A84" s="224" t="s">
        <v>700</v>
      </c>
      <c r="B84" s="224" t="s">
        <v>701</v>
      </c>
      <c r="C84" s="225" t="s">
        <v>702</v>
      </c>
      <c r="D84" s="225" t="s">
        <v>516</v>
      </c>
      <c r="E84" s="226">
        <v>0</v>
      </c>
      <c r="F84" s="226"/>
    </row>
    <row r="85" spans="1:6" ht="25.5" x14ac:dyDescent="0.2">
      <c r="A85" s="224" t="s">
        <v>703</v>
      </c>
      <c r="B85" s="224" t="s">
        <v>704</v>
      </c>
      <c r="C85" s="225" t="s">
        <v>705</v>
      </c>
      <c r="D85" s="225" t="s">
        <v>516</v>
      </c>
      <c r="E85" s="226">
        <v>0</v>
      </c>
      <c r="F85" s="226"/>
    </row>
    <row r="86" spans="1:6" ht="25.5" x14ac:dyDescent="0.2">
      <c r="A86" s="224" t="s">
        <v>706</v>
      </c>
      <c r="B86" s="224" t="s">
        <v>707</v>
      </c>
      <c r="C86" s="225" t="s">
        <v>708</v>
      </c>
      <c r="D86" s="225" t="s">
        <v>516</v>
      </c>
      <c r="E86" s="226">
        <v>0</v>
      </c>
      <c r="F86" s="226"/>
    </row>
    <row r="87" spans="1:6" x14ac:dyDescent="0.2">
      <c r="A87" s="224" t="s">
        <v>709</v>
      </c>
      <c r="B87" s="224" t="s">
        <v>710</v>
      </c>
      <c r="C87" s="225" t="s">
        <v>711</v>
      </c>
      <c r="D87" s="225" t="s">
        <v>516</v>
      </c>
      <c r="E87" s="226">
        <v>0</v>
      </c>
      <c r="F87" s="226"/>
    </row>
    <row r="88" spans="1:6" x14ac:dyDescent="0.2">
      <c r="A88" s="224" t="s">
        <v>712</v>
      </c>
      <c r="B88" s="224" t="s">
        <v>713</v>
      </c>
      <c r="C88" s="225" t="s">
        <v>714</v>
      </c>
      <c r="D88" s="225" t="s">
        <v>516</v>
      </c>
      <c r="E88" s="226">
        <v>0</v>
      </c>
      <c r="F88" s="226"/>
    </row>
    <row r="89" spans="1:6" x14ac:dyDescent="0.2">
      <c r="A89" s="224" t="s">
        <v>715</v>
      </c>
      <c r="B89" s="224" t="s">
        <v>716</v>
      </c>
      <c r="C89" s="225" t="s">
        <v>717</v>
      </c>
      <c r="D89" s="225" t="s">
        <v>516</v>
      </c>
      <c r="E89" s="226">
        <v>0</v>
      </c>
      <c r="F89" s="226"/>
    </row>
    <row r="90" spans="1:6" ht="25.5" x14ac:dyDescent="0.2">
      <c r="A90" s="224" t="s">
        <v>718</v>
      </c>
      <c r="B90" s="224" t="s">
        <v>719</v>
      </c>
      <c r="C90" s="225" t="s">
        <v>720</v>
      </c>
      <c r="D90" s="225" t="s">
        <v>516</v>
      </c>
      <c r="E90" s="226">
        <v>0</v>
      </c>
      <c r="F90" s="226"/>
    </row>
    <row r="91" spans="1:6" x14ac:dyDescent="0.2">
      <c r="A91" s="224"/>
      <c r="B91" s="224" t="s">
        <v>721</v>
      </c>
      <c r="C91" s="225"/>
      <c r="D91" s="225"/>
      <c r="E91" s="224"/>
      <c r="F91" s="224"/>
    </row>
    <row r="92" spans="1:6" x14ac:dyDescent="0.2">
      <c r="A92" s="224" t="s">
        <v>722</v>
      </c>
      <c r="B92" s="224" t="s">
        <v>723</v>
      </c>
      <c r="C92" s="225" t="s">
        <v>724</v>
      </c>
      <c r="D92" s="225" t="s">
        <v>516</v>
      </c>
      <c r="E92" s="226">
        <v>0</v>
      </c>
      <c r="F92" s="226"/>
    </row>
    <row r="93" spans="1:6" x14ac:dyDescent="0.2">
      <c r="A93" s="224" t="s">
        <v>725</v>
      </c>
      <c r="B93" s="224" t="s">
        <v>726</v>
      </c>
      <c r="C93" s="225" t="s">
        <v>727</v>
      </c>
      <c r="D93" s="225" t="s">
        <v>516</v>
      </c>
      <c r="E93" s="226">
        <v>0</v>
      </c>
      <c r="F93" s="226"/>
    </row>
    <row r="94" spans="1:6" x14ac:dyDescent="0.2">
      <c r="A94" s="224" t="s">
        <v>728</v>
      </c>
      <c r="B94" s="224" t="s">
        <v>729</v>
      </c>
      <c r="C94" s="225" t="s">
        <v>730</v>
      </c>
      <c r="D94" s="225" t="s">
        <v>516</v>
      </c>
      <c r="E94" s="226">
        <v>0</v>
      </c>
      <c r="F94" s="226"/>
    </row>
    <row r="95" spans="1:6" ht="25.5" x14ac:dyDescent="0.2">
      <c r="A95" s="224" t="s">
        <v>731</v>
      </c>
      <c r="B95" s="224" t="s">
        <v>732</v>
      </c>
      <c r="C95" s="225" t="s">
        <v>733</v>
      </c>
      <c r="D95" s="225" t="s">
        <v>516</v>
      </c>
      <c r="E95" s="226">
        <v>0</v>
      </c>
      <c r="F95" s="226"/>
    </row>
    <row r="96" spans="1:6" x14ac:dyDescent="0.2">
      <c r="A96" s="224"/>
      <c r="B96" s="224" t="s">
        <v>734</v>
      </c>
      <c r="C96" s="225"/>
      <c r="D96" s="225"/>
      <c r="E96" s="224"/>
      <c r="F96" s="224"/>
    </row>
    <row r="97" spans="1:6" x14ac:dyDescent="0.2">
      <c r="A97" s="224" t="s">
        <v>735</v>
      </c>
      <c r="B97" s="224" t="s">
        <v>736</v>
      </c>
      <c r="C97" s="225" t="s">
        <v>737</v>
      </c>
      <c r="D97" s="225" t="s">
        <v>516</v>
      </c>
      <c r="E97" s="226">
        <v>19</v>
      </c>
      <c r="F97" s="226"/>
    </row>
    <row r="98" spans="1:6" x14ac:dyDescent="0.2">
      <c r="A98" s="224" t="s">
        <v>738</v>
      </c>
      <c r="B98" s="224" t="s">
        <v>739</v>
      </c>
      <c r="C98" s="225" t="s">
        <v>740</v>
      </c>
      <c r="D98" s="225" t="s">
        <v>516</v>
      </c>
      <c r="E98" s="226">
        <v>0</v>
      </c>
      <c r="F98" s="226"/>
    </row>
    <row r="99" spans="1:6" x14ac:dyDescent="0.2">
      <c r="A99" s="224" t="s">
        <v>741</v>
      </c>
      <c r="B99" s="224" t="s">
        <v>742</v>
      </c>
      <c r="C99" s="225" t="s">
        <v>743</v>
      </c>
      <c r="D99" s="225" t="s">
        <v>516</v>
      </c>
      <c r="E99" s="226">
        <v>0</v>
      </c>
      <c r="F99" s="226"/>
    </row>
    <row r="100" spans="1:6" x14ac:dyDescent="0.2">
      <c r="A100" s="224" t="s">
        <v>744</v>
      </c>
      <c r="B100" s="224" t="s">
        <v>745</v>
      </c>
      <c r="C100" s="225" t="s">
        <v>746</v>
      </c>
      <c r="D100" s="225" t="s">
        <v>516</v>
      </c>
      <c r="E100" s="226">
        <v>0</v>
      </c>
      <c r="F100" s="226"/>
    </row>
    <row r="101" spans="1:6" ht="25.5" x14ac:dyDescent="0.2">
      <c r="A101" s="224" t="s">
        <v>747</v>
      </c>
      <c r="B101" s="224" t="s">
        <v>748</v>
      </c>
      <c r="C101" s="225" t="s">
        <v>749</v>
      </c>
      <c r="D101" s="225" t="s">
        <v>516</v>
      </c>
      <c r="E101" s="226">
        <v>0</v>
      </c>
      <c r="F101" s="226"/>
    </row>
    <row r="102" spans="1:6" ht="25.5" x14ac:dyDescent="0.2">
      <c r="A102" s="224" t="s">
        <v>750</v>
      </c>
      <c r="B102" s="224" t="s">
        <v>751</v>
      </c>
      <c r="C102" s="225" t="s">
        <v>752</v>
      </c>
      <c r="D102" s="225" t="s">
        <v>516</v>
      </c>
      <c r="E102" s="226">
        <v>0</v>
      </c>
      <c r="F102" s="226"/>
    </row>
    <row r="103" spans="1:6" ht="25.5" x14ac:dyDescent="0.2">
      <c r="A103" s="224" t="s">
        <v>753</v>
      </c>
      <c r="B103" s="224" t="s">
        <v>754</v>
      </c>
      <c r="C103" s="225" t="s">
        <v>755</v>
      </c>
      <c r="D103" s="225" t="s">
        <v>516</v>
      </c>
      <c r="E103" s="226">
        <v>0</v>
      </c>
      <c r="F103" s="226"/>
    </row>
    <row r="104" spans="1:6" ht="25.5" x14ac:dyDescent="0.2">
      <c r="A104" s="224" t="s">
        <v>756</v>
      </c>
      <c r="B104" s="224" t="s">
        <v>757</v>
      </c>
      <c r="C104" s="225" t="s">
        <v>758</v>
      </c>
      <c r="D104" s="225" t="s">
        <v>516</v>
      </c>
      <c r="E104" s="226">
        <v>0</v>
      </c>
      <c r="F104" s="226"/>
    </row>
    <row r="105" spans="1:6" x14ac:dyDescent="0.2">
      <c r="A105" s="224"/>
      <c r="B105" s="224" t="s">
        <v>759</v>
      </c>
      <c r="C105" s="225"/>
      <c r="D105" s="225"/>
      <c r="E105" s="224"/>
      <c r="F105" s="224"/>
    </row>
    <row r="106" spans="1:6" x14ac:dyDescent="0.2">
      <c r="A106" s="224" t="s">
        <v>760</v>
      </c>
      <c r="B106" s="224" t="s">
        <v>761</v>
      </c>
      <c r="C106" s="225" t="s">
        <v>762</v>
      </c>
      <c r="D106" s="225" t="s">
        <v>763</v>
      </c>
      <c r="E106" s="226">
        <v>0</v>
      </c>
      <c r="F106" s="226"/>
    </row>
    <row r="107" spans="1:6" ht="25.5" x14ac:dyDescent="0.2">
      <c r="A107" s="224" t="s">
        <v>764</v>
      </c>
      <c r="B107" s="224" t="s">
        <v>765</v>
      </c>
      <c r="C107" s="225" t="s">
        <v>766</v>
      </c>
      <c r="D107" s="225" t="s">
        <v>763</v>
      </c>
      <c r="E107" s="226">
        <v>0</v>
      </c>
      <c r="F107" s="226"/>
    </row>
    <row r="108" spans="1:6" x14ac:dyDescent="0.2">
      <c r="A108" s="224"/>
      <c r="B108" s="224" t="s">
        <v>767</v>
      </c>
      <c r="C108" s="225"/>
      <c r="D108" s="225"/>
      <c r="E108" s="224"/>
      <c r="F108" s="224"/>
    </row>
    <row r="109" spans="1:6" x14ac:dyDescent="0.2">
      <c r="A109" s="224" t="s">
        <v>768</v>
      </c>
      <c r="B109" s="224" t="s">
        <v>769</v>
      </c>
      <c r="C109" s="225" t="s">
        <v>770</v>
      </c>
      <c r="D109" s="225" t="s">
        <v>516</v>
      </c>
      <c r="E109" s="230"/>
      <c r="F109" s="226"/>
    </row>
    <row r="110" spans="1:6" x14ac:dyDescent="0.2">
      <c r="A110" s="224" t="s">
        <v>771</v>
      </c>
      <c r="B110" s="224" t="s">
        <v>772</v>
      </c>
      <c r="C110" s="225" t="s">
        <v>773</v>
      </c>
      <c r="D110" s="225" t="s">
        <v>479</v>
      </c>
      <c r="E110" s="224"/>
      <c r="F110" s="226"/>
    </row>
    <row r="111" spans="1:6" x14ac:dyDescent="0.2">
      <c r="A111" s="224"/>
      <c r="B111" s="224" t="s">
        <v>774</v>
      </c>
      <c r="C111" s="225"/>
      <c r="D111" s="225"/>
      <c r="E111" s="224"/>
      <c r="F111" s="224"/>
    </row>
    <row r="112" spans="1:6" x14ac:dyDescent="0.2">
      <c r="A112" s="224" t="s">
        <v>775</v>
      </c>
      <c r="B112" s="224" t="s">
        <v>776</v>
      </c>
      <c r="C112" s="225" t="s">
        <v>777</v>
      </c>
      <c r="D112" s="225" t="s">
        <v>516</v>
      </c>
      <c r="E112" s="230">
        <v>4.4000000000000004</v>
      </c>
      <c r="F112" s="226">
        <v>7180800</v>
      </c>
    </row>
    <row r="113" spans="1:6" x14ac:dyDescent="0.2">
      <c r="A113" s="224" t="s">
        <v>778</v>
      </c>
      <c r="B113" s="224" t="s">
        <v>779</v>
      </c>
      <c r="C113" s="225" t="s">
        <v>780</v>
      </c>
      <c r="D113" s="225" t="s">
        <v>479</v>
      </c>
      <c r="E113" s="224"/>
      <c r="F113" s="226">
        <v>2402947</v>
      </c>
    </row>
    <row r="114" spans="1:6" x14ac:dyDescent="0.2">
      <c r="A114" s="224" t="s">
        <v>781</v>
      </c>
      <c r="B114" s="224" t="s">
        <v>782</v>
      </c>
      <c r="C114" s="225" t="s">
        <v>783</v>
      </c>
      <c r="D114" s="225" t="s">
        <v>479</v>
      </c>
      <c r="E114" s="226"/>
      <c r="F114" s="226"/>
    </row>
    <row r="115" spans="1:6" ht="25.5" x14ac:dyDescent="0.2">
      <c r="A115" s="224" t="s">
        <v>784</v>
      </c>
      <c r="B115" s="224" t="s">
        <v>785</v>
      </c>
      <c r="C115" s="225" t="s">
        <v>786</v>
      </c>
      <c r="D115" s="225" t="s">
        <v>516</v>
      </c>
      <c r="E115" s="226">
        <v>0</v>
      </c>
      <c r="F115" s="226"/>
    </row>
    <row r="116" spans="1:6" s="228" customFormat="1" ht="25.5" x14ac:dyDescent="0.2">
      <c r="A116" s="220" t="s">
        <v>787</v>
      </c>
      <c r="B116" s="220" t="s">
        <v>788</v>
      </c>
      <c r="C116" s="221" t="s">
        <v>789</v>
      </c>
      <c r="D116" s="221" t="s">
        <v>479</v>
      </c>
      <c r="E116" s="220"/>
      <c r="F116" s="223">
        <v>16595747</v>
      </c>
    </row>
    <row r="117" spans="1:6" x14ac:dyDescent="0.2">
      <c r="A117" s="224"/>
      <c r="B117" s="224" t="s">
        <v>790</v>
      </c>
      <c r="C117" s="225"/>
      <c r="D117" s="225"/>
      <c r="E117" s="224"/>
      <c r="F117" s="224"/>
    </row>
    <row r="118" spans="1:6" x14ac:dyDescent="0.2">
      <c r="A118" s="224"/>
      <c r="B118" s="224" t="s">
        <v>791</v>
      </c>
      <c r="C118" s="225"/>
      <c r="D118" s="225"/>
      <c r="E118" s="224"/>
      <c r="F118" s="224"/>
    </row>
    <row r="119" spans="1:6" x14ac:dyDescent="0.2">
      <c r="A119" s="224" t="s">
        <v>792</v>
      </c>
      <c r="B119" s="224" t="s">
        <v>793</v>
      </c>
      <c r="C119" s="225" t="s">
        <v>794</v>
      </c>
      <c r="D119" s="225" t="s">
        <v>657</v>
      </c>
      <c r="E119" s="226">
        <v>0</v>
      </c>
      <c r="F119" s="226"/>
    </row>
    <row r="120" spans="1:6" x14ac:dyDescent="0.2">
      <c r="A120" s="224" t="s">
        <v>795</v>
      </c>
      <c r="B120" s="224" t="s">
        <v>796</v>
      </c>
      <c r="C120" s="225" t="s">
        <v>797</v>
      </c>
      <c r="D120" s="225" t="s">
        <v>798</v>
      </c>
      <c r="E120" s="226">
        <v>0</v>
      </c>
      <c r="F120" s="226"/>
    </row>
    <row r="121" spans="1:6" x14ac:dyDescent="0.2">
      <c r="A121" s="224"/>
      <c r="B121" s="224" t="s">
        <v>799</v>
      </c>
      <c r="C121" s="225"/>
      <c r="D121" s="225"/>
      <c r="E121" s="224"/>
      <c r="F121" s="224"/>
    </row>
    <row r="122" spans="1:6" x14ac:dyDescent="0.2">
      <c r="A122" s="224" t="s">
        <v>800</v>
      </c>
      <c r="B122" s="224" t="s">
        <v>801</v>
      </c>
      <c r="C122" s="225" t="s">
        <v>794</v>
      </c>
      <c r="D122" s="225" t="s">
        <v>657</v>
      </c>
      <c r="E122" s="226">
        <v>0</v>
      </c>
      <c r="F122" s="226"/>
    </row>
    <row r="123" spans="1:6" x14ac:dyDescent="0.2">
      <c r="A123" s="224" t="s">
        <v>802</v>
      </c>
      <c r="B123" s="224" t="s">
        <v>803</v>
      </c>
      <c r="C123" s="225" t="s">
        <v>797</v>
      </c>
      <c r="D123" s="225" t="s">
        <v>798</v>
      </c>
      <c r="E123" s="226">
        <v>0</v>
      </c>
      <c r="F123" s="226"/>
    </row>
    <row r="124" spans="1:6" x14ac:dyDescent="0.2">
      <c r="A124" s="224"/>
      <c r="B124" s="224" t="s">
        <v>804</v>
      </c>
      <c r="C124" s="225"/>
      <c r="D124" s="225"/>
      <c r="E124" s="224"/>
      <c r="F124" s="224"/>
    </row>
    <row r="125" spans="1:6" x14ac:dyDescent="0.2">
      <c r="A125" s="224" t="s">
        <v>805</v>
      </c>
      <c r="B125" s="224" t="s">
        <v>806</v>
      </c>
      <c r="C125" s="225" t="s">
        <v>794</v>
      </c>
      <c r="D125" s="225" t="s">
        <v>657</v>
      </c>
      <c r="E125" s="226">
        <v>0</v>
      </c>
      <c r="F125" s="226"/>
    </row>
    <row r="126" spans="1:6" x14ac:dyDescent="0.2">
      <c r="A126" s="224" t="s">
        <v>807</v>
      </c>
      <c r="B126" s="224" t="s">
        <v>808</v>
      </c>
      <c r="C126" s="225" t="s">
        <v>797</v>
      </c>
      <c r="D126" s="225" t="s">
        <v>798</v>
      </c>
      <c r="E126" s="226">
        <v>0</v>
      </c>
      <c r="F126" s="226"/>
    </row>
    <row r="127" spans="1:6" s="228" customFormat="1" ht="25.5" x14ac:dyDescent="0.2">
      <c r="A127" s="220" t="s">
        <v>809</v>
      </c>
      <c r="B127" s="220" t="s">
        <v>810</v>
      </c>
      <c r="C127" s="221" t="s">
        <v>811</v>
      </c>
      <c r="D127" s="221" t="s">
        <v>479</v>
      </c>
      <c r="E127" s="220"/>
      <c r="F127" s="223"/>
    </row>
    <row r="128" spans="1:6" x14ac:dyDescent="0.2">
      <c r="A128" s="224"/>
      <c r="B128" s="224" t="s">
        <v>812</v>
      </c>
      <c r="C128" s="225"/>
      <c r="D128" s="225"/>
      <c r="E128" s="224"/>
      <c r="F128" s="224"/>
    </row>
    <row r="129" spans="1:6" ht="25.5" x14ac:dyDescent="0.2">
      <c r="A129" s="224" t="s">
        <v>813</v>
      </c>
      <c r="B129" s="224" t="s">
        <v>814</v>
      </c>
      <c r="C129" s="225" t="s">
        <v>815</v>
      </c>
      <c r="D129" s="225" t="s">
        <v>816</v>
      </c>
      <c r="E129" s="224" t="s">
        <v>466</v>
      </c>
      <c r="F129" s="226"/>
    </row>
    <row r="130" spans="1:6" ht="25.5" x14ac:dyDescent="0.2">
      <c r="A130" s="224" t="s">
        <v>817</v>
      </c>
      <c r="B130" s="224" t="s">
        <v>818</v>
      </c>
      <c r="C130" s="225" t="s">
        <v>819</v>
      </c>
      <c r="D130" s="225" t="s">
        <v>816</v>
      </c>
      <c r="E130" s="224"/>
      <c r="F130" s="226"/>
    </row>
    <row r="131" spans="1:6" ht="38.25" x14ac:dyDescent="0.2">
      <c r="A131" s="224" t="s">
        <v>820</v>
      </c>
      <c r="B131" s="224" t="s">
        <v>821</v>
      </c>
      <c r="C131" s="225" t="s">
        <v>822</v>
      </c>
      <c r="D131" s="225" t="s">
        <v>816</v>
      </c>
      <c r="E131" s="224"/>
      <c r="F131" s="226"/>
    </row>
    <row r="132" spans="1:6" ht="25.5" x14ac:dyDescent="0.2">
      <c r="A132" s="224" t="s">
        <v>823</v>
      </c>
      <c r="B132" s="224" t="s">
        <v>824</v>
      </c>
      <c r="C132" s="225" t="s">
        <v>825</v>
      </c>
      <c r="D132" s="225" t="s">
        <v>816</v>
      </c>
      <c r="E132" s="224"/>
      <c r="F132" s="226"/>
    </row>
    <row r="133" spans="1:6" ht="25.5" x14ac:dyDescent="0.2">
      <c r="A133" s="224" t="s">
        <v>826</v>
      </c>
      <c r="B133" s="224" t="s">
        <v>827</v>
      </c>
      <c r="C133" s="225" t="s">
        <v>828</v>
      </c>
      <c r="D133" s="225" t="s">
        <v>816</v>
      </c>
      <c r="E133" s="224"/>
      <c r="F133" s="226"/>
    </row>
    <row r="134" spans="1:6" ht="38.25" x14ac:dyDescent="0.2">
      <c r="A134" s="224" t="s">
        <v>829</v>
      </c>
      <c r="B134" s="224" t="s">
        <v>830</v>
      </c>
      <c r="C134" s="225" t="s">
        <v>831</v>
      </c>
      <c r="D134" s="225" t="s">
        <v>816</v>
      </c>
      <c r="E134" s="224"/>
      <c r="F134" s="226"/>
    </row>
    <row r="135" spans="1:6" ht="25.5" x14ac:dyDescent="0.2">
      <c r="A135" s="224" t="s">
        <v>832</v>
      </c>
      <c r="B135" s="224" t="s">
        <v>833</v>
      </c>
      <c r="C135" s="225" t="s">
        <v>834</v>
      </c>
      <c r="D135" s="225" t="s">
        <v>816</v>
      </c>
      <c r="E135" s="224"/>
      <c r="F135" s="226"/>
    </row>
    <row r="136" spans="1:6" ht="25.5" x14ac:dyDescent="0.2">
      <c r="A136" s="224" t="s">
        <v>835</v>
      </c>
      <c r="B136" s="224" t="s">
        <v>836</v>
      </c>
      <c r="C136" s="225" t="s">
        <v>837</v>
      </c>
      <c r="D136" s="225" t="s">
        <v>816</v>
      </c>
      <c r="E136" s="224"/>
      <c r="F136" s="226"/>
    </row>
    <row r="137" spans="1:6" ht="25.5" x14ac:dyDescent="0.2">
      <c r="A137" s="224" t="s">
        <v>838</v>
      </c>
      <c r="B137" s="224" t="s">
        <v>839</v>
      </c>
      <c r="C137" s="225" t="s">
        <v>840</v>
      </c>
      <c r="D137" s="225" t="s">
        <v>816</v>
      </c>
      <c r="E137" s="224"/>
      <c r="F137" s="226"/>
    </row>
    <row r="138" spans="1:6" ht="25.5" x14ac:dyDescent="0.2">
      <c r="A138" s="224" t="s">
        <v>841</v>
      </c>
      <c r="B138" s="224" t="s">
        <v>842</v>
      </c>
      <c r="C138" s="225" t="s">
        <v>843</v>
      </c>
      <c r="D138" s="225" t="s">
        <v>816</v>
      </c>
      <c r="E138" s="224"/>
      <c r="F138" s="226">
        <v>1200000</v>
      </c>
    </row>
    <row r="139" spans="1:6" x14ac:dyDescent="0.2">
      <c r="A139" s="224"/>
      <c r="B139" s="224" t="s">
        <v>844</v>
      </c>
      <c r="C139" s="225"/>
      <c r="D139" s="225"/>
      <c r="E139" s="224"/>
      <c r="F139" s="224"/>
    </row>
    <row r="140" spans="1:6" x14ac:dyDescent="0.2">
      <c r="A140" s="224" t="s">
        <v>845</v>
      </c>
      <c r="B140" s="224" t="s">
        <v>846</v>
      </c>
      <c r="C140" s="225" t="s">
        <v>847</v>
      </c>
      <c r="D140" s="225" t="s">
        <v>816</v>
      </c>
      <c r="E140" s="224"/>
      <c r="F140" s="226"/>
    </row>
    <row r="141" spans="1:6" x14ac:dyDescent="0.2">
      <c r="A141" s="224"/>
      <c r="B141" s="224" t="s">
        <v>848</v>
      </c>
      <c r="C141" s="225"/>
      <c r="D141" s="225"/>
      <c r="E141" s="224"/>
      <c r="F141" s="224"/>
    </row>
    <row r="142" spans="1:6" x14ac:dyDescent="0.2">
      <c r="A142" s="224" t="s">
        <v>849</v>
      </c>
      <c r="B142" s="224" t="s">
        <v>850</v>
      </c>
      <c r="C142" s="225" t="s">
        <v>851</v>
      </c>
      <c r="D142" s="225" t="s">
        <v>816</v>
      </c>
      <c r="E142" s="224"/>
      <c r="F142" s="226"/>
    </row>
    <row r="143" spans="1:6" x14ac:dyDescent="0.2">
      <c r="A143" s="224" t="s">
        <v>852</v>
      </c>
      <c r="B143" s="224" t="s">
        <v>853</v>
      </c>
      <c r="C143" s="225" t="s">
        <v>854</v>
      </c>
      <c r="D143" s="225" t="s">
        <v>816</v>
      </c>
      <c r="E143" s="224"/>
      <c r="F143" s="226"/>
    </row>
    <row r="144" spans="1:6" x14ac:dyDescent="0.2">
      <c r="A144" s="224" t="s">
        <v>855</v>
      </c>
      <c r="B144" s="224" t="s">
        <v>856</v>
      </c>
      <c r="C144" s="225" t="s">
        <v>857</v>
      </c>
      <c r="D144" s="225" t="s">
        <v>816</v>
      </c>
      <c r="E144" s="224"/>
      <c r="F144" s="226"/>
    </row>
    <row r="145" spans="1:6" x14ac:dyDescent="0.2">
      <c r="A145" s="224"/>
      <c r="B145" s="224" t="s">
        <v>858</v>
      </c>
      <c r="C145" s="225"/>
      <c r="D145" s="225"/>
      <c r="E145" s="224"/>
      <c r="F145" s="224"/>
    </row>
    <row r="146" spans="1:6" x14ac:dyDescent="0.2">
      <c r="A146" s="224" t="s">
        <v>859</v>
      </c>
      <c r="B146" s="224" t="s">
        <v>860</v>
      </c>
      <c r="C146" s="225" t="s">
        <v>851</v>
      </c>
      <c r="D146" s="225" t="s">
        <v>816</v>
      </c>
      <c r="E146" s="224"/>
      <c r="F146" s="226"/>
    </row>
    <row r="147" spans="1:6" x14ac:dyDescent="0.2">
      <c r="A147" s="224" t="s">
        <v>861</v>
      </c>
      <c r="B147" s="224" t="s">
        <v>862</v>
      </c>
      <c r="C147" s="225" t="s">
        <v>863</v>
      </c>
      <c r="D147" s="225" t="s">
        <v>816</v>
      </c>
      <c r="E147" s="224"/>
      <c r="F147" s="226"/>
    </row>
    <row r="148" spans="1:6" x14ac:dyDescent="0.2">
      <c r="A148" s="224" t="s">
        <v>864</v>
      </c>
      <c r="B148" s="224" t="s">
        <v>865</v>
      </c>
      <c r="C148" s="225" t="s">
        <v>857</v>
      </c>
      <c r="D148" s="225" t="s">
        <v>816</v>
      </c>
      <c r="E148" s="224"/>
      <c r="F148" s="226"/>
    </row>
    <row r="149" spans="1:6" x14ac:dyDescent="0.2">
      <c r="A149" s="224" t="s">
        <v>866</v>
      </c>
      <c r="B149" s="224" t="s">
        <v>867</v>
      </c>
      <c r="C149" s="225" t="s">
        <v>868</v>
      </c>
      <c r="D149" s="225" t="s">
        <v>816</v>
      </c>
      <c r="E149" s="224"/>
      <c r="F149" s="226"/>
    </row>
    <row r="150" spans="1:6" x14ac:dyDescent="0.2">
      <c r="A150" s="224"/>
      <c r="B150" s="224" t="s">
        <v>869</v>
      </c>
      <c r="C150" s="225"/>
      <c r="D150" s="225"/>
      <c r="E150" s="224"/>
      <c r="F150" s="224"/>
    </row>
    <row r="151" spans="1:6" x14ac:dyDescent="0.2">
      <c r="A151" s="224" t="s">
        <v>870</v>
      </c>
      <c r="B151" s="224" t="s">
        <v>871</v>
      </c>
      <c r="C151" s="225" t="s">
        <v>851</v>
      </c>
      <c r="D151" s="225" t="s">
        <v>816</v>
      </c>
      <c r="E151" s="224"/>
      <c r="F151" s="226"/>
    </row>
    <row r="152" spans="1:6" x14ac:dyDescent="0.2">
      <c r="A152" s="224" t="s">
        <v>872</v>
      </c>
      <c r="B152" s="224" t="s">
        <v>873</v>
      </c>
      <c r="C152" s="225" t="s">
        <v>863</v>
      </c>
      <c r="D152" s="225" t="s">
        <v>816</v>
      </c>
      <c r="E152" s="224"/>
      <c r="F152" s="226"/>
    </row>
    <row r="153" spans="1:6" x14ac:dyDescent="0.2">
      <c r="A153" s="224" t="s">
        <v>874</v>
      </c>
      <c r="B153" s="224" t="s">
        <v>875</v>
      </c>
      <c r="C153" s="225" t="s">
        <v>876</v>
      </c>
      <c r="D153" s="225" t="s">
        <v>816</v>
      </c>
      <c r="E153" s="224"/>
      <c r="F153" s="226"/>
    </row>
    <row r="154" spans="1:6" x14ac:dyDescent="0.2">
      <c r="A154" s="224"/>
      <c r="B154" s="224" t="s">
        <v>877</v>
      </c>
      <c r="C154" s="225"/>
      <c r="D154" s="225"/>
      <c r="E154" s="224"/>
      <c r="F154" s="224"/>
    </row>
    <row r="155" spans="1:6" x14ac:dyDescent="0.2">
      <c r="A155" s="224" t="s">
        <v>878</v>
      </c>
      <c r="B155" s="224" t="s">
        <v>879</v>
      </c>
      <c r="C155" s="225" t="s">
        <v>851</v>
      </c>
      <c r="D155" s="225" t="s">
        <v>816</v>
      </c>
      <c r="E155" s="224"/>
      <c r="F155" s="226"/>
    </row>
    <row r="156" spans="1:6" x14ac:dyDescent="0.2">
      <c r="A156" s="224" t="s">
        <v>880</v>
      </c>
      <c r="B156" s="224" t="s">
        <v>881</v>
      </c>
      <c r="C156" s="225" t="s">
        <v>863</v>
      </c>
      <c r="D156" s="225" t="s">
        <v>816</v>
      </c>
      <c r="E156" s="224"/>
      <c r="F156" s="226"/>
    </row>
    <row r="157" spans="1:6" x14ac:dyDescent="0.2">
      <c r="A157" s="224" t="s">
        <v>882</v>
      </c>
      <c r="B157" s="224" t="s">
        <v>883</v>
      </c>
      <c r="C157" s="225" t="s">
        <v>876</v>
      </c>
      <c r="D157" s="225" t="s">
        <v>816</v>
      </c>
      <c r="E157" s="224"/>
      <c r="F157" s="226"/>
    </row>
    <row r="158" spans="1:6" x14ac:dyDescent="0.2">
      <c r="A158" s="224" t="s">
        <v>880</v>
      </c>
      <c r="B158" s="224" t="s">
        <v>884</v>
      </c>
      <c r="C158" s="225" t="s">
        <v>885</v>
      </c>
      <c r="D158" s="225" t="s">
        <v>816</v>
      </c>
      <c r="E158" s="224"/>
      <c r="F158" s="226"/>
    </row>
    <row r="159" spans="1:6" x14ac:dyDescent="0.2">
      <c r="A159" s="224" t="s">
        <v>886</v>
      </c>
      <c r="B159" s="224" t="s">
        <v>887</v>
      </c>
      <c r="C159" s="225" t="s">
        <v>888</v>
      </c>
      <c r="D159" s="225" t="s">
        <v>816</v>
      </c>
      <c r="E159" s="224"/>
      <c r="F159" s="226"/>
    </row>
    <row r="160" spans="1:6" x14ac:dyDescent="0.2">
      <c r="A160" s="224" t="s">
        <v>889</v>
      </c>
      <c r="B160" s="224" t="s">
        <v>890</v>
      </c>
      <c r="C160" s="225" t="s">
        <v>891</v>
      </c>
      <c r="D160" s="225" t="s">
        <v>816</v>
      </c>
      <c r="E160" s="224"/>
      <c r="F160" s="226"/>
    </row>
    <row r="161" spans="1:6" ht="25.5" x14ac:dyDescent="0.2">
      <c r="A161" s="224" t="s">
        <v>892</v>
      </c>
      <c r="B161" s="224" t="s">
        <v>893</v>
      </c>
      <c r="C161" s="225" t="s">
        <v>894</v>
      </c>
      <c r="D161" s="225" t="s">
        <v>816</v>
      </c>
      <c r="E161" s="224"/>
      <c r="F161" s="226"/>
    </row>
    <row r="162" spans="1:6" s="228" customFormat="1" x14ac:dyDescent="0.2">
      <c r="A162" s="220" t="s">
        <v>895</v>
      </c>
      <c r="B162" s="220" t="s">
        <v>896</v>
      </c>
      <c r="C162" s="221" t="s">
        <v>897</v>
      </c>
      <c r="D162" s="221" t="s">
        <v>816</v>
      </c>
      <c r="E162" s="220"/>
      <c r="F162" s="223"/>
    </row>
    <row r="163" spans="1:6" ht="13.5" thickBot="1" x14ac:dyDescent="0.25"/>
    <row r="164" spans="1:6" ht="13.5" thickBot="1" x14ac:dyDescent="0.25">
      <c r="C164" s="231" t="s">
        <v>898</v>
      </c>
      <c r="D164" s="232"/>
      <c r="E164" s="233"/>
      <c r="F164" s="234">
        <f>F30+F58+F116+F138+0</f>
        <v>61054493</v>
      </c>
    </row>
  </sheetData>
  <pageMargins left="0.23622047244094491" right="0.23622047244094491" top="0.98425196850393704" bottom="0.98425196850393704" header="0.51181102362204722" footer="0.51181102362204722"/>
  <pageSetup scale="70" orientation="landscape" r:id="rId1"/>
  <headerFooter alignWithMargins="0">
    <oddHeader>&amp;C&amp;"-,Félkövér"&amp;14 2016. évi állami támogatás alakulása jogcímenként&amp;R&amp;"-,Félkövér"&amp;14 6.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8"/>
  <sheetViews>
    <sheetView view="pageLayout" zoomScaleNormal="100" workbookViewId="0">
      <selection activeCell="C21" sqref="C21"/>
    </sheetView>
  </sheetViews>
  <sheetFormatPr defaultRowHeight="15" x14ac:dyDescent="0.25"/>
  <cols>
    <col min="1" max="1" width="5.7109375" customWidth="1"/>
    <col min="2" max="2" width="37.140625" customWidth="1"/>
    <col min="3" max="3" width="26.7109375" customWidth="1"/>
    <col min="4" max="4" width="12.7109375" customWidth="1"/>
    <col min="257" max="257" width="5.7109375" customWidth="1"/>
    <col min="258" max="258" width="37.140625" customWidth="1"/>
    <col min="259" max="259" width="26.7109375" customWidth="1"/>
    <col min="260" max="260" width="12.7109375" customWidth="1"/>
    <col min="513" max="513" width="5.7109375" customWidth="1"/>
    <col min="514" max="514" width="37.140625" customWidth="1"/>
    <col min="515" max="515" width="26.7109375" customWidth="1"/>
    <col min="516" max="516" width="12.7109375" customWidth="1"/>
    <col min="769" max="769" width="5.7109375" customWidth="1"/>
    <col min="770" max="770" width="37.140625" customWidth="1"/>
    <col min="771" max="771" width="26.7109375" customWidth="1"/>
    <col min="772" max="772" width="12.7109375" customWidth="1"/>
    <col min="1025" max="1025" width="5.7109375" customWidth="1"/>
    <col min="1026" max="1026" width="37.140625" customWidth="1"/>
    <col min="1027" max="1027" width="26.7109375" customWidth="1"/>
    <col min="1028" max="1028" width="12.7109375" customWidth="1"/>
    <col min="1281" max="1281" width="5.7109375" customWidth="1"/>
    <col min="1282" max="1282" width="37.140625" customWidth="1"/>
    <col min="1283" max="1283" width="26.7109375" customWidth="1"/>
    <col min="1284" max="1284" width="12.7109375" customWidth="1"/>
    <col min="1537" max="1537" width="5.7109375" customWidth="1"/>
    <col min="1538" max="1538" width="37.140625" customWidth="1"/>
    <col min="1539" max="1539" width="26.7109375" customWidth="1"/>
    <col min="1540" max="1540" width="12.7109375" customWidth="1"/>
    <col min="1793" max="1793" width="5.7109375" customWidth="1"/>
    <col min="1794" max="1794" width="37.140625" customWidth="1"/>
    <col min="1795" max="1795" width="26.7109375" customWidth="1"/>
    <col min="1796" max="1796" width="12.7109375" customWidth="1"/>
    <col min="2049" max="2049" width="5.7109375" customWidth="1"/>
    <col min="2050" max="2050" width="37.140625" customWidth="1"/>
    <col min="2051" max="2051" width="26.7109375" customWidth="1"/>
    <col min="2052" max="2052" width="12.7109375" customWidth="1"/>
    <col min="2305" max="2305" width="5.7109375" customWidth="1"/>
    <col min="2306" max="2306" width="37.140625" customWidth="1"/>
    <col min="2307" max="2307" width="26.7109375" customWidth="1"/>
    <col min="2308" max="2308" width="12.7109375" customWidth="1"/>
    <col min="2561" max="2561" width="5.7109375" customWidth="1"/>
    <col min="2562" max="2562" width="37.140625" customWidth="1"/>
    <col min="2563" max="2563" width="26.7109375" customWidth="1"/>
    <col min="2564" max="2564" width="12.7109375" customWidth="1"/>
    <col min="2817" max="2817" width="5.7109375" customWidth="1"/>
    <col min="2818" max="2818" width="37.140625" customWidth="1"/>
    <col min="2819" max="2819" width="26.7109375" customWidth="1"/>
    <col min="2820" max="2820" width="12.7109375" customWidth="1"/>
    <col min="3073" max="3073" width="5.7109375" customWidth="1"/>
    <col min="3074" max="3074" width="37.140625" customWidth="1"/>
    <col min="3075" max="3075" width="26.7109375" customWidth="1"/>
    <col min="3076" max="3076" width="12.7109375" customWidth="1"/>
    <col min="3329" max="3329" width="5.7109375" customWidth="1"/>
    <col min="3330" max="3330" width="37.140625" customWidth="1"/>
    <col min="3331" max="3331" width="26.7109375" customWidth="1"/>
    <col min="3332" max="3332" width="12.7109375" customWidth="1"/>
    <col min="3585" max="3585" width="5.7109375" customWidth="1"/>
    <col min="3586" max="3586" width="37.140625" customWidth="1"/>
    <col min="3587" max="3587" width="26.7109375" customWidth="1"/>
    <col min="3588" max="3588" width="12.7109375" customWidth="1"/>
    <col min="3841" max="3841" width="5.7109375" customWidth="1"/>
    <col min="3842" max="3842" width="37.140625" customWidth="1"/>
    <col min="3843" max="3843" width="26.7109375" customWidth="1"/>
    <col min="3844" max="3844" width="12.7109375" customWidth="1"/>
    <col min="4097" max="4097" width="5.7109375" customWidth="1"/>
    <col min="4098" max="4098" width="37.140625" customWidth="1"/>
    <col min="4099" max="4099" width="26.7109375" customWidth="1"/>
    <col min="4100" max="4100" width="12.7109375" customWidth="1"/>
    <col min="4353" max="4353" width="5.7109375" customWidth="1"/>
    <col min="4354" max="4354" width="37.140625" customWidth="1"/>
    <col min="4355" max="4355" width="26.7109375" customWidth="1"/>
    <col min="4356" max="4356" width="12.7109375" customWidth="1"/>
    <col min="4609" max="4609" width="5.7109375" customWidth="1"/>
    <col min="4610" max="4610" width="37.140625" customWidth="1"/>
    <col min="4611" max="4611" width="26.7109375" customWidth="1"/>
    <col min="4612" max="4612" width="12.7109375" customWidth="1"/>
    <col min="4865" max="4865" width="5.7109375" customWidth="1"/>
    <col min="4866" max="4866" width="37.140625" customWidth="1"/>
    <col min="4867" max="4867" width="26.7109375" customWidth="1"/>
    <col min="4868" max="4868" width="12.7109375" customWidth="1"/>
    <col min="5121" max="5121" width="5.7109375" customWidth="1"/>
    <col min="5122" max="5122" width="37.140625" customWidth="1"/>
    <col min="5123" max="5123" width="26.7109375" customWidth="1"/>
    <col min="5124" max="5124" width="12.7109375" customWidth="1"/>
    <col min="5377" max="5377" width="5.7109375" customWidth="1"/>
    <col min="5378" max="5378" width="37.140625" customWidth="1"/>
    <col min="5379" max="5379" width="26.7109375" customWidth="1"/>
    <col min="5380" max="5380" width="12.7109375" customWidth="1"/>
    <col min="5633" max="5633" width="5.7109375" customWidth="1"/>
    <col min="5634" max="5634" width="37.140625" customWidth="1"/>
    <col min="5635" max="5635" width="26.7109375" customWidth="1"/>
    <col min="5636" max="5636" width="12.7109375" customWidth="1"/>
    <col min="5889" max="5889" width="5.7109375" customWidth="1"/>
    <col min="5890" max="5890" width="37.140625" customWidth="1"/>
    <col min="5891" max="5891" width="26.7109375" customWidth="1"/>
    <col min="5892" max="5892" width="12.7109375" customWidth="1"/>
    <col min="6145" max="6145" width="5.7109375" customWidth="1"/>
    <col min="6146" max="6146" width="37.140625" customWidth="1"/>
    <col min="6147" max="6147" width="26.7109375" customWidth="1"/>
    <col min="6148" max="6148" width="12.7109375" customWidth="1"/>
    <col min="6401" max="6401" width="5.7109375" customWidth="1"/>
    <col min="6402" max="6402" width="37.140625" customWidth="1"/>
    <col min="6403" max="6403" width="26.7109375" customWidth="1"/>
    <col min="6404" max="6404" width="12.7109375" customWidth="1"/>
    <col min="6657" max="6657" width="5.7109375" customWidth="1"/>
    <col min="6658" max="6658" width="37.140625" customWidth="1"/>
    <col min="6659" max="6659" width="26.7109375" customWidth="1"/>
    <col min="6660" max="6660" width="12.7109375" customWidth="1"/>
    <col min="6913" max="6913" width="5.7109375" customWidth="1"/>
    <col min="6914" max="6914" width="37.140625" customWidth="1"/>
    <col min="6915" max="6915" width="26.7109375" customWidth="1"/>
    <col min="6916" max="6916" width="12.7109375" customWidth="1"/>
    <col min="7169" max="7169" width="5.7109375" customWidth="1"/>
    <col min="7170" max="7170" width="37.140625" customWidth="1"/>
    <col min="7171" max="7171" width="26.7109375" customWidth="1"/>
    <col min="7172" max="7172" width="12.7109375" customWidth="1"/>
    <col min="7425" max="7425" width="5.7109375" customWidth="1"/>
    <col min="7426" max="7426" width="37.140625" customWidth="1"/>
    <col min="7427" max="7427" width="26.7109375" customWidth="1"/>
    <col min="7428" max="7428" width="12.7109375" customWidth="1"/>
    <col min="7681" max="7681" width="5.7109375" customWidth="1"/>
    <col min="7682" max="7682" width="37.140625" customWidth="1"/>
    <col min="7683" max="7683" width="26.7109375" customWidth="1"/>
    <col min="7684" max="7684" width="12.7109375" customWidth="1"/>
    <col min="7937" max="7937" width="5.7109375" customWidth="1"/>
    <col min="7938" max="7938" width="37.140625" customWidth="1"/>
    <col min="7939" max="7939" width="26.7109375" customWidth="1"/>
    <col min="7940" max="7940" width="12.7109375" customWidth="1"/>
    <col min="8193" max="8193" width="5.7109375" customWidth="1"/>
    <col min="8194" max="8194" width="37.140625" customWidth="1"/>
    <col min="8195" max="8195" width="26.7109375" customWidth="1"/>
    <col min="8196" max="8196" width="12.7109375" customWidth="1"/>
    <col min="8449" max="8449" width="5.7109375" customWidth="1"/>
    <col min="8450" max="8450" width="37.140625" customWidth="1"/>
    <col min="8451" max="8451" width="26.7109375" customWidth="1"/>
    <col min="8452" max="8452" width="12.7109375" customWidth="1"/>
    <col min="8705" max="8705" width="5.7109375" customWidth="1"/>
    <col min="8706" max="8706" width="37.140625" customWidth="1"/>
    <col min="8707" max="8707" width="26.7109375" customWidth="1"/>
    <col min="8708" max="8708" width="12.7109375" customWidth="1"/>
    <col min="8961" max="8961" width="5.7109375" customWidth="1"/>
    <col min="8962" max="8962" width="37.140625" customWidth="1"/>
    <col min="8963" max="8963" width="26.7109375" customWidth="1"/>
    <col min="8964" max="8964" width="12.7109375" customWidth="1"/>
    <col min="9217" max="9217" width="5.7109375" customWidth="1"/>
    <col min="9218" max="9218" width="37.140625" customWidth="1"/>
    <col min="9219" max="9219" width="26.7109375" customWidth="1"/>
    <col min="9220" max="9220" width="12.7109375" customWidth="1"/>
    <col min="9473" max="9473" width="5.7109375" customWidth="1"/>
    <col min="9474" max="9474" width="37.140625" customWidth="1"/>
    <col min="9475" max="9475" width="26.7109375" customWidth="1"/>
    <col min="9476" max="9476" width="12.7109375" customWidth="1"/>
    <col min="9729" max="9729" width="5.7109375" customWidth="1"/>
    <col min="9730" max="9730" width="37.140625" customWidth="1"/>
    <col min="9731" max="9731" width="26.7109375" customWidth="1"/>
    <col min="9732" max="9732" width="12.7109375" customWidth="1"/>
    <col min="9985" max="9985" width="5.7109375" customWidth="1"/>
    <col min="9986" max="9986" width="37.140625" customWidth="1"/>
    <col min="9987" max="9987" width="26.7109375" customWidth="1"/>
    <col min="9988" max="9988" width="12.7109375" customWidth="1"/>
    <col min="10241" max="10241" width="5.7109375" customWidth="1"/>
    <col min="10242" max="10242" width="37.140625" customWidth="1"/>
    <col min="10243" max="10243" width="26.7109375" customWidth="1"/>
    <col min="10244" max="10244" width="12.7109375" customWidth="1"/>
    <col min="10497" max="10497" width="5.7109375" customWidth="1"/>
    <col min="10498" max="10498" width="37.140625" customWidth="1"/>
    <col min="10499" max="10499" width="26.7109375" customWidth="1"/>
    <col min="10500" max="10500" width="12.7109375" customWidth="1"/>
    <col min="10753" max="10753" width="5.7109375" customWidth="1"/>
    <col min="10754" max="10754" width="37.140625" customWidth="1"/>
    <col min="10755" max="10755" width="26.7109375" customWidth="1"/>
    <col min="10756" max="10756" width="12.7109375" customWidth="1"/>
    <col min="11009" max="11009" width="5.7109375" customWidth="1"/>
    <col min="11010" max="11010" width="37.140625" customWidth="1"/>
    <col min="11011" max="11011" width="26.7109375" customWidth="1"/>
    <col min="11012" max="11012" width="12.7109375" customWidth="1"/>
    <col min="11265" max="11265" width="5.7109375" customWidth="1"/>
    <col min="11266" max="11266" width="37.140625" customWidth="1"/>
    <col min="11267" max="11267" width="26.7109375" customWidth="1"/>
    <col min="11268" max="11268" width="12.7109375" customWidth="1"/>
    <col min="11521" max="11521" width="5.7109375" customWidth="1"/>
    <col min="11522" max="11522" width="37.140625" customWidth="1"/>
    <col min="11523" max="11523" width="26.7109375" customWidth="1"/>
    <col min="11524" max="11524" width="12.7109375" customWidth="1"/>
    <col min="11777" max="11777" width="5.7109375" customWidth="1"/>
    <col min="11778" max="11778" width="37.140625" customWidth="1"/>
    <col min="11779" max="11779" width="26.7109375" customWidth="1"/>
    <col min="11780" max="11780" width="12.7109375" customWidth="1"/>
    <col min="12033" max="12033" width="5.7109375" customWidth="1"/>
    <col min="12034" max="12034" width="37.140625" customWidth="1"/>
    <col min="12035" max="12035" width="26.7109375" customWidth="1"/>
    <col min="12036" max="12036" width="12.7109375" customWidth="1"/>
    <col min="12289" max="12289" width="5.7109375" customWidth="1"/>
    <col min="12290" max="12290" width="37.140625" customWidth="1"/>
    <col min="12291" max="12291" width="26.7109375" customWidth="1"/>
    <col min="12292" max="12292" width="12.7109375" customWidth="1"/>
    <col min="12545" max="12545" width="5.7109375" customWidth="1"/>
    <col min="12546" max="12546" width="37.140625" customWidth="1"/>
    <col min="12547" max="12547" width="26.7109375" customWidth="1"/>
    <col min="12548" max="12548" width="12.7109375" customWidth="1"/>
    <col min="12801" max="12801" width="5.7109375" customWidth="1"/>
    <col min="12802" max="12802" width="37.140625" customWidth="1"/>
    <col min="12803" max="12803" width="26.7109375" customWidth="1"/>
    <col min="12804" max="12804" width="12.7109375" customWidth="1"/>
    <col min="13057" max="13057" width="5.7109375" customWidth="1"/>
    <col min="13058" max="13058" width="37.140625" customWidth="1"/>
    <col min="13059" max="13059" width="26.7109375" customWidth="1"/>
    <col min="13060" max="13060" width="12.7109375" customWidth="1"/>
    <col min="13313" max="13313" width="5.7109375" customWidth="1"/>
    <col min="13314" max="13314" width="37.140625" customWidth="1"/>
    <col min="13315" max="13315" width="26.7109375" customWidth="1"/>
    <col min="13316" max="13316" width="12.7109375" customWidth="1"/>
    <col min="13569" max="13569" width="5.7109375" customWidth="1"/>
    <col min="13570" max="13570" width="37.140625" customWidth="1"/>
    <col min="13571" max="13571" width="26.7109375" customWidth="1"/>
    <col min="13572" max="13572" width="12.7109375" customWidth="1"/>
    <col min="13825" max="13825" width="5.7109375" customWidth="1"/>
    <col min="13826" max="13826" width="37.140625" customWidth="1"/>
    <col min="13827" max="13827" width="26.7109375" customWidth="1"/>
    <col min="13828" max="13828" width="12.7109375" customWidth="1"/>
    <col min="14081" max="14081" width="5.7109375" customWidth="1"/>
    <col min="14082" max="14082" width="37.140625" customWidth="1"/>
    <col min="14083" max="14083" width="26.7109375" customWidth="1"/>
    <col min="14084" max="14084" width="12.7109375" customWidth="1"/>
    <col min="14337" max="14337" width="5.7109375" customWidth="1"/>
    <col min="14338" max="14338" width="37.140625" customWidth="1"/>
    <col min="14339" max="14339" width="26.7109375" customWidth="1"/>
    <col min="14340" max="14340" width="12.7109375" customWidth="1"/>
    <col min="14593" max="14593" width="5.7109375" customWidth="1"/>
    <col min="14594" max="14594" width="37.140625" customWidth="1"/>
    <col min="14595" max="14595" width="26.7109375" customWidth="1"/>
    <col min="14596" max="14596" width="12.7109375" customWidth="1"/>
    <col min="14849" max="14849" width="5.7109375" customWidth="1"/>
    <col min="14850" max="14850" width="37.140625" customWidth="1"/>
    <col min="14851" max="14851" width="26.7109375" customWidth="1"/>
    <col min="14852" max="14852" width="12.7109375" customWidth="1"/>
    <col min="15105" max="15105" width="5.7109375" customWidth="1"/>
    <col min="15106" max="15106" width="37.140625" customWidth="1"/>
    <col min="15107" max="15107" width="26.7109375" customWidth="1"/>
    <col min="15108" max="15108" width="12.7109375" customWidth="1"/>
    <col min="15361" max="15361" width="5.7109375" customWidth="1"/>
    <col min="15362" max="15362" width="37.140625" customWidth="1"/>
    <col min="15363" max="15363" width="26.7109375" customWidth="1"/>
    <col min="15364" max="15364" width="12.7109375" customWidth="1"/>
    <col min="15617" max="15617" width="5.7109375" customWidth="1"/>
    <col min="15618" max="15618" width="37.140625" customWidth="1"/>
    <col min="15619" max="15619" width="26.7109375" customWidth="1"/>
    <col min="15620" max="15620" width="12.7109375" customWidth="1"/>
    <col min="15873" max="15873" width="5.7109375" customWidth="1"/>
    <col min="15874" max="15874" width="37.140625" customWidth="1"/>
    <col min="15875" max="15875" width="26.7109375" customWidth="1"/>
    <col min="15876" max="15876" width="12.7109375" customWidth="1"/>
    <col min="16129" max="16129" width="5.7109375" customWidth="1"/>
    <col min="16130" max="16130" width="37.140625" customWidth="1"/>
    <col min="16131" max="16131" width="26.7109375" customWidth="1"/>
    <col min="16132" max="16132" width="12.7109375" customWidth="1"/>
  </cols>
  <sheetData>
    <row r="1" spans="1:4" ht="26.25" customHeight="1" x14ac:dyDescent="0.25">
      <c r="A1" s="237"/>
      <c r="B1" s="275" t="s">
        <v>915</v>
      </c>
      <c r="C1" s="275"/>
      <c r="D1" s="237"/>
    </row>
    <row r="2" spans="1:4" ht="32.25" customHeight="1" thickBot="1" x14ac:dyDescent="0.3">
      <c r="A2" s="238"/>
      <c r="B2" s="238"/>
      <c r="C2" s="276" t="s">
        <v>906</v>
      </c>
      <c r="D2" s="276"/>
    </row>
    <row r="3" spans="1:4" ht="12.95" customHeight="1" thickBot="1" x14ac:dyDescent="0.3">
      <c r="A3" s="239" t="s">
        <v>2</v>
      </c>
      <c r="B3" s="240" t="s">
        <v>907</v>
      </c>
      <c r="C3" s="240" t="s">
        <v>908</v>
      </c>
      <c r="D3" s="241" t="s">
        <v>909</v>
      </c>
    </row>
    <row r="4" spans="1:4" ht="20.100000000000001" customHeight="1" x14ac:dyDescent="0.25">
      <c r="A4" s="242" t="s">
        <v>4</v>
      </c>
      <c r="B4" s="243" t="s">
        <v>910</v>
      </c>
      <c r="C4" s="243" t="s">
        <v>911</v>
      </c>
      <c r="D4" s="244">
        <v>600000</v>
      </c>
    </row>
    <row r="5" spans="1:4" ht="20.100000000000001" customHeight="1" x14ac:dyDescent="0.25">
      <c r="A5" s="245" t="s">
        <v>15</v>
      </c>
      <c r="B5" s="246" t="s">
        <v>912</v>
      </c>
      <c r="C5" s="246" t="s">
        <v>911</v>
      </c>
      <c r="D5" s="247">
        <v>100000</v>
      </c>
    </row>
    <row r="6" spans="1:4" ht="20.100000000000001" customHeight="1" x14ac:dyDescent="0.25">
      <c r="A6" s="245" t="s">
        <v>27</v>
      </c>
      <c r="B6" s="246" t="s">
        <v>913</v>
      </c>
      <c r="C6" s="246" t="s">
        <v>911</v>
      </c>
      <c r="D6" s="247">
        <v>100000</v>
      </c>
    </row>
    <row r="7" spans="1:4" ht="20.100000000000001" customHeight="1" thickBot="1" x14ac:dyDescent="0.3">
      <c r="A7" s="245" t="s">
        <v>136</v>
      </c>
      <c r="B7" s="246" t="s">
        <v>914</v>
      </c>
      <c r="C7" s="246" t="s">
        <v>911</v>
      </c>
      <c r="D7" s="247">
        <v>100000</v>
      </c>
    </row>
    <row r="8" spans="1:4" ht="15.75" thickBot="1" x14ac:dyDescent="0.3">
      <c r="A8" s="273" t="s">
        <v>256</v>
      </c>
      <c r="B8" s="274"/>
      <c r="C8" s="248"/>
      <c r="D8" s="249">
        <f>SUM(D4:D7)</f>
        <v>900000</v>
      </c>
    </row>
  </sheetData>
  <mergeCells count="3">
    <mergeCell ref="A8:B8"/>
    <mergeCell ref="B1:C1"/>
    <mergeCell ref="C2:D2"/>
  </mergeCells>
  <conditionalFormatting sqref="D8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7.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40"/>
  <sheetViews>
    <sheetView workbookViewId="0">
      <selection activeCell="I99" sqref="I99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32.25" customHeight="1" x14ac:dyDescent="0.25">
      <c r="A1" s="277" t="s">
        <v>919</v>
      </c>
      <c r="B1" s="277"/>
      <c r="C1" s="277"/>
      <c r="D1" s="277"/>
      <c r="E1" s="277"/>
      <c r="F1" s="277"/>
      <c r="G1" s="277"/>
      <c r="H1" s="277"/>
      <c r="I1" s="277"/>
    </row>
    <row r="2" spans="1:9" ht="15.95" customHeight="1" x14ac:dyDescent="0.25">
      <c r="A2" s="253" t="s">
        <v>0</v>
      </c>
      <c r="B2" s="253"/>
      <c r="C2" s="253"/>
      <c r="D2" s="253"/>
      <c r="E2" s="253"/>
      <c r="F2" s="253"/>
      <c r="G2" s="253"/>
      <c r="H2" s="253"/>
      <c r="I2" s="253"/>
    </row>
    <row r="3" spans="1:9" ht="15.95" customHeight="1" thickBot="1" x14ac:dyDescent="0.3">
      <c r="A3" s="251" t="s">
        <v>1</v>
      </c>
      <c r="B3" s="251"/>
      <c r="C3" s="251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12">
        <f t="shared" si="0"/>
        <v>0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8"/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31"/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31"/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31"/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31"/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31"/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I13" si="1">+F14+F15+F16+F17+F18</f>
        <v>#REF!</v>
      </c>
      <c r="G13" s="12" t="e">
        <f t="shared" si="1"/>
        <v>#REF!</v>
      </c>
      <c r="H13" s="12" t="e">
        <f t="shared" si="1"/>
        <v>#REF!</v>
      </c>
      <c r="I13" s="12">
        <f t="shared" si="1"/>
        <v>0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8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31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31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31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31"/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12">
        <f t="shared" si="2"/>
        <v>0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8"/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31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31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31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31">
        <v>0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15">
        <f t="shared" si="3"/>
        <v>0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36"/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36"/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36"/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36"/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36"/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36"/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36"/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I33" si="4">SUM(F34:F43)</f>
        <v>#REF!</v>
      </c>
      <c r="G33" s="12" t="e">
        <f t="shared" si="4"/>
        <v>#REF!</v>
      </c>
      <c r="H33" s="12" t="e">
        <f t="shared" si="4"/>
        <v>#REF!</v>
      </c>
      <c r="I33" s="12">
        <f t="shared" si="4"/>
        <v>3000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8"/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31"/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31"/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31"/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31"/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31"/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31"/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31">
        <v>3000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37"/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38"/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I44" si="5">SUM(F45:F49)</f>
        <v>#REF!</v>
      </c>
      <c r="G44" s="12" t="e">
        <f t="shared" si="5"/>
        <v>#REF!</v>
      </c>
      <c r="H44" s="12" t="e">
        <f t="shared" si="5"/>
        <v>#REF!</v>
      </c>
      <c r="I44" s="12">
        <f t="shared" si="5"/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39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37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37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37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38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I50" si="6">SUM(F51:F55)</f>
        <v>#REF!</v>
      </c>
      <c r="G50" s="12" t="e">
        <f t="shared" si="6"/>
        <v>#REF!</v>
      </c>
      <c r="H50" s="12" t="e">
        <f t="shared" si="6"/>
        <v>#REF!</v>
      </c>
      <c r="I50" s="12">
        <f t="shared" si="6"/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8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8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8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8"/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8"/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I56" si="7">SUM(F57:F59)</f>
        <v>#REF!</v>
      </c>
      <c r="G56" s="12" t="e">
        <f t="shared" si="7"/>
        <v>#REF!</v>
      </c>
      <c r="H56" s="12" t="e">
        <f t="shared" si="7"/>
        <v>#REF!</v>
      </c>
      <c r="I56" s="12">
        <f t="shared" si="7"/>
        <v>0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37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37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37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37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37">
        <v>0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15">
        <f t="shared" si="8"/>
        <v>3000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I63" si="9">SUM(F64:F66)</f>
        <v>#REF!</v>
      </c>
      <c r="G63" s="12" t="e">
        <f t="shared" si="9"/>
        <v>#REF!</v>
      </c>
      <c r="H63" s="12" t="e">
        <f t="shared" si="9"/>
        <v>#REF!</v>
      </c>
      <c r="I63" s="12">
        <f t="shared" si="9"/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37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37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37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I67" si="10">SUM(F68:F71)</f>
        <v>#REF!</v>
      </c>
      <c r="G67" s="12" t="e">
        <f t="shared" si="10"/>
        <v>#REF!</v>
      </c>
      <c r="H67" s="12" t="e">
        <f t="shared" si="10"/>
        <v>#REF!</v>
      </c>
      <c r="I67" s="12">
        <f t="shared" si="10"/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37"/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37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37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37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12">
        <f t="shared" si="11"/>
        <v>933833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37">
        <v>933833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37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12">
        <f>I78</f>
        <v>25277167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37"/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37">
        <v>0</v>
      </c>
    </row>
    <row r="78" spans="1:9" s="25" customFormat="1" ht="12" customHeight="1" x14ac:dyDescent="0.2">
      <c r="A78" s="26" t="s">
        <v>406</v>
      </c>
      <c r="B78" s="144" t="s">
        <v>917</v>
      </c>
      <c r="C78" s="33" t="s">
        <v>918</v>
      </c>
      <c r="D78" s="37"/>
      <c r="E78" s="37"/>
      <c r="F78" s="37"/>
      <c r="G78" s="37"/>
      <c r="H78" s="37"/>
      <c r="I78" s="37">
        <v>25277167</v>
      </c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37"/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37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I81" si="13">SUM(F82:F86)</f>
        <v>#REF!</v>
      </c>
      <c r="G81" s="12" t="e">
        <f t="shared" si="13"/>
        <v>#REF!</v>
      </c>
      <c r="H81" s="12" t="e">
        <f t="shared" si="13"/>
        <v>#REF!</v>
      </c>
      <c r="I81" s="12">
        <f t="shared" si="13"/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37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37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37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37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37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43"/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15">
        <f t="shared" si="14"/>
        <v>26211000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I89" si="15">+F62+F88</f>
        <v>#REF!</v>
      </c>
      <c r="G89" s="15" t="e">
        <f t="shared" si="15"/>
        <v>#REF!</v>
      </c>
      <c r="H89" s="15" t="e">
        <f t="shared" si="15"/>
        <v>#REF!</v>
      </c>
      <c r="I89" s="15">
        <f t="shared" si="15"/>
        <v>26214000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53" t="s">
        <v>118</v>
      </c>
      <c r="B91" s="253"/>
      <c r="C91" s="253"/>
      <c r="D91" s="253"/>
      <c r="E91" s="253"/>
      <c r="F91" s="253"/>
      <c r="G91" s="253"/>
      <c r="H91" s="253"/>
      <c r="I91" s="253"/>
    </row>
    <row r="92" spans="1:9" s="50" customFormat="1" ht="16.5" customHeight="1" thickBot="1" x14ac:dyDescent="0.3">
      <c r="A92" s="252" t="s">
        <v>119</v>
      </c>
      <c r="B92" s="252"/>
      <c r="C92" s="252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53">
        <f t="shared" si="16"/>
        <v>25960000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56">
        <v>18370000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31">
        <v>4000000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35">
        <v>3590000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35">
        <v>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35"/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I101" si="17">+F102+F104+F106</f>
        <v>#REF!</v>
      </c>
      <c r="G101" s="12" t="e">
        <f t="shared" si="17"/>
        <v>#REF!</v>
      </c>
      <c r="H101" s="12" t="e">
        <f t="shared" si="17"/>
        <v>#REF!</v>
      </c>
      <c r="I101" s="12">
        <f t="shared" si="17"/>
        <v>254000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8">
        <v>254000</v>
      </c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8"/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31"/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13"/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13"/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12">
        <f t="shared" si="18"/>
        <v>0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8"/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35"/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35"/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12">
        <f t="shared" si="19"/>
        <v>26214000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I112" si="20">+F113+F114+F115</f>
        <v>#REF!</v>
      </c>
      <c r="G112" s="12" t="e">
        <f t="shared" si="20"/>
        <v>#REF!</v>
      </c>
      <c r="H112" s="12" t="e">
        <f t="shared" si="20"/>
        <v>#REF!</v>
      </c>
      <c r="I112" s="12">
        <f t="shared" si="20"/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13"/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13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13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I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12">
        <f t="shared" si="21"/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13"/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13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13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13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15" t="e">
        <f t="shared" si="22"/>
        <v>#REF!</v>
      </c>
      <c r="I121" s="15">
        <f>+I122+I123+I125+I126+I124</f>
        <v>0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13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13"/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13"/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13"/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13"/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I127" si="23">+F128+F129+F130+F131</f>
        <v>#REF!</v>
      </c>
      <c r="G127" s="63" t="e">
        <f t="shared" si="23"/>
        <v>#REF!</v>
      </c>
      <c r="H127" s="63" t="e">
        <f t="shared" si="23"/>
        <v>#REF!</v>
      </c>
      <c r="I127" s="63">
        <f t="shared" si="23"/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13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13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13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13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64">
        <f t="shared" si="24"/>
        <v>0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64">
        <f t="shared" si="25"/>
        <v>26214000</v>
      </c>
    </row>
    <row r="134" spans="1:12" ht="7.5" customHeight="1" x14ac:dyDescent="0.25"/>
    <row r="135" spans="1:12" x14ac:dyDescent="0.25">
      <c r="A135" s="254" t="s">
        <v>161</v>
      </c>
      <c r="B135" s="254"/>
      <c r="C135" s="254"/>
      <c r="D135" s="254"/>
      <c r="E135" s="254"/>
      <c r="F135" s="254"/>
      <c r="G135" s="254"/>
      <c r="H135" s="254"/>
      <c r="I135" s="254"/>
    </row>
    <row r="136" spans="1:12" ht="12" customHeight="1" thickBot="1" x14ac:dyDescent="0.3">
      <c r="A136" s="251" t="s">
        <v>162</v>
      </c>
      <c r="B136" s="251"/>
      <c r="C136" s="251"/>
      <c r="D136" s="17"/>
      <c r="E136" s="17"/>
      <c r="F136" s="17"/>
    </row>
    <row r="137" spans="1:12" ht="13.5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-26211000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26211000</v>
      </c>
    </row>
    <row r="139" spans="1:12" ht="15.95" customHeight="1" x14ac:dyDescent="0.25">
      <c r="A139" s="253"/>
      <c r="B139" s="253"/>
      <c r="C139" s="253"/>
      <c r="D139" s="253"/>
      <c r="E139" s="253"/>
      <c r="F139" s="253"/>
      <c r="G139" s="253"/>
      <c r="H139" s="253"/>
      <c r="I139" s="253"/>
    </row>
    <row r="140" spans="1:12" ht="15.95" customHeight="1" thickBot="1" x14ac:dyDescent="0.3">
      <c r="A140" s="251"/>
      <c r="B140" s="251"/>
      <c r="C140" s="251"/>
      <c r="D140" s="17" t="e">
        <f>D133-D89</f>
        <v>#REF!</v>
      </c>
      <c r="E140" s="17"/>
      <c r="F140" s="17"/>
      <c r="G140" s="16" t="e">
        <f>G133-#REF!</f>
        <v>#REF!</v>
      </c>
    </row>
  </sheetData>
  <mergeCells count="9">
    <mergeCell ref="A139:I139"/>
    <mergeCell ref="A140:C140"/>
    <mergeCell ref="A1:I1"/>
    <mergeCell ref="A2:I2"/>
    <mergeCell ref="A3:C3"/>
    <mergeCell ref="A91:I91"/>
    <mergeCell ref="A92:C92"/>
    <mergeCell ref="A135:I135"/>
    <mergeCell ref="A136:C13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39"/>
  <sheetViews>
    <sheetView topLeftCell="A166" workbookViewId="0">
      <selection activeCell="I99" sqref="I99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32.25" customHeight="1" x14ac:dyDescent="0.25">
      <c r="A1" s="277" t="s">
        <v>920</v>
      </c>
      <c r="B1" s="277"/>
      <c r="C1" s="277"/>
      <c r="D1" s="277"/>
      <c r="E1" s="277"/>
      <c r="F1" s="277"/>
      <c r="G1" s="277"/>
      <c r="H1" s="277"/>
      <c r="I1" s="277"/>
    </row>
    <row r="2" spans="1:9" ht="15.95" customHeight="1" x14ac:dyDescent="0.25">
      <c r="A2" s="253" t="s">
        <v>0</v>
      </c>
      <c r="B2" s="253"/>
      <c r="C2" s="253"/>
      <c r="D2" s="253"/>
      <c r="E2" s="253"/>
      <c r="F2" s="253"/>
      <c r="G2" s="253"/>
      <c r="H2" s="253"/>
      <c r="I2" s="253"/>
    </row>
    <row r="3" spans="1:9" ht="15.95" customHeight="1" thickBot="1" x14ac:dyDescent="0.3">
      <c r="A3" s="251" t="s">
        <v>1</v>
      </c>
      <c r="B3" s="251"/>
      <c r="C3" s="251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12">
        <f t="shared" si="0"/>
        <v>0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8"/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31"/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31"/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31"/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31"/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31"/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I13" si="1">+F14+F15+F16+F17+F18</f>
        <v>#REF!</v>
      </c>
      <c r="G13" s="12" t="e">
        <f t="shared" si="1"/>
        <v>#REF!</v>
      </c>
      <c r="H13" s="12" t="e">
        <f t="shared" si="1"/>
        <v>#REF!</v>
      </c>
      <c r="I13" s="12">
        <f t="shared" si="1"/>
        <v>0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8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31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31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31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31"/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12">
        <f t="shared" si="2"/>
        <v>0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8"/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31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31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31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31">
        <v>0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15">
        <f t="shared" si="3"/>
        <v>0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36"/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36"/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36"/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36"/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36"/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36"/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36"/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I33" si="4">SUM(F34:F43)</f>
        <v>#REF!</v>
      </c>
      <c r="G33" s="12" t="e">
        <f t="shared" si="4"/>
        <v>#REF!</v>
      </c>
      <c r="H33" s="12" t="e">
        <f t="shared" si="4"/>
        <v>#REF!</v>
      </c>
      <c r="I33" s="12">
        <f t="shared" si="4"/>
        <v>12834000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8"/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31">
        <v>10100000</v>
      </c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31"/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31"/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31"/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31">
        <v>2727000</v>
      </c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31"/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31">
        <v>7000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37"/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38"/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I44" si="5">SUM(F45:F49)</f>
        <v>#REF!</v>
      </c>
      <c r="G44" s="12" t="e">
        <f t="shared" si="5"/>
        <v>#REF!</v>
      </c>
      <c r="H44" s="12" t="e">
        <f t="shared" si="5"/>
        <v>#REF!</v>
      </c>
      <c r="I44" s="12">
        <f t="shared" si="5"/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39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37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37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37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38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I50" si="6">SUM(F51:F55)</f>
        <v>#REF!</v>
      </c>
      <c r="G50" s="12" t="e">
        <f t="shared" si="6"/>
        <v>#REF!</v>
      </c>
      <c r="H50" s="12" t="e">
        <f t="shared" si="6"/>
        <v>#REF!</v>
      </c>
      <c r="I50" s="12">
        <f t="shared" si="6"/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8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8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8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8"/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8"/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I56" si="7">SUM(F57:F59)</f>
        <v>#REF!</v>
      </c>
      <c r="G56" s="12" t="e">
        <f t="shared" si="7"/>
        <v>#REF!</v>
      </c>
      <c r="H56" s="12" t="e">
        <f t="shared" si="7"/>
        <v>#REF!</v>
      </c>
      <c r="I56" s="12">
        <f t="shared" si="7"/>
        <v>0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37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37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37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37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37">
        <v>0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15">
        <f t="shared" si="8"/>
        <v>12834000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I63" si="9">SUM(F64:F66)</f>
        <v>#REF!</v>
      </c>
      <c r="G63" s="12" t="e">
        <f t="shared" si="9"/>
        <v>#REF!</v>
      </c>
      <c r="H63" s="12" t="e">
        <f t="shared" si="9"/>
        <v>#REF!</v>
      </c>
      <c r="I63" s="12">
        <f t="shared" si="9"/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37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37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37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I67" si="10">SUM(F68:F71)</f>
        <v>#REF!</v>
      </c>
      <c r="G67" s="12" t="e">
        <f t="shared" si="10"/>
        <v>#REF!</v>
      </c>
      <c r="H67" s="12" t="e">
        <f t="shared" si="10"/>
        <v>#REF!</v>
      </c>
      <c r="I67" s="12">
        <f t="shared" si="10"/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37"/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37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37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37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12">
        <f t="shared" si="11"/>
        <v>1565060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37">
        <v>1565060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37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12">
        <f>I78</f>
        <v>7020940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37"/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37">
        <v>0</v>
      </c>
    </row>
    <row r="78" spans="1:9" s="25" customFormat="1" ht="12" customHeight="1" x14ac:dyDescent="0.2">
      <c r="A78" s="26" t="s">
        <v>406</v>
      </c>
      <c r="B78" s="144" t="s">
        <v>917</v>
      </c>
      <c r="C78" s="33" t="s">
        <v>918</v>
      </c>
      <c r="D78" s="37"/>
      <c r="E78" s="37"/>
      <c r="F78" s="37"/>
      <c r="G78" s="37"/>
      <c r="H78" s="37"/>
      <c r="I78" s="37">
        <v>7020940</v>
      </c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37"/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37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I81" si="13">SUM(F82:F86)</f>
        <v>#REF!</v>
      </c>
      <c r="G81" s="12" t="e">
        <f t="shared" si="13"/>
        <v>#REF!</v>
      </c>
      <c r="H81" s="12" t="e">
        <f t="shared" si="13"/>
        <v>#REF!</v>
      </c>
      <c r="I81" s="12">
        <f t="shared" si="13"/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37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37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37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37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37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43"/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15">
        <f t="shared" si="14"/>
        <v>8586000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I89" si="15">+F62+F88</f>
        <v>#REF!</v>
      </c>
      <c r="G89" s="15" t="e">
        <f t="shared" si="15"/>
        <v>#REF!</v>
      </c>
      <c r="H89" s="15" t="e">
        <f t="shared" si="15"/>
        <v>#REF!</v>
      </c>
      <c r="I89" s="15">
        <f t="shared" si="15"/>
        <v>21420000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53" t="s">
        <v>118</v>
      </c>
      <c r="B91" s="253"/>
      <c r="C91" s="253"/>
      <c r="D91" s="253"/>
      <c r="E91" s="253"/>
      <c r="F91" s="253"/>
      <c r="G91" s="253"/>
      <c r="H91" s="253"/>
      <c r="I91" s="253"/>
    </row>
    <row r="92" spans="1:9" s="50" customFormat="1" ht="16.5" customHeight="1" thickBot="1" x14ac:dyDescent="0.3">
      <c r="A92" s="252" t="s">
        <v>119</v>
      </c>
      <c r="B92" s="252"/>
      <c r="C92" s="252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53">
        <f t="shared" si="16"/>
        <v>21420000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56">
        <v>8707000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31">
        <v>2068000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35">
        <v>10645000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35">
        <v>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35"/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I101" si="17">+F102+F104+F106</f>
        <v>#REF!</v>
      </c>
      <c r="G101" s="12" t="e">
        <f t="shared" si="17"/>
        <v>#REF!</v>
      </c>
      <c r="H101" s="12" t="e">
        <f t="shared" si="17"/>
        <v>#REF!</v>
      </c>
      <c r="I101" s="12">
        <f t="shared" si="17"/>
        <v>0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8"/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8"/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31"/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13"/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13"/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12">
        <f t="shared" si="18"/>
        <v>0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8"/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35"/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35"/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12">
        <f t="shared" si="19"/>
        <v>21420000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I112" si="20">+F113+F114+F115</f>
        <v>#REF!</v>
      </c>
      <c r="G112" s="12" t="e">
        <f t="shared" si="20"/>
        <v>#REF!</v>
      </c>
      <c r="H112" s="12" t="e">
        <f t="shared" si="20"/>
        <v>#REF!</v>
      </c>
      <c r="I112" s="12">
        <f t="shared" si="20"/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13"/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13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13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I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12">
        <f t="shared" si="21"/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13"/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13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13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13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15" t="e">
        <f t="shared" si="22"/>
        <v>#REF!</v>
      </c>
      <c r="I121" s="15">
        <f>+I122+I123+I125+I126+I124</f>
        <v>0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13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13"/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13"/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13"/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13"/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I127" si="23">+F128+F129+F130+F131</f>
        <v>#REF!</v>
      </c>
      <c r="G127" s="63" t="e">
        <f t="shared" si="23"/>
        <v>#REF!</v>
      </c>
      <c r="H127" s="63" t="e">
        <f t="shared" si="23"/>
        <v>#REF!</v>
      </c>
      <c r="I127" s="63">
        <f t="shared" si="23"/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13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13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13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13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64">
        <f t="shared" si="24"/>
        <v>0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64">
        <f t="shared" si="25"/>
        <v>21420000</v>
      </c>
    </row>
    <row r="134" spans="1:12" ht="7.5" customHeight="1" x14ac:dyDescent="0.25"/>
    <row r="135" spans="1:12" x14ac:dyDescent="0.25">
      <c r="A135" s="254" t="s">
        <v>161</v>
      </c>
      <c r="B135" s="254"/>
      <c r="C135" s="254"/>
      <c r="D135" s="254"/>
      <c r="E135" s="254"/>
      <c r="F135" s="254"/>
      <c r="G135" s="254"/>
      <c r="H135" s="254"/>
      <c r="I135" s="254"/>
    </row>
    <row r="136" spans="1:12" ht="12" customHeight="1" thickBot="1" x14ac:dyDescent="0.3">
      <c r="A136" s="251" t="s">
        <v>162</v>
      </c>
      <c r="B136" s="251"/>
      <c r="C136" s="251"/>
      <c r="D136" s="17"/>
      <c r="E136" s="17"/>
      <c r="F136" s="17"/>
    </row>
    <row r="137" spans="1:12" ht="30.75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-8586000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8586000</v>
      </c>
    </row>
    <row r="139" spans="1:12" ht="24.75" customHeight="1" x14ac:dyDescent="0.25">
      <c r="A139" s="253"/>
      <c r="B139" s="253"/>
      <c r="C139" s="253"/>
      <c r="D139" s="253"/>
      <c r="E139" s="253"/>
      <c r="F139" s="253"/>
      <c r="G139" s="253"/>
      <c r="H139" s="253"/>
      <c r="I139" s="253"/>
    </row>
  </sheetData>
  <mergeCells count="8">
    <mergeCell ref="A136:C136"/>
    <mergeCell ref="A139:I139"/>
    <mergeCell ref="A1:I1"/>
    <mergeCell ref="A2:I2"/>
    <mergeCell ref="A3:C3"/>
    <mergeCell ref="A91:I91"/>
    <mergeCell ref="A92:C92"/>
    <mergeCell ref="A135:I1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1.sz.mell.</vt:lpstr>
      <vt:lpstr>2.sz.mell  </vt:lpstr>
      <vt:lpstr>3. sz. mell.</vt:lpstr>
      <vt:lpstr>4. sz. mell.</vt:lpstr>
      <vt:lpstr>5. sz. mell.</vt:lpstr>
      <vt:lpstr>6. sz. mell.</vt:lpstr>
      <vt:lpstr>7. sz. mell.</vt:lpstr>
      <vt:lpstr>8.1. sz. mell.</vt:lpstr>
      <vt:lpstr>8.2. sz. mell.</vt:lpstr>
      <vt:lpstr>'1.sz.mell.'!Nyomtatási_terület</vt:lpstr>
      <vt:lpstr>'2.sz.mell  '!Nyomtatási_terület</vt:lpstr>
      <vt:lpstr>'3.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Felhasználó</cp:lastModifiedBy>
  <cp:lastPrinted>2017-12-01T09:32:19Z</cp:lastPrinted>
  <dcterms:created xsi:type="dcterms:W3CDTF">2014-02-07T17:22:54Z</dcterms:created>
  <dcterms:modified xsi:type="dcterms:W3CDTF">2017-12-01T09:33:38Z</dcterms:modified>
</cp:coreProperties>
</file>