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5" activeTab="15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3.mell" sheetId="10" r:id="rId10"/>
    <sheet name="3.mell." sheetId="11" r:id="rId11"/>
    <sheet name="4.sz.mell." sheetId="12" r:id="rId12"/>
    <sheet name="5.mell" sheetId="13" r:id="rId13"/>
    <sheet name="6.mell" sheetId="14" r:id="rId14"/>
    <sheet name="7.mell" sheetId="15" r:id="rId15"/>
    <sheet name="8.mell" sheetId="16" r:id="rId16"/>
    <sheet name="1. sz tájékoztató t." sheetId="17" r:id="rId17"/>
    <sheet name="2. sz tájékoztató t." sheetId="18" r:id="rId18"/>
    <sheet name="Munka1" sheetId="19" r:id="rId19"/>
  </sheets>
  <definedNames>
    <definedName name="_xlfn.IFERROR" hidden="1">#NAME?</definedName>
    <definedName name="_xlnm.Print_Area" localSheetId="16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17">'2. sz tájékoztató t.'!$A$1:$E$37</definedName>
  </definedNames>
  <calcPr fullCalcOnLoad="1"/>
</workbook>
</file>

<file path=xl/sharedStrings.xml><?xml version="1.0" encoding="utf-8"?>
<sst xmlns="http://schemas.openxmlformats.org/spreadsheetml/2006/main" count="2051" uniqueCount="480">
  <si>
    <t>Beruházási (felhalmozási) kiadások előirányzata beruházásonként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</si>
  <si>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</si>
  <si>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</si>
  <si>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</si>
  <si>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</si>
  <si>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</si>
  <si>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</si>
  <si>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</si>
  <si>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</si>
  <si>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</si>
  <si>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</si>
  <si>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</si>
  <si>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</si>
  <si>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</si>
  <si>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</si>
  <si>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</si>
  <si>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</si>
  <si>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</si>
  <si>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</si>
  <si>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</si>
  <si>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</si>
  <si>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</si>
  <si>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</si>
  <si>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</si>
  <si>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</si>
  <si>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</si>
  <si>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</si>
  <si>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</si>
  <si>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</si>
  <si>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</si>
  <si>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</si>
  <si>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</si>
  <si>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</si>
  <si>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</si>
  <si>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</si>
  <si>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</si>
  <si>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</si>
  <si>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</si>
  <si>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</si>
  <si>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</si>
  <si>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</si>
  <si>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</si>
  <si>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</si>
  <si>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</si>
  <si>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</si>
  <si>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Jogcím</t>
  </si>
  <si>
    <t>Összesen:</t>
  </si>
  <si>
    <t>Ezer forintban !</t>
  </si>
  <si>
    <t>Bevételek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</si>
  <si>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</si>
  <si>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</si>
  <si>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</si>
  <si>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</si>
  <si>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</si>
  <si>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</si>
  <si>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</si>
  <si>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</si>
  <si>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</si>
  <si>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</si>
  <si>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</si>
  <si>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</si>
  <si>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</si>
  <si>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</si>
  <si>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</si>
  <si>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</si>
  <si>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</si>
  <si>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</si>
  <si>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</si>
  <si>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</si>
  <si>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</si>
  <si>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</si>
  <si>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</si>
  <si>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</si>
  <si>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</si>
  <si>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</si>
  <si>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</si>
  <si>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</si>
  <si>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</si>
  <si>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</si>
  <si>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</si>
  <si>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</si>
  <si>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</si>
  <si>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</si>
  <si>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</si>
  <si>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</si>
  <si>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</si>
  <si>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</si>
  <si>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</si>
  <si>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</si>
  <si>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</si>
  <si>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</si>
  <si>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</si>
  <si>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</si>
  <si>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</si>
  <si>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</si>
  <si>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</si>
  <si>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</si>
  <si>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</si>
  <si>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</si>
  <si>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</si>
  <si>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</si>
  <si>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</si>
  <si>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</si>
  <si>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</si>
  <si>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</si>
  <si>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</si>
  <si>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</si>
  <si>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</si>
  <si>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</si>
  <si>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</si>
  <si>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</si>
  <si>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</si>
  <si>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</si>
  <si>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</si>
  <si>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</si>
  <si>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</si>
  <si>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</si>
  <si>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</si>
  <si>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</si>
  <si>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</si>
  <si>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</si>
  <si>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</si>
  <si>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</si>
  <si>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</si>
  <si>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</si>
  <si>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</si>
  <si>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</si>
  <si>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</si>
  <si>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</si>
  <si>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</si>
  <si>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</si>
  <si>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</si>
  <si>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</si>
  <si>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</si>
  <si>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</si>
  <si>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</si>
  <si>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</si>
  <si>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</si>
  <si>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</si>
  <si>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</si>
  <si>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</si>
  <si>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</si>
  <si>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</si>
  <si>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</si>
  <si>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</si>
  <si>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</si>
  <si>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</si>
  <si>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</si>
  <si>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</si>
  <si>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</si>
  <si>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</si>
  <si>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</si>
  <si>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</si>
  <si>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</si>
  <si>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</si>
  <si>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</si>
  <si>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</si>
  <si>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</si>
  <si>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</si>
  <si>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</si>
  <si>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</si>
  <si>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</si>
  <si>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</si>
  <si>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</si>
  <si>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</si>
  <si>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</si>
  <si>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</si>
  <si>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</si>
  <si>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</si>
  <si>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</si>
  <si>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</si>
  <si>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</si>
  <si>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</si>
  <si>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</si>
  <si>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</si>
  <si>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</si>
  <si>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</si>
  <si>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</si>
  <si>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</si>
  <si>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</si>
  <si>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</si>
  <si>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</si>
  <si>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</si>
  <si>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</si>
  <si>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</si>
  <si>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</si>
  <si>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</si>
  <si>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</si>
  <si>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</si>
  <si>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</si>
  <si>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</si>
  <si>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</si>
  <si>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</si>
  <si>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</si>
  <si>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</si>
  <si>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</si>
  <si>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</si>
  <si>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</si>
  <si>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</si>
  <si>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</si>
  <si>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</si>
  <si>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</si>
  <si>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</si>
  <si>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</si>
  <si>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</si>
  <si>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</si>
  <si>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</si>
  <si>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</si>
  <si>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</si>
  <si>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</si>
  <si>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</si>
  <si>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</si>
  <si>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</si>
  <si>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</si>
  <si>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</si>
  <si>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</si>
  <si>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</si>
  <si>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</si>
  <si>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</si>
  <si>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</si>
  <si>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</si>
  <si>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</si>
  <si>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</si>
  <si>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</si>
  <si>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</si>
  <si>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</si>
  <si>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</si>
  <si>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</si>
  <si>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</si>
  <si>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</si>
  <si>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</si>
  <si>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</si>
  <si>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</si>
  <si>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</si>
  <si>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</si>
  <si>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</si>
  <si>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</si>
  <si>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</si>
  <si>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</si>
  <si>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</si>
  <si>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</si>
  <si>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</si>
  <si>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</si>
  <si>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</si>
  <si>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</si>
  <si>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</si>
  <si>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</si>
  <si>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</si>
  <si>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</si>
  <si>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</si>
  <si>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</si>
  <si>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</si>
  <si>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</si>
  <si>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</si>
  <si>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</si>
  <si>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</si>
  <si>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</si>
  <si>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</si>
  <si>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</si>
  <si>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</si>
  <si>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</si>
  <si>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</si>
  <si>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</si>
  <si>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</si>
  <si>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</si>
  <si>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</si>
  <si>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</si>
  <si>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</si>
  <si>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</si>
  <si>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</si>
  <si>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</si>
  <si>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</si>
  <si>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</si>
  <si>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</si>
  <si>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</si>
  <si>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</si>
  <si>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</si>
  <si>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</si>
  <si>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</si>
  <si>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</si>
  <si>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</si>
  <si>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</si>
  <si>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</si>
  <si>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</si>
  <si>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</si>
  <si>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</si>
  <si>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</si>
  <si>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</si>
  <si>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</si>
  <si>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</si>
  <si>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</si>
  <si>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</si>
  <si>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</si>
  <si>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</si>
  <si>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</si>
  <si>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</si>
  <si>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</si>
  <si>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</si>
  <si>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</si>
  <si>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</si>
  <si>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</si>
  <si>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</si>
  <si>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</si>
  <si>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</si>
  <si>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</si>
  <si>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</si>
  <si>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</si>
  <si>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</si>
  <si>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</si>
  <si>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</si>
  <si>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</si>
  <si>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</si>
  <si>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</si>
  <si>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</si>
  <si>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</si>
  <si>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</si>
  <si>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</si>
  <si>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</si>
  <si>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</si>
  <si>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</si>
  <si>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</si>
  <si>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</si>
  <si>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</si>
  <si>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</si>
  <si>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</si>
  <si>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</si>
  <si>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</si>
  <si>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</si>
  <si>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</si>
  <si>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</si>
  <si>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</si>
  <si>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</si>
  <si>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</si>
  <si>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</si>
  <si>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</si>
  <si>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</si>
  <si>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</si>
  <si>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</si>
  <si>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</si>
  <si>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</si>
  <si>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</si>
  <si>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</si>
  <si>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</si>
  <si>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</si>
  <si>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</si>
  <si>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</si>
  <si>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</si>
  <si>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</si>
  <si>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</si>
  <si>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</si>
  <si>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</si>
  <si>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</si>
  <si>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</si>
  <si>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</si>
  <si>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</si>
  <si>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</si>
  <si>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</si>
  <si>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</si>
  <si>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</si>
  <si>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</si>
  <si>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</si>
  <si>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</si>
  <si>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</si>
  <si>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</si>
  <si>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</si>
  <si>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</si>
  <si>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</si>
  <si>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</si>
  <si>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</si>
  <si>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</si>
  <si>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</si>
  <si>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</si>
  <si>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</si>
  <si>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</si>
  <si>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</si>
  <si>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</si>
  <si>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</si>
  <si>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</si>
  <si>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</si>
  <si>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</si>
  <si>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</si>
  <si>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</si>
  <si>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</si>
  <si>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</si>
  <si>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</si>
  <si>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</si>
  <si>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</si>
  <si>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</si>
  <si>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</si>
  <si>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</si>
  <si>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</si>
  <si>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</si>
  <si>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</si>
  <si>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</si>
  <si>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</si>
  <si>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</si>
  <si>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</si>
  <si>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</si>
  <si>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</si>
  <si>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</si>
  <si>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</si>
  <si>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</si>
  <si>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</si>
  <si>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</si>
  <si>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</si>
  <si>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</si>
  <si>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</si>
  <si>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</si>
  <si>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</si>
  <si>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</si>
  <si>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</si>
  <si>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</si>
  <si>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</si>
  <si>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</si>
  <si>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</si>
  <si>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</si>
  <si>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</si>
  <si>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</si>
  <si>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</si>
  <si>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</si>
  <si>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</si>
  <si>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</si>
  <si>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</si>
  <si>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</si>
  <si>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</si>
  <si>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</si>
  <si>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</si>
  <si>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</si>
  <si>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</si>
  <si>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</si>
  <si>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</si>
  <si>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</si>
  <si>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</si>
  <si>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</si>
  <si>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</si>
  <si>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</si>
  <si>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</si>
  <si>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</si>
  <si>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</si>
  <si>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</si>
  <si>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</si>
  <si>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</si>
  <si>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</si>
  <si>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</si>
  <si>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</si>
  <si>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</si>
  <si>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</si>
  <si>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</si>
  <si>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</si>
  <si>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</si>
  <si>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</si>
  <si>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</si>
  <si>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</si>
  <si>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-</t>
  </si>
  <si>
    <t>Internet hálózat kiépítése</t>
  </si>
  <si>
    <t>2015</t>
  </si>
  <si>
    <t>Start munkaprogram I.</t>
  </si>
  <si>
    <t>Start munkaprogram II.</t>
  </si>
  <si>
    <t>1. Településüzemeltetésez kapcsolódó feladatellátás támogatása</t>
  </si>
  <si>
    <t>ebből: zöldterület-gazdálkodással kapcsolatos feladatok támogatása</t>
  </si>
  <si>
    <t xml:space="preserve">          közvilágítás fenntartásának támogatása</t>
  </si>
  <si>
    <t xml:space="preserve">          köztemető fenntartással kapcsolatos feladatok támogatása</t>
  </si>
  <si>
    <t xml:space="preserve">          Közutak fenntartásának támogatása</t>
  </si>
  <si>
    <t>2. Egyéb  kötelező önkormányzati feladatok támogatása</t>
  </si>
  <si>
    <t>3. Nem közművel összegyűjtött háztartási szennyvíz ártalmatlanítása</t>
  </si>
  <si>
    <t>4. Települési önkormányzatok szociális feladatainak egyéb támogatása</t>
  </si>
  <si>
    <t>5. Hozzájárulás a pénzbeli szociális ellátásokhoz</t>
  </si>
  <si>
    <t>6. Falugondnoki szolgáltatás</t>
  </si>
  <si>
    <t>7. Könvtári és közművelődési feladatok támogatása</t>
  </si>
  <si>
    <t>Galvácsért Baráti Kör</t>
  </si>
  <si>
    <t>működési támogatás</t>
  </si>
  <si>
    <t>Csereháti Településszövetség</t>
  </si>
  <si>
    <t>Torna-Gömör-Borsod Egyesület</t>
  </si>
  <si>
    <t>Természetjáró Szakosztály</t>
  </si>
  <si>
    <t>Hozzájárulás Közös Hivatal</t>
  </si>
  <si>
    <t>Hozzájárulás Szoc. Társulás</t>
  </si>
  <si>
    <t>Ügyelet</t>
  </si>
  <si>
    <t>Galvács Község Önkormányzat adósságot keletkeztető ügyletekből és kezességvállalásokból fennálló kötelezettségei</t>
  </si>
  <si>
    <t>Galvács Község Önkormányzat saját bevételeinek részletezése az adósságot keletkeztető ügyletből származó tárgyévi fizetési kötelezettség megállapításához</t>
  </si>
  <si>
    <t xml:space="preserve"> 7. melléklet a 3/2015. (III.13.)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</si>
</sst>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1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left" vertical="center" indent="1"/>
      <protection/>
    </xf>
    <xf numFmtId="0" fontId="9" fillId="0" borderId="0" xfId="58" applyFill="1">
      <alignment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7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/>
      <protection/>
    </xf>
    <xf numFmtId="0" fontId="6" fillId="0" borderId="34" xfId="60" applyFont="1" applyFill="1" applyBorder="1" applyAlignment="1" applyProtection="1">
      <alignment horizontal="center" vertical="center"/>
      <protection/>
    </xf>
    <xf numFmtId="0" fontId="9" fillId="0" borderId="0" xfId="60" applyFill="1" applyProtection="1">
      <alignment/>
      <protection/>
    </xf>
    <xf numFmtId="0" fontId="16" fillId="0" borderId="22" xfId="60" applyFont="1" applyFill="1" applyBorder="1" applyAlignment="1" applyProtection="1">
      <alignment horizontal="left" vertical="center" indent="1"/>
      <protection/>
    </xf>
    <xf numFmtId="0" fontId="9" fillId="0" borderId="0" xfId="60" applyFill="1" applyAlignment="1" applyProtection="1">
      <alignment vertical="center"/>
      <protection/>
    </xf>
    <xf numFmtId="0" fontId="16" fillId="0" borderId="16" xfId="60" applyFont="1" applyFill="1" applyBorder="1" applyAlignment="1" applyProtection="1">
      <alignment horizontal="left" vertical="center" indent="1"/>
      <protection/>
    </xf>
    <xf numFmtId="164" fontId="16" fillId="0" borderId="10" xfId="60" applyNumberFormat="1" applyFont="1" applyFill="1" applyBorder="1" applyAlignment="1" applyProtection="1">
      <alignment vertical="center"/>
      <protection locked="0"/>
    </xf>
    <xf numFmtId="164" fontId="16" fillId="0" borderId="35" xfId="60" applyNumberFormat="1" applyFont="1" applyFill="1" applyBorder="1" applyAlignment="1" applyProtection="1">
      <alignment vertical="center"/>
      <protection/>
    </xf>
    <xf numFmtId="0" fontId="16" fillId="0" borderId="17" xfId="60" applyFont="1" applyFill="1" applyBorder="1" applyAlignment="1" applyProtection="1">
      <alignment horizontal="left" vertical="center" indent="1"/>
      <protection/>
    </xf>
    <xf numFmtId="164" fontId="16" fillId="0" borderId="11" xfId="60" applyNumberFormat="1" applyFont="1" applyFill="1" applyBorder="1" applyAlignment="1" applyProtection="1">
      <alignment vertical="center"/>
      <protection locked="0"/>
    </xf>
    <xf numFmtId="164" fontId="16" fillId="0" borderId="30" xfId="60" applyNumberFormat="1" applyFont="1" applyFill="1" applyBorder="1" applyAlignment="1" applyProtection="1">
      <alignment vertical="center"/>
      <protection/>
    </xf>
    <xf numFmtId="0" fontId="9" fillId="0" borderId="0" xfId="60" applyFill="1" applyAlignment="1" applyProtection="1">
      <alignment vertical="center"/>
      <protection locked="0"/>
    </xf>
    <xf numFmtId="164" fontId="16" fillId="0" borderId="12" xfId="60" applyNumberFormat="1" applyFont="1" applyFill="1" applyBorder="1" applyAlignment="1" applyProtection="1">
      <alignment vertical="center"/>
      <protection locked="0"/>
    </xf>
    <xf numFmtId="164" fontId="16" fillId="0" borderId="31" xfId="60" applyNumberFormat="1" applyFont="1" applyFill="1" applyBorder="1" applyAlignment="1" applyProtection="1">
      <alignment vertical="center"/>
      <protection/>
    </xf>
    <xf numFmtId="164" fontId="14" fillId="0" borderId="23" xfId="60" applyNumberFormat="1" applyFont="1" applyFill="1" applyBorder="1" applyAlignment="1" applyProtection="1">
      <alignment vertical="center"/>
      <protection/>
    </xf>
    <xf numFmtId="164" fontId="14" fillId="0" borderId="26" xfId="60" applyNumberFormat="1" applyFont="1" applyFill="1" applyBorder="1" applyAlignment="1" applyProtection="1">
      <alignment vertical="center"/>
      <protection/>
    </xf>
    <xf numFmtId="0" fontId="16" fillId="0" borderId="18" xfId="60" applyFont="1" applyFill="1" applyBorder="1" applyAlignment="1" applyProtection="1">
      <alignment horizontal="left" vertical="center" indent="1"/>
      <protection/>
    </xf>
    <xf numFmtId="0" fontId="14" fillId="0" borderId="22" xfId="60" applyFont="1" applyFill="1" applyBorder="1" applyAlignment="1" applyProtection="1">
      <alignment horizontal="left" vertical="center" indent="1"/>
      <protection/>
    </xf>
    <xf numFmtId="164" fontId="14" fillId="0" borderId="23" xfId="60" applyNumberFormat="1" applyFont="1" applyFill="1" applyBorder="1" applyProtection="1">
      <alignment/>
      <protection/>
    </xf>
    <xf numFmtId="164" fontId="14" fillId="0" borderId="26" xfId="60" applyNumberFormat="1" applyFont="1" applyFill="1" applyBorder="1" applyProtection="1">
      <alignment/>
      <protection/>
    </xf>
    <xf numFmtId="0" fontId="9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 locked="0"/>
    </xf>
    <xf numFmtId="0" fontId="5" fillId="0" borderId="0" xfId="60" applyFont="1" applyFill="1" applyProtection="1">
      <alignment/>
      <protection locked="0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5" fillId="0" borderId="0" xfId="58" applyFont="1" applyFill="1">
      <alignment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 horizontal="right" indent="1"/>
    </xf>
    <xf numFmtId="0" fontId="4" fillId="0" borderId="37" xfId="0" applyFont="1" applyFill="1" applyBorder="1" applyAlignment="1" applyProtection="1">
      <alignment horizontal="right"/>
      <protection/>
    </xf>
    <xf numFmtId="164" fontId="15" fillId="0" borderId="37" xfId="58" applyNumberFormat="1" applyFont="1" applyFill="1" applyBorder="1" applyAlignment="1" applyProtection="1">
      <alignment horizontal="left" vertical="center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3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2" fillId="0" borderId="23" xfId="58" applyFont="1" applyFill="1" applyBorder="1">
      <alignment/>
      <protection/>
    </xf>
    <xf numFmtId="166" fontId="0" fillId="0" borderId="31" xfId="40" applyNumberFormat="1" applyFont="1" applyFill="1" applyBorder="1" applyAlignment="1">
      <alignment/>
    </xf>
    <xf numFmtId="166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6" fillId="0" borderId="38" xfId="58" applyFont="1" applyFill="1" applyBorder="1" applyAlignment="1" applyProtection="1">
      <alignment horizontal="center" vertical="center" wrapText="1"/>
      <protection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9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6" fontId="16" fillId="0" borderId="39" xfId="40" applyNumberFormat="1" applyFont="1" applyFill="1" applyBorder="1" applyAlignment="1" applyProtection="1">
      <alignment/>
      <protection locked="0"/>
    </xf>
    <xf numFmtId="166" fontId="16" fillId="0" borderId="30" xfId="40" applyNumberFormat="1" applyFont="1" applyFill="1" applyBorder="1" applyAlignment="1" applyProtection="1">
      <alignment/>
      <protection locked="0"/>
    </xf>
    <xf numFmtId="166" fontId="16" fillId="0" borderId="40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6" fillId="0" borderId="28" xfId="0" applyFont="1" applyFill="1" applyBorder="1" applyAlignment="1" applyProtection="1">
      <alignment vertical="center" wrapText="1"/>
      <protection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6" fillId="0" borderId="20" xfId="0" applyFont="1" applyBorder="1" applyAlignment="1" applyProtection="1">
      <alignment horizontal="right" vertical="center" indent="1"/>
      <protection/>
    </xf>
    <xf numFmtId="0" fontId="16" fillId="0" borderId="17" xfId="0" applyFont="1" applyBorder="1" applyAlignment="1" applyProtection="1">
      <alignment horizontal="right" vertical="center" indent="1"/>
      <protection/>
    </xf>
    <xf numFmtId="164" fontId="0" fillId="34" borderId="41" xfId="0" applyNumberFormat="1" applyFont="1" applyFill="1" applyBorder="1" applyAlignment="1" applyProtection="1">
      <alignment horizontal="left" vertical="center" wrapText="1" indent="2"/>
      <protection/>
    </xf>
    <xf numFmtId="3" fontId="2" fillId="0" borderId="26" xfId="0" applyNumberFormat="1" applyFont="1" applyFill="1" applyBorder="1" applyAlignment="1" applyProtection="1">
      <alignment horizontal="right" vertical="center" indent="1"/>
      <protection/>
    </xf>
    <xf numFmtId="164" fontId="14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60" applyFont="1" applyFill="1" applyBorder="1" applyAlignment="1" applyProtection="1">
      <alignment horizontal="left" vertical="center" inden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indent="1"/>
      <protection/>
    </xf>
    <xf numFmtId="0" fontId="6" fillId="0" borderId="23" xfId="60" applyFont="1" applyFill="1" applyBorder="1" applyAlignment="1" applyProtection="1">
      <alignment horizontal="left" indent="1"/>
      <protection/>
    </xf>
    <xf numFmtId="164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7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1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0" xfId="40" applyNumberFormat="1" applyFont="1" applyFill="1" applyBorder="1" applyAlignment="1" applyProtection="1">
      <alignment/>
      <protection locked="0"/>
    </xf>
    <xf numFmtId="166" fontId="16" fillId="0" borderId="42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51" xfId="58" applyFont="1" applyFill="1" applyBorder="1" applyAlignment="1" applyProtection="1">
      <alignment horizontal="center" vertical="center" wrapText="1"/>
      <protection/>
    </xf>
    <xf numFmtId="0" fontId="5" fillId="0" borderId="51" xfId="58" applyFont="1" applyFill="1" applyBorder="1" applyAlignment="1" applyProtection="1">
      <alignment vertical="center" wrapText="1"/>
      <protection/>
    </xf>
    <xf numFmtId="164" fontId="5" fillId="0" borderId="51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51" xfId="58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9" fillId="0" borderId="34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9" fillId="0" borderId="0" xfId="58" applyFont="1" applyFill="1" applyProtection="1">
      <alignment/>
      <protection/>
    </xf>
    <xf numFmtId="0" fontId="9" fillId="0" borderId="0" xfId="58" applyFont="1" applyFill="1" applyAlignment="1" applyProtection="1">
      <alignment horizontal="right" vertical="center" indent="1"/>
      <protection/>
    </xf>
    <xf numFmtId="0" fontId="9" fillId="0" borderId="0" xfId="58" applyFont="1" applyFill="1">
      <alignment/>
      <protection/>
    </xf>
    <xf numFmtId="0" fontId="9" fillId="0" borderId="0" xfId="58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53" xfId="58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4" xfId="58" applyFont="1" applyFill="1" applyBorder="1" applyAlignment="1" applyProtection="1">
      <alignment horizontal="center"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9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9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9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38" xfId="58" applyFont="1" applyFill="1" applyBorder="1" applyAlignment="1" applyProtection="1">
      <alignment horizontal="center"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2" xfId="58" applyFont="1" applyFill="1" applyBorder="1" applyAlignment="1">
      <alignment horizontal="center" vertical="center"/>
      <protection/>
    </xf>
    <xf numFmtId="166" fontId="2" fillId="0" borderId="23" xfId="58" applyNumberFormat="1" applyFont="1" applyFill="1" applyBorder="1">
      <alignment/>
      <protection/>
    </xf>
    <xf numFmtId="166" fontId="2" fillId="0" borderId="26" xfId="58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172" fontId="2" fillId="0" borderId="15" xfId="58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 applyProtection="1" quotePrefix="1">
      <alignment horizontal="left" wrapText="1" inden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2" xfId="58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38" xfId="0" applyNumberFormat="1" applyFont="1" applyBorder="1" applyAlignment="1" applyProtection="1">
      <alignment horizontal="right" vertical="center" wrapText="1" indent="1"/>
      <protection/>
    </xf>
    <xf numFmtId="164" fontId="21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54" xfId="58" applyFont="1" applyFill="1" applyBorder="1" applyAlignment="1" applyProtection="1">
      <alignment horizontal="center" vertical="center" wrapTex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51" xfId="58" applyFont="1" applyFill="1" applyBorder="1" applyAlignment="1" applyProtection="1">
      <alignment horizontal="right" vertical="center" wrapText="1" indent="1"/>
      <protection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19" fillId="0" borderId="38" xfId="0" applyNumberFormat="1" applyFont="1" applyBorder="1" applyAlignment="1" applyProtection="1" quotePrefix="1">
      <alignment horizontal="right" vertical="center" wrapText="1" indent="1"/>
      <protection locked="0"/>
    </xf>
    <xf numFmtId="0" fontId="29" fillId="0" borderId="17" xfId="59" applyFont="1" applyFill="1" applyBorder="1" applyAlignment="1" applyProtection="1">
      <alignment horizontal="left" vertical="center" wrapText="1"/>
      <protection locked="0"/>
    </xf>
    <xf numFmtId="164" fontId="30" fillId="0" borderId="30" xfId="59" applyNumberFormat="1" applyFont="1" applyFill="1" applyBorder="1" applyAlignment="1" applyProtection="1">
      <alignment horizontal="right" vertical="center" wrapText="1"/>
      <protection locked="0"/>
    </xf>
    <xf numFmtId="164" fontId="29" fillId="0" borderId="30" xfId="59" applyNumberFormat="1" applyFont="1" applyFill="1" applyBorder="1" applyAlignment="1" applyProtection="1">
      <alignment horizontal="right" vertical="center" wrapText="1"/>
      <protection locked="0"/>
    </xf>
    <xf numFmtId="164" fontId="30" fillId="0" borderId="26" xfId="0" applyNumberFormat="1" applyFont="1" applyFill="1" applyBorder="1" applyAlignment="1" applyProtection="1">
      <alignment horizontal="right" vertical="center" wrapText="1"/>
      <protection/>
    </xf>
    <xf numFmtId="0" fontId="25" fillId="0" borderId="13" xfId="0" applyFont="1" applyBorder="1" applyAlignment="1" applyProtection="1">
      <alignment vertical="top" wrapText="1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3" fontId="16" fillId="0" borderId="30" xfId="0" applyNumberFormat="1" applyFont="1" applyBorder="1" applyAlignment="1" applyProtection="1">
      <alignment horizontal="right" vertical="center"/>
      <protection locked="0"/>
    </xf>
    <xf numFmtId="0" fontId="25" fillId="0" borderId="11" xfId="0" applyFont="1" applyBorder="1" applyAlignment="1" applyProtection="1">
      <alignment vertical="top" wrapText="1"/>
      <protection locked="0"/>
    </xf>
    <xf numFmtId="0" fontId="25" fillId="0" borderId="15" xfId="0" applyFont="1" applyBorder="1" applyAlignment="1" applyProtection="1">
      <alignment vertical="top" wrapText="1"/>
      <protection locked="0"/>
    </xf>
    <xf numFmtId="3" fontId="16" fillId="0" borderId="40" xfId="0" applyNumberFormat="1" applyFont="1" applyBorder="1" applyAlignment="1" applyProtection="1">
      <alignment horizontal="right" vertical="center"/>
      <protection locked="0"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7" xfId="58" applyNumberFormat="1" applyFont="1" applyFill="1" applyBorder="1" applyAlignment="1" applyProtection="1">
      <alignment horizontal="left" vertical="center"/>
      <protection/>
    </xf>
    <xf numFmtId="164" fontId="15" fillId="0" borderId="37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textRotation="180" wrapText="1"/>
      <protection/>
    </xf>
    <xf numFmtId="164" fontId="70" fillId="0" borderId="51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2" fillId="0" borderId="39" xfId="58" applyFont="1" applyFill="1" applyBorder="1" applyAlignment="1">
      <alignment horizontal="center" vertical="center" wrapText="1"/>
      <protection/>
    </xf>
    <xf numFmtId="0" fontId="2" fillId="0" borderId="40" xfId="58" applyFont="1" applyFill="1" applyBorder="1" applyAlignment="1">
      <alignment horizontal="center" vertical="center" wrapText="1"/>
      <protection/>
    </xf>
    <xf numFmtId="0" fontId="2" fillId="0" borderId="20" xfId="58" applyFont="1" applyFill="1" applyBorder="1" applyAlignment="1">
      <alignment horizontal="center" vertical="center" wrapText="1"/>
      <protection/>
    </xf>
    <xf numFmtId="0" fontId="2" fillId="0" borderId="19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6" fillId="0" borderId="22" xfId="58" applyFont="1" applyFill="1" applyBorder="1" applyAlignment="1" applyProtection="1">
      <alignment horizontal="left"/>
      <protection/>
    </xf>
    <xf numFmtId="0" fontId="6" fillId="0" borderId="23" xfId="58" applyFont="1" applyFill="1" applyBorder="1" applyAlignment="1" applyProtection="1">
      <alignment horizontal="left"/>
      <protection/>
    </xf>
    <xf numFmtId="0" fontId="16" fillId="0" borderId="51" xfId="58" applyFont="1" applyFill="1" applyBorder="1" applyAlignment="1">
      <alignment horizontal="justify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6" fillId="0" borderId="51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15" fillId="0" borderId="61" xfId="60" applyFont="1" applyFill="1" applyBorder="1" applyAlignment="1" applyProtection="1">
      <alignment horizontal="left" vertical="center" indent="1"/>
      <protection/>
    </xf>
    <xf numFmtId="0" fontId="15" fillId="0" borderId="62" xfId="60" applyFont="1" applyFill="1" applyBorder="1" applyAlignment="1" applyProtection="1">
      <alignment horizontal="left" vertical="center" indent="1"/>
      <protection/>
    </xf>
    <xf numFmtId="0" fontId="15" fillId="0" borderId="38" xfId="60" applyFont="1" applyFill="1" applyBorder="1" applyAlignment="1" applyProtection="1">
      <alignment horizontal="left" vertical="center" indent="1"/>
      <protection/>
    </xf>
    <xf numFmtId="0" fontId="5" fillId="0" borderId="0" xfId="60" applyFont="1" applyFill="1" applyAlignment="1" applyProtection="1">
      <alignment horizontal="center" wrapText="1"/>
      <protection/>
    </xf>
    <xf numFmtId="0" fontId="5" fillId="0" borderId="0" xfId="60" applyFont="1" applyFill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right" textRotation="180"/>
    </xf>
    <xf numFmtId="0" fontId="15" fillId="0" borderId="0" xfId="0" applyFont="1" applyAlignment="1" applyProtection="1">
      <alignment horizontal="right"/>
      <protection/>
    </xf>
    <xf numFmtId="0" fontId="6" fillId="0" borderId="63" xfId="0" applyFont="1" applyBorder="1" applyAlignment="1" applyProtection="1">
      <alignment horizontal="left" vertical="center" indent="2"/>
      <protection/>
    </xf>
    <xf numFmtId="0" fontId="6" fillId="0" borderId="53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Munka1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B14" sqref="B1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116</v>
      </c>
    </row>
    <row r="4" spans="1:2" ht="12.75">
      <c r="A4" s="113"/>
      <c r="B4" s="113"/>
    </row>
    <row r="5" spans="1:2" s="123" customFormat="1" ht="15.75">
      <c r="A5" s="72" t="s">
        <v>360</v>
      </c>
      <c r="B5" s="122"/>
    </row>
    <row r="6" spans="1:2" ht="12.75">
      <c r="A6" s="113"/>
      <c r="B6" s="113"/>
    </row>
    <row r="7" spans="1:2" ht="12.75">
      <c r="A7" s="113" t="s">
        <v>447</v>
      </c>
      <c r="B7" s="113" t="s">
        <v>419</v>
      </c>
    </row>
    <row r="8" spans="1:2" ht="12.75">
      <c r="A8" s="113" t="s">
        <v>448</v>
      </c>
      <c r="B8" s="113" t="s">
        <v>420</v>
      </c>
    </row>
    <row r="9" spans="1:2" ht="12.75">
      <c r="A9" s="113" t="s">
        <v>449</v>
      </c>
      <c r="B9" s="113" t="s">
        <v>421</v>
      </c>
    </row>
    <row r="10" spans="1:2" ht="12.75">
      <c r="A10" s="113"/>
      <c r="B10" s="113"/>
    </row>
    <row r="11" spans="1:2" ht="12.75">
      <c r="A11" s="113"/>
      <c r="B11" s="113"/>
    </row>
    <row r="12" spans="1:2" s="123" customFormat="1" ht="15.75">
      <c r="A12" s="72" t="str">
        <f>+CONCATENATE(LEFT(A5,4),". évi előirányzat KIADÁSOK")</f>
        <v>2015. évi előirányzat KIADÁSOK</v>
      </c>
      <c r="B12" s="122"/>
    </row>
    <row r="13" spans="1:2" ht="12.75">
      <c r="A13" s="113"/>
      <c r="B13" s="113"/>
    </row>
    <row r="14" spans="1:2" ht="12.75">
      <c r="A14" s="113" t="s">
        <v>450</v>
      </c>
      <c r="B14" s="113" t="s">
        <v>422</v>
      </c>
    </row>
    <row r="15" spans="1:2" ht="12.75">
      <c r="A15" s="113" t="s">
        <v>451</v>
      </c>
      <c r="B15" s="113" t="s">
        <v>423</v>
      </c>
    </row>
    <row r="16" spans="1:2" ht="12.75">
      <c r="A16" s="113" t="s">
        <v>452</v>
      </c>
      <c r="B16" s="113" t="s">
        <v>424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3" sqref="C13"/>
    </sheetView>
  </sheetViews>
  <sheetFormatPr defaultColWidth="9.00390625" defaultRowHeight="12.75"/>
  <cols>
    <col min="1" max="1" width="5.625" style="125" customWidth="1"/>
    <col min="2" max="2" width="68.625" style="125" customWidth="1"/>
    <col min="3" max="3" width="19.50390625" style="125" customWidth="1"/>
    <col min="4" max="16384" width="9.375" style="125" customWidth="1"/>
  </cols>
  <sheetData>
    <row r="1" spans="1:3" ht="33" customHeight="1">
      <c r="A1" s="397" t="s">
        <v>478</v>
      </c>
      <c r="B1" s="397"/>
      <c r="C1" s="397"/>
    </row>
    <row r="2" spans="1:4" ht="15.75" customHeight="1" thickBot="1">
      <c r="A2" s="126"/>
      <c r="B2" s="126"/>
      <c r="C2" s="137" t="s">
        <v>47</v>
      </c>
      <c r="D2" s="132"/>
    </row>
    <row r="3" spans="1:3" ht="26.25" customHeight="1" thickBot="1">
      <c r="A3" s="145" t="s">
        <v>11</v>
      </c>
      <c r="B3" s="146" t="s">
        <v>161</v>
      </c>
      <c r="C3" s="147" t="str">
        <f>+'1.1.sz.mell.'!C3</f>
        <v>2015. évi előirányzat</v>
      </c>
    </row>
    <row r="4" spans="1:3" ht="15.75" thickBot="1">
      <c r="A4" s="148" t="s">
        <v>425</v>
      </c>
      <c r="B4" s="149" t="s">
        <v>426</v>
      </c>
      <c r="C4" s="150" t="s">
        <v>427</v>
      </c>
    </row>
    <row r="5" spans="1:3" ht="15">
      <c r="A5" s="151" t="s">
        <v>13</v>
      </c>
      <c r="B5" s="259" t="s">
        <v>433</v>
      </c>
      <c r="C5" s="256">
        <v>700</v>
      </c>
    </row>
    <row r="6" spans="1:3" ht="24.75">
      <c r="A6" s="152" t="s">
        <v>14</v>
      </c>
      <c r="B6" s="279" t="s">
        <v>193</v>
      </c>
      <c r="C6" s="257"/>
    </row>
    <row r="7" spans="1:3" ht="15">
      <c r="A7" s="152" t="s">
        <v>15</v>
      </c>
      <c r="B7" s="280" t="s">
        <v>434</v>
      </c>
      <c r="C7" s="257"/>
    </row>
    <row r="8" spans="1:3" ht="24.75">
      <c r="A8" s="152" t="s">
        <v>16</v>
      </c>
      <c r="B8" s="280" t="s">
        <v>195</v>
      </c>
      <c r="C8" s="257"/>
    </row>
    <row r="9" spans="1:3" ht="15">
      <c r="A9" s="153" t="s">
        <v>17</v>
      </c>
      <c r="B9" s="280" t="s">
        <v>194</v>
      </c>
      <c r="C9" s="258">
        <v>100</v>
      </c>
    </row>
    <row r="10" spans="1:3" ht="15.75" thickBot="1">
      <c r="A10" s="152" t="s">
        <v>18</v>
      </c>
      <c r="B10" s="281" t="s">
        <v>435</v>
      </c>
      <c r="C10" s="257"/>
    </row>
    <row r="11" spans="1:3" ht="15.75" thickBot="1">
      <c r="A11" s="406" t="s">
        <v>164</v>
      </c>
      <c r="B11" s="407"/>
      <c r="C11" s="154">
        <f>SUM(C5:C10)</f>
        <v>800</v>
      </c>
    </row>
    <row r="12" spans="1:3" ht="23.25" customHeight="1">
      <c r="A12" s="408" t="s">
        <v>168</v>
      </c>
      <c r="B12" s="408"/>
      <c r="C12" s="40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3/2015. (III.13.)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view="pageLayout" zoomScaleNormal="120" workbookViewId="0" topLeftCell="A1">
      <selection activeCell="D18" sqref="D18"/>
    </sheetView>
  </sheetViews>
  <sheetFormatPr defaultColWidth="9.00390625" defaultRowHeight="12.75"/>
  <cols>
    <col min="1" max="1" width="5.625" style="125" customWidth="1"/>
    <col min="2" max="2" width="66.875" style="125" customWidth="1"/>
    <col min="3" max="3" width="27.00390625" style="125" customWidth="1"/>
    <col min="4" max="16384" width="9.375" style="125" customWidth="1"/>
  </cols>
  <sheetData>
    <row r="1" spans="1:3" ht="33" customHeight="1">
      <c r="A1" s="397" t="str">
        <f>+CONCATENATE("Galvács Község Önkormányzat ",CONCATENATE(LEFT(ÖSSZEFÜGGÉSEK!A5,4),". évi adósságot keletkeztető fejlesztési céljai"))</f>
        <v>Galvács Község Önkormányzat 2015. évi adósságot keletkeztető fejlesztési céljai</v>
      </c>
      <c r="B1" s="397"/>
      <c r="C1" s="397"/>
    </row>
    <row r="2" spans="1:4" ht="15.75" customHeight="1" thickBot="1">
      <c r="A2" s="126"/>
      <c r="B2" s="126"/>
      <c r="C2" s="137" t="s">
        <v>47</v>
      </c>
      <c r="D2" s="132"/>
    </row>
    <row r="3" spans="1:3" ht="26.25" customHeight="1" thickBot="1">
      <c r="A3" s="145" t="s">
        <v>11</v>
      </c>
      <c r="B3" s="146" t="s">
        <v>165</v>
      </c>
      <c r="C3" s="147" t="s">
        <v>167</v>
      </c>
    </row>
    <row r="4" spans="1:3" ht="15.75" thickBot="1">
      <c r="A4" s="148" t="s">
        <v>425</v>
      </c>
      <c r="B4" s="149" t="s">
        <v>426</v>
      </c>
      <c r="C4" s="150" t="s">
        <v>427</v>
      </c>
    </row>
    <row r="5" spans="1:3" ht="15">
      <c r="A5" s="151" t="s">
        <v>13</v>
      </c>
      <c r="B5" s="158"/>
      <c r="C5" s="155"/>
    </row>
    <row r="6" spans="1:3" ht="15">
      <c r="A6" s="152" t="s">
        <v>14</v>
      </c>
      <c r="B6" s="159"/>
      <c r="C6" s="156"/>
    </row>
    <row r="7" spans="1:3" ht="15.75" thickBot="1">
      <c r="A7" s="153" t="s">
        <v>15</v>
      </c>
      <c r="B7" s="160"/>
      <c r="C7" s="157"/>
    </row>
    <row r="8" spans="1:3" s="335" customFormat="1" ht="17.25" customHeight="1" thickBot="1">
      <c r="A8" s="336" t="s">
        <v>16</v>
      </c>
      <c r="B8" s="108" t="s">
        <v>166</v>
      </c>
      <c r="C8" s="154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3/2015. (III.13.)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47.125" style="39" customWidth="1"/>
    <col min="2" max="2" width="15.625" style="38" customWidth="1"/>
    <col min="3" max="3" width="16.375" style="38" customWidth="1"/>
    <col min="4" max="4" width="18.00390625" style="38" customWidth="1"/>
    <col min="5" max="5" width="16.625" style="38" customWidth="1"/>
    <col min="6" max="6" width="18.875" style="52" customWidth="1"/>
    <col min="7" max="8" width="12.875" style="38" customWidth="1"/>
    <col min="9" max="9" width="13.875" style="38" customWidth="1"/>
    <col min="10" max="16384" width="9.375" style="38" customWidth="1"/>
  </cols>
  <sheetData>
    <row r="1" spans="1:6" ht="25.5" customHeight="1">
      <c r="A1" s="409" t="s">
        <v>0</v>
      </c>
      <c r="B1" s="409"/>
      <c r="C1" s="409"/>
      <c r="D1" s="409"/>
      <c r="E1" s="409"/>
      <c r="F1" s="409"/>
    </row>
    <row r="2" spans="1:6" ht="22.5" customHeight="1" thickBot="1">
      <c r="A2" s="163"/>
      <c r="B2" s="52"/>
      <c r="C2" s="52"/>
      <c r="D2" s="52"/>
      <c r="E2" s="52"/>
      <c r="F2" s="47" t="s">
        <v>50</v>
      </c>
    </row>
    <row r="3" spans="1:6" s="41" customFormat="1" ht="44.25" customHeight="1" thickBot="1">
      <c r="A3" s="164" t="s">
        <v>54</v>
      </c>
      <c r="B3" s="165" t="s">
        <v>55</v>
      </c>
      <c r="C3" s="165" t="s">
        <v>56</v>
      </c>
      <c r="D3" s="165" t="str">
        <f>+CONCATENATE("Felhasználás   ",LEFT(ÖSSZEFÜGGÉSEK!A5,4)-1,". XII. 31-ig")</f>
        <v>Felhasználás   2014. XII. 31-ig</v>
      </c>
      <c r="E3" s="165" t="str">
        <f>+'1.1.sz.mell.'!C3</f>
        <v>2015. évi előirányzat</v>
      </c>
      <c r="F3" s="48" t="str">
        <f>+CONCATENATE(LEFT(ÖSSZEFÜGGÉSEK!A5,4),". utáni szükséglet")</f>
        <v>2015. utáni szükséglet</v>
      </c>
    </row>
    <row r="4" spans="1:6" s="52" customFormat="1" ht="12" customHeight="1" thickBot="1">
      <c r="A4" s="49" t="s">
        <v>425</v>
      </c>
      <c r="B4" s="50" t="s">
        <v>426</v>
      </c>
      <c r="C4" s="50" t="s">
        <v>427</v>
      </c>
      <c r="D4" s="50" t="s">
        <v>429</v>
      </c>
      <c r="E4" s="50" t="s">
        <v>428</v>
      </c>
      <c r="F4" s="51" t="s">
        <v>431</v>
      </c>
    </row>
    <row r="5" spans="1:6" ht="15.75" customHeight="1">
      <c r="A5" s="337" t="s">
        <v>454</v>
      </c>
      <c r="B5" s="24">
        <v>3000</v>
      </c>
      <c r="C5" s="338" t="s">
        <v>455</v>
      </c>
      <c r="D5" s="24"/>
      <c r="E5" s="24">
        <v>3000</v>
      </c>
      <c r="F5" s="53">
        <f>B5-D5-E5</f>
        <v>0</v>
      </c>
    </row>
    <row r="6" spans="1:6" ht="15.75" customHeight="1">
      <c r="A6" s="337" t="s">
        <v>456</v>
      </c>
      <c r="B6" s="24">
        <v>2057</v>
      </c>
      <c r="C6" s="338" t="s">
        <v>455</v>
      </c>
      <c r="D6" s="24"/>
      <c r="E6" s="24">
        <v>2057</v>
      </c>
      <c r="F6" s="53">
        <f>B6-D6-E6</f>
        <v>0</v>
      </c>
    </row>
    <row r="7" spans="1:6" ht="15.75" customHeight="1" thickBot="1">
      <c r="A7" s="337" t="s">
        <v>457</v>
      </c>
      <c r="B7" s="24">
        <v>1307</v>
      </c>
      <c r="C7" s="338" t="s">
        <v>455</v>
      </c>
      <c r="D7" s="24"/>
      <c r="E7" s="24">
        <v>1307</v>
      </c>
      <c r="F7" s="53">
        <f>B7-D7-E7</f>
        <v>0</v>
      </c>
    </row>
    <row r="8" spans="1:6" s="57" customFormat="1" ht="18" customHeight="1" thickBot="1">
      <c r="A8" s="166" t="s">
        <v>53</v>
      </c>
      <c r="B8" s="55">
        <f>SUM(B5:B7)</f>
        <v>6364</v>
      </c>
      <c r="C8" s="98"/>
      <c r="D8" s="55">
        <f>SUM(D5:D7)</f>
        <v>0</v>
      </c>
      <c r="E8" s="55">
        <f>SUM(E5:E7)</f>
        <v>6364</v>
      </c>
      <c r="F8" s="56">
        <f>SUM(F5:F7)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3/2015. (III.13.)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G13" sqref="G13"/>
    </sheetView>
  </sheetViews>
  <sheetFormatPr defaultColWidth="9.00390625" defaultRowHeight="12.75"/>
  <cols>
    <col min="1" max="1" width="5.875" style="71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411" t="s">
        <v>1</v>
      </c>
      <c r="C1" s="411"/>
      <c r="D1" s="411"/>
    </row>
    <row r="2" spans="1:4" s="59" customFormat="1" ht="16.5" thickBot="1">
      <c r="A2" s="58"/>
      <c r="B2" s="266"/>
      <c r="D2" s="40" t="s">
        <v>50</v>
      </c>
    </row>
    <row r="3" spans="1:4" s="61" customFormat="1" ht="48" customHeight="1" thickBot="1">
      <c r="A3" s="60" t="s">
        <v>11</v>
      </c>
      <c r="B3" s="167" t="s">
        <v>12</v>
      </c>
      <c r="C3" s="167" t="s">
        <v>58</v>
      </c>
      <c r="D3" s="168" t="s">
        <v>59</v>
      </c>
    </row>
    <row r="4" spans="1:4" s="61" customFormat="1" ht="13.5" customHeight="1" thickBot="1">
      <c r="A4" s="31" t="s">
        <v>425</v>
      </c>
      <c r="B4" s="169" t="s">
        <v>426</v>
      </c>
      <c r="C4" s="169" t="s">
        <v>427</v>
      </c>
      <c r="D4" s="170" t="s">
        <v>429</v>
      </c>
    </row>
    <row r="5" spans="1:4" ht="18" customHeight="1">
      <c r="A5" s="111" t="s">
        <v>13</v>
      </c>
      <c r="B5" s="171" t="s">
        <v>132</v>
      </c>
      <c r="C5" s="109"/>
      <c r="D5" s="62"/>
    </row>
    <row r="6" spans="1:4" ht="18" customHeight="1">
      <c r="A6" s="63" t="s">
        <v>14</v>
      </c>
      <c r="B6" s="172" t="s">
        <v>133</v>
      </c>
      <c r="C6" s="110"/>
      <c r="D6" s="65"/>
    </row>
    <row r="7" spans="1:4" ht="18" customHeight="1">
      <c r="A7" s="63" t="s">
        <v>15</v>
      </c>
      <c r="B7" s="172" t="s">
        <v>105</v>
      </c>
      <c r="C7" s="110"/>
      <c r="D7" s="65"/>
    </row>
    <row r="8" spans="1:4" ht="18" customHeight="1">
      <c r="A8" s="63" t="s">
        <v>16</v>
      </c>
      <c r="B8" s="172" t="s">
        <v>106</v>
      </c>
      <c r="C8" s="110"/>
      <c r="D8" s="65"/>
    </row>
    <row r="9" spans="1:4" ht="18" customHeight="1">
      <c r="A9" s="63" t="s">
        <v>17</v>
      </c>
      <c r="B9" s="172" t="s">
        <v>125</v>
      </c>
      <c r="C9" s="110"/>
      <c r="D9" s="65"/>
    </row>
    <row r="10" spans="1:4" ht="18" customHeight="1">
      <c r="A10" s="63" t="s">
        <v>18</v>
      </c>
      <c r="B10" s="172" t="s">
        <v>126</v>
      </c>
      <c r="C10" s="110"/>
      <c r="D10" s="65"/>
    </row>
    <row r="11" spans="1:4" ht="18" customHeight="1">
      <c r="A11" s="63" t="s">
        <v>19</v>
      </c>
      <c r="B11" s="173" t="s">
        <v>127</v>
      </c>
      <c r="C11" s="110"/>
      <c r="D11" s="65"/>
    </row>
    <row r="12" spans="1:4" ht="18" customHeight="1">
      <c r="A12" s="63" t="s">
        <v>21</v>
      </c>
      <c r="B12" s="173" t="s">
        <v>128</v>
      </c>
      <c r="C12" s="110">
        <v>720</v>
      </c>
      <c r="D12" s="65">
        <v>20</v>
      </c>
    </row>
    <row r="13" spans="1:4" ht="18" customHeight="1">
      <c r="A13" s="63" t="s">
        <v>22</v>
      </c>
      <c r="B13" s="173" t="s">
        <v>129</v>
      </c>
      <c r="C13" s="110"/>
      <c r="D13" s="65"/>
    </row>
    <row r="14" spans="1:4" ht="18" customHeight="1">
      <c r="A14" s="63" t="s">
        <v>23</v>
      </c>
      <c r="B14" s="173" t="s">
        <v>130</v>
      </c>
      <c r="C14" s="110"/>
      <c r="D14" s="65"/>
    </row>
    <row r="15" spans="1:4" ht="22.5" customHeight="1">
      <c r="A15" s="63" t="s">
        <v>24</v>
      </c>
      <c r="B15" s="173" t="s">
        <v>131</v>
      </c>
      <c r="C15" s="110"/>
      <c r="D15" s="65"/>
    </row>
    <row r="16" spans="1:4" ht="18" customHeight="1">
      <c r="A16" s="63" t="s">
        <v>25</v>
      </c>
      <c r="B16" s="172" t="s">
        <v>107</v>
      </c>
      <c r="C16" s="110"/>
      <c r="D16" s="65"/>
    </row>
    <row r="17" spans="1:4" ht="18" customHeight="1">
      <c r="A17" s="63" t="s">
        <v>26</v>
      </c>
      <c r="B17" s="172" t="s">
        <v>3</v>
      </c>
      <c r="C17" s="110"/>
      <c r="D17" s="65"/>
    </row>
    <row r="18" spans="1:4" ht="18" customHeight="1">
      <c r="A18" s="63" t="s">
        <v>27</v>
      </c>
      <c r="B18" s="172" t="s">
        <v>2</v>
      </c>
      <c r="C18" s="110"/>
      <c r="D18" s="65"/>
    </row>
    <row r="19" spans="1:4" ht="18" customHeight="1">
      <c r="A19" s="63" t="s">
        <v>28</v>
      </c>
      <c r="B19" s="172" t="s">
        <v>108</v>
      </c>
      <c r="C19" s="110"/>
      <c r="D19" s="65"/>
    </row>
    <row r="20" spans="1:4" ht="18" customHeight="1">
      <c r="A20" s="63" t="s">
        <v>29</v>
      </c>
      <c r="B20" s="172" t="s">
        <v>109</v>
      </c>
      <c r="C20" s="110"/>
      <c r="D20" s="65"/>
    </row>
    <row r="21" spans="1:4" ht="18" customHeight="1">
      <c r="A21" s="63" t="s">
        <v>30</v>
      </c>
      <c r="B21" s="100"/>
      <c r="C21" s="64"/>
      <c r="D21" s="65"/>
    </row>
    <row r="22" spans="1:4" ht="18" customHeight="1">
      <c r="A22" s="63" t="s">
        <v>31</v>
      </c>
      <c r="B22" s="66"/>
      <c r="C22" s="64"/>
      <c r="D22" s="65"/>
    </row>
    <row r="23" spans="1:4" ht="18" customHeight="1">
      <c r="A23" s="63" t="s">
        <v>32</v>
      </c>
      <c r="B23" s="66"/>
      <c r="C23" s="64"/>
      <c r="D23" s="65"/>
    </row>
    <row r="24" spans="1:4" ht="18" customHeight="1">
      <c r="A24" s="63" t="s">
        <v>33</v>
      </c>
      <c r="B24" s="66"/>
      <c r="C24" s="64"/>
      <c r="D24" s="65"/>
    </row>
    <row r="25" spans="1:4" ht="18" customHeight="1">
      <c r="A25" s="63" t="s">
        <v>34</v>
      </c>
      <c r="B25" s="66"/>
      <c r="C25" s="64"/>
      <c r="D25" s="65"/>
    </row>
    <row r="26" spans="1:4" ht="18" customHeight="1">
      <c r="A26" s="63" t="s">
        <v>35</v>
      </c>
      <c r="B26" s="66"/>
      <c r="C26" s="64"/>
      <c r="D26" s="65"/>
    </row>
    <row r="27" spans="1:4" ht="18" customHeight="1">
      <c r="A27" s="63" t="s">
        <v>36</v>
      </c>
      <c r="B27" s="66"/>
      <c r="C27" s="64"/>
      <c r="D27" s="65"/>
    </row>
    <row r="28" spans="1:4" ht="18" customHeight="1">
      <c r="A28" s="63" t="s">
        <v>37</v>
      </c>
      <c r="B28" s="66"/>
      <c r="C28" s="64"/>
      <c r="D28" s="65"/>
    </row>
    <row r="29" spans="1:4" ht="18" customHeight="1" thickBot="1">
      <c r="A29" s="112" t="s">
        <v>38</v>
      </c>
      <c r="B29" s="67"/>
      <c r="C29" s="68"/>
      <c r="D29" s="69"/>
    </row>
    <row r="30" spans="1:4" ht="18" customHeight="1" thickBot="1">
      <c r="A30" s="32" t="s">
        <v>39</v>
      </c>
      <c r="B30" s="174" t="s">
        <v>46</v>
      </c>
      <c r="C30" s="175">
        <f>+C5+C6+C7+C8+C9+C16+C17+C18+C19+C20+C21+C22+C23+C24+C25+C26+C27+C28+C29</f>
        <v>0</v>
      </c>
      <c r="D30" s="176">
        <f>+D5+D6+D7+D8+D9+D16+D17+D18+D19+D20+D21+D22+D23+D24+D25+D26+D27+D28+D29</f>
        <v>0</v>
      </c>
    </row>
    <row r="31" spans="1:4" ht="8.25" customHeight="1">
      <c r="A31" s="70"/>
      <c r="B31" s="410"/>
      <c r="C31" s="410"/>
      <c r="D31" s="41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5. melléklet a 3/2015. (III.13.)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81"/>
  <sheetViews>
    <sheetView view="pageLayout" workbookViewId="0" topLeftCell="A1">
      <selection activeCell="U21" sqref="U21"/>
    </sheetView>
  </sheetViews>
  <sheetFormatPr defaultColWidth="9.00390625" defaultRowHeight="12.75"/>
  <cols>
    <col min="1" max="1" width="4.875" style="76" customWidth="1"/>
    <col min="2" max="2" width="31.125" style="94" customWidth="1"/>
    <col min="3" max="4" width="9.00390625" style="94" customWidth="1"/>
    <col min="5" max="5" width="9.50390625" style="94" customWidth="1"/>
    <col min="6" max="6" width="8.875" style="94" customWidth="1"/>
    <col min="7" max="7" width="8.625" style="94" customWidth="1"/>
    <col min="8" max="8" width="8.875" style="94" customWidth="1"/>
    <col min="9" max="9" width="8.125" style="94" customWidth="1"/>
    <col min="10" max="14" width="9.50390625" style="94" customWidth="1"/>
    <col min="15" max="15" width="12.625" style="76" customWidth="1"/>
    <col min="16" max="16384" width="9.375" style="94" customWidth="1"/>
  </cols>
  <sheetData>
    <row r="1" spans="1:15" ht="31.5" customHeight="1">
      <c r="A1" s="415" t="str">
        <f>+CONCATENATE("Előirányzat-felhasználási terv",CHAR(10),LEFT(ÖSSZEFÜGGÉSEK!A5,4),". évre")</f>
        <v>Előirányzat-felhasználási terv
2015. évre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</row>
    <row r="2" ht="16.5" thickBot="1">
      <c r="O2" s="3" t="s">
        <v>47</v>
      </c>
    </row>
    <row r="3" spans="1:15" s="76" customFormat="1" ht="25.5" customHeight="1" thickBot="1">
      <c r="A3" s="73" t="s">
        <v>11</v>
      </c>
      <c r="B3" s="74" t="s">
        <v>51</v>
      </c>
      <c r="C3" s="74" t="s">
        <v>60</v>
      </c>
      <c r="D3" s="74" t="s">
        <v>61</v>
      </c>
      <c r="E3" s="74" t="s">
        <v>62</v>
      </c>
      <c r="F3" s="74" t="s">
        <v>63</v>
      </c>
      <c r="G3" s="74" t="s">
        <v>64</v>
      </c>
      <c r="H3" s="74" t="s">
        <v>65</v>
      </c>
      <c r="I3" s="74" t="s">
        <v>66</v>
      </c>
      <c r="J3" s="74" t="s">
        <v>67</v>
      </c>
      <c r="K3" s="74" t="s">
        <v>68</v>
      </c>
      <c r="L3" s="74" t="s">
        <v>69</v>
      </c>
      <c r="M3" s="74" t="s">
        <v>70</v>
      </c>
      <c r="N3" s="74" t="s">
        <v>71</v>
      </c>
      <c r="O3" s="75" t="s">
        <v>46</v>
      </c>
    </row>
    <row r="4" spans="1:15" s="78" customFormat="1" ht="15" customHeight="1" thickBot="1">
      <c r="A4" s="77" t="s">
        <v>13</v>
      </c>
      <c r="B4" s="412" t="s">
        <v>48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4"/>
    </row>
    <row r="5" spans="1:15" s="78" customFormat="1" ht="22.5">
      <c r="A5" s="79" t="s">
        <v>14</v>
      </c>
      <c r="B5" s="339" t="s">
        <v>325</v>
      </c>
      <c r="C5" s="80">
        <v>1097</v>
      </c>
      <c r="D5" s="80">
        <v>1097</v>
      </c>
      <c r="E5" s="80">
        <v>1097</v>
      </c>
      <c r="F5" s="80">
        <v>1097</v>
      </c>
      <c r="G5" s="80">
        <v>1097</v>
      </c>
      <c r="H5" s="80">
        <v>1097</v>
      </c>
      <c r="I5" s="80">
        <v>1097</v>
      </c>
      <c r="J5" s="80">
        <v>1097</v>
      </c>
      <c r="K5" s="80">
        <v>1097</v>
      </c>
      <c r="L5" s="80">
        <v>1097</v>
      </c>
      <c r="M5" s="80">
        <v>1097</v>
      </c>
      <c r="N5" s="80">
        <v>1100</v>
      </c>
      <c r="O5" s="81">
        <f aca="true" t="shared" si="0" ref="O5:O25">SUM(C5:N5)</f>
        <v>13167</v>
      </c>
    </row>
    <row r="6" spans="1:15" s="85" customFormat="1" ht="22.5">
      <c r="A6" s="82" t="s">
        <v>15</v>
      </c>
      <c r="B6" s="190" t="s">
        <v>350</v>
      </c>
      <c r="C6" s="83">
        <v>2469</v>
      </c>
      <c r="D6" s="83">
        <v>2469</v>
      </c>
      <c r="E6" s="83">
        <v>2469</v>
      </c>
      <c r="F6" s="83">
        <v>2469</v>
      </c>
      <c r="G6" s="83">
        <v>2469</v>
      </c>
      <c r="H6" s="83">
        <v>2469</v>
      </c>
      <c r="I6" s="83">
        <v>2469</v>
      </c>
      <c r="J6" s="83">
        <v>2469</v>
      </c>
      <c r="K6" s="83">
        <v>2469</v>
      </c>
      <c r="L6" s="83">
        <v>2469</v>
      </c>
      <c r="M6" s="83">
        <v>2469</v>
      </c>
      <c r="N6" s="83">
        <v>2477</v>
      </c>
      <c r="O6" s="84">
        <f t="shared" si="0"/>
        <v>29636</v>
      </c>
    </row>
    <row r="7" spans="1:15" s="85" customFormat="1" ht="22.5">
      <c r="A7" s="82" t="s">
        <v>16</v>
      </c>
      <c r="B7" s="189" t="s">
        <v>351</v>
      </c>
      <c r="C7" s="86">
        <v>280</v>
      </c>
      <c r="D7" s="86">
        <v>280</v>
      </c>
      <c r="E7" s="86">
        <v>280</v>
      </c>
      <c r="F7" s="86">
        <v>280</v>
      </c>
      <c r="G7" s="86">
        <v>280</v>
      </c>
      <c r="H7" s="86">
        <v>280</v>
      </c>
      <c r="I7" s="86">
        <v>280</v>
      </c>
      <c r="J7" s="86">
        <v>280</v>
      </c>
      <c r="K7" s="86">
        <v>280</v>
      </c>
      <c r="L7" s="86">
        <v>280</v>
      </c>
      <c r="M7" s="86">
        <v>280</v>
      </c>
      <c r="N7" s="86">
        <v>284</v>
      </c>
      <c r="O7" s="87">
        <f t="shared" si="0"/>
        <v>3364</v>
      </c>
    </row>
    <row r="8" spans="1:15" s="85" customFormat="1" ht="13.5" customHeight="1">
      <c r="A8" s="82" t="s">
        <v>17</v>
      </c>
      <c r="B8" s="188" t="s">
        <v>139</v>
      </c>
      <c r="C8" s="83">
        <v>341</v>
      </c>
      <c r="D8" s="83">
        <v>341</v>
      </c>
      <c r="E8" s="83">
        <v>341</v>
      </c>
      <c r="F8" s="83">
        <v>341</v>
      </c>
      <c r="G8" s="83">
        <v>341</v>
      </c>
      <c r="H8" s="83">
        <v>341</v>
      </c>
      <c r="I8" s="83">
        <v>341</v>
      </c>
      <c r="J8" s="83">
        <v>341</v>
      </c>
      <c r="K8" s="83">
        <v>341</v>
      </c>
      <c r="L8" s="83">
        <v>341</v>
      </c>
      <c r="M8" s="83">
        <v>341</v>
      </c>
      <c r="N8" s="83">
        <v>349</v>
      </c>
      <c r="O8" s="84">
        <f t="shared" si="0"/>
        <v>4100</v>
      </c>
    </row>
    <row r="9" spans="1:15" s="85" customFormat="1" ht="13.5" customHeight="1">
      <c r="A9" s="82" t="s">
        <v>18</v>
      </c>
      <c r="B9" s="188" t="s">
        <v>352</v>
      </c>
      <c r="C9" s="83">
        <v>17</v>
      </c>
      <c r="D9" s="83">
        <v>17</v>
      </c>
      <c r="E9" s="83">
        <v>17</v>
      </c>
      <c r="F9" s="83">
        <v>17</v>
      </c>
      <c r="G9" s="83">
        <v>17</v>
      </c>
      <c r="H9" s="83">
        <v>17</v>
      </c>
      <c r="I9" s="83">
        <v>17</v>
      </c>
      <c r="J9" s="83">
        <v>17</v>
      </c>
      <c r="K9" s="83">
        <v>17</v>
      </c>
      <c r="L9" s="83">
        <v>17</v>
      </c>
      <c r="M9" s="83">
        <v>17</v>
      </c>
      <c r="N9" s="83">
        <v>23</v>
      </c>
      <c r="O9" s="84">
        <f t="shared" si="0"/>
        <v>210</v>
      </c>
    </row>
    <row r="10" spans="1:15" s="85" customFormat="1" ht="13.5" customHeight="1">
      <c r="A10" s="82" t="s">
        <v>19</v>
      </c>
      <c r="B10" s="188" t="s">
        <v>4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>
        <f t="shared" si="0"/>
        <v>0</v>
      </c>
    </row>
    <row r="11" spans="1:15" s="85" customFormat="1" ht="13.5" customHeight="1">
      <c r="A11" s="82" t="s">
        <v>20</v>
      </c>
      <c r="B11" s="188" t="s">
        <v>327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>
        <f t="shared" si="0"/>
        <v>0</v>
      </c>
    </row>
    <row r="12" spans="1:15" s="85" customFormat="1" ht="22.5">
      <c r="A12" s="82" t="s">
        <v>21</v>
      </c>
      <c r="B12" s="190" t="s">
        <v>349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>
        <f t="shared" si="0"/>
        <v>0</v>
      </c>
    </row>
    <row r="13" spans="1:15" s="85" customFormat="1" ht="13.5" customHeight="1" thickBot="1">
      <c r="A13" s="82" t="s">
        <v>22</v>
      </c>
      <c r="B13" s="188" t="s">
        <v>5</v>
      </c>
      <c r="C13" s="83"/>
      <c r="D13" s="83">
        <v>1348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>
        <f t="shared" si="0"/>
        <v>1348</v>
      </c>
    </row>
    <row r="14" spans="1:15" s="78" customFormat="1" ht="15.75" customHeight="1" thickBot="1">
      <c r="A14" s="77" t="s">
        <v>23</v>
      </c>
      <c r="B14" s="33" t="s">
        <v>94</v>
      </c>
      <c r="C14" s="88">
        <f aca="true" t="shared" si="1" ref="C14:N14">SUM(C5:C13)</f>
        <v>4204</v>
      </c>
      <c r="D14" s="88">
        <f t="shared" si="1"/>
        <v>5552</v>
      </c>
      <c r="E14" s="88">
        <f t="shared" si="1"/>
        <v>4204</v>
      </c>
      <c r="F14" s="88">
        <f t="shared" si="1"/>
        <v>4204</v>
      </c>
      <c r="G14" s="88">
        <f t="shared" si="1"/>
        <v>4204</v>
      </c>
      <c r="H14" s="88">
        <f t="shared" si="1"/>
        <v>4204</v>
      </c>
      <c r="I14" s="88">
        <f t="shared" si="1"/>
        <v>4204</v>
      </c>
      <c r="J14" s="88">
        <f t="shared" si="1"/>
        <v>4204</v>
      </c>
      <c r="K14" s="88">
        <f t="shared" si="1"/>
        <v>4204</v>
      </c>
      <c r="L14" s="88">
        <f t="shared" si="1"/>
        <v>4204</v>
      </c>
      <c r="M14" s="88">
        <f t="shared" si="1"/>
        <v>4204</v>
      </c>
      <c r="N14" s="88">
        <f t="shared" si="1"/>
        <v>4233</v>
      </c>
      <c r="O14" s="89">
        <f>SUM(C14:N14)</f>
        <v>51825</v>
      </c>
    </row>
    <row r="15" spans="1:15" s="78" customFormat="1" ht="15" customHeight="1" thickBot="1">
      <c r="A15" s="77" t="s">
        <v>24</v>
      </c>
      <c r="B15" s="412" t="s">
        <v>49</v>
      </c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4"/>
    </row>
    <row r="16" spans="1:15" s="85" customFormat="1" ht="13.5" customHeight="1">
      <c r="A16" s="90" t="s">
        <v>25</v>
      </c>
      <c r="B16" s="191" t="s">
        <v>52</v>
      </c>
      <c r="C16" s="86">
        <v>2406</v>
      </c>
      <c r="D16" s="86">
        <v>2406</v>
      </c>
      <c r="E16" s="86">
        <v>2406</v>
      </c>
      <c r="F16" s="86">
        <v>2406</v>
      </c>
      <c r="G16" s="86">
        <v>2406</v>
      </c>
      <c r="H16" s="86">
        <v>2406</v>
      </c>
      <c r="I16" s="86">
        <v>2406</v>
      </c>
      <c r="J16" s="86">
        <v>2406</v>
      </c>
      <c r="K16" s="86">
        <v>2406</v>
      </c>
      <c r="L16" s="86">
        <v>2406</v>
      </c>
      <c r="M16" s="86">
        <v>2406</v>
      </c>
      <c r="N16" s="86">
        <v>2417</v>
      </c>
      <c r="O16" s="87">
        <f t="shared" si="0"/>
        <v>28883</v>
      </c>
    </row>
    <row r="17" spans="1:15" s="85" customFormat="1" ht="27" customHeight="1">
      <c r="A17" s="82" t="s">
        <v>26</v>
      </c>
      <c r="B17" s="190" t="s">
        <v>148</v>
      </c>
      <c r="C17" s="83">
        <v>370</v>
      </c>
      <c r="D17" s="83">
        <v>370</v>
      </c>
      <c r="E17" s="83">
        <v>370</v>
      </c>
      <c r="F17" s="83">
        <v>370</v>
      </c>
      <c r="G17" s="83">
        <v>370</v>
      </c>
      <c r="H17" s="83">
        <v>370</v>
      </c>
      <c r="I17" s="83">
        <v>370</v>
      </c>
      <c r="J17" s="83">
        <v>370</v>
      </c>
      <c r="K17" s="83">
        <v>370</v>
      </c>
      <c r="L17" s="83">
        <v>370</v>
      </c>
      <c r="M17" s="83">
        <v>370</v>
      </c>
      <c r="N17" s="83">
        <v>381</v>
      </c>
      <c r="O17" s="84">
        <f t="shared" si="0"/>
        <v>4451</v>
      </c>
    </row>
    <row r="18" spans="1:15" s="85" customFormat="1" ht="13.5" customHeight="1">
      <c r="A18" s="82" t="s">
        <v>27</v>
      </c>
      <c r="B18" s="188" t="s">
        <v>112</v>
      </c>
      <c r="C18" s="83">
        <v>793</v>
      </c>
      <c r="D18" s="83">
        <v>793</v>
      </c>
      <c r="E18" s="83">
        <v>793</v>
      </c>
      <c r="F18" s="83">
        <v>793</v>
      </c>
      <c r="G18" s="83">
        <v>793</v>
      </c>
      <c r="H18" s="83">
        <v>793</v>
      </c>
      <c r="I18" s="83">
        <v>793</v>
      </c>
      <c r="J18" s="83">
        <v>793</v>
      </c>
      <c r="K18" s="83">
        <v>793</v>
      </c>
      <c r="L18" s="83">
        <v>793</v>
      </c>
      <c r="M18" s="83">
        <v>793</v>
      </c>
      <c r="N18" s="83">
        <v>799</v>
      </c>
      <c r="O18" s="84">
        <f t="shared" si="0"/>
        <v>9522</v>
      </c>
    </row>
    <row r="19" spans="1:15" s="85" customFormat="1" ht="13.5" customHeight="1">
      <c r="A19" s="82" t="s">
        <v>28</v>
      </c>
      <c r="B19" s="188" t="s">
        <v>149</v>
      </c>
      <c r="C19" s="83">
        <v>34</v>
      </c>
      <c r="D19" s="83">
        <v>34</v>
      </c>
      <c r="E19" s="83">
        <v>34</v>
      </c>
      <c r="F19" s="83">
        <v>34</v>
      </c>
      <c r="G19" s="83">
        <v>34</v>
      </c>
      <c r="H19" s="83">
        <v>34</v>
      </c>
      <c r="I19" s="83">
        <v>34</v>
      </c>
      <c r="J19" s="83">
        <v>34</v>
      </c>
      <c r="K19" s="83">
        <v>34</v>
      </c>
      <c r="L19" s="83">
        <v>34</v>
      </c>
      <c r="M19" s="83">
        <v>34</v>
      </c>
      <c r="N19" s="83">
        <v>43</v>
      </c>
      <c r="O19" s="84">
        <f t="shared" si="0"/>
        <v>417</v>
      </c>
    </row>
    <row r="20" spans="1:15" s="85" customFormat="1" ht="13.5" customHeight="1">
      <c r="A20" s="82" t="s">
        <v>29</v>
      </c>
      <c r="B20" s="188" t="s">
        <v>6</v>
      </c>
      <c r="C20" s="83">
        <v>70</v>
      </c>
      <c r="D20" s="83">
        <v>1418</v>
      </c>
      <c r="E20" s="83">
        <v>70</v>
      </c>
      <c r="F20" s="83">
        <v>70</v>
      </c>
      <c r="G20" s="83">
        <v>70</v>
      </c>
      <c r="H20" s="83">
        <v>70</v>
      </c>
      <c r="I20" s="83">
        <v>70</v>
      </c>
      <c r="J20" s="83">
        <v>70</v>
      </c>
      <c r="K20" s="83">
        <v>70</v>
      </c>
      <c r="L20" s="83">
        <v>70</v>
      </c>
      <c r="M20" s="83">
        <v>70</v>
      </c>
      <c r="N20" s="83">
        <v>70</v>
      </c>
      <c r="O20" s="84">
        <f t="shared" si="0"/>
        <v>2188</v>
      </c>
    </row>
    <row r="21" spans="1:15" s="85" customFormat="1" ht="13.5" customHeight="1">
      <c r="A21" s="82" t="s">
        <v>30</v>
      </c>
      <c r="B21" s="188" t="s">
        <v>171</v>
      </c>
      <c r="C21" s="83">
        <v>530</v>
      </c>
      <c r="D21" s="83">
        <v>530</v>
      </c>
      <c r="E21" s="83">
        <v>530</v>
      </c>
      <c r="F21" s="83">
        <v>530</v>
      </c>
      <c r="G21" s="83">
        <v>530</v>
      </c>
      <c r="H21" s="83">
        <v>530</v>
      </c>
      <c r="I21" s="83">
        <v>530</v>
      </c>
      <c r="J21" s="83">
        <v>530</v>
      </c>
      <c r="K21" s="83">
        <v>530</v>
      </c>
      <c r="L21" s="83">
        <v>530</v>
      </c>
      <c r="M21" s="83">
        <v>530</v>
      </c>
      <c r="N21" s="83">
        <v>534</v>
      </c>
      <c r="O21" s="84">
        <f t="shared" si="0"/>
        <v>6364</v>
      </c>
    </row>
    <row r="22" spans="1:15" s="85" customFormat="1" ht="15.75">
      <c r="A22" s="82" t="s">
        <v>31</v>
      </c>
      <c r="B22" s="190" t="s">
        <v>152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>
        <f t="shared" si="0"/>
        <v>0</v>
      </c>
    </row>
    <row r="23" spans="1:15" s="85" customFormat="1" ht="13.5" customHeight="1">
      <c r="A23" s="82" t="s">
        <v>32</v>
      </c>
      <c r="B23" s="188" t="s">
        <v>174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>
        <f t="shared" si="0"/>
        <v>0</v>
      </c>
    </row>
    <row r="24" spans="1:15" s="85" customFormat="1" ht="13.5" customHeight="1" thickBot="1">
      <c r="A24" s="82" t="s">
        <v>33</v>
      </c>
      <c r="B24" s="188" t="s">
        <v>7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>
        <f t="shared" si="0"/>
        <v>0</v>
      </c>
    </row>
    <row r="25" spans="1:15" s="78" customFormat="1" ht="15.75" customHeight="1" thickBot="1">
      <c r="A25" s="91" t="s">
        <v>34</v>
      </c>
      <c r="B25" s="33" t="s">
        <v>95</v>
      </c>
      <c r="C25" s="88">
        <f aca="true" t="shared" si="2" ref="C25:N25">SUM(C16:C24)</f>
        <v>4203</v>
      </c>
      <c r="D25" s="88">
        <f t="shared" si="2"/>
        <v>5551</v>
      </c>
      <c r="E25" s="88">
        <f t="shared" si="2"/>
        <v>4203</v>
      </c>
      <c r="F25" s="88">
        <f t="shared" si="2"/>
        <v>4203</v>
      </c>
      <c r="G25" s="88">
        <f t="shared" si="2"/>
        <v>4203</v>
      </c>
      <c r="H25" s="88">
        <f t="shared" si="2"/>
        <v>4203</v>
      </c>
      <c r="I25" s="88">
        <f t="shared" si="2"/>
        <v>4203</v>
      </c>
      <c r="J25" s="88">
        <f t="shared" si="2"/>
        <v>4203</v>
      </c>
      <c r="K25" s="88">
        <f t="shared" si="2"/>
        <v>4203</v>
      </c>
      <c r="L25" s="88">
        <f t="shared" si="2"/>
        <v>4203</v>
      </c>
      <c r="M25" s="88">
        <f t="shared" si="2"/>
        <v>4203</v>
      </c>
      <c r="N25" s="88">
        <f t="shared" si="2"/>
        <v>4244</v>
      </c>
      <c r="O25" s="89">
        <f t="shared" si="0"/>
        <v>51825</v>
      </c>
    </row>
    <row r="26" spans="1:15" ht="16.5" thickBot="1">
      <c r="A26" s="91" t="s">
        <v>35</v>
      </c>
      <c r="B26" s="192" t="s">
        <v>96</v>
      </c>
      <c r="C26" s="92">
        <f aca="true" t="shared" si="3" ref="C26:O26">C14-C25</f>
        <v>1</v>
      </c>
      <c r="D26" s="92">
        <f t="shared" si="3"/>
        <v>1</v>
      </c>
      <c r="E26" s="92">
        <f t="shared" si="3"/>
        <v>1</v>
      </c>
      <c r="F26" s="92">
        <f t="shared" si="3"/>
        <v>1</v>
      </c>
      <c r="G26" s="92">
        <f t="shared" si="3"/>
        <v>1</v>
      </c>
      <c r="H26" s="92">
        <f t="shared" si="3"/>
        <v>1</v>
      </c>
      <c r="I26" s="92">
        <f t="shared" si="3"/>
        <v>1</v>
      </c>
      <c r="J26" s="92">
        <f t="shared" si="3"/>
        <v>1</v>
      </c>
      <c r="K26" s="92">
        <f t="shared" si="3"/>
        <v>1</v>
      </c>
      <c r="L26" s="92">
        <f t="shared" si="3"/>
        <v>1</v>
      </c>
      <c r="M26" s="92">
        <f t="shared" si="3"/>
        <v>1</v>
      </c>
      <c r="N26" s="92">
        <f t="shared" si="3"/>
        <v>-11</v>
      </c>
      <c r="O26" s="93">
        <f t="shared" si="3"/>
        <v>0</v>
      </c>
    </row>
    <row r="27" ht="15.75">
      <c r="A27" s="95"/>
    </row>
    <row r="28" spans="2:15" ht="15.75">
      <c r="B28" s="96"/>
      <c r="C28" s="97"/>
      <c r="D28" s="97"/>
      <c r="O28" s="94"/>
    </row>
    <row r="29" ht="15.75">
      <c r="O29" s="94"/>
    </row>
    <row r="30" ht="15.75">
      <c r="O30" s="94"/>
    </row>
    <row r="31" ht="15.75">
      <c r="O31" s="94"/>
    </row>
    <row r="32" ht="15.75">
      <c r="O32" s="94"/>
    </row>
    <row r="33" ht="15.75">
      <c r="O33" s="94"/>
    </row>
    <row r="34" ht="15.75">
      <c r="O34" s="94"/>
    </row>
    <row r="35" ht="15.75">
      <c r="O35" s="94"/>
    </row>
    <row r="36" ht="15.75">
      <c r="O36" s="94"/>
    </row>
    <row r="37" ht="15.75">
      <c r="O37" s="94"/>
    </row>
    <row r="38" ht="15.75">
      <c r="O38" s="94"/>
    </row>
    <row r="39" ht="15.75">
      <c r="O39" s="94"/>
    </row>
    <row r="40" ht="15.75">
      <c r="O40" s="94"/>
    </row>
    <row r="41" ht="15.75">
      <c r="O41" s="94"/>
    </row>
    <row r="42" ht="15.75">
      <c r="O42" s="94"/>
    </row>
    <row r="43" ht="15.75">
      <c r="O43" s="94"/>
    </row>
    <row r="44" ht="15.75">
      <c r="O44" s="94"/>
    </row>
    <row r="45" ht="15.75">
      <c r="O45" s="94"/>
    </row>
    <row r="46" ht="15.75">
      <c r="O46" s="94"/>
    </row>
    <row r="47" ht="15.75">
      <c r="O47" s="94"/>
    </row>
    <row r="48" ht="15.75">
      <c r="O48" s="94"/>
    </row>
    <row r="49" ht="15.75">
      <c r="O49" s="94"/>
    </row>
    <row r="50" ht="15.75">
      <c r="O50" s="94"/>
    </row>
    <row r="51" ht="15.75">
      <c r="O51" s="94"/>
    </row>
    <row r="52" ht="15.75">
      <c r="O52" s="94"/>
    </row>
    <row r="53" ht="15.75">
      <c r="O53" s="94"/>
    </row>
    <row r="54" ht="15.75">
      <c r="O54" s="94"/>
    </row>
    <row r="55" ht="15.75">
      <c r="O55" s="94"/>
    </row>
    <row r="56" ht="15.75">
      <c r="O56" s="94"/>
    </row>
    <row r="57" ht="15.75">
      <c r="O57" s="94"/>
    </row>
    <row r="58" ht="15.75">
      <c r="O58" s="94"/>
    </row>
    <row r="59" ht="15.75">
      <c r="O59" s="94"/>
    </row>
    <row r="60" ht="15.75">
      <c r="O60" s="94"/>
    </row>
    <row r="61" ht="15.75">
      <c r="O61" s="94"/>
    </row>
    <row r="62" ht="15.75">
      <c r="O62" s="94"/>
    </row>
    <row r="63" ht="15.75">
      <c r="O63" s="94"/>
    </row>
    <row r="64" ht="15.75">
      <c r="O64" s="94"/>
    </row>
    <row r="65" ht="15.75">
      <c r="O65" s="94"/>
    </row>
    <row r="66" ht="15.75">
      <c r="O66" s="94"/>
    </row>
    <row r="67" ht="15.75">
      <c r="O67" s="94"/>
    </row>
    <row r="68" ht="15.75">
      <c r="O68" s="94"/>
    </row>
    <row r="69" ht="15.75">
      <c r="O69" s="94"/>
    </row>
    <row r="70" ht="15.75">
      <c r="O70" s="94"/>
    </row>
    <row r="71" ht="15.75">
      <c r="O71" s="94"/>
    </row>
    <row r="72" ht="15.75">
      <c r="O72" s="94"/>
    </row>
    <row r="73" ht="15.75">
      <c r="O73" s="94"/>
    </row>
    <row r="74" ht="15.75">
      <c r="O74" s="94"/>
    </row>
    <row r="75" ht="15.75">
      <c r="O75" s="94"/>
    </row>
    <row r="76" ht="15.75">
      <c r="O76" s="94"/>
    </row>
    <row r="77" ht="15.75">
      <c r="O77" s="94"/>
    </row>
    <row r="78" ht="15.75">
      <c r="O78" s="94"/>
    </row>
    <row r="79" ht="15.75">
      <c r="O79" s="94"/>
    </row>
    <row r="80" ht="15.75">
      <c r="O80" s="94"/>
    </row>
    <row r="81" ht="15.75">
      <c r="O81" s="94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6. melléklet a 3/2015. (III.13.)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Layout" workbookViewId="0" topLeftCell="A1">
      <selection activeCell="C2" sqref="C2:C16"/>
    </sheetView>
  </sheetViews>
  <sheetFormatPr defaultColWidth="9.00390625" defaultRowHeight="12.75"/>
  <cols>
    <col min="1" max="1" width="88.625" style="43" customWidth="1"/>
    <col min="2" max="2" width="27.875" style="43" customWidth="1"/>
    <col min="3" max="3" width="3.50390625" style="43" customWidth="1"/>
    <col min="4" max="16384" width="9.375" style="43" customWidth="1"/>
  </cols>
  <sheetData>
    <row r="1" spans="1:2" ht="47.25" customHeight="1">
      <c r="A1" s="417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1" s="417"/>
    </row>
    <row r="2" spans="1:3" ht="22.5" customHeight="1" thickBot="1">
      <c r="A2" s="269"/>
      <c r="B2" s="270" t="s">
        <v>8</v>
      </c>
      <c r="C2" s="418" t="s">
        <v>479</v>
      </c>
    </row>
    <row r="3" spans="1:3" s="44" customFormat="1" ht="24" customHeight="1" thickBot="1">
      <c r="A3" s="194" t="s">
        <v>45</v>
      </c>
      <c r="B3" s="268" t="str">
        <f>+CONCATENATE(LEFT(ÖSSZEFÜGGÉSEK!A5,4),". évi támogatás összesen")</f>
        <v>2015. évi támogatás összesen</v>
      </c>
      <c r="C3" s="418"/>
    </row>
    <row r="4" spans="1:3" s="45" customFormat="1" ht="13.5" thickBot="1">
      <c r="A4" s="161" t="s">
        <v>425</v>
      </c>
      <c r="B4" s="162" t="s">
        <v>426</v>
      </c>
      <c r="C4" s="418"/>
    </row>
    <row r="5" spans="1:3" ht="15" customHeight="1">
      <c r="A5" s="374" t="s">
        <v>458</v>
      </c>
      <c r="B5" s="375">
        <f>SUM(B6:B9)</f>
        <v>2326803</v>
      </c>
      <c r="C5" s="418"/>
    </row>
    <row r="6" spans="1:3" ht="12.75" customHeight="1">
      <c r="A6" s="374" t="s">
        <v>459</v>
      </c>
      <c r="B6" s="376">
        <v>841803</v>
      </c>
      <c r="C6" s="418"/>
    </row>
    <row r="7" spans="1:3" ht="15">
      <c r="A7" s="374" t="s">
        <v>460</v>
      </c>
      <c r="B7" s="376">
        <v>704000</v>
      </c>
      <c r="C7" s="418"/>
    </row>
    <row r="8" spans="1:3" ht="15">
      <c r="A8" s="374" t="s">
        <v>461</v>
      </c>
      <c r="B8" s="376">
        <v>100000</v>
      </c>
      <c r="C8" s="418"/>
    </row>
    <row r="9" spans="1:3" ht="15">
      <c r="A9" s="374" t="s">
        <v>462</v>
      </c>
      <c r="B9" s="376">
        <v>681000</v>
      </c>
      <c r="C9" s="418"/>
    </row>
    <row r="10" spans="1:3" ht="15">
      <c r="A10" s="374" t="s">
        <v>463</v>
      </c>
      <c r="B10" s="375">
        <v>3967136</v>
      </c>
      <c r="C10" s="418"/>
    </row>
    <row r="11" spans="1:3" ht="15">
      <c r="A11" s="374" t="s">
        <v>464</v>
      </c>
      <c r="B11" s="375">
        <v>584000</v>
      </c>
      <c r="C11" s="418"/>
    </row>
    <row r="12" spans="1:3" ht="15">
      <c r="A12" s="374" t="s">
        <v>465</v>
      </c>
      <c r="B12" s="375">
        <v>338800</v>
      </c>
      <c r="C12" s="418"/>
    </row>
    <row r="13" spans="1:3" ht="15" customHeight="1">
      <c r="A13" s="374" t="s">
        <v>466</v>
      </c>
      <c r="B13" s="375">
        <v>191000</v>
      </c>
      <c r="C13" s="418"/>
    </row>
    <row r="14" spans="1:3" ht="15">
      <c r="A14" s="374" t="s">
        <v>467</v>
      </c>
      <c r="B14" s="375">
        <v>2500000</v>
      </c>
      <c r="C14" s="418"/>
    </row>
    <row r="15" spans="1:3" ht="15.75" thickBot="1">
      <c r="A15" s="374" t="s">
        <v>468</v>
      </c>
      <c r="B15" s="375">
        <v>1200000</v>
      </c>
      <c r="C15" s="418"/>
    </row>
    <row r="16" spans="1:3" s="46" customFormat="1" ht="19.5" customHeight="1" thickBot="1">
      <c r="A16" s="30" t="s">
        <v>46</v>
      </c>
      <c r="B16" s="377">
        <f>B5+B10+B11+B12+B13+B14+B15</f>
        <v>11107739</v>
      </c>
      <c r="C16" s="418"/>
    </row>
  </sheetData>
  <sheetProtection/>
  <mergeCells count="2">
    <mergeCell ref="A1:B1"/>
    <mergeCell ref="C2:C1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Layout" workbookViewId="0" topLeftCell="A1">
      <selection activeCell="I13" sqref="I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422" t="str">
        <f>+CONCATENATE("K I M U T A T Á S",CHAR(10),"a ",LEFT(ÖSSZEFÜGGÉSEK!A5,4),". évben céljelleggel juttatott támogatásokról")</f>
        <v>K I M U T A T Á S
a 2015. évben céljelleggel juttatott támogatásokról</v>
      </c>
      <c r="B1" s="422"/>
      <c r="C1" s="422"/>
      <c r="D1" s="422"/>
    </row>
    <row r="2" spans="1:4" ht="17.25" customHeight="1">
      <c r="A2" s="267"/>
      <c r="B2" s="267"/>
      <c r="C2" s="267"/>
      <c r="D2" s="267"/>
    </row>
    <row r="3" spans="1:4" ht="13.5" thickBot="1">
      <c r="A3" s="177"/>
      <c r="B3" s="177"/>
      <c r="C3" s="419" t="s">
        <v>47</v>
      </c>
      <c r="D3" s="419"/>
    </row>
    <row r="4" spans="1:4" ht="42.75" customHeight="1" thickBot="1">
      <c r="A4" s="271" t="s">
        <v>57</v>
      </c>
      <c r="B4" s="272" t="s">
        <v>110</v>
      </c>
      <c r="C4" s="272" t="s">
        <v>111</v>
      </c>
      <c r="D4" s="273" t="s">
        <v>9</v>
      </c>
    </row>
    <row r="5" spans="1:4" ht="15.75" customHeight="1">
      <c r="A5" s="178" t="s">
        <v>13</v>
      </c>
      <c r="B5" s="378" t="s">
        <v>469</v>
      </c>
      <c r="C5" s="379" t="s">
        <v>470</v>
      </c>
      <c r="D5" s="380">
        <v>380</v>
      </c>
    </row>
    <row r="6" spans="1:4" ht="15.75" customHeight="1">
      <c r="A6" s="179" t="s">
        <v>14</v>
      </c>
      <c r="B6" s="381" t="s">
        <v>471</v>
      </c>
      <c r="C6" s="382" t="s">
        <v>470</v>
      </c>
      <c r="D6" s="383">
        <v>20</v>
      </c>
    </row>
    <row r="7" spans="1:4" ht="15.75" customHeight="1">
      <c r="A7" s="179" t="s">
        <v>15</v>
      </c>
      <c r="B7" s="381" t="s">
        <v>472</v>
      </c>
      <c r="C7" s="382" t="s">
        <v>470</v>
      </c>
      <c r="D7" s="383">
        <v>10</v>
      </c>
    </row>
    <row r="8" spans="1:4" ht="15.75" customHeight="1">
      <c r="A8" s="179" t="s">
        <v>16</v>
      </c>
      <c r="B8" s="381" t="s">
        <v>473</v>
      </c>
      <c r="C8" s="382" t="s">
        <v>470</v>
      </c>
      <c r="D8" s="383">
        <v>20</v>
      </c>
    </row>
    <row r="9" spans="1:4" ht="15.75" customHeight="1">
      <c r="A9" s="179" t="s">
        <v>17</v>
      </c>
      <c r="B9" s="381" t="s">
        <v>474</v>
      </c>
      <c r="C9" s="382" t="s">
        <v>470</v>
      </c>
      <c r="D9" s="383">
        <v>1348</v>
      </c>
    </row>
    <row r="10" spans="1:4" ht="15.75" customHeight="1">
      <c r="A10" s="179" t="s">
        <v>18</v>
      </c>
      <c r="B10" s="384" t="s">
        <v>475</v>
      </c>
      <c r="C10" s="382" t="s">
        <v>470</v>
      </c>
      <c r="D10" s="383">
        <v>263</v>
      </c>
    </row>
    <row r="11" spans="1:4" ht="15.75" customHeight="1" thickBot="1">
      <c r="A11" s="179" t="s">
        <v>19</v>
      </c>
      <c r="B11" s="385" t="s">
        <v>476</v>
      </c>
      <c r="C11" s="382" t="s">
        <v>470</v>
      </c>
      <c r="D11" s="386">
        <v>147</v>
      </c>
    </row>
    <row r="12" spans="1:4" ht="15.75" customHeight="1" thickBot="1">
      <c r="A12" s="420" t="s">
        <v>46</v>
      </c>
      <c r="B12" s="421"/>
      <c r="C12" s="180"/>
      <c r="D12" s="181">
        <f>SUM(D5:D11)</f>
        <v>2188</v>
      </c>
    </row>
  </sheetData>
  <sheetProtection/>
  <mergeCells count="3">
    <mergeCell ref="C3:D3"/>
    <mergeCell ref="A12:B12"/>
    <mergeCell ref="A1:D1"/>
  </mergeCells>
  <conditionalFormatting sqref="D12">
    <cfRule type="cellIs" priority="1" dxfId="3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 8. melléklet a 3/2015. (III.13.)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7"/>
  <sheetViews>
    <sheetView zoomScale="120" zoomScaleNormal="120" zoomScaleSheetLayoutView="100" workbookViewId="0" topLeftCell="A58">
      <selection activeCell="I159" sqref="I159"/>
    </sheetView>
  </sheetViews>
  <sheetFormatPr defaultColWidth="9.00390625" defaultRowHeight="12.75"/>
  <cols>
    <col min="1" max="1" width="9.00390625" style="277" customWidth="1"/>
    <col min="2" max="2" width="75.875" style="277" customWidth="1"/>
    <col min="3" max="3" width="15.50390625" style="278" customWidth="1"/>
    <col min="4" max="5" width="15.50390625" style="277" customWidth="1"/>
    <col min="6" max="6" width="9.00390625" style="34" customWidth="1"/>
    <col min="7" max="16384" width="9.375" style="34" customWidth="1"/>
  </cols>
  <sheetData>
    <row r="1" spans="1:5" ht="15.75" customHeight="1">
      <c r="A1" s="387" t="s">
        <v>10</v>
      </c>
      <c r="B1" s="387"/>
      <c r="C1" s="387"/>
      <c r="D1" s="387"/>
      <c r="E1" s="387"/>
    </row>
    <row r="2" spans="1:5" ht="15.75" customHeight="1" thickBot="1">
      <c r="A2" s="388" t="s">
        <v>117</v>
      </c>
      <c r="B2" s="388"/>
      <c r="D2" s="118"/>
      <c r="E2" s="210" t="s">
        <v>172</v>
      </c>
    </row>
    <row r="3" spans="1:5" ht="37.5" customHeight="1" thickBot="1">
      <c r="A3" s="22" t="s">
        <v>57</v>
      </c>
      <c r="B3" s="23" t="s">
        <v>12</v>
      </c>
      <c r="C3" s="23" t="str">
        <f>+CONCATENATE(LEFT(ÖSSZEFÜGGÉSEK!A5,4)-2,". évi tény")</f>
        <v>2013. évi tény</v>
      </c>
      <c r="D3" s="294" t="str">
        <f>+CONCATENATE(LEFT(ÖSSZEFÜGGÉSEK!A5,4)-1,". évi várható")</f>
        <v>2014. évi várható</v>
      </c>
      <c r="E3" s="138" t="str">
        <f>+'1.1.sz.mell.'!C3</f>
        <v>2015. évi előirányzat</v>
      </c>
    </row>
    <row r="4" spans="1:5" s="36" customFormat="1" ht="12" customHeight="1" thickBot="1">
      <c r="A4" s="27" t="s">
        <v>425</v>
      </c>
      <c r="B4" s="28" t="s">
        <v>426</v>
      </c>
      <c r="C4" s="28" t="s">
        <v>427</v>
      </c>
      <c r="D4" s="28" t="s">
        <v>429</v>
      </c>
      <c r="E4" s="324" t="s">
        <v>428</v>
      </c>
    </row>
    <row r="5" spans="1:5" s="1" customFormat="1" ht="12" customHeight="1" thickBot="1">
      <c r="A5" s="19" t="s">
        <v>13</v>
      </c>
      <c r="B5" s="20" t="s">
        <v>197</v>
      </c>
      <c r="C5" s="286">
        <f>+C6+C7+C8+C9+C10+C11</f>
        <v>11140</v>
      </c>
      <c r="D5" s="286">
        <f>+D6+D7+D8+D9+D10+D11</f>
        <v>12597</v>
      </c>
      <c r="E5" s="182">
        <f>+E6+E7+E8+E9+E10+E11</f>
        <v>13167</v>
      </c>
    </row>
    <row r="6" spans="1:5" s="1" customFormat="1" ht="12" customHeight="1">
      <c r="A6" s="14" t="s">
        <v>83</v>
      </c>
      <c r="B6" s="303" t="s">
        <v>198</v>
      </c>
      <c r="C6" s="288">
        <v>9296</v>
      </c>
      <c r="D6" s="288">
        <v>6482</v>
      </c>
      <c r="E6" s="184">
        <v>6878</v>
      </c>
    </row>
    <row r="7" spans="1:5" s="1" customFormat="1" ht="12" customHeight="1">
      <c r="A7" s="13" t="s">
        <v>84</v>
      </c>
      <c r="B7" s="304" t="s">
        <v>199</v>
      </c>
      <c r="C7" s="287"/>
      <c r="D7" s="287"/>
      <c r="E7" s="183"/>
    </row>
    <row r="8" spans="1:5" s="1" customFormat="1" ht="12" customHeight="1">
      <c r="A8" s="13" t="s">
        <v>85</v>
      </c>
      <c r="B8" s="304" t="s">
        <v>200</v>
      </c>
      <c r="C8" s="287"/>
      <c r="D8" s="287">
        <v>3550</v>
      </c>
      <c r="E8" s="183">
        <v>3030</v>
      </c>
    </row>
    <row r="9" spans="1:5" s="1" customFormat="1" ht="12" customHeight="1">
      <c r="A9" s="13" t="s">
        <v>86</v>
      </c>
      <c r="B9" s="304" t="s">
        <v>201</v>
      </c>
      <c r="C9" s="287"/>
      <c r="D9" s="287">
        <v>117</v>
      </c>
      <c r="E9" s="183">
        <v>1200</v>
      </c>
    </row>
    <row r="10" spans="1:5" s="1" customFormat="1" ht="12" customHeight="1">
      <c r="A10" s="13" t="s">
        <v>113</v>
      </c>
      <c r="B10" s="196" t="s">
        <v>361</v>
      </c>
      <c r="C10" s="287">
        <v>1844</v>
      </c>
      <c r="D10" s="287">
        <v>2448</v>
      </c>
      <c r="E10" s="183">
        <v>2059</v>
      </c>
    </row>
    <row r="11" spans="1:5" s="1" customFormat="1" ht="12" customHeight="1" thickBot="1">
      <c r="A11" s="15" t="s">
        <v>87</v>
      </c>
      <c r="B11" s="197" t="s">
        <v>362</v>
      </c>
      <c r="C11" s="287"/>
      <c r="D11" s="287"/>
      <c r="E11" s="183"/>
    </row>
    <row r="12" spans="1:5" s="1" customFormat="1" ht="12" customHeight="1" thickBot="1">
      <c r="A12" s="19" t="s">
        <v>14</v>
      </c>
      <c r="B12" s="195" t="s">
        <v>202</v>
      </c>
      <c r="C12" s="286">
        <f>+C13+C14+C15+C16+C17</f>
        <v>11821</v>
      </c>
      <c r="D12" s="286">
        <f>+D13+D14+D15+D16+D17</f>
        <v>15715</v>
      </c>
      <c r="E12" s="182">
        <f>+E13+E14+E15+E16+E17</f>
        <v>29636</v>
      </c>
    </row>
    <row r="13" spans="1:5" s="1" customFormat="1" ht="12" customHeight="1">
      <c r="A13" s="14" t="s">
        <v>89</v>
      </c>
      <c r="B13" s="303" t="s">
        <v>203</v>
      </c>
      <c r="C13" s="288"/>
      <c r="D13" s="288"/>
      <c r="E13" s="184"/>
    </row>
    <row r="14" spans="1:5" s="1" customFormat="1" ht="12" customHeight="1">
      <c r="A14" s="13" t="s">
        <v>90</v>
      </c>
      <c r="B14" s="304" t="s">
        <v>204</v>
      </c>
      <c r="C14" s="287"/>
      <c r="D14" s="287"/>
      <c r="E14" s="183"/>
    </row>
    <row r="15" spans="1:5" s="1" customFormat="1" ht="12" customHeight="1">
      <c r="A15" s="13" t="s">
        <v>91</v>
      </c>
      <c r="B15" s="304" t="s">
        <v>353</v>
      </c>
      <c r="C15" s="287"/>
      <c r="D15" s="287"/>
      <c r="E15" s="183"/>
    </row>
    <row r="16" spans="1:5" s="1" customFormat="1" ht="12" customHeight="1">
      <c r="A16" s="13" t="s">
        <v>92</v>
      </c>
      <c r="B16" s="304" t="s">
        <v>354</v>
      </c>
      <c r="C16" s="287"/>
      <c r="D16" s="287"/>
      <c r="E16" s="183"/>
    </row>
    <row r="17" spans="1:5" s="1" customFormat="1" ht="12" customHeight="1">
      <c r="A17" s="13" t="s">
        <v>93</v>
      </c>
      <c r="B17" s="304" t="s">
        <v>205</v>
      </c>
      <c r="C17" s="287">
        <v>11821</v>
      </c>
      <c r="D17" s="287">
        <v>15715</v>
      </c>
      <c r="E17" s="183">
        <v>29636</v>
      </c>
    </row>
    <row r="18" spans="1:5" s="1" customFormat="1" ht="12" customHeight="1" thickBot="1">
      <c r="A18" s="15" t="s">
        <v>102</v>
      </c>
      <c r="B18" s="197" t="s">
        <v>206</v>
      </c>
      <c r="C18" s="289"/>
      <c r="D18" s="289"/>
      <c r="E18" s="185"/>
    </row>
    <row r="19" spans="1:5" s="1" customFormat="1" ht="12" customHeight="1" thickBot="1">
      <c r="A19" s="19" t="s">
        <v>15</v>
      </c>
      <c r="B19" s="20" t="s">
        <v>207</v>
      </c>
      <c r="C19" s="286">
        <f>+C20+C21+C22+C23+C24</f>
        <v>0</v>
      </c>
      <c r="D19" s="286">
        <f>+D20+D21+D22+D23+D24</f>
        <v>0</v>
      </c>
      <c r="E19" s="182">
        <f>+E20+E21+E22+E23+E24</f>
        <v>3364</v>
      </c>
    </row>
    <row r="20" spans="1:5" s="1" customFormat="1" ht="12" customHeight="1">
      <c r="A20" s="14" t="s">
        <v>72</v>
      </c>
      <c r="B20" s="303" t="s">
        <v>208</v>
      </c>
      <c r="C20" s="288"/>
      <c r="D20" s="288"/>
      <c r="E20" s="184"/>
    </row>
    <row r="21" spans="1:5" s="1" customFormat="1" ht="12" customHeight="1">
      <c r="A21" s="13" t="s">
        <v>73</v>
      </c>
      <c r="B21" s="304" t="s">
        <v>209</v>
      </c>
      <c r="C21" s="287"/>
      <c r="D21" s="287"/>
      <c r="E21" s="183"/>
    </row>
    <row r="22" spans="1:5" s="1" customFormat="1" ht="12" customHeight="1">
      <c r="A22" s="13" t="s">
        <v>74</v>
      </c>
      <c r="B22" s="304" t="s">
        <v>355</v>
      </c>
      <c r="C22" s="287"/>
      <c r="D22" s="287"/>
      <c r="E22" s="183"/>
    </row>
    <row r="23" spans="1:5" s="1" customFormat="1" ht="12" customHeight="1">
      <c r="A23" s="13" t="s">
        <v>75</v>
      </c>
      <c r="B23" s="304" t="s">
        <v>356</v>
      </c>
      <c r="C23" s="287"/>
      <c r="D23" s="287"/>
      <c r="E23" s="183"/>
    </row>
    <row r="24" spans="1:5" s="1" customFormat="1" ht="12" customHeight="1">
      <c r="A24" s="13" t="s">
        <v>136</v>
      </c>
      <c r="B24" s="304" t="s">
        <v>210</v>
      </c>
      <c r="C24" s="287"/>
      <c r="D24" s="287"/>
      <c r="E24" s="183">
        <v>3364</v>
      </c>
    </row>
    <row r="25" spans="1:5" s="1" customFormat="1" ht="12" customHeight="1" thickBot="1">
      <c r="A25" s="15" t="s">
        <v>137</v>
      </c>
      <c r="B25" s="305" t="s">
        <v>211</v>
      </c>
      <c r="C25" s="289"/>
      <c r="D25" s="289"/>
      <c r="E25" s="185"/>
    </row>
    <row r="26" spans="1:5" s="1" customFormat="1" ht="12" customHeight="1" thickBot="1">
      <c r="A26" s="19" t="s">
        <v>138</v>
      </c>
      <c r="B26" s="20" t="s">
        <v>212</v>
      </c>
      <c r="C26" s="293">
        <f>+C27+C31+C32+C33</f>
        <v>3867</v>
      </c>
      <c r="D26" s="293">
        <f>+D27+D31+D32+D33</f>
        <v>4129</v>
      </c>
      <c r="E26" s="321">
        <f>+E27+E31+E32+E33</f>
        <v>4100</v>
      </c>
    </row>
    <row r="27" spans="1:5" s="1" customFormat="1" ht="12" customHeight="1">
      <c r="A27" s="14" t="s">
        <v>213</v>
      </c>
      <c r="B27" s="303" t="s">
        <v>368</v>
      </c>
      <c r="C27" s="323">
        <f>+C28+C29+C30</f>
        <v>712</v>
      </c>
      <c r="D27" s="323">
        <f>+D28+D29+D30</f>
        <v>735</v>
      </c>
      <c r="E27" s="322">
        <f>+E28+E29+E30</f>
        <v>700</v>
      </c>
    </row>
    <row r="28" spans="1:5" s="1" customFormat="1" ht="12" customHeight="1">
      <c r="A28" s="13" t="s">
        <v>214</v>
      </c>
      <c r="B28" s="304" t="s">
        <v>219</v>
      </c>
      <c r="C28" s="287">
        <v>712</v>
      </c>
      <c r="D28" s="287">
        <v>735</v>
      </c>
      <c r="E28" s="183">
        <v>700</v>
      </c>
    </row>
    <row r="29" spans="1:5" s="1" customFormat="1" ht="12" customHeight="1">
      <c r="A29" s="13" t="s">
        <v>215</v>
      </c>
      <c r="B29" s="304" t="s">
        <v>220</v>
      </c>
      <c r="C29" s="287"/>
      <c r="D29" s="287"/>
      <c r="E29" s="183"/>
    </row>
    <row r="30" spans="1:5" s="1" customFormat="1" ht="12" customHeight="1">
      <c r="A30" s="13" t="s">
        <v>366</v>
      </c>
      <c r="B30" s="341" t="s">
        <v>367</v>
      </c>
      <c r="C30" s="287"/>
      <c r="D30" s="287"/>
      <c r="E30" s="183"/>
    </row>
    <row r="31" spans="1:5" s="1" customFormat="1" ht="12" customHeight="1">
      <c r="A31" s="13" t="s">
        <v>216</v>
      </c>
      <c r="B31" s="304" t="s">
        <v>221</v>
      </c>
      <c r="C31" s="287">
        <v>3127</v>
      </c>
      <c r="D31" s="287">
        <v>3261</v>
      </c>
      <c r="E31" s="183">
        <v>3300</v>
      </c>
    </row>
    <row r="32" spans="1:5" s="1" customFormat="1" ht="12" customHeight="1">
      <c r="A32" s="13" t="s">
        <v>217</v>
      </c>
      <c r="B32" s="304" t="s">
        <v>222</v>
      </c>
      <c r="C32" s="287"/>
      <c r="D32" s="287"/>
      <c r="E32" s="183"/>
    </row>
    <row r="33" spans="1:5" s="1" customFormat="1" ht="12" customHeight="1" thickBot="1">
      <c r="A33" s="15" t="s">
        <v>218</v>
      </c>
      <c r="B33" s="305" t="s">
        <v>223</v>
      </c>
      <c r="C33" s="289">
        <v>28</v>
      </c>
      <c r="D33" s="289">
        <v>133</v>
      </c>
      <c r="E33" s="185">
        <v>100</v>
      </c>
    </row>
    <row r="34" spans="1:5" s="1" customFormat="1" ht="12" customHeight="1" thickBot="1">
      <c r="A34" s="19" t="s">
        <v>17</v>
      </c>
      <c r="B34" s="20" t="s">
        <v>363</v>
      </c>
      <c r="C34" s="286">
        <f>SUM(C35:C45)</f>
        <v>2458</v>
      </c>
      <c r="D34" s="286">
        <f>SUM(D35:D45)</f>
        <v>721</v>
      </c>
      <c r="E34" s="182">
        <f>SUM(E35:E45)</f>
        <v>210</v>
      </c>
    </row>
    <row r="35" spans="1:5" s="1" customFormat="1" ht="12" customHeight="1">
      <c r="A35" s="14" t="s">
        <v>76</v>
      </c>
      <c r="B35" s="303" t="s">
        <v>226</v>
      </c>
      <c r="C35" s="288"/>
      <c r="D35" s="288"/>
      <c r="E35" s="184"/>
    </row>
    <row r="36" spans="1:5" s="1" customFormat="1" ht="12" customHeight="1">
      <c r="A36" s="13" t="s">
        <v>77</v>
      </c>
      <c r="B36" s="304" t="s">
        <v>227</v>
      </c>
      <c r="C36" s="287"/>
      <c r="D36" s="287">
        <v>668</v>
      </c>
      <c r="E36" s="183"/>
    </row>
    <row r="37" spans="1:5" s="1" customFormat="1" ht="12" customHeight="1">
      <c r="A37" s="13" t="s">
        <v>78</v>
      </c>
      <c r="B37" s="304" t="s">
        <v>228</v>
      </c>
      <c r="C37" s="287"/>
      <c r="D37" s="287"/>
      <c r="E37" s="183"/>
    </row>
    <row r="38" spans="1:5" s="1" customFormat="1" ht="12" customHeight="1">
      <c r="A38" s="13" t="s">
        <v>140</v>
      </c>
      <c r="B38" s="304" t="s">
        <v>229</v>
      </c>
      <c r="C38" s="287">
        <v>470</v>
      </c>
      <c r="D38" s="287"/>
      <c r="E38" s="183">
        <v>200</v>
      </c>
    </row>
    <row r="39" spans="1:5" s="1" customFormat="1" ht="12" customHeight="1">
      <c r="A39" s="13" t="s">
        <v>141</v>
      </c>
      <c r="B39" s="304" t="s">
        <v>230</v>
      </c>
      <c r="C39" s="287"/>
      <c r="D39" s="287"/>
      <c r="E39" s="183"/>
    </row>
    <row r="40" spans="1:5" s="1" customFormat="1" ht="12" customHeight="1">
      <c r="A40" s="13" t="s">
        <v>142</v>
      </c>
      <c r="B40" s="304" t="s">
        <v>231</v>
      </c>
      <c r="C40" s="287"/>
      <c r="D40" s="287"/>
      <c r="E40" s="183"/>
    </row>
    <row r="41" spans="1:5" s="1" customFormat="1" ht="12" customHeight="1">
      <c r="A41" s="13" t="s">
        <v>143</v>
      </c>
      <c r="B41" s="304" t="s">
        <v>232</v>
      </c>
      <c r="C41" s="287"/>
      <c r="D41" s="287"/>
      <c r="E41" s="183"/>
    </row>
    <row r="42" spans="1:5" s="1" customFormat="1" ht="12" customHeight="1">
      <c r="A42" s="13" t="s">
        <v>144</v>
      </c>
      <c r="B42" s="304" t="s">
        <v>233</v>
      </c>
      <c r="C42" s="287">
        <v>4</v>
      </c>
      <c r="D42" s="287">
        <v>3</v>
      </c>
      <c r="E42" s="183">
        <v>10</v>
      </c>
    </row>
    <row r="43" spans="1:5" s="1" customFormat="1" ht="12" customHeight="1">
      <c r="A43" s="13" t="s">
        <v>224</v>
      </c>
      <c r="B43" s="304" t="s">
        <v>234</v>
      </c>
      <c r="C43" s="290"/>
      <c r="D43" s="290">
        <v>42</v>
      </c>
      <c r="E43" s="186"/>
    </row>
    <row r="44" spans="1:5" s="1" customFormat="1" ht="12" customHeight="1">
      <c r="A44" s="15" t="s">
        <v>225</v>
      </c>
      <c r="B44" s="305" t="s">
        <v>365</v>
      </c>
      <c r="C44" s="291"/>
      <c r="D44" s="291"/>
      <c r="E44" s="187"/>
    </row>
    <row r="45" spans="1:5" s="1" customFormat="1" ht="12" customHeight="1" thickBot="1">
      <c r="A45" s="15" t="s">
        <v>364</v>
      </c>
      <c r="B45" s="197" t="s">
        <v>235</v>
      </c>
      <c r="C45" s="291">
        <v>1984</v>
      </c>
      <c r="D45" s="291">
        <v>8</v>
      </c>
      <c r="E45" s="187"/>
    </row>
    <row r="46" spans="1:5" s="1" customFormat="1" ht="12" customHeight="1" thickBot="1">
      <c r="A46" s="19" t="s">
        <v>18</v>
      </c>
      <c r="B46" s="20" t="s">
        <v>236</v>
      </c>
      <c r="C46" s="286">
        <f>SUM(C47:C51)</f>
        <v>50</v>
      </c>
      <c r="D46" s="286">
        <f>SUM(D47:D51)</f>
        <v>1540</v>
      </c>
      <c r="E46" s="182">
        <f>SUM(E47:E51)</f>
        <v>0</v>
      </c>
    </row>
    <row r="47" spans="1:5" s="1" customFormat="1" ht="12" customHeight="1">
      <c r="A47" s="14" t="s">
        <v>79</v>
      </c>
      <c r="B47" s="303" t="s">
        <v>240</v>
      </c>
      <c r="C47" s="327">
        <v>50</v>
      </c>
      <c r="D47" s="327"/>
      <c r="E47" s="193"/>
    </row>
    <row r="48" spans="1:5" s="1" customFormat="1" ht="12" customHeight="1">
      <c r="A48" s="13" t="s">
        <v>80</v>
      </c>
      <c r="B48" s="304" t="s">
        <v>241</v>
      </c>
      <c r="C48" s="290"/>
      <c r="D48" s="290">
        <v>1540</v>
      </c>
      <c r="E48" s="186"/>
    </row>
    <row r="49" spans="1:5" s="1" customFormat="1" ht="12" customHeight="1">
      <c r="A49" s="13" t="s">
        <v>237</v>
      </c>
      <c r="B49" s="304" t="s">
        <v>242</v>
      </c>
      <c r="C49" s="290"/>
      <c r="D49" s="290"/>
      <c r="E49" s="186"/>
    </row>
    <row r="50" spans="1:5" s="1" customFormat="1" ht="12" customHeight="1">
      <c r="A50" s="13" t="s">
        <v>238</v>
      </c>
      <c r="B50" s="304" t="s">
        <v>243</v>
      </c>
      <c r="C50" s="290"/>
      <c r="D50" s="290"/>
      <c r="E50" s="186"/>
    </row>
    <row r="51" spans="1:5" s="1" customFormat="1" ht="12" customHeight="1" thickBot="1">
      <c r="A51" s="15" t="s">
        <v>239</v>
      </c>
      <c r="B51" s="197" t="s">
        <v>244</v>
      </c>
      <c r="C51" s="291"/>
      <c r="D51" s="291"/>
      <c r="E51" s="187"/>
    </row>
    <row r="52" spans="1:5" s="1" customFormat="1" ht="12" customHeight="1" thickBot="1">
      <c r="A52" s="19" t="s">
        <v>145</v>
      </c>
      <c r="B52" s="20" t="s">
        <v>245</v>
      </c>
      <c r="C52" s="286">
        <f>SUM(C53:C55)</f>
        <v>0</v>
      </c>
      <c r="D52" s="286">
        <f>SUM(D53:D55)</f>
        <v>0</v>
      </c>
      <c r="E52" s="182">
        <f>SUM(E53:E55)</f>
        <v>0</v>
      </c>
    </row>
    <row r="53" spans="1:5" s="1" customFormat="1" ht="12" customHeight="1">
      <c r="A53" s="14" t="s">
        <v>81</v>
      </c>
      <c r="B53" s="303" t="s">
        <v>246</v>
      </c>
      <c r="C53" s="288"/>
      <c r="D53" s="288"/>
      <c r="E53" s="184"/>
    </row>
    <row r="54" spans="1:5" s="1" customFormat="1" ht="12" customHeight="1">
      <c r="A54" s="13" t="s">
        <v>82</v>
      </c>
      <c r="B54" s="304" t="s">
        <v>357</v>
      </c>
      <c r="C54" s="287"/>
      <c r="D54" s="287"/>
      <c r="E54" s="183"/>
    </row>
    <row r="55" spans="1:5" s="1" customFormat="1" ht="12" customHeight="1">
      <c r="A55" s="13" t="s">
        <v>249</v>
      </c>
      <c r="B55" s="304" t="s">
        <v>247</v>
      </c>
      <c r="C55" s="287"/>
      <c r="D55" s="287"/>
      <c r="E55" s="183"/>
    </row>
    <row r="56" spans="1:5" s="1" customFormat="1" ht="12" customHeight="1" thickBot="1">
      <c r="A56" s="15" t="s">
        <v>250</v>
      </c>
      <c r="B56" s="197" t="s">
        <v>248</v>
      </c>
      <c r="C56" s="289"/>
      <c r="D56" s="289"/>
      <c r="E56" s="185"/>
    </row>
    <row r="57" spans="1:5" s="1" customFormat="1" ht="12" customHeight="1" thickBot="1">
      <c r="A57" s="19" t="s">
        <v>20</v>
      </c>
      <c r="B57" s="195" t="s">
        <v>251</v>
      </c>
      <c r="C57" s="286">
        <f>SUM(C58:C60)</f>
        <v>14250</v>
      </c>
      <c r="D57" s="286">
        <f>SUM(D58:D60)</f>
        <v>0</v>
      </c>
      <c r="E57" s="182">
        <f>SUM(E58:E60)</f>
        <v>0</v>
      </c>
    </row>
    <row r="58" spans="1:5" s="1" customFormat="1" ht="12" customHeight="1">
      <c r="A58" s="14" t="s">
        <v>146</v>
      </c>
      <c r="B58" s="303" t="s">
        <v>253</v>
      </c>
      <c r="C58" s="290"/>
      <c r="D58" s="290"/>
      <c r="E58" s="186"/>
    </row>
    <row r="59" spans="1:5" s="1" customFormat="1" ht="12" customHeight="1">
      <c r="A59" s="13" t="s">
        <v>147</v>
      </c>
      <c r="B59" s="304" t="s">
        <v>358</v>
      </c>
      <c r="C59" s="290"/>
      <c r="D59" s="290"/>
      <c r="E59" s="186"/>
    </row>
    <row r="60" spans="1:5" s="1" customFormat="1" ht="12" customHeight="1">
      <c r="A60" s="13" t="s">
        <v>173</v>
      </c>
      <c r="B60" s="304" t="s">
        <v>254</v>
      </c>
      <c r="C60" s="290">
        <v>14250</v>
      </c>
      <c r="D60" s="290"/>
      <c r="E60" s="186"/>
    </row>
    <row r="61" spans="1:5" s="1" customFormat="1" ht="12" customHeight="1" thickBot="1">
      <c r="A61" s="15" t="s">
        <v>252</v>
      </c>
      <c r="B61" s="197" t="s">
        <v>255</v>
      </c>
      <c r="C61" s="290"/>
      <c r="D61" s="290"/>
      <c r="E61" s="186"/>
    </row>
    <row r="62" spans="1:5" s="1" customFormat="1" ht="12" customHeight="1" thickBot="1">
      <c r="A62" s="348" t="s">
        <v>408</v>
      </c>
      <c r="B62" s="20" t="s">
        <v>256</v>
      </c>
      <c r="C62" s="293">
        <f>+C5+C12+C19+C26+C34+C46+C52+C57</f>
        <v>43586</v>
      </c>
      <c r="D62" s="293">
        <f>+D5+D12+D19+D26+D34+D46+D52+D57</f>
        <v>34702</v>
      </c>
      <c r="E62" s="321">
        <f>+E5+E12+E19+E26+E34+E46+E52+E57</f>
        <v>50477</v>
      </c>
    </row>
    <row r="63" spans="1:5" s="1" customFormat="1" ht="12" customHeight="1" thickBot="1">
      <c r="A63" s="328" t="s">
        <v>257</v>
      </c>
      <c r="B63" s="195" t="s">
        <v>446</v>
      </c>
      <c r="C63" s="286">
        <f>SUM(C64:C66)</f>
        <v>6414</v>
      </c>
      <c r="D63" s="286">
        <f>SUM(D64:D66)</f>
        <v>0</v>
      </c>
      <c r="E63" s="182">
        <f>SUM(E64:E66)</f>
        <v>0</v>
      </c>
    </row>
    <row r="64" spans="1:5" s="1" customFormat="1" ht="12" customHeight="1">
      <c r="A64" s="14" t="s">
        <v>288</v>
      </c>
      <c r="B64" s="303" t="s">
        <v>259</v>
      </c>
      <c r="C64" s="290"/>
      <c r="D64" s="290"/>
      <c r="E64" s="186"/>
    </row>
    <row r="65" spans="1:5" s="1" customFormat="1" ht="12" customHeight="1">
      <c r="A65" s="13" t="s">
        <v>297</v>
      </c>
      <c r="B65" s="304" t="s">
        <v>260</v>
      </c>
      <c r="C65" s="290"/>
      <c r="D65" s="290"/>
      <c r="E65" s="186"/>
    </row>
    <row r="66" spans="1:5" s="1" customFormat="1" ht="12" customHeight="1" thickBot="1">
      <c r="A66" s="15" t="s">
        <v>298</v>
      </c>
      <c r="B66" s="342" t="s">
        <v>393</v>
      </c>
      <c r="C66" s="290">
        <v>6414</v>
      </c>
      <c r="D66" s="290"/>
      <c r="E66" s="186"/>
    </row>
    <row r="67" spans="1:5" s="1" customFormat="1" ht="12" customHeight="1" thickBot="1">
      <c r="A67" s="328" t="s">
        <v>261</v>
      </c>
      <c r="B67" s="195" t="s">
        <v>262</v>
      </c>
      <c r="C67" s="286">
        <f>SUM(C68:C71)</f>
        <v>0</v>
      </c>
      <c r="D67" s="286">
        <f>SUM(D68:D71)</f>
        <v>60</v>
      </c>
      <c r="E67" s="182">
        <f>SUM(E68:E71)</f>
        <v>0</v>
      </c>
    </row>
    <row r="68" spans="1:5" s="1" customFormat="1" ht="12" customHeight="1">
      <c r="A68" s="14" t="s">
        <v>114</v>
      </c>
      <c r="B68" s="303" t="s">
        <v>263</v>
      </c>
      <c r="C68" s="290"/>
      <c r="D68" s="290"/>
      <c r="E68" s="186"/>
    </row>
    <row r="69" spans="1:7" s="1" customFormat="1" ht="17.25" customHeight="1">
      <c r="A69" s="13" t="s">
        <v>115</v>
      </c>
      <c r="B69" s="304" t="s">
        <v>264</v>
      </c>
      <c r="C69" s="290"/>
      <c r="D69" s="290"/>
      <c r="E69" s="186"/>
      <c r="G69" s="37"/>
    </row>
    <row r="70" spans="1:5" s="1" customFormat="1" ht="12" customHeight="1">
      <c r="A70" s="13" t="s">
        <v>289</v>
      </c>
      <c r="B70" s="304" t="s">
        <v>265</v>
      </c>
      <c r="C70" s="290"/>
      <c r="D70" s="290">
        <v>60</v>
      </c>
      <c r="E70" s="186"/>
    </row>
    <row r="71" spans="1:5" s="1" customFormat="1" ht="12" customHeight="1" thickBot="1">
      <c r="A71" s="15" t="s">
        <v>290</v>
      </c>
      <c r="B71" s="197" t="s">
        <v>266</v>
      </c>
      <c r="C71" s="290"/>
      <c r="D71" s="290"/>
      <c r="E71" s="186"/>
    </row>
    <row r="72" spans="1:5" s="1" customFormat="1" ht="12" customHeight="1" thickBot="1">
      <c r="A72" s="328" t="s">
        <v>267</v>
      </c>
      <c r="B72" s="195" t="s">
        <v>268</v>
      </c>
      <c r="C72" s="286">
        <f>SUM(C73:C74)</f>
        <v>2285</v>
      </c>
      <c r="D72" s="286">
        <f>SUM(D73:D74)</f>
        <v>3265</v>
      </c>
      <c r="E72" s="182">
        <f>SUM(E73:E74)</f>
        <v>1348</v>
      </c>
    </row>
    <row r="73" spans="1:5" s="1" customFormat="1" ht="12" customHeight="1">
      <c r="A73" s="14" t="s">
        <v>291</v>
      </c>
      <c r="B73" s="303" t="s">
        <v>269</v>
      </c>
      <c r="C73" s="290">
        <v>2285</v>
      </c>
      <c r="D73" s="290">
        <v>3265</v>
      </c>
      <c r="E73" s="186">
        <v>1348</v>
      </c>
    </row>
    <row r="74" spans="1:5" s="1" customFormat="1" ht="12" customHeight="1" thickBot="1">
      <c r="A74" s="15" t="s">
        <v>292</v>
      </c>
      <c r="B74" s="197" t="s">
        <v>270</v>
      </c>
      <c r="C74" s="290"/>
      <c r="D74" s="290"/>
      <c r="E74" s="186"/>
    </row>
    <row r="75" spans="1:5" s="1" customFormat="1" ht="12" customHeight="1" thickBot="1">
      <c r="A75" s="328" t="s">
        <v>271</v>
      </c>
      <c r="B75" s="195" t="s">
        <v>272</v>
      </c>
      <c r="C75" s="286">
        <f>SUM(C76:C78)</f>
        <v>0</v>
      </c>
      <c r="D75" s="286">
        <f>SUM(D76:D78)</f>
        <v>413</v>
      </c>
      <c r="E75" s="182">
        <f>SUM(E76:E78)</f>
        <v>0</v>
      </c>
    </row>
    <row r="76" spans="1:5" s="1" customFormat="1" ht="12" customHeight="1">
      <c r="A76" s="14" t="s">
        <v>293</v>
      </c>
      <c r="B76" s="303" t="s">
        <v>273</v>
      </c>
      <c r="C76" s="290"/>
      <c r="D76" s="290">
        <v>413</v>
      </c>
      <c r="E76" s="186"/>
    </row>
    <row r="77" spans="1:5" s="1" customFormat="1" ht="12" customHeight="1">
      <c r="A77" s="13" t="s">
        <v>294</v>
      </c>
      <c r="B77" s="304" t="s">
        <v>274</v>
      </c>
      <c r="C77" s="290"/>
      <c r="D77" s="290"/>
      <c r="E77" s="186"/>
    </row>
    <row r="78" spans="1:5" s="1" customFormat="1" ht="12" customHeight="1" thickBot="1">
      <c r="A78" s="15" t="s">
        <v>295</v>
      </c>
      <c r="B78" s="197" t="s">
        <v>275</v>
      </c>
      <c r="C78" s="290"/>
      <c r="D78" s="290"/>
      <c r="E78" s="186"/>
    </row>
    <row r="79" spans="1:5" s="1" customFormat="1" ht="12" customHeight="1" thickBot="1">
      <c r="A79" s="328" t="s">
        <v>276</v>
      </c>
      <c r="B79" s="195" t="s">
        <v>296</v>
      </c>
      <c r="C79" s="286">
        <f>SUM(C80:C83)</f>
        <v>0</v>
      </c>
      <c r="D79" s="286">
        <f>SUM(D80:D83)</f>
        <v>0</v>
      </c>
      <c r="E79" s="182">
        <f>SUM(E80:E83)</f>
        <v>0</v>
      </c>
    </row>
    <row r="80" spans="1:5" s="1" customFormat="1" ht="12" customHeight="1">
      <c r="A80" s="306" t="s">
        <v>277</v>
      </c>
      <c r="B80" s="303" t="s">
        <v>278</v>
      </c>
      <c r="C80" s="290"/>
      <c r="D80" s="290"/>
      <c r="E80" s="186"/>
    </row>
    <row r="81" spans="1:5" s="1" customFormat="1" ht="12" customHeight="1">
      <c r="A81" s="307" t="s">
        <v>279</v>
      </c>
      <c r="B81" s="304" t="s">
        <v>280</v>
      </c>
      <c r="C81" s="290"/>
      <c r="D81" s="290"/>
      <c r="E81" s="186"/>
    </row>
    <row r="82" spans="1:5" s="1" customFormat="1" ht="12" customHeight="1">
      <c r="A82" s="307" t="s">
        <v>281</v>
      </c>
      <c r="B82" s="304" t="s">
        <v>282</v>
      </c>
      <c r="C82" s="290"/>
      <c r="D82" s="290"/>
      <c r="E82" s="186"/>
    </row>
    <row r="83" spans="1:5" s="1" customFormat="1" ht="12" customHeight="1" thickBot="1">
      <c r="A83" s="308" t="s">
        <v>283</v>
      </c>
      <c r="B83" s="197" t="s">
        <v>284</v>
      </c>
      <c r="C83" s="290"/>
      <c r="D83" s="290"/>
      <c r="E83" s="186"/>
    </row>
    <row r="84" spans="1:5" s="1" customFormat="1" ht="12" customHeight="1" thickBot="1">
      <c r="A84" s="328" t="s">
        <v>285</v>
      </c>
      <c r="B84" s="195" t="s">
        <v>407</v>
      </c>
      <c r="C84" s="330"/>
      <c r="D84" s="330"/>
      <c r="E84" s="331"/>
    </row>
    <row r="85" spans="1:5" s="1" customFormat="1" ht="12" customHeight="1" thickBot="1">
      <c r="A85" s="328" t="s">
        <v>287</v>
      </c>
      <c r="B85" s="195" t="s">
        <v>286</v>
      </c>
      <c r="C85" s="330"/>
      <c r="D85" s="330"/>
      <c r="E85" s="331"/>
    </row>
    <row r="86" spans="1:5" s="1" customFormat="1" ht="12" customHeight="1" thickBot="1">
      <c r="A86" s="328" t="s">
        <v>299</v>
      </c>
      <c r="B86" s="309" t="s">
        <v>410</v>
      </c>
      <c r="C86" s="293">
        <f>+C63+C67+C72+C75+C79+C85+C84</f>
        <v>8699</v>
      </c>
      <c r="D86" s="293">
        <f>+D63+D67+D72+D75+D79+D85+D84</f>
        <v>3738</v>
      </c>
      <c r="E86" s="321">
        <f>+E63+E67+E72+E75+E79+E85+E84</f>
        <v>1348</v>
      </c>
    </row>
    <row r="87" spans="1:5" s="1" customFormat="1" ht="12" customHeight="1" thickBot="1">
      <c r="A87" s="329" t="s">
        <v>409</v>
      </c>
      <c r="B87" s="310" t="s">
        <v>411</v>
      </c>
      <c r="C87" s="293">
        <f>+C62+C86</f>
        <v>52285</v>
      </c>
      <c r="D87" s="293">
        <f>+D62+D86</f>
        <v>38440</v>
      </c>
      <c r="E87" s="321">
        <f>+E62+E86</f>
        <v>51825</v>
      </c>
    </row>
    <row r="88" spans="1:5" s="1" customFormat="1" ht="12" customHeight="1">
      <c r="A88" s="261"/>
      <c r="B88" s="262"/>
      <c r="C88" s="263"/>
      <c r="D88" s="264"/>
      <c r="E88" s="265"/>
    </row>
    <row r="89" spans="1:5" s="1" customFormat="1" ht="12" customHeight="1">
      <c r="A89" s="387" t="s">
        <v>41</v>
      </c>
      <c r="B89" s="387"/>
      <c r="C89" s="387"/>
      <c r="D89" s="387"/>
      <c r="E89" s="387"/>
    </row>
    <row r="90" spans="1:5" s="1" customFormat="1" ht="12" customHeight="1" thickBot="1">
      <c r="A90" s="389" t="s">
        <v>118</v>
      </c>
      <c r="B90" s="389"/>
      <c r="C90" s="278"/>
      <c r="D90" s="118"/>
      <c r="E90" s="210" t="s">
        <v>172</v>
      </c>
    </row>
    <row r="91" spans="1:6" s="1" customFormat="1" ht="24" customHeight="1" thickBot="1">
      <c r="A91" s="22" t="s">
        <v>11</v>
      </c>
      <c r="B91" s="23" t="s">
        <v>42</v>
      </c>
      <c r="C91" s="23" t="str">
        <f>+C3</f>
        <v>2013. évi tény</v>
      </c>
      <c r="D91" s="23" t="str">
        <f>+D3</f>
        <v>2014. évi várható</v>
      </c>
      <c r="E91" s="138" t="str">
        <f>+E3</f>
        <v>2015. évi előirányzat</v>
      </c>
      <c r="F91" s="124"/>
    </row>
    <row r="92" spans="1:6" s="1" customFormat="1" ht="12" customHeight="1" thickBot="1">
      <c r="A92" s="27" t="s">
        <v>425</v>
      </c>
      <c r="B92" s="28" t="s">
        <v>426</v>
      </c>
      <c r="C92" s="28" t="s">
        <v>427</v>
      </c>
      <c r="D92" s="28" t="s">
        <v>429</v>
      </c>
      <c r="E92" s="324" t="s">
        <v>428</v>
      </c>
      <c r="F92" s="124"/>
    </row>
    <row r="93" spans="1:6" s="1" customFormat="1" ht="15" customHeight="1" thickBot="1">
      <c r="A93" s="21" t="s">
        <v>13</v>
      </c>
      <c r="B93" s="26" t="s">
        <v>369</v>
      </c>
      <c r="C93" s="285">
        <f>C94+C95+C96+C97+C98+C111</f>
        <v>26076</v>
      </c>
      <c r="D93" s="285">
        <f>D94+D95+D96+D97+D98+D111</f>
        <v>28293</v>
      </c>
      <c r="E93" s="350">
        <f>E94+E95+E96+E97+E98+E111</f>
        <v>45461</v>
      </c>
      <c r="F93" s="124"/>
    </row>
    <row r="94" spans="1:5" s="1" customFormat="1" ht="12.75" customHeight="1">
      <c r="A94" s="16" t="s">
        <v>83</v>
      </c>
      <c r="B94" s="9" t="s">
        <v>43</v>
      </c>
      <c r="C94" s="357">
        <v>11199</v>
      </c>
      <c r="D94" s="357">
        <v>15359</v>
      </c>
      <c r="E94" s="351">
        <v>28883</v>
      </c>
    </row>
    <row r="95" spans="1:5" ht="16.5" customHeight="1">
      <c r="A95" s="13" t="s">
        <v>84</v>
      </c>
      <c r="B95" s="7" t="s">
        <v>148</v>
      </c>
      <c r="C95" s="287">
        <v>2083</v>
      </c>
      <c r="D95" s="287">
        <v>2996</v>
      </c>
      <c r="E95" s="183">
        <v>4451</v>
      </c>
    </row>
    <row r="96" spans="1:5" ht="15.75">
      <c r="A96" s="13" t="s">
        <v>85</v>
      </c>
      <c r="B96" s="7" t="s">
        <v>112</v>
      </c>
      <c r="C96" s="289">
        <v>11269</v>
      </c>
      <c r="D96" s="289">
        <v>8328</v>
      </c>
      <c r="E96" s="185">
        <v>9512</v>
      </c>
    </row>
    <row r="97" spans="1:5" s="36" customFormat="1" ht="12" customHeight="1">
      <c r="A97" s="13" t="s">
        <v>86</v>
      </c>
      <c r="B97" s="10" t="s">
        <v>149</v>
      </c>
      <c r="C97" s="289">
        <v>1103</v>
      </c>
      <c r="D97" s="289">
        <v>775</v>
      </c>
      <c r="E97" s="185">
        <v>417</v>
      </c>
    </row>
    <row r="98" spans="1:5" ht="12" customHeight="1">
      <c r="A98" s="13" t="s">
        <v>97</v>
      </c>
      <c r="B98" s="18" t="s">
        <v>150</v>
      </c>
      <c r="C98" s="289">
        <v>422</v>
      </c>
      <c r="D98" s="289">
        <v>835</v>
      </c>
      <c r="E98" s="185">
        <v>2188</v>
      </c>
    </row>
    <row r="99" spans="1:5" ht="12" customHeight="1">
      <c r="A99" s="13" t="s">
        <v>87</v>
      </c>
      <c r="B99" s="7" t="s">
        <v>374</v>
      </c>
      <c r="C99" s="289"/>
      <c r="D99" s="289"/>
      <c r="E99" s="185"/>
    </row>
    <row r="100" spans="1:5" ht="12" customHeight="1">
      <c r="A100" s="13" t="s">
        <v>88</v>
      </c>
      <c r="B100" s="121" t="s">
        <v>373</v>
      </c>
      <c r="C100" s="289"/>
      <c r="D100" s="289"/>
      <c r="E100" s="185"/>
    </row>
    <row r="101" spans="1:5" ht="12" customHeight="1">
      <c r="A101" s="13" t="s">
        <v>98</v>
      </c>
      <c r="B101" s="121" t="s">
        <v>372</v>
      </c>
      <c r="C101" s="289"/>
      <c r="D101" s="289"/>
      <c r="E101" s="185"/>
    </row>
    <row r="102" spans="1:5" ht="12" customHeight="1">
      <c r="A102" s="13" t="s">
        <v>99</v>
      </c>
      <c r="B102" s="119" t="s">
        <v>302</v>
      </c>
      <c r="C102" s="289"/>
      <c r="D102" s="289"/>
      <c r="E102" s="185"/>
    </row>
    <row r="103" spans="1:5" ht="12" customHeight="1">
      <c r="A103" s="13" t="s">
        <v>100</v>
      </c>
      <c r="B103" s="120" t="s">
        <v>303</v>
      </c>
      <c r="C103" s="289"/>
      <c r="D103" s="289"/>
      <c r="E103" s="185"/>
    </row>
    <row r="104" spans="1:5" ht="12" customHeight="1">
      <c r="A104" s="13" t="s">
        <v>101</v>
      </c>
      <c r="B104" s="120" t="s">
        <v>304</v>
      </c>
      <c r="C104" s="289"/>
      <c r="D104" s="289"/>
      <c r="E104" s="185"/>
    </row>
    <row r="105" spans="1:5" ht="12" customHeight="1">
      <c r="A105" s="13" t="s">
        <v>103</v>
      </c>
      <c r="B105" s="119" t="s">
        <v>305</v>
      </c>
      <c r="C105" s="289">
        <v>104</v>
      </c>
      <c r="D105" s="289">
        <v>279</v>
      </c>
      <c r="E105" s="185">
        <v>1758</v>
      </c>
    </row>
    <row r="106" spans="1:5" ht="12" customHeight="1">
      <c r="A106" s="13" t="s">
        <v>151</v>
      </c>
      <c r="B106" s="119" t="s">
        <v>306</v>
      </c>
      <c r="C106" s="289"/>
      <c r="D106" s="289"/>
      <c r="E106" s="185"/>
    </row>
    <row r="107" spans="1:5" ht="12" customHeight="1">
      <c r="A107" s="13" t="s">
        <v>300</v>
      </c>
      <c r="B107" s="120" t="s">
        <v>307</v>
      </c>
      <c r="C107" s="289"/>
      <c r="D107" s="289"/>
      <c r="E107" s="185"/>
    </row>
    <row r="108" spans="1:5" ht="12" customHeight="1">
      <c r="A108" s="12" t="s">
        <v>301</v>
      </c>
      <c r="B108" s="121" t="s">
        <v>308</v>
      </c>
      <c r="C108" s="289"/>
      <c r="D108" s="289"/>
      <c r="E108" s="185"/>
    </row>
    <row r="109" spans="1:5" ht="12" customHeight="1">
      <c r="A109" s="13" t="s">
        <v>370</v>
      </c>
      <c r="B109" s="121" t="s">
        <v>309</v>
      </c>
      <c r="C109" s="289"/>
      <c r="D109" s="289"/>
      <c r="E109" s="185"/>
    </row>
    <row r="110" spans="1:5" ht="12" customHeight="1">
      <c r="A110" s="15" t="s">
        <v>371</v>
      </c>
      <c r="B110" s="121" t="s">
        <v>310</v>
      </c>
      <c r="C110" s="289">
        <v>318</v>
      </c>
      <c r="D110" s="289">
        <v>556</v>
      </c>
      <c r="E110" s="185">
        <v>430</v>
      </c>
    </row>
    <row r="111" spans="1:5" ht="12" customHeight="1">
      <c r="A111" s="13" t="s">
        <v>375</v>
      </c>
      <c r="B111" s="10" t="s">
        <v>44</v>
      </c>
      <c r="C111" s="287"/>
      <c r="D111" s="287"/>
      <c r="E111" s="183">
        <v>10</v>
      </c>
    </row>
    <row r="112" spans="1:5" ht="12" customHeight="1">
      <c r="A112" s="13" t="s">
        <v>376</v>
      </c>
      <c r="B112" s="7" t="s">
        <v>378</v>
      </c>
      <c r="C112" s="287"/>
      <c r="D112" s="287"/>
      <c r="E112" s="183"/>
    </row>
    <row r="113" spans="1:5" ht="12" customHeight="1" thickBot="1">
      <c r="A113" s="17" t="s">
        <v>377</v>
      </c>
      <c r="B113" s="346" t="s">
        <v>379</v>
      </c>
      <c r="C113" s="358"/>
      <c r="D113" s="358"/>
      <c r="E113" s="352">
        <v>10</v>
      </c>
    </row>
    <row r="114" spans="1:5" ht="12" customHeight="1" thickBot="1">
      <c r="A114" s="343" t="s">
        <v>14</v>
      </c>
      <c r="B114" s="344" t="s">
        <v>311</v>
      </c>
      <c r="C114" s="359">
        <f>+C115+C117+C119</f>
        <v>3582</v>
      </c>
      <c r="D114" s="359">
        <f>+D115+D117+D119</f>
        <v>2314</v>
      </c>
      <c r="E114" s="353">
        <f>+E115+E117+E119</f>
        <v>6364</v>
      </c>
    </row>
    <row r="115" spans="1:5" ht="12" customHeight="1">
      <c r="A115" s="14" t="s">
        <v>89</v>
      </c>
      <c r="B115" s="7" t="s">
        <v>171</v>
      </c>
      <c r="C115" s="288">
        <v>1934</v>
      </c>
      <c r="D115" s="288">
        <v>2314</v>
      </c>
      <c r="E115" s="184">
        <v>6364</v>
      </c>
    </row>
    <row r="116" spans="1:5" ht="15.75">
      <c r="A116" s="14" t="s">
        <v>90</v>
      </c>
      <c r="B116" s="11" t="s">
        <v>315</v>
      </c>
      <c r="C116" s="288"/>
      <c r="D116" s="288"/>
      <c r="E116" s="184"/>
    </row>
    <row r="117" spans="1:5" ht="12" customHeight="1">
      <c r="A117" s="14" t="s">
        <v>91</v>
      </c>
      <c r="B117" s="11" t="s">
        <v>152</v>
      </c>
      <c r="C117" s="287"/>
      <c r="D117" s="287"/>
      <c r="E117" s="183"/>
    </row>
    <row r="118" spans="1:5" ht="12" customHeight="1">
      <c r="A118" s="14" t="s">
        <v>92</v>
      </c>
      <c r="B118" s="11" t="s">
        <v>316</v>
      </c>
      <c r="C118" s="287"/>
      <c r="D118" s="287"/>
      <c r="E118" s="183"/>
    </row>
    <row r="119" spans="1:5" ht="12" customHeight="1">
      <c r="A119" s="14" t="s">
        <v>93</v>
      </c>
      <c r="B119" s="197" t="s">
        <v>174</v>
      </c>
      <c r="C119" s="287">
        <v>1648</v>
      </c>
      <c r="D119" s="287"/>
      <c r="E119" s="183"/>
    </row>
    <row r="120" spans="1:5" ht="12" customHeight="1">
      <c r="A120" s="14" t="s">
        <v>102</v>
      </c>
      <c r="B120" s="196" t="s">
        <v>359</v>
      </c>
      <c r="C120" s="287"/>
      <c r="D120" s="287"/>
      <c r="E120" s="183"/>
    </row>
    <row r="121" spans="1:5" ht="12" customHeight="1">
      <c r="A121" s="14" t="s">
        <v>104</v>
      </c>
      <c r="B121" s="299" t="s">
        <v>321</v>
      </c>
      <c r="C121" s="287"/>
      <c r="D121" s="287"/>
      <c r="E121" s="183"/>
    </row>
    <row r="122" spans="1:5" ht="12" customHeight="1">
      <c r="A122" s="14" t="s">
        <v>153</v>
      </c>
      <c r="B122" s="120" t="s">
        <v>304</v>
      </c>
      <c r="C122" s="287"/>
      <c r="D122" s="287"/>
      <c r="E122" s="183"/>
    </row>
    <row r="123" spans="1:5" ht="12" customHeight="1">
      <c r="A123" s="14" t="s">
        <v>154</v>
      </c>
      <c r="B123" s="120" t="s">
        <v>320</v>
      </c>
      <c r="C123" s="287"/>
      <c r="D123" s="287"/>
      <c r="E123" s="183"/>
    </row>
    <row r="124" spans="1:5" ht="12" customHeight="1">
      <c r="A124" s="14" t="s">
        <v>155</v>
      </c>
      <c r="B124" s="120" t="s">
        <v>319</v>
      </c>
      <c r="C124" s="287"/>
      <c r="D124" s="287"/>
      <c r="E124" s="183"/>
    </row>
    <row r="125" spans="1:5" ht="12" customHeight="1">
      <c r="A125" s="14" t="s">
        <v>312</v>
      </c>
      <c r="B125" s="120" t="s">
        <v>307</v>
      </c>
      <c r="C125" s="287"/>
      <c r="D125" s="287"/>
      <c r="E125" s="183"/>
    </row>
    <row r="126" spans="1:5" ht="12" customHeight="1">
      <c r="A126" s="14" t="s">
        <v>313</v>
      </c>
      <c r="B126" s="120" t="s">
        <v>318</v>
      </c>
      <c r="C126" s="287"/>
      <c r="D126" s="287"/>
      <c r="E126" s="183"/>
    </row>
    <row r="127" spans="1:5" ht="12" customHeight="1" thickBot="1">
      <c r="A127" s="12" t="s">
        <v>314</v>
      </c>
      <c r="B127" s="120" t="s">
        <v>317</v>
      </c>
      <c r="C127" s="289"/>
      <c r="D127" s="289"/>
      <c r="E127" s="185"/>
    </row>
    <row r="128" spans="1:5" ht="12" customHeight="1" thickBot="1">
      <c r="A128" s="19" t="s">
        <v>15</v>
      </c>
      <c r="B128" s="101" t="s">
        <v>380</v>
      </c>
      <c r="C128" s="286">
        <f>+C93+C114</f>
        <v>29658</v>
      </c>
      <c r="D128" s="286">
        <f>+D93+D114</f>
        <v>30607</v>
      </c>
      <c r="E128" s="182">
        <f>+E93+E114</f>
        <v>51825</v>
      </c>
    </row>
    <row r="129" spans="1:5" ht="12" customHeight="1" thickBot="1">
      <c r="A129" s="19" t="s">
        <v>16</v>
      </c>
      <c r="B129" s="101" t="s">
        <v>381</v>
      </c>
      <c r="C129" s="286">
        <f>+C130+C131+C132</f>
        <v>19465</v>
      </c>
      <c r="D129" s="286">
        <f>+D130+D131+D132</f>
        <v>0</v>
      </c>
      <c r="E129" s="182">
        <f>+E130+E131+E132</f>
        <v>0</v>
      </c>
    </row>
    <row r="130" spans="1:5" ht="12" customHeight="1">
      <c r="A130" s="14" t="s">
        <v>213</v>
      </c>
      <c r="B130" s="11" t="s">
        <v>388</v>
      </c>
      <c r="C130" s="287">
        <v>13051</v>
      </c>
      <c r="D130" s="287"/>
      <c r="E130" s="183"/>
    </row>
    <row r="131" spans="1:5" ht="12" customHeight="1">
      <c r="A131" s="14" t="s">
        <v>216</v>
      </c>
      <c r="B131" s="11" t="s">
        <v>389</v>
      </c>
      <c r="C131" s="287"/>
      <c r="D131" s="287"/>
      <c r="E131" s="183"/>
    </row>
    <row r="132" spans="1:5" ht="12" customHeight="1" thickBot="1">
      <c r="A132" s="12" t="s">
        <v>217</v>
      </c>
      <c r="B132" s="11" t="s">
        <v>390</v>
      </c>
      <c r="C132" s="287">
        <v>6414</v>
      </c>
      <c r="D132" s="287"/>
      <c r="E132" s="183"/>
    </row>
    <row r="133" spans="1:5" ht="12" customHeight="1" thickBot="1">
      <c r="A133" s="19" t="s">
        <v>17</v>
      </c>
      <c r="B133" s="101" t="s">
        <v>382</v>
      </c>
      <c r="C133" s="286">
        <f>SUM(C134:C139)</f>
        <v>0</v>
      </c>
      <c r="D133" s="286">
        <f>SUM(D134:D139)</f>
        <v>0</v>
      </c>
      <c r="E133" s="182">
        <f>SUM(E134:E139)</f>
        <v>0</v>
      </c>
    </row>
    <row r="134" spans="1:5" ht="12" customHeight="1">
      <c r="A134" s="14" t="s">
        <v>76</v>
      </c>
      <c r="B134" s="8" t="s">
        <v>391</v>
      </c>
      <c r="C134" s="287"/>
      <c r="D134" s="287"/>
      <c r="E134" s="183"/>
    </row>
    <row r="135" spans="1:5" ht="12" customHeight="1">
      <c r="A135" s="14" t="s">
        <v>77</v>
      </c>
      <c r="B135" s="8" t="s">
        <v>383</v>
      </c>
      <c r="C135" s="287"/>
      <c r="D135" s="287"/>
      <c r="E135" s="183"/>
    </row>
    <row r="136" spans="1:5" ht="12" customHeight="1">
      <c r="A136" s="14" t="s">
        <v>78</v>
      </c>
      <c r="B136" s="8" t="s">
        <v>384</v>
      </c>
      <c r="C136" s="287"/>
      <c r="D136" s="287"/>
      <c r="E136" s="183"/>
    </row>
    <row r="137" spans="1:5" ht="12" customHeight="1">
      <c r="A137" s="14" t="s">
        <v>140</v>
      </c>
      <c r="B137" s="8" t="s">
        <v>385</v>
      </c>
      <c r="C137" s="287"/>
      <c r="D137" s="287"/>
      <c r="E137" s="183"/>
    </row>
    <row r="138" spans="1:5" ht="12" customHeight="1">
      <c r="A138" s="14" t="s">
        <v>141</v>
      </c>
      <c r="B138" s="8" t="s">
        <v>386</v>
      </c>
      <c r="C138" s="287"/>
      <c r="D138" s="287"/>
      <c r="E138" s="183"/>
    </row>
    <row r="139" spans="1:5" ht="12" customHeight="1" thickBot="1">
      <c r="A139" s="12" t="s">
        <v>142</v>
      </c>
      <c r="B139" s="8" t="s">
        <v>387</v>
      </c>
      <c r="C139" s="287"/>
      <c r="D139" s="287"/>
      <c r="E139" s="183"/>
    </row>
    <row r="140" spans="1:5" ht="12" customHeight="1" thickBot="1">
      <c r="A140" s="19" t="s">
        <v>18</v>
      </c>
      <c r="B140" s="101" t="s">
        <v>395</v>
      </c>
      <c r="C140" s="293">
        <f>+C141+C142+C143+C144</f>
        <v>0</v>
      </c>
      <c r="D140" s="293">
        <f>+D141+D142+D143+D144</f>
        <v>0</v>
      </c>
      <c r="E140" s="321">
        <f>+E141+E142+E143+E144</f>
        <v>0</v>
      </c>
    </row>
    <row r="141" spans="1:5" ht="12" customHeight="1">
      <c r="A141" s="14" t="s">
        <v>79</v>
      </c>
      <c r="B141" s="8" t="s">
        <v>322</v>
      </c>
      <c r="C141" s="287"/>
      <c r="D141" s="287"/>
      <c r="E141" s="183"/>
    </row>
    <row r="142" spans="1:5" ht="12" customHeight="1">
      <c r="A142" s="14" t="s">
        <v>80</v>
      </c>
      <c r="B142" s="8" t="s">
        <v>323</v>
      </c>
      <c r="C142" s="287"/>
      <c r="D142" s="287"/>
      <c r="E142" s="183"/>
    </row>
    <row r="143" spans="1:5" ht="12" customHeight="1">
      <c r="A143" s="14" t="s">
        <v>237</v>
      </c>
      <c r="B143" s="8" t="s">
        <v>396</v>
      </c>
      <c r="C143" s="287"/>
      <c r="D143" s="287"/>
      <c r="E143" s="183"/>
    </row>
    <row r="144" spans="1:5" ht="12" customHeight="1" thickBot="1">
      <c r="A144" s="12" t="s">
        <v>238</v>
      </c>
      <c r="B144" s="6" t="s">
        <v>342</v>
      </c>
      <c r="C144" s="287"/>
      <c r="D144" s="287"/>
      <c r="E144" s="183"/>
    </row>
    <row r="145" spans="1:5" ht="12" customHeight="1" thickBot="1">
      <c r="A145" s="19" t="s">
        <v>19</v>
      </c>
      <c r="B145" s="101" t="s">
        <v>397</v>
      </c>
      <c r="C145" s="360">
        <f>SUM(C146:C150)</f>
        <v>0</v>
      </c>
      <c r="D145" s="360">
        <f>SUM(D146:D150)</f>
        <v>0</v>
      </c>
      <c r="E145" s="354">
        <f>SUM(E146:E150)</f>
        <v>0</v>
      </c>
    </row>
    <row r="146" spans="1:5" ht="12" customHeight="1">
      <c r="A146" s="14" t="s">
        <v>81</v>
      </c>
      <c r="B146" s="8" t="s">
        <v>392</v>
      </c>
      <c r="C146" s="287"/>
      <c r="D146" s="287"/>
      <c r="E146" s="183"/>
    </row>
    <row r="147" spans="1:5" ht="12" customHeight="1">
      <c r="A147" s="14" t="s">
        <v>82</v>
      </c>
      <c r="B147" s="8" t="s">
        <v>399</v>
      </c>
      <c r="C147" s="287"/>
      <c r="D147" s="287"/>
      <c r="E147" s="183"/>
    </row>
    <row r="148" spans="1:5" ht="12" customHeight="1">
      <c r="A148" s="14" t="s">
        <v>249</v>
      </c>
      <c r="B148" s="8" t="s">
        <v>394</v>
      </c>
      <c r="C148" s="287"/>
      <c r="D148" s="287"/>
      <c r="E148" s="183"/>
    </row>
    <row r="149" spans="1:5" ht="12" customHeight="1">
      <c r="A149" s="14" t="s">
        <v>250</v>
      </c>
      <c r="B149" s="8" t="s">
        <v>400</v>
      </c>
      <c r="C149" s="287"/>
      <c r="D149" s="287"/>
      <c r="E149" s="183"/>
    </row>
    <row r="150" spans="1:5" ht="12" customHeight="1" thickBot="1">
      <c r="A150" s="14" t="s">
        <v>398</v>
      </c>
      <c r="B150" s="8" t="s">
        <v>401</v>
      </c>
      <c r="C150" s="287"/>
      <c r="D150" s="287"/>
      <c r="E150" s="183"/>
    </row>
    <row r="151" spans="1:5" ht="12" customHeight="1" thickBot="1">
      <c r="A151" s="19" t="s">
        <v>20</v>
      </c>
      <c r="B151" s="101" t="s">
        <v>402</v>
      </c>
      <c r="C151" s="361"/>
      <c r="D151" s="361"/>
      <c r="E151" s="355"/>
    </row>
    <row r="152" spans="1:5" ht="12" customHeight="1" thickBot="1">
      <c r="A152" s="19" t="s">
        <v>21</v>
      </c>
      <c r="B152" s="101" t="s">
        <v>403</v>
      </c>
      <c r="C152" s="361"/>
      <c r="D152" s="361"/>
      <c r="E152" s="355"/>
    </row>
    <row r="153" spans="1:6" ht="15" customHeight="1" thickBot="1">
      <c r="A153" s="19" t="s">
        <v>22</v>
      </c>
      <c r="B153" s="101" t="s">
        <v>405</v>
      </c>
      <c r="C153" s="362">
        <f>+C129+C133+C140+C145+C151+C152</f>
        <v>19465</v>
      </c>
      <c r="D153" s="362">
        <f>+D129+D133+D140+D145+D151+D152</f>
        <v>0</v>
      </c>
      <c r="E153" s="356">
        <f>+E129+E133+E140+E145+E151+E152</f>
        <v>0</v>
      </c>
      <c r="F153" s="102"/>
    </row>
    <row r="154" spans="1:5" s="1" customFormat="1" ht="12.75" customHeight="1" thickBot="1">
      <c r="A154" s="198" t="s">
        <v>23</v>
      </c>
      <c r="B154" s="274" t="s">
        <v>404</v>
      </c>
      <c r="C154" s="362">
        <f>+C128+C153</f>
        <v>49123</v>
      </c>
      <c r="D154" s="362">
        <f>+D128+D153</f>
        <v>30607</v>
      </c>
      <c r="E154" s="356">
        <f>+E128+E153</f>
        <v>51825</v>
      </c>
    </row>
    <row r="155" ht="15.75">
      <c r="C155" s="277"/>
    </row>
    <row r="156" ht="15.75">
      <c r="C156" s="277"/>
    </row>
    <row r="157" ht="15.75">
      <c r="C157" s="277"/>
    </row>
    <row r="158" ht="16.5" customHeight="1">
      <c r="C158" s="277"/>
    </row>
    <row r="159" ht="15.75">
      <c r="C159" s="277"/>
    </row>
    <row r="160" ht="15.75">
      <c r="C160" s="277"/>
    </row>
    <row r="161" ht="15.75">
      <c r="C161" s="277"/>
    </row>
    <row r="162" ht="15.75">
      <c r="C162" s="277"/>
    </row>
    <row r="163" ht="15.75">
      <c r="C163" s="277"/>
    </row>
    <row r="164" ht="15.75">
      <c r="C164" s="277"/>
    </row>
    <row r="165" ht="15.75">
      <c r="C165" s="277"/>
    </row>
    <row r="166" ht="15.75">
      <c r="C166" s="277"/>
    </row>
    <row r="167" ht="15.75">
      <c r="C167" s="277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Galvács Község Önkormányzat
2015.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48"/>
  <sheetViews>
    <sheetView view="pageLayout" zoomScaleNormal="120" zoomScaleSheetLayoutView="100" workbookViewId="0" topLeftCell="A1">
      <selection activeCell="H28" sqref="H28"/>
    </sheetView>
  </sheetViews>
  <sheetFormatPr defaultColWidth="9.00390625" defaultRowHeight="12.75"/>
  <cols>
    <col min="1" max="1" width="9.00390625" style="275" customWidth="1"/>
    <col min="2" max="2" width="66.375" style="275" bestFit="1" customWidth="1"/>
    <col min="3" max="3" width="15.50390625" style="276" customWidth="1"/>
    <col min="4" max="5" width="15.50390625" style="275" customWidth="1"/>
    <col min="6" max="6" width="9.00390625" style="300" customWidth="1"/>
    <col min="7" max="16384" width="9.375" style="300" customWidth="1"/>
  </cols>
  <sheetData>
    <row r="1" spans="1:5" ht="15.75" customHeight="1">
      <c r="A1" s="387" t="s">
        <v>10</v>
      </c>
      <c r="B1" s="387"/>
      <c r="C1" s="387"/>
      <c r="D1" s="387"/>
      <c r="E1" s="387"/>
    </row>
    <row r="2" spans="1:5" ht="15.75" customHeight="1" thickBot="1">
      <c r="A2" s="388" t="s">
        <v>117</v>
      </c>
      <c r="B2" s="388"/>
      <c r="D2" s="118"/>
      <c r="E2" s="210" t="s">
        <v>172</v>
      </c>
    </row>
    <row r="3" spans="1:5" ht="37.5" customHeight="1" thickBot="1">
      <c r="A3" s="22" t="s">
        <v>57</v>
      </c>
      <c r="B3" s="23" t="s">
        <v>12</v>
      </c>
      <c r="C3" s="23" t="str">
        <f>+CONCATENATE(LEFT(ÖSSZEFÜGGÉSEK!A5,4)+1,". évi")</f>
        <v>2016. évi</v>
      </c>
      <c r="D3" s="294" t="str">
        <f>+CONCATENATE(LEFT(ÖSSZEFÜGGÉSEK!A5,4)+2,". évi")</f>
        <v>2017. évi</v>
      </c>
      <c r="E3" s="138" t="str">
        <f>+CONCATENATE(LEFT(ÖSSZEFÜGGÉSEK!A5,4)+3,". évi")</f>
        <v>2018. évi</v>
      </c>
    </row>
    <row r="4" spans="1:5" s="301" customFormat="1" ht="12" customHeight="1" thickBot="1">
      <c r="A4" s="27" t="s">
        <v>425</v>
      </c>
      <c r="B4" s="28" t="s">
        <v>426</v>
      </c>
      <c r="C4" s="28" t="s">
        <v>427</v>
      </c>
      <c r="D4" s="28" t="s">
        <v>429</v>
      </c>
      <c r="E4" s="324" t="s">
        <v>428</v>
      </c>
    </row>
    <row r="5" spans="1:5" s="302" customFormat="1" ht="12" customHeight="1" thickBot="1">
      <c r="A5" s="19" t="s">
        <v>13</v>
      </c>
      <c r="B5" s="20" t="s">
        <v>436</v>
      </c>
      <c r="C5" s="330">
        <f>13167*1.01</f>
        <v>13298.67</v>
      </c>
      <c r="D5" s="330">
        <f aca="true" t="shared" si="0" ref="D5:E7">C5*1.01</f>
        <v>13431.6567</v>
      </c>
      <c r="E5" s="331">
        <f t="shared" si="0"/>
        <v>13565.973267</v>
      </c>
    </row>
    <row r="6" spans="1:5" s="302" customFormat="1" ht="12" customHeight="1" thickBot="1">
      <c r="A6" s="19" t="s">
        <v>14</v>
      </c>
      <c r="B6" s="195" t="s">
        <v>326</v>
      </c>
      <c r="C6" s="330">
        <f>29636*1.01</f>
        <v>29932.36</v>
      </c>
      <c r="D6" s="330">
        <f t="shared" si="0"/>
        <v>30231.6836</v>
      </c>
      <c r="E6" s="331">
        <f t="shared" si="0"/>
        <v>30534.000436000002</v>
      </c>
    </row>
    <row r="7" spans="1:5" s="302" customFormat="1" ht="12" customHeight="1" thickBot="1">
      <c r="A7" s="19" t="s">
        <v>15</v>
      </c>
      <c r="B7" s="20" t="s">
        <v>334</v>
      </c>
      <c r="C7" s="330">
        <f>3364*1.01</f>
        <v>3397.64</v>
      </c>
      <c r="D7" s="330">
        <f t="shared" si="0"/>
        <v>3431.6164</v>
      </c>
      <c r="E7" s="331">
        <f t="shared" si="0"/>
        <v>3465.9325639999997</v>
      </c>
    </row>
    <row r="8" spans="1:5" s="302" customFormat="1" ht="12" customHeight="1" thickBot="1">
      <c r="A8" s="19" t="s">
        <v>138</v>
      </c>
      <c r="B8" s="20" t="s">
        <v>212</v>
      </c>
      <c r="C8" s="293">
        <f>+C9+C13+C14+C15</f>
        <v>4141</v>
      </c>
      <c r="D8" s="293">
        <f>+D9+D13+D14+D15</f>
        <v>4182.41</v>
      </c>
      <c r="E8" s="321">
        <f>+E9+E13+E14+E15</f>
        <v>4224.2341</v>
      </c>
    </row>
    <row r="9" spans="1:5" s="302" customFormat="1" ht="12" customHeight="1">
      <c r="A9" s="14" t="s">
        <v>213</v>
      </c>
      <c r="B9" s="303" t="s">
        <v>368</v>
      </c>
      <c r="C9" s="323">
        <f>+C10+C11+C12</f>
        <v>707</v>
      </c>
      <c r="D9" s="323">
        <f>+D10+D11+D12</f>
        <v>714.07</v>
      </c>
      <c r="E9" s="322">
        <f>+E10+E11+E12</f>
        <v>721.2107000000001</v>
      </c>
    </row>
    <row r="10" spans="1:5" s="302" customFormat="1" ht="12" customHeight="1">
      <c r="A10" s="13" t="s">
        <v>214</v>
      </c>
      <c r="B10" s="304" t="s">
        <v>219</v>
      </c>
      <c r="C10" s="287">
        <f>700*1.01</f>
        <v>707</v>
      </c>
      <c r="D10" s="287">
        <f>C10*1.01</f>
        <v>714.07</v>
      </c>
      <c r="E10" s="183">
        <f>D10*1.01</f>
        <v>721.2107000000001</v>
      </c>
    </row>
    <row r="11" spans="1:5" s="302" customFormat="1" ht="12" customHeight="1">
      <c r="A11" s="13" t="s">
        <v>215</v>
      </c>
      <c r="B11" s="304" t="s">
        <v>220</v>
      </c>
      <c r="C11" s="287"/>
      <c r="D11" s="287"/>
      <c r="E11" s="183"/>
    </row>
    <row r="12" spans="1:5" s="302" customFormat="1" ht="12" customHeight="1">
      <c r="A12" s="13" t="s">
        <v>366</v>
      </c>
      <c r="B12" s="341" t="s">
        <v>367</v>
      </c>
      <c r="C12" s="287"/>
      <c r="D12" s="287"/>
      <c r="E12" s="183"/>
    </row>
    <row r="13" spans="1:5" s="302" customFormat="1" ht="12" customHeight="1">
      <c r="A13" s="13" t="s">
        <v>216</v>
      </c>
      <c r="B13" s="304" t="s">
        <v>221</v>
      </c>
      <c r="C13" s="287">
        <f>3300*1.01</f>
        <v>3333</v>
      </c>
      <c r="D13" s="287">
        <f>C13*1.01</f>
        <v>3366.33</v>
      </c>
      <c r="E13" s="183">
        <f>D13*1.01</f>
        <v>3399.9933</v>
      </c>
    </row>
    <row r="14" spans="1:5" s="302" customFormat="1" ht="12" customHeight="1">
      <c r="A14" s="13" t="s">
        <v>217</v>
      </c>
      <c r="B14" s="304" t="s">
        <v>222</v>
      </c>
      <c r="C14" s="287"/>
      <c r="D14" s="287"/>
      <c r="E14" s="183"/>
    </row>
    <row r="15" spans="1:5" s="302" customFormat="1" ht="12" customHeight="1" thickBot="1">
      <c r="A15" s="15" t="s">
        <v>218</v>
      </c>
      <c r="B15" s="305" t="s">
        <v>223</v>
      </c>
      <c r="C15" s="289">
        <f>100*1.01</f>
        <v>101</v>
      </c>
      <c r="D15" s="289">
        <f>C15*1.01</f>
        <v>102.01</v>
      </c>
      <c r="E15" s="185">
        <f>D15*1.01</f>
        <v>103.0301</v>
      </c>
    </row>
    <row r="16" spans="1:5" s="302" customFormat="1" ht="12" customHeight="1" thickBot="1">
      <c r="A16" s="19" t="s">
        <v>17</v>
      </c>
      <c r="B16" s="20" t="s">
        <v>439</v>
      </c>
      <c r="C16" s="330">
        <f>210*1.01</f>
        <v>212.1</v>
      </c>
      <c r="D16" s="330">
        <f>C16*1.01</f>
        <v>214.221</v>
      </c>
      <c r="E16" s="331">
        <f>D16*1.01</f>
        <v>216.36321</v>
      </c>
    </row>
    <row r="17" spans="1:5" s="302" customFormat="1" ht="12" customHeight="1" thickBot="1">
      <c r="A17" s="19" t="s">
        <v>18</v>
      </c>
      <c r="B17" s="20" t="s">
        <v>4</v>
      </c>
      <c r="C17" s="330"/>
      <c r="D17" s="330"/>
      <c r="E17" s="331"/>
    </row>
    <row r="18" spans="1:5" s="302" customFormat="1" ht="12" customHeight="1" thickBot="1">
      <c r="A18" s="19" t="s">
        <v>145</v>
      </c>
      <c r="B18" s="20" t="s">
        <v>438</v>
      </c>
      <c r="C18" s="330"/>
      <c r="D18" s="330"/>
      <c r="E18" s="331"/>
    </row>
    <row r="19" spans="1:5" s="302" customFormat="1" ht="12" customHeight="1" thickBot="1">
      <c r="A19" s="19" t="s">
        <v>20</v>
      </c>
      <c r="B19" s="195" t="s">
        <v>437</v>
      </c>
      <c r="C19" s="330"/>
      <c r="D19" s="330"/>
      <c r="E19" s="331"/>
    </row>
    <row r="20" spans="1:5" s="302" customFormat="1" ht="12" customHeight="1" thickBot="1">
      <c r="A20" s="19" t="s">
        <v>21</v>
      </c>
      <c r="B20" s="20" t="s">
        <v>256</v>
      </c>
      <c r="C20" s="293">
        <f>+C5+C6+C7+C8+C16+C17+C18+C19</f>
        <v>50981.77</v>
      </c>
      <c r="D20" s="293">
        <f>+D5+D6+D7+D8+D16+D17+D18+D19</f>
        <v>51491.5877</v>
      </c>
      <c r="E20" s="206">
        <f>+E5+E6+E7+E8+E16+E17+E18+E19</f>
        <v>52006.50357700001</v>
      </c>
    </row>
    <row r="21" spans="1:5" s="302" customFormat="1" ht="12" customHeight="1" thickBot="1">
      <c r="A21" s="19" t="s">
        <v>22</v>
      </c>
      <c r="B21" s="20" t="s">
        <v>440</v>
      </c>
      <c r="C21" s="370">
        <f>1348*1.01</f>
        <v>1361.48</v>
      </c>
      <c r="D21" s="370">
        <f>C21*1.01</f>
        <v>1375.0948</v>
      </c>
      <c r="E21" s="371">
        <f>D21*1.01</f>
        <v>1388.8457480000002</v>
      </c>
    </row>
    <row r="22" spans="1:5" s="302" customFormat="1" ht="12" customHeight="1" thickBot="1">
      <c r="A22" s="19" t="s">
        <v>23</v>
      </c>
      <c r="B22" s="20" t="s">
        <v>441</v>
      </c>
      <c r="C22" s="293">
        <f>+C20+C21</f>
        <v>52343.25</v>
      </c>
      <c r="D22" s="293">
        <f>+D20+D21</f>
        <v>52866.682499999995</v>
      </c>
      <c r="E22" s="321">
        <f>+E20+E21</f>
        <v>53395.34932500001</v>
      </c>
    </row>
    <row r="23" spans="1:5" s="302" customFormat="1" ht="12" customHeight="1">
      <c r="A23" s="261"/>
      <c r="B23" s="262"/>
      <c r="C23" s="263"/>
      <c r="D23" s="367"/>
      <c r="E23" s="368"/>
    </row>
    <row r="24" spans="1:5" s="302" customFormat="1" ht="12" customHeight="1">
      <c r="A24" s="387" t="s">
        <v>41</v>
      </c>
      <c r="B24" s="387"/>
      <c r="C24" s="387"/>
      <c r="D24" s="387"/>
      <c r="E24" s="387"/>
    </row>
    <row r="25" spans="1:5" s="302" customFormat="1" ht="12" customHeight="1" thickBot="1">
      <c r="A25" s="389" t="s">
        <v>118</v>
      </c>
      <c r="B25" s="389"/>
      <c r="C25" s="276"/>
      <c r="D25" s="118"/>
      <c r="E25" s="210" t="s">
        <v>172</v>
      </c>
    </row>
    <row r="26" spans="1:6" s="302" customFormat="1" ht="24" customHeight="1" thickBot="1">
      <c r="A26" s="22" t="s">
        <v>11</v>
      </c>
      <c r="B26" s="23" t="s">
        <v>42</v>
      </c>
      <c r="C26" s="23" t="str">
        <f>+C3</f>
        <v>2016. évi</v>
      </c>
      <c r="D26" s="23" t="str">
        <f>+D3</f>
        <v>2017. évi</v>
      </c>
      <c r="E26" s="138" t="str">
        <f>+E3</f>
        <v>2018. évi</v>
      </c>
      <c r="F26" s="369"/>
    </row>
    <row r="27" spans="1:6" s="302" customFormat="1" ht="12" customHeight="1" thickBot="1">
      <c r="A27" s="295" t="s">
        <v>425</v>
      </c>
      <c r="B27" s="296" t="s">
        <v>426</v>
      </c>
      <c r="C27" s="296" t="s">
        <v>427</v>
      </c>
      <c r="D27" s="296" t="s">
        <v>429</v>
      </c>
      <c r="E27" s="363" t="s">
        <v>428</v>
      </c>
      <c r="F27" s="369"/>
    </row>
    <row r="28" spans="1:6" s="302" customFormat="1" ht="15" customHeight="1" thickBot="1">
      <c r="A28" s="19" t="s">
        <v>13</v>
      </c>
      <c r="B28" s="25" t="s">
        <v>442</v>
      </c>
      <c r="C28" s="330">
        <f>45461*1.01</f>
        <v>45915.61</v>
      </c>
      <c r="D28" s="330">
        <f>C28*1.01</f>
        <v>46374.7661</v>
      </c>
      <c r="E28" s="326">
        <f>D28*1.01</f>
        <v>46838.513761</v>
      </c>
      <c r="F28" s="369"/>
    </row>
    <row r="29" spans="1:5" ht="12" customHeight="1" thickBot="1">
      <c r="A29" s="343" t="s">
        <v>14</v>
      </c>
      <c r="B29" s="364" t="s">
        <v>445</v>
      </c>
      <c r="C29" s="365">
        <f>+C30+C31+C32</f>
        <v>6427.64</v>
      </c>
      <c r="D29" s="365">
        <f>+D30+D31+D32</f>
        <v>6491.9164</v>
      </c>
      <c r="E29" s="366">
        <f>+E30+E31+E32</f>
        <v>6556.835564</v>
      </c>
    </row>
    <row r="30" spans="1:5" ht="12" customHeight="1">
      <c r="A30" s="14" t="s">
        <v>89</v>
      </c>
      <c r="B30" s="7" t="s">
        <v>171</v>
      </c>
      <c r="C30" s="288">
        <f>6364*1.01</f>
        <v>6427.64</v>
      </c>
      <c r="D30" s="288">
        <f>C30*1.01</f>
        <v>6491.9164</v>
      </c>
      <c r="E30" s="184">
        <f>D30*1.01</f>
        <v>6556.835564</v>
      </c>
    </row>
    <row r="31" spans="1:5" ht="12" customHeight="1">
      <c r="A31" s="14" t="s">
        <v>90</v>
      </c>
      <c r="B31" s="11" t="s">
        <v>152</v>
      </c>
      <c r="C31" s="287"/>
      <c r="D31" s="287"/>
      <c r="E31" s="183"/>
    </row>
    <row r="32" spans="1:5" ht="12" customHeight="1" thickBot="1">
      <c r="A32" s="14" t="s">
        <v>91</v>
      </c>
      <c r="B32" s="197" t="s">
        <v>174</v>
      </c>
      <c r="C32" s="287"/>
      <c r="D32" s="287"/>
      <c r="E32" s="183"/>
    </row>
    <row r="33" spans="1:5" ht="12" customHeight="1" thickBot="1">
      <c r="A33" s="19" t="s">
        <v>15</v>
      </c>
      <c r="B33" s="101" t="s">
        <v>380</v>
      </c>
      <c r="C33" s="286">
        <f>+C28+C29</f>
        <v>52343.25</v>
      </c>
      <c r="D33" s="286">
        <f>+D28+D29</f>
        <v>52866.6825</v>
      </c>
      <c r="E33" s="182">
        <f>+E28+E29</f>
        <v>53395.349325</v>
      </c>
    </row>
    <row r="34" spans="1:6" ht="15" customHeight="1" thickBot="1">
      <c r="A34" s="19" t="s">
        <v>16</v>
      </c>
      <c r="B34" s="101" t="s">
        <v>443</v>
      </c>
      <c r="C34" s="372"/>
      <c r="D34" s="372"/>
      <c r="E34" s="373"/>
      <c r="F34" s="314"/>
    </row>
    <row r="35" spans="1:5" s="302" customFormat="1" ht="12.75" customHeight="1" thickBot="1">
      <c r="A35" s="198" t="s">
        <v>17</v>
      </c>
      <c r="B35" s="274" t="s">
        <v>444</v>
      </c>
      <c r="C35" s="362">
        <f>+C33+C34</f>
        <v>52343.25</v>
      </c>
      <c r="D35" s="362">
        <f>+D33+D34</f>
        <v>52866.6825</v>
      </c>
      <c r="E35" s="356">
        <f>+E33+E34</f>
        <v>53395.349325</v>
      </c>
    </row>
    <row r="36" ht="15.75">
      <c r="C36" s="275"/>
    </row>
    <row r="37" ht="15.75">
      <c r="C37" s="275"/>
    </row>
    <row r="38" ht="15.75">
      <c r="C38" s="275"/>
    </row>
    <row r="39" ht="16.5" customHeight="1">
      <c r="C39" s="275"/>
    </row>
    <row r="40" ht="15.75">
      <c r="C40" s="275"/>
    </row>
    <row r="41" ht="15.75">
      <c r="C41" s="275"/>
    </row>
    <row r="42" spans="6:7" s="275" customFormat="1" ht="15.75">
      <c r="F42" s="300"/>
      <c r="G42" s="300"/>
    </row>
    <row r="43" spans="6:7" s="275" customFormat="1" ht="15.75">
      <c r="F43" s="300"/>
      <c r="G43" s="300"/>
    </row>
    <row r="44" spans="6:7" s="275" customFormat="1" ht="15.75">
      <c r="F44" s="300"/>
      <c r="G44" s="300"/>
    </row>
    <row r="45" spans="6:7" s="275" customFormat="1" ht="15.75">
      <c r="F45" s="300"/>
      <c r="G45" s="300"/>
    </row>
    <row r="46" spans="6:7" s="275" customFormat="1" ht="15.75">
      <c r="F46" s="300"/>
      <c r="G46" s="300"/>
    </row>
    <row r="47" spans="6:7" s="275" customFormat="1" ht="15.75">
      <c r="F47" s="300"/>
      <c r="G47" s="300"/>
    </row>
    <row r="48" spans="6:7" s="275" customFormat="1" ht="15.75">
      <c r="F48" s="300"/>
      <c r="G48" s="300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CE,Félkövér"&amp;12Galvács Község Önkormányzat
2015. ÉVI KÖLTSÉGVETÉSI ÉVET KÖVETŐ 3 ÉV TERVEZETT BEVÉTELEI, KIADÁSAI&amp;R&amp;"Times New Roman CE,Félkövér dőlt"&amp;11 2.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"/>
  <sheetViews>
    <sheetView view="pageLayout" zoomScaleNormal="130" zoomScaleSheetLayoutView="100" workbookViewId="0" topLeftCell="A1">
      <selection activeCell="L3" sqref="L3"/>
    </sheetView>
  </sheetViews>
  <sheetFormatPr defaultColWidth="9.00390625" defaultRowHeight="12.75"/>
  <cols>
    <col min="1" max="1" width="9.50390625" style="275" customWidth="1"/>
    <col min="2" max="2" width="91.625" style="275" customWidth="1"/>
    <col min="3" max="3" width="21.625" style="276" customWidth="1"/>
    <col min="4" max="4" width="9.00390625" style="300" customWidth="1"/>
    <col min="5" max="16384" width="9.375" style="300" customWidth="1"/>
  </cols>
  <sheetData>
    <row r="1" spans="1:3" ht="15.75" customHeight="1">
      <c r="A1" s="387" t="s">
        <v>10</v>
      </c>
      <c r="B1" s="387"/>
      <c r="C1" s="387"/>
    </row>
    <row r="2" spans="1:3" ht="15.75" customHeight="1" thickBot="1">
      <c r="A2" s="388" t="s">
        <v>117</v>
      </c>
      <c r="B2" s="388"/>
      <c r="C2" s="210" t="s">
        <v>172</v>
      </c>
    </row>
    <row r="3" spans="1:3" ht="37.5" customHeight="1" thickBot="1">
      <c r="A3" s="22" t="s">
        <v>57</v>
      </c>
      <c r="B3" s="23" t="s">
        <v>12</v>
      </c>
      <c r="C3" s="35" t="str">
        <f>+CONCATENATE(LEFT(ÖSSZEFÜGGÉSEK!A5,4),". évi előirányzat")</f>
        <v>2015. évi előirányzat</v>
      </c>
    </row>
    <row r="4" spans="1:3" s="301" customFormat="1" ht="12" customHeight="1" thickBot="1">
      <c r="A4" s="295" t="s">
        <v>425</v>
      </c>
      <c r="B4" s="296" t="s">
        <v>426</v>
      </c>
      <c r="C4" s="297" t="s">
        <v>427</v>
      </c>
    </row>
    <row r="5" spans="1:3" s="302" customFormat="1" ht="12" customHeight="1" thickBot="1">
      <c r="A5" s="19" t="s">
        <v>13</v>
      </c>
      <c r="B5" s="20" t="s">
        <v>197</v>
      </c>
      <c r="C5" s="200">
        <f>+C6+C7+C8+C9+C10+C11</f>
        <v>13167</v>
      </c>
    </row>
    <row r="6" spans="1:3" s="302" customFormat="1" ht="12" customHeight="1">
      <c r="A6" s="14" t="s">
        <v>83</v>
      </c>
      <c r="B6" s="303" t="s">
        <v>198</v>
      </c>
      <c r="C6" s="203">
        <v>6878</v>
      </c>
    </row>
    <row r="7" spans="1:3" s="302" customFormat="1" ht="12" customHeight="1">
      <c r="A7" s="13" t="s">
        <v>84</v>
      </c>
      <c r="B7" s="304" t="s">
        <v>199</v>
      </c>
      <c r="C7" s="202"/>
    </row>
    <row r="8" spans="1:3" s="302" customFormat="1" ht="12" customHeight="1">
      <c r="A8" s="13" t="s">
        <v>85</v>
      </c>
      <c r="B8" s="304" t="s">
        <v>200</v>
      </c>
      <c r="C8" s="202">
        <v>3030</v>
      </c>
    </row>
    <row r="9" spans="1:3" s="302" customFormat="1" ht="12" customHeight="1">
      <c r="A9" s="13" t="s">
        <v>86</v>
      </c>
      <c r="B9" s="304" t="s">
        <v>201</v>
      </c>
      <c r="C9" s="202">
        <v>1200</v>
      </c>
    </row>
    <row r="10" spans="1:3" s="302" customFormat="1" ht="12" customHeight="1">
      <c r="A10" s="13" t="s">
        <v>113</v>
      </c>
      <c r="B10" s="196" t="s">
        <v>361</v>
      </c>
      <c r="C10" s="202">
        <v>2059</v>
      </c>
    </row>
    <row r="11" spans="1:3" s="302" customFormat="1" ht="12" customHeight="1" thickBot="1">
      <c r="A11" s="15" t="s">
        <v>87</v>
      </c>
      <c r="B11" s="197" t="s">
        <v>362</v>
      </c>
      <c r="C11" s="202"/>
    </row>
    <row r="12" spans="1:3" s="302" customFormat="1" ht="12" customHeight="1" thickBot="1">
      <c r="A12" s="19" t="s">
        <v>14</v>
      </c>
      <c r="B12" s="195" t="s">
        <v>202</v>
      </c>
      <c r="C12" s="200">
        <f>+C13+C14+C15+C16+C17</f>
        <v>29636</v>
      </c>
    </row>
    <row r="13" spans="1:3" s="302" customFormat="1" ht="12" customHeight="1">
      <c r="A13" s="14" t="s">
        <v>89</v>
      </c>
      <c r="B13" s="303" t="s">
        <v>203</v>
      </c>
      <c r="C13" s="203"/>
    </row>
    <row r="14" spans="1:3" s="302" customFormat="1" ht="12" customHeight="1">
      <c r="A14" s="13" t="s">
        <v>90</v>
      </c>
      <c r="B14" s="304" t="s">
        <v>204</v>
      </c>
      <c r="C14" s="202"/>
    </row>
    <row r="15" spans="1:3" s="302" customFormat="1" ht="12" customHeight="1">
      <c r="A15" s="13" t="s">
        <v>91</v>
      </c>
      <c r="B15" s="304" t="s">
        <v>353</v>
      </c>
      <c r="C15" s="202"/>
    </row>
    <row r="16" spans="1:3" s="302" customFormat="1" ht="12" customHeight="1">
      <c r="A16" s="13" t="s">
        <v>92</v>
      </c>
      <c r="B16" s="304" t="s">
        <v>354</v>
      </c>
      <c r="C16" s="202"/>
    </row>
    <row r="17" spans="1:3" s="302" customFormat="1" ht="12" customHeight="1">
      <c r="A17" s="13" t="s">
        <v>93</v>
      </c>
      <c r="B17" s="304" t="s">
        <v>205</v>
      </c>
      <c r="C17" s="202">
        <v>29636</v>
      </c>
    </row>
    <row r="18" spans="1:3" s="302" customFormat="1" ht="12" customHeight="1" thickBot="1">
      <c r="A18" s="15" t="s">
        <v>102</v>
      </c>
      <c r="B18" s="197" t="s">
        <v>206</v>
      </c>
      <c r="C18" s="204"/>
    </row>
    <row r="19" spans="1:3" s="302" customFormat="1" ht="12" customHeight="1" thickBot="1">
      <c r="A19" s="19" t="s">
        <v>15</v>
      </c>
      <c r="B19" s="20" t="s">
        <v>207</v>
      </c>
      <c r="C19" s="200">
        <f>+C20+C21+C22+C23+C24</f>
        <v>3364</v>
      </c>
    </row>
    <row r="20" spans="1:3" s="302" customFormat="1" ht="12" customHeight="1">
      <c r="A20" s="14" t="s">
        <v>72</v>
      </c>
      <c r="B20" s="303" t="s">
        <v>208</v>
      </c>
      <c r="C20" s="203"/>
    </row>
    <row r="21" spans="1:3" s="302" customFormat="1" ht="12" customHeight="1">
      <c r="A21" s="13" t="s">
        <v>73</v>
      </c>
      <c r="B21" s="304" t="s">
        <v>209</v>
      </c>
      <c r="C21" s="202"/>
    </row>
    <row r="22" spans="1:3" s="302" customFormat="1" ht="12" customHeight="1">
      <c r="A22" s="13" t="s">
        <v>74</v>
      </c>
      <c r="B22" s="304" t="s">
        <v>355</v>
      </c>
      <c r="C22" s="202"/>
    </row>
    <row r="23" spans="1:3" s="302" customFormat="1" ht="12" customHeight="1">
      <c r="A23" s="13" t="s">
        <v>75</v>
      </c>
      <c r="B23" s="304" t="s">
        <v>356</v>
      </c>
      <c r="C23" s="202"/>
    </row>
    <row r="24" spans="1:3" s="302" customFormat="1" ht="12" customHeight="1">
      <c r="A24" s="13" t="s">
        <v>136</v>
      </c>
      <c r="B24" s="304" t="s">
        <v>210</v>
      </c>
      <c r="C24" s="202">
        <v>3364</v>
      </c>
    </row>
    <row r="25" spans="1:3" s="302" customFormat="1" ht="12" customHeight="1" thickBot="1">
      <c r="A25" s="15" t="s">
        <v>137</v>
      </c>
      <c r="B25" s="305" t="s">
        <v>211</v>
      </c>
      <c r="C25" s="204"/>
    </row>
    <row r="26" spans="1:3" s="302" customFormat="1" ht="12" customHeight="1" thickBot="1">
      <c r="A26" s="19" t="s">
        <v>138</v>
      </c>
      <c r="B26" s="20" t="s">
        <v>212</v>
      </c>
      <c r="C26" s="206">
        <f>+C27+C31+C32+C33</f>
        <v>4100</v>
      </c>
    </row>
    <row r="27" spans="1:3" s="302" customFormat="1" ht="12" customHeight="1">
      <c r="A27" s="14" t="s">
        <v>213</v>
      </c>
      <c r="B27" s="303" t="s">
        <v>368</v>
      </c>
      <c r="C27" s="298">
        <f>+C28+C29+C30</f>
        <v>700</v>
      </c>
    </row>
    <row r="28" spans="1:3" s="302" customFormat="1" ht="12" customHeight="1">
      <c r="A28" s="13" t="s">
        <v>214</v>
      </c>
      <c r="B28" s="304" t="s">
        <v>219</v>
      </c>
      <c r="C28" s="202">
        <v>700</v>
      </c>
    </row>
    <row r="29" spans="1:3" s="302" customFormat="1" ht="12" customHeight="1">
      <c r="A29" s="13" t="s">
        <v>215</v>
      </c>
      <c r="B29" s="304" t="s">
        <v>220</v>
      </c>
      <c r="C29" s="202"/>
    </row>
    <row r="30" spans="1:3" s="302" customFormat="1" ht="12" customHeight="1">
      <c r="A30" s="13" t="s">
        <v>366</v>
      </c>
      <c r="B30" s="341" t="s">
        <v>367</v>
      </c>
      <c r="C30" s="202"/>
    </row>
    <row r="31" spans="1:3" s="302" customFormat="1" ht="12" customHeight="1">
      <c r="A31" s="13" t="s">
        <v>216</v>
      </c>
      <c r="B31" s="304" t="s">
        <v>221</v>
      </c>
      <c r="C31" s="202">
        <v>3300</v>
      </c>
    </row>
    <row r="32" spans="1:3" s="302" customFormat="1" ht="12" customHeight="1">
      <c r="A32" s="13" t="s">
        <v>217</v>
      </c>
      <c r="B32" s="304" t="s">
        <v>222</v>
      </c>
      <c r="C32" s="202"/>
    </row>
    <row r="33" spans="1:3" s="302" customFormat="1" ht="12" customHeight="1" thickBot="1">
      <c r="A33" s="15" t="s">
        <v>218</v>
      </c>
      <c r="B33" s="305" t="s">
        <v>223</v>
      </c>
      <c r="C33" s="204">
        <v>100</v>
      </c>
    </row>
    <row r="34" spans="1:3" s="302" customFormat="1" ht="12" customHeight="1" thickBot="1">
      <c r="A34" s="19" t="s">
        <v>17</v>
      </c>
      <c r="B34" s="20" t="s">
        <v>363</v>
      </c>
      <c r="C34" s="200">
        <f>SUM(C35:C45)</f>
        <v>210</v>
      </c>
    </row>
    <row r="35" spans="1:3" s="302" customFormat="1" ht="12" customHeight="1">
      <c r="A35" s="14" t="s">
        <v>76</v>
      </c>
      <c r="B35" s="303" t="s">
        <v>226</v>
      </c>
      <c r="C35" s="203"/>
    </row>
    <row r="36" spans="1:3" s="302" customFormat="1" ht="12" customHeight="1">
      <c r="A36" s="13" t="s">
        <v>77</v>
      </c>
      <c r="B36" s="304" t="s">
        <v>227</v>
      </c>
      <c r="C36" s="202"/>
    </row>
    <row r="37" spans="1:3" s="302" customFormat="1" ht="12" customHeight="1">
      <c r="A37" s="13" t="s">
        <v>78</v>
      </c>
      <c r="B37" s="304" t="s">
        <v>228</v>
      </c>
      <c r="C37" s="202"/>
    </row>
    <row r="38" spans="1:3" s="302" customFormat="1" ht="12" customHeight="1">
      <c r="A38" s="13" t="s">
        <v>140</v>
      </c>
      <c r="B38" s="304" t="s">
        <v>229</v>
      </c>
      <c r="C38" s="202">
        <v>200</v>
      </c>
    </row>
    <row r="39" spans="1:3" s="302" customFormat="1" ht="12" customHeight="1">
      <c r="A39" s="13" t="s">
        <v>141</v>
      </c>
      <c r="B39" s="304" t="s">
        <v>230</v>
      </c>
      <c r="C39" s="202"/>
    </row>
    <row r="40" spans="1:3" s="302" customFormat="1" ht="12" customHeight="1">
      <c r="A40" s="13" t="s">
        <v>142</v>
      </c>
      <c r="B40" s="304" t="s">
        <v>231</v>
      </c>
      <c r="C40" s="202"/>
    </row>
    <row r="41" spans="1:3" s="302" customFormat="1" ht="12" customHeight="1">
      <c r="A41" s="13" t="s">
        <v>143</v>
      </c>
      <c r="B41" s="304" t="s">
        <v>232</v>
      </c>
      <c r="C41" s="202"/>
    </row>
    <row r="42" spans="1:3" s="302" customFormat="1" ht="12" customHeight="1">
      <c r="A42" s="13" t="s">
        <v>144</v>
      </c>
      <c r="B42" s="304" t="s">
        <v>233</v>
      </c>
      <c r="C42" s="202">
        <v>10</v>
      </c>
    </row>
    <row r="43" spans="1:3" s="302" customFormat="1" ht="12" customHeight="1">
      <c r="A43" s="13" t="s">
        <v>224</v>
      </c>
      <c r="B43" s="304" t="s">
        <v>234</v>
      </c>
      <c r="C43" s="205"/>
    </row>
    <row r="44" spans="1:3" s="302" customFormat="1" ht="12" customHeight="1">
      <c r="A44" s="15" t="s">
        <v>225</v>
      </c>
      <c r="B44" s="305" t="s">
        <v>365</v>
      </c>
      <c r="C44" s="292"/>
    </row>
    <row r="45" spans="1:3" s="302" customFormat="1" ht="12" customHeight="1" thickBot="1">
      <c r="A45" s="15" t="s">
        <v>364</v>
      </c>
      <c r="B45" s="197" t="s">
        <v>235</v>
      </c>
      <c r="C45" s="292"/>
    </row>
    <row r="46" spans="1:3" s="302" customFormat="1" ht="12" customHeight="1" thickBot="1">
      <c r="A46" s="19" t="s">
        <v>18</v>
      </c>
      <c r="B46" s="20" t="s">
        <v>236</v>
      </c>
      <c r="C46" s="200">
        <f>SUM(C47:C51)</f>
        <v>0</v>
      </c>
    </row>
    <row r="47" spans="1:3" s="302" customFormat="1" ht="12" customHeight="1">
      <c r="A47" s="14" t="s">
        <v>79</v>
      </c>
      <c r="B47" s="303" t="s">
        <v>240</v>
      </c>
      <c r="C47" s="325"/>
    </row>
    <row r="48" spans="1:3" s="302" customFormat="1" ht="12" customHeight="1">
      <c r="A48" s="13" t="s">
        <v>80</v>
      </c>
      <c r="B48" s="304" t="s">
        <v>241</v>
      </c>
      <c r="C48" s="205"/>
    </row>
    <row r="49" spans="1:3" s="302" customFormat="1" ht="12" customHeight="1">
      <c r="A49" s="13" t="s">
        <v>237</v>
      </c>
      <c r="B49" s="304" t="s">
        <v>242</v>
      </c>
      <c r="C49" s="205"/>
    </row>
    <row r="50" spans="1:3" s="302" customFormat="1" ht="12" customHeight="1">
      <c r="A50" s="13" t="s">
        <v>238</v>
      </c>
      <c r="B50" s="304" t="s">
        <v>243</v>
      </c>
      <c r="C50" s="205"/>
    </row>
    <row r="51" spans="1:3" s="302" customFormat="1" ht="12" customHeight="1" thickBot="1">
      <c r="A51" s="15" t="s">
        <v>239</v>
      </c>
      <c r="B51" s="197" t="s">
        <v>244</v>
      </c>
      <c r="C51" s="292"/>
    </row>
    <row r="52" spans="1:3" s="302" customFormat="1" ht="12" customHeight="1" thickBot="1">
      <c r="A52" s="19" t="s">
        <v>145</v>
      </c>
      <c r="B52" s="20" t="s">
        <v>245</v>
      </c>
      <c r="C52" s="200">
        <f>SUM(C53:C55)</f>
        <v>0</v>
      </c>
    </row>
    <row r="53" spans="1:3" s="302" customFormat="1" ht="12" customHeight="1">
      <c r="A53" s="14" t="s">
        <v>81</v>
      </c>
      <c r="B53" s="303" t="s">
        <v>246</v>
      </c>
      <c r="C53" s="203"/>
    </row>
    <row r="54" spans="1:3" s="302" customFormat="1" ht="12" customHeight="1">
      <c r="A54" s="13" t="s">
        <v>82</v>
      </c>
      <c r="B54" s="304" t="s">
        <v>357</v>
      </c>
      <c r="C54" s="202"/>
    </row>
    <row r="55" spans="1:3" s="302" customFormat="1" ht="12" customHeight="1">
      <c r="A55" s="13" t="s">
        <v>249</v>
      </c>
      <c r="B55" s="304" t="s">
        <v>247</v>
      </c>
      <c r="C55" s="202"/>
    </row>
    <row r="56" spans="1:3" s="302" customFormat="1" ht="12" customHeight="1" thickBot="1">
      <c r="A56" s="15" t="s">
        <v>250</v>
      </c>
      <c r="B56" s="197" t="s">
        <v>248</v>
      </c>
      <c r="C56" s="204"/>
    </row>
    <row r="57" spans="1:3" s="302" customFormat="1" ht="12" customHeight="1" thickBot="1">
      <c r="A57" s="19" t="s">
        <v>20</v>
      </c>
      <c r="B57" s="195" t="s">
        <v>251</v>
      </c>
      <c r="C57" s="200">
        <f>SUM(C58:C60)</f>
        <v>0</v>
      </c>
    </row>
    <row r="58" spans="1:3" s="302" customFormat="1" ht="12" customHeight="1">
      <c r="A58" s="14" t="s">
        <v>146</v>
      </c>
      <c r="B58" s="303" t="s">
        <v>253</v>
      </c>
      <c r="C58" s="205"/>
    </row>
    <row r="59" spans="1:3" s="302" customFormat="1" ht="12" customHeight="1">
      <c r="A59" s="13" t="s">
        <v>147</v>
      </c>
      <c r="B59" s="304" t="s">
        <v>358</v>
      </c>
      <c r="C59" s="205"/>
    </row>
    <row r="60" spans="1:3" s="302" customFormat="1" ht="12" customHeight="1">
      <c r="A60" s="13" t="s">
        <v>173</v>
      </c>
      <c r="B60" s="304" t="s">
        <v>254</v>
      </c>
      <c r="C60" s="205"/>
    </row>
    <row r="61" spans="1:3" s="302" customFormat="1" ht="12" customHeight="1" thickBot="1">
      <c r="A61" s="15" t="s">
        <v>252</v>
      </c>
      <c r="B61" s="197" t="s">
        <v>255</v>
      </c>
      <c r="C61" s="205"/>
    </row>
    <row r="62" spans="1:3" s="302" customFormat="1" ht="12" customHeight="1" thickBot="1">
      <c r="A62" s="348" t="s">
        <v>408</v>
      </c>
      <c r="B62" s="20" t="s">
        <v>256</v>
      </c>
      <c r="C62" s="206">
        <f>+C5+C12+C19+C26+C34+C46+C52+C57</f>
        <v>50477</v>
      </c>
    </row>
    <row r="63" spans="1:3" s="302" customFormat="1" ht="12" customHeight="1" thickBot="1">
      <c r="A63" s="328" t="s">
        <v>257</v>
      </c>
      <c r="B63" s="195" t="s">
        <v>258</v>
      </c>
      <c r="C63" s="200">
        <f>SUM(C64:C66)</f>
        <v>0</v>
      </c>
    </row>
    <row r="64" spans="1:3" s="302" customFormat="1" ht="12" customHeight="1">
      <c r="A64" s="14" t="s">
        <v>288</v>
      </c>
      <c r="B64" s="303" t="s">
        <v>259</v>
      </c>
      <c r="C64" s="205"/>
    </row>
    <row r="65" spans="1:3" s="302" customFormat="1" ht="12" customHeight="1">
      <c r="A65" s="13" t="s">
        <v>297</v>
      </c>
      <c r="B65" s="304" t="s">
        <v>260</v>
      </c>
      <c r="C65" s="205"/>
    </row>
    <row r="66" spans="1:3" s="302" customFormat="1" ht="12" customHeight="1" thickBot="1">
      <c r="A66" s="15" t="s">
        <v>298</v>
      </c>
      <c r="B66" s="342" t="s">
        <v>393</v>
      </c>
      <c r="C66" s="205"/>
    </row>
    <row r="67" spans="1:3" s="302" customFormat="1" ht="12" customHeight="1" thickBot="1">
      <c r="A67" s="328" t="s">
        <v>261</v>
      </c>
      <c r="B67" s="195" t="s">
        <v>262</v>
      </c>
      <c r="C67" s="200">
        <f>SUM(C68:C71)</f>
        <v>0</v>
      </c>
    </row>
    <row r="68" spans="1:3" s="302" customFormat="1" ht="12" customHeight="1">
      <c r="A68" s="14" t="s">
        <v>114</v>
      </c>
      <c r="B68" s="303" t="s">
        <v>263</v>
      </c>
      <c r="C68" s="205"/>
    </row>
    <row r="69" spans="1:3" s="302" customFormat="1" ht="12" customHeight="1">
      <c r="A69" s="13" t="s">
        <v>115</v>
      </c>
      <c r="B69" s="304" t="s">
        <v>264</v>
      </c>
      <c r="C69" s="205"/>
    </row>
    <row r="70" spans="1:3" s="302" customFormat="1" ht="12" customHeight="1">
      <c r="A70" s="13" t="s">
        <v>289</v>
      </c>
      <c r="B70" s="304" t="s">
        <v>265</v>
      </c>
      <c r="C70" s="205"/>
    </row>
    <row r="71" spans="1:3" s="302" customFormat="1" ht="12" customHeight="1" thickBot="1">
      <c r="A71" s="15" t="s">
        <v>290</v>
      </c>
      <c r="B71" s="197" t="s">
        <v>266</v>
      </c>
      <c r="C71" s="205"/>
    </row>
    <row r="72" spans="1:3" s="302" customFormat="1" ht="12" customHeight="1" thickBot="1">
      <c r="A72" s="328" t="s">
        <v>267</v>
      </c>
      <c r="B72" s="195" t="s">
        <v>268</v>
      </c>
      <c r="C72" s="200">
        <f>SUM(C73:C74)</f>
        <v>1348</v>
      </c>
    </row>
    <row r="73" spans="1:3" s="302" customFormat="1" ht="12" customHeight="1">
      <c r="A73" s="14" t="s">
        <v>291</v>
      </c>
      <c r="B73" s="303" t="s">
        <v>269</v>
      </c>
      <c r="C73" s="205">
        <v>1348</v>
      </c>
    </row>
    <row r="74" spans="1:3" s="302" customFormat="1" ht="12" customHeight="1" thickBot="1">
      <c r="A74" s="15" t="s">
        <v>292</v>
      </c>
      <c r="B74" s="197" t="s">
        <v>270</v>
      </c>
      <c r="C74" s="205"/>
    </row>
    <row r="75" spans="1:3" s="302" customFormat="1" ht="12" customHeight="1" thickBot="1">
      <c r="A75" s="328" t="s">
        <v>271</v>
      </c>
      <c r="B75" s="195" t="s">
        <v>272</v>
      </c>
      <c r="C75" s="200">
        <f>SUM(C76:C78)</f>
        <v>0</v>
      </c>
    </row>
    <row r="76" spans="1:3" s="302" customFormat="1" ht="12" customHeight="1">
      <c r="A76" s="14" t="s">
        <v>293</v>
      </c>
      <c r="B76" s="303" t="s">
        <v>273</v>
      </c>
      <c r="C76" s="205"/>
    </row>
    <row r="77" spans="1:3" s="302" customFormat="1" ht="12" customHeight="1">
      <c r="A77" s="13" t="s">
        <v>294</v>
      </c>
      <c r="B77" s="304" t="s">
        <v>274</v>
      </c>
      <c r="C77" s="205"/>
    </row>
    <row r="78" spans="1:3" s="302" customFormat="1" ht="12" customHeight="1" thickBot="1">
      <c r="A78" s="15" t="s">
        <v>295</v>
      </c>
      <c r="B78" s="197" t="s">
        <v>275</v>
      </c>
      <c r="C78" s="205"/>
    </row>
    <row r="79" spans="1:3" s="302" customFormat="1" ht="12" customHeight="1" thickBot="1">
      <c r="A79" s="328" t="s">
        <v>276</v>
      </c>
      <c r="B79" s="195" t="s">
        <v>296</v>
      </c>
      <c r="C79" s="200">
        <f>SUM(C80:C83)</f>
        <v>0</v>
      </c>
    </row>
    <row r="80" spans="1:3" s="302" customFormat="1" ht="12" customHeight="1">
      <c r="A80" s="306" t="s">
        <v>277</v>
      </c>
      <c r="B80" s="303" t="s">
        <v>278</v>
      </c>
      <c r="C80" s="205"/>
    </row>
    <row r="81" spans="1:3" s="302" customFormat="1" ht="12" customHeight="1">
      <c r="A81" s="307" t="s">
        <v>279</v>
      </c>
      <c r="B81" s="304" t="s">
        <v>280</v>
      </c>
      <c r="C81" s="205"/>
    </row>
    <row r="82" spans="1:3" s="302" customFormat="1" ht="12" customHeight="1">
      <c r="A82" s="307" t="s">
        <v>281</v>
      </c>
      <c r="B82" s="304" t="s">
        <v>282</v>
      </c>
      <c r="C82" s="205"/>
    </row>
    <row r="83" spans="1:3" s="302" customFormat="1" ht="12" customHeight="1" thickBot="1">
      <c r="A83" s="308" t="s">
        <v>283</v>
      </c>
      <c r="B83" s="197" t="s">
        <v>284</v>
      </c>
      <c r="C83" s="205"/>
    </row>
    <row r="84" spans="1:3" s="302" customFormat="1" ht="12" customHeight="1" thickBot="1">
      <c r="A84" s="328" t="s">
        <v>285</v>
      </c>
      <c r="B84" s="195" t="s">
        <v>407</v>
      </c>
      <c r="C84" s="326"/>
    </row>
    <row r="85" spans="1:3" s="302" customFormat="1" ht="13.5" customHeight="1" thickBot="1">
      <c r="A85" s="328" t="s">
        <v>287</v>
      </c>
      <c r="B85" s="195" t="s">
        <v>286</v>
      </c>
      <c r="C85" s="326"/>
    </row>
    <row r="86" spans="1:3" s="302" customFormat="1" ht="15.75" customHeight="1" thickBot="1">
      <c r="A86" s="328" t="s">
        <v>299</v>
      </c>
      <c r="B86" s="309" t="s">
        <v>410</v>
      </c>
      <c r="C86" s="206">
        <f>+C63+C67+C72+C75+C79+C85+C84</f>
        <v>1348</v>
      </c>
    </row>
    <row r="87" spans="1:3" s="302" customFormat="1" ht="16.5" customHeight="1" thickBot="1">
      <c r="A87" s="329" t="s">
        <v>409</v>
      </c>
      <c r="B87" s="310" t="s">
        <v>411</v>
      </c>
      <c r="C87" s="206">
        <f>+C62+C86</f>
        <v>51825</v>
      </c>
    </row>
    <row r="88" spans="1:3" s="302" customFormat="1" ht="83.25" customHeight="1">
      <c r="A88" s="4"/>
      <c r="B88" s="5"/>
      <c r="C88" s="207"/>
    </row>
    <row r="89" spans="1:3" ht="16.5" customHeight="1">
      <c r="A89" s="387" t="s">
        <v>41</v>
      </c>
      <c r="B89" s="387"/>
      <c r="C89" s="387"/>
    </row>
    <row r="90" spans="1:3" s="311" customFormat="1" ht="16.5" customHeight="1" thickBot="1">
      <c r="A90" s="389" t="s">
        <v>118</v>
      </c>
      <c r="B90" s="389"/>
      <c r="C90" s="117" t="s">
        <v>172</v>
      </c>
    </row>
    <row r="91" spans="1:3" ht="37.5" customHeight="1" thickBot="1">
      <c r="A91" s="22" t="s">
        <v>57</v>
      </c>
      <c r="B91" s="23" t="s">
        <v>42</v>
      </c>
      <c r="C91" s="35" t="str">
        <f>+C3</f>
        <v>2015. évi előirányzat</v>
      </c>
    </row>
    <row r="92" spans="1:3" s="301" customFormat="1" ht="12" customHeight="1" thickBot="1">
      <c r="A92" s="27" t="s">
        <v>425</v>
      </c>
      <c r="B92" s="28" t="s">
        <v>426</v>
      </c>
      <c r="C92" s="29" t="s">
        <v>427</v>
      </c>
    </row>
    <row r="93" spans="1:3" ht="12" customHeight="1" thickBot="1">
      <c r="A93" s="21" t="s">
        <v>13</v>
      </c>
      <c r="B93" s="26" t="s">
        <v>369</v>
      </c>
      <c r="C93" s="199">
        <f>C94+C95+C96+C97+C98+C111</f>
        <v>45461</v>
      </c>
    </row>
    <row r="94" spans="1:3" ht="12" customHeight="1">
      <c r="A94" s="16" t="s">
        <v>83</v>
      </c>
      <c r="B94" s="9" t="s">
        <v>43</v>
      </c>
      <c r="C94" s="201">
        <v>28883</v>
      </c>
    </row>
    <row r="95" spans="1:3" ht="12" customHeight="1">
      <c r="A95" s="13" t="s">
        <v>84</v>
      </c>
      <c r="B95" s="7" t="s">
        <v>148</v>
      </c>
      <c r="C95" s="202">
        <v>4451</v>
      </c>
    </row>
    <row r="96" spans="1:3" ht="12" customHeight="1">
      <c r="A96" s="13" t="s">
        <v>85</v>
      </c>
      <c r="B96" s="7" t="s">
        <v>112</v>
      </c>
      <c r="C96" s="204">
        <v>9512</v>
      </c>
    </row>
    <row r="97" spans="1:3" ht="12" customHeight="1">
      <c r="A97" s="13" t="s">
        <v>86</v>
      </c>
      <c r="B97" s="10" t="s">
        <v>149</v>
      </c>
      <c r="C97" s="204">
        <v>417</v>
      </c>
    </row>
    <row r="98" spans="1:3" ht="12" customHeight="1">
      <c r="A98" s="13" t="s">
        <v>97</v>
      </c>
      <c r="B98" s="18" t="s">
        <v>150</v>
      </c>
      <c r="C98" s="204">
        <f>SUM(C99:C110)</f>
        <v>2188</v>
      </c>
    </row>
    <row r="99" spans="1:3" ht="12" customHeight="1">
      <c r="A99" s="13" t="s">
        <v>87</v>
      </c>
      <c r="B99" s="7" t="s">
        <v>374</v>
      </c>
      <c r="C99" s="204"/>
    </row>
    <row r="100" spans="1:3" ht="12" customHeight="1">
      <c r="A100" s="13" t="s">
        <v>88</v>
      </c>
      <c r="B100" s="121" t="s">
        <v>373</v>
      </c>
      <c r="C100" s="204"/>
    </row>
    <row r="101" spans="1:3" ht="12" customHeight="1">
      <c r="A101" s="13" t="s">
        <v>98</v>
      </c>
      <c r="B101" s="121" t="s">
        <v>372</v>
      </c>
      <c r="C101" s="204"/>
    </row>
    <row r="102" spans="1:3" ht="12" customHeight="1">
      <c r="A102" s="13" t="s">
        <v>99</v>
      </c>
      <c r="B102" s="119" t="s">
        <v>302</v>
      </c>
      <c r="C102" s="204"/>
    </row>
    <row r="103" spans="1:3" ht="12" customHeight="1">
      <c r="A103" s="13" t="s">
        <v>100</v>
      </c>
      <c r="B103" s="120" t="s">
        <v>303</v>
      </c>
      <c r="C103" s="204"/>
    </row>
    <row r="104" spans="1:3" ht="12" customHeight="1">
      <c r="A104" s="13" t="s">
        <v>101</v>
      </c>
      <c r="B104" s="120" t="s">
        <v>304</v>
      </c>
      <c r="C104" s="204"/>
    </row>
    <row r="105" spans="1:3" ht="12" customHeight="1">
      <c r="A105" s="13" t="s">
        <v>103</v>
      </c>
      <c r="B105" s="119" t="s">
        <v>305</v>
      </c>
      <c r="C105" s="204">
        <v>1758</v>
      </c>
    </row>
    <row r="106" spans="1:3" ht="12" customHeight="1">
      <c r="A106" s="13" t="s">
        <v>151</v>
      </c>
      <c r="B106" s="119" t="s">
        <v>306</v>
      </c>
      <c r="C106" s="204"/>
    </row>
    <row r="107" spans="1:3" ht="12" customHeight="1">
      <c r="A107" s="13" t="s">
        <v>300</v>
      </c>
      <c r="B107" s="120" t="s">
        <v>307</v>
      </c>
      <c r="C107" s="204"/>
    </row>
    <row r="108" spans="1:3" ht="12" customHeight="1">
      <c r="A108" s="12" t="s">
        <v>301</v>
      </c>
      <c r="B108" s="121" t="s">
        <v>308</v>
      </c>
      <c r="C108" s="204"/>
    </row>
    <row r="109" spans="1:3" ht="12" customHeight="1">
      <c r="A109" s="13" t="s">
        <v>370</v>
      </c>
      <c r="B109" s="121" t="s">
        <v>309</v>
      </c>
      <c r="C109" s="204"/>
    </row>
    <row r="110" spans="1:3" ht="12" customHeight="1">
      <c r="A110" s="15" t="s">
        <v>371</v>
      </c>
      <c r="B110" s="121" t="s">
        <v>310</v>
      </c>
      <c r="C110" s="204">
        <v>430</v>
      </c>
    </row>
    <row r="111" spans="1:3" ht="12" customHeight="1">
      <c r="A111" s="13" t="s">
        <v>375</v>
      </c>
      <c r="B111" s="10" t="s">
        <v>44</v>
      </c>
      <c r="C111" s="202">
        <f>SUM(C112:C113)</f>
        <v>10</v>
      </c>
    </row>
    <row r="112" spans="1:3" ht="12" customHeight="1">
      <c r="A112" s="13" t="s">
        <v>376</v>
      </c>
      <c r="B112" s="7" t="s">
        <v>378</v>
      </c>
      <c r="C112" s="202"/>
    </row>
    <row r="113" spans="1:3" ht="12" customHeight="1" thickBot="1">
      <c r="A113" s="17" t="s">
        <v>377</v>
      </c>
      <c r="B113" s="346" t="s">
        <v>379</v>
      </c>
      <c r="C113" s="208">
        <v>10</v>
      </c>
    </row>
    <row r="114" spans="1:3" ht="12" customHeight="1" thickBot="1">
      <c r="A114" s="343" t="s">
        <v>14</v>
      </c>
      <c r="B114" s="344" t="s">
        <v>311</v>
      </c>
      <c r="C114" s="345">
        <f>+C115+C117+C119</f>
        <v>6364</v>
      </c>
    </row>
    <row r="115" spans="1:3" ht="12" customHeight="1">
      <c r="A115" s="14" t="s">
        <v>89</v>
      </c>
      <c r="B115" s="7" t="s">
        <v>171</v>
      </c>
      <c r="C115" s="203">
        <v>6364</v>
      </c>
    </row>
    <row r="116" spans="1:3" ht="12" customHeight="1">
      <c r="A116" s="14" t="s">
        <v>90</v>
      </c>
      <c r="B116" s="11" t="s">
        <v>315</v>
      </c>
      <c r="C116" s="203"/>
    </row>
    <row r="117" spans="1:3" ht="12" customHeight="1">
      <c r="A117" s="14" t="s">
        <v>91</v>
      </c>
      <c r="B117" s="11" t="s">
        <v>152</v>
      </c>
      <c r="C117" s="202"/>
    </row>
    <row r="118" spans="1:3" ht="12" customHeight="1">
      <c r="A118" s="14" t="s">
        <v>92</v>
      </c>
      <c r="B118" s="11" t="s">
        <v>316</v>
      </c>
      <c r="C118" s="183"/>
    </row>
    <row r="119" spans="1:3" ht="12" customHeight="1">
      <c r="A119" s="14" t="s">
        <v>93</v>
      </c>
      <c r="B119" s="197" t="s">
        <v>174</v>
      </c>
      <c r="C119" s="183"/>
    </row>
    <row r="120" spans="1:3" ht="12" customHeight="1">
      <c r="A120" s="14" t="s">
        <v>102</v>
      </c>
      <c r="B120" s="196" t="s">
        <v>359</v>
      </c>
      <c r="C120" s="183"/>
    </row>
    <row r="121" spans="1:3" ht="12" customHeight="1">
      <c r="A121" s="14" t="s">
        <v>104</v>
      </c>
      <c r="B121" s="299" t="s">
        <v>321</v>
      </c>
      <c r="C121" s="183"/>
    </row>
    <row r="122" spans="1:3" ht="15.75">
      <c r="A122" s="14" t="s">
        <v>153</v>
      </c>
      <c r="B122" s="120" t="s">
        <v>304</v>
      </c>
      <c r="C122" s="183"/>
    </row>
    <row r="123" spans="1:3" ht="12" customHeight="1">
      <c r="A123" s="14" t="s">
        <v>154</v>
      </c>
      <c r="B123" s="120" t="s">
        <v>320</v>
      </c>
      <c r="C123" s="183"/>
    </row>
    <row r="124" spans="1:3" ht="12" customHeight="1">
      <c r="A124" s="14" t="s">
        <v>155</v>
      </c>
      <c r="B124" s="120" t="s">
        <v>319</v>
      </c>
      <c r="C124" s="183"/>
    </row>
    <row r="125" spans="1:3" ht="12" customHeight="1">
      <c r="A125" s="14" t="s">
        <v>312</v>
      </c>
      <c r="B125" s="120" t="s">
        <v>307</v>
      </c>
      <c r="C125" s="183"/>
    </row>
    <row r="126" spans="1:3" ht="12" customHeight="1">
      <c r="A126" s="14" t="s">
        <v>313</v>
      </c>
      <c r="B126" s="120" t="s">
        <v>318</v>
      </c>
      <c r="C126" s="183"/>
    </row>
    <row r="127" spans="1:3" ht="16.5" thickBot="1">
      <c r="A127" s="12" t="s">
        <v>314</v>
      </c>
      <c r="B127" s="120" t="s">
        <v>317</v>
      </c>
      <c r="C127" s="185"/>
    </row>
    <row r="128" spans="1:3" ht="12" customHeight="1" thickBot="1">
      <c r="A128" s="19" t="s">
        <v>15</v>
      </c>
      <c r="B128" s="101" t="s">
        <v>380</v>
      </c>
      <c r="C128" s="200">
        <f>+C93+C114</f>
        <v>51825</v>
      </c>
    </row>
    <row r="129" spans="1:3" ht="12" customHeight="1" thickBot="1">
      <c r="A129" s="19" t="s">
        <v>16</v>
      </c>
      <c r="B129" s="101" t="s">
        <v>381</v>
      </c>
      <c r="C129" s="200">
        <f>+C130+C131+C132</f>
        <v>0</v>
      </c>
    </row>
    <row r="130" spans="1:3" ht="12" customHeight="1">
      <c r="A130" s="14" t="s">
        <v>213</v>
      </c>
      <c r="B130" s="11" t="s">
        <v>388</v>
      </c>
      <c r="C130" s="183"/>
    </row>
    <row r="131" spans="1:3" ht="12" customHeight="1">
      <c r="A131" s="14" t="s">
        <v>216</v>
      </c>
      <c r="B131" s="11" t="s">
        <v>389</v>
      </c>
      <c r="C131" s="183"/>
    </row>
    <row r="132" spans="1:3" ht="12" customHeight="1" thickBot="1">
      <c r="A132" s="12" t="s">
        <v>217</v>
      </c>
      <c r="B132" s="11" t="s">
        <v>390</v>
      </c>
      <c r="C132" s="183"/>
    </row>
    <row r="133" spans="1:3" ht="12" customHeight="1" thickBot="1">
      <c r="A133" s="19" t="s">
        <v>17</v>
      </c>
      <c r="B133" s="101" t="s">
        <v>382</v>
      </c>
      <c r="C133" s="200">
        <f>SUM(C134:C139)</f>
        <v>0</v>
      </c>
    </row>
    <row r="134" spans="1:3" ht="12" customHeight="1">
      <c r="A134" s="14" t="s">
        <v>76</v>
      </c>
      <c r="B134" s="8" t="s">
        <v>391</v>
      </c>
      <c r="C134" s="183"/>
    </row>
    <row r="135" spans="1:3" ht="12" customHeight="1">
      <c r="A135" s="14" t="s">
        <v>77</v>
      </c>
      <c r="B135" s="8" t="s">
        <v>383</v>
      </c>
      <c r="C135" s="183"/>
    </row>
    <row r="136" spans="1:3" ht="12" customHeight="1">
      <c r="A136" s="14" t="s">
        <v>78</v>
      </c>
      <c r="B136" s="8" t="s">
        <v>384</v>
      </c>
      <c r="C136" s="183"/>
    </row>
    <row r="137" spans="1:3" ht="12" customHeight="1">
      <c r="A137" s="14" t="s">
        <v>140</v>
      </c>
      <c r="B137" s="8" t="s">
        <v>385</v>
      </c>
      <c r="C137" s="183"/>
    </row>
    <row r="138" spans="1:3" ht="12" customHeight="1">
      <c r="A138" s="14" t="s">
        <v>141</v>
      </c>
      <c r="B138" s="8" t="s">
        <v>386</v>
      </c>
      <c r="C138" s="183"/>
    </row>
    <row r="139" spans="1:3" ht="12" customHeight="1" thickBot="1">
      <c r="A139" s="12" t="s">
        <v>142</v>
      </c>
      <c r="B139" s="8" t="s">
        <v>387</v>
      </c>
      <c r="C139" s="183"/>
    </row>
    <row r="140" spans="1:3" ht="12" customHeight="1" thickBot="1">
      <c r="A140" s="19" t="s">
        <v>18</v>
      </c>
      <c r="B140" s="101" t="s">
        <v>395</v>
      </c>
      <c r="C140" s="206">
        <f>+C141+C142+C143+C144</f>
        <v>0</v>
      </c>
    </row>
    <row r="141" spans="1:3" ht="12" customHeight="1">
      <c r="A141" s="14" t="s">
        <v>79</v>
      </c>
      <c r="B141" s="8" t="s">
        <v>322</v>
      </c>
      <c r="C141" s="183"/>
    </row>
    <row r="142" spans="1:3" ht="12" customHeight="1">
      <c r="A142" s="14" t="s">
        <v>80</v>
      </c>
      <c r="B142" s="8" t="s">
        <v>323</v>
      </c>
      <c r="C142" s="183"/>
    </row>
    <row r="143" spans="1:3" ht="12" customHeight="1">
      <c r="A143" s="14" t="s">
        <v>237</v>
      </c>
      <c r="B143" s="8" t="s">
        <v>396</v>
      </c>
      <c r="C143" s="183"/>
    </row>
    <row r="144" spans="1:3" ht="12" customHeight="1" thickBot="1">
      <c r="A144" s="12" t="s">
        <v>238</v>
      </c>
      <c r="B144" s="6" t="s">
        <v>342</v>
      </c>
      <c r="C144" s="183"/>
    </row>
    <row r="145" spans="1:3" ht="12" customHeight="1" thickBot="1">
      <c r="A145" s="19" t="s">
        <v>19</v>
      </c>
      <c r="B145" s="101" t="s">
        <v>397</v>
      </c>
      <c r="C145" s="209">
        <f>SUM(C146:C150)</f>
        <v>0</v>
      </c>
    </row>
    <row r="146" spans="1:3" ht="12" customHeight="1">
      <c r="A146" s="14" t="s">
        <v>81</v>
      </c>
      <c r="B146" s="8" t="s">
        <v>392</v>
      </c>
      <c r="C146" s="183"/>
    </row>
    <row r="147" spans="1:3" ht="12" customHeight="1">
      <c r="A147" s="14" t="s">
        <v>82</v>
      </c>
      <c r="B147" s="8" t="s">
        <v>399</v>
      </c>
      <c r="C147" s="183"/>
    </row>
    <row r="148" spans="1:3" ht="12" customHeight="1">
      <c r="A148" s="14" t="s">
        <v>249</v>
      </c>
      <c r="B148" s="8" t="s">
        <v>394</v>
      </c>
      <c r="C148" s="183"/>
    </row>
    <row r="149" spans="1:3" ht="12" customHeight="1">
      <c r="A149" s="14" t="s">
        <v>250</v>
      </c>
      <c r="B149" s="8" t="s">
        <v>400</v>
      </c>
      <c r="C149" s="183"/>
    </row>
    <row r="150" spans="1:3" ht="12" customHeight="1" thickBot="1">
      <c r="A150" s="14" t="s">
        <v>398</v>
      </c>
      <c r="B150" s="8" t="s">
        <v>401</v>
      </c>
      <c r="C150" s="183"/>
    </row>
    <row r="151" spans="1:3" ht="12" customHeight="1" thickBot="1">
      <c r="A151" s="19" t="s">
        <v>20</v>
      </c>
      <c r="B151" s="101" t="s">
        <v>402</v>
      </c>
      <c r="C151" s="347"/>
    </row>
    <row r="152" spans="1:3" ht="12" customHeight="1" thickBot="1">
      <c r="A152" s="19" t="s">
        <v>21</v>
      </c>
      <c r="B152" s="101" t="s">
        <v>403</v>
      </c>
      <c r="C152" s="347"/>
    </row>
    <row r="153" spans="1:9" ht="15" customHeight="1" thickBot="1">
      <c r="A153" s="19" t="s">
        <v>22</v>
      </c>
      <c r="B153" s="101" t="s">
        <v>405</v>
      </c>
      <c r="C153" s="312">
        <f>+C129+C133+C140+C145+C151+C152</f>
        <v>0</v>
      </c>
      <c r="F153" s="313"/>
      <c r="G153" s="314"/>
      <c r="H153" s="314"/>
      <c r="I153" s="314"/>
    </row>
    <row r="154" spans="1:3" s="302" customFormat="1" ht="12.75" customHeight="1" thickBot="1">
      <c r="A154" s="198" t="s">
        <v>23</v>
      </c>
      <c r="B154" s="274" t="s">
        <v>404</v>
      </c>
      <c r="C154" s="312">
        <f>+C128+C153</f>
        <v>51825</v>
      </c>
    </row>
    <row r="155" ht="7.5" customHeight="1"/>
    <row r="156" spans="1:3" ht="15.75">
      <c r="A156" s="390" t="s">
        <v>324</v>
      </c>
      <c r="B156" s="390"/>
      <c r="C156" s="390"/>
    </row>
    <row r="157" spans="1:3" ht="15" customHeight="1" thickBot="1">
      <c r="A157" s="388" t="s">
        <v>119</v>
      </c>
      <c r="B157" s="388"/>
      <c r="C157" s="210" t="s">
        <v>172</v>
      </c>
    </row>
    <row r="158" spans="1:4" ht="13.5" customHeight="1" thickBot="1">
      <c r="A158" s="19">
        <v>1</v>
      </c>
      <c r="B158" s="25" t="s">
        <v>406</v>
      </c>
      <c r="C158" s="200">
        <f>+C62-C128</f>
        <v>-1348</v>
      </c>
      <c r="D158" s="315"/>
    </row>
    <row r="159" spans="1:3" ht="27.75" customHeight="1" thickBot="1">
      <c r="A159" s="19" t="s">
        <v>14</v>
      </c>
      <c r="B159" s="25" t="s">
        <v>412</v>
      </c>
      <c r="C159" s="200">
        <f>+C86-C153</f>
        <v>1348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8" scale="94" r:id="rId1"/>
  <headerFooter alignWithMargins="0">
    <oddHeader>&amp;C&amp;"Times New Roman CE,Félkövér"&amp;12
Galvács Község Önkormányzat
2015. ÉVI KÖLTSÉGVETÉSÉNEK ÖSSZEVONT MÉRLEGE&amp;10
&amp;R&amp;"Times New Roman CE,Félkövér dőlt"&amp;11 1.1. melléklet a 3/2015. (III.13.)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view="pageLayout" zoomScaleNormal="130" zoomScaleSheetLayoutView="100" workbookViewId="0" topLeftCell="A89">
      <selection activeCell="E95" sqref="E95"/>
    </sheetView>
  </sheetViews>
  <sheetFormatPr defaultColWidth="9.00390625" defaultRowHeight="12.75"/>
  <cols>
    <col min="1" max="1" width="9.50390625" style="275" customWidth="1"/>
    <col min="2" max="2" width="91.625" style="275" customWidth="1"/>
    <col min="3" max="3" width="21.625" style="276" customWidth="1"/>
    <col min="4" max="4" width="9.00390625" style="300" customWidth="1"/>
    <col min="5" max="16384" width="9.375" style="300" customWidth="1"/>
  </cols>
  <sheetData>
    <row r="1" spans="1:3" ht="15.75" customHeight="1">
      <c r="A1" s="387" t="s">
        <v>10</v>
      </c>
      <c r="B1" s="387"/>
      <c r="C1" s="387"/>
    </row>
    <row r="2" spans="1:3" ht="15.75" customHeight="1" thickBot="1">
      <c r="A2" s="388" t="s">
        <v>117</v>
      </c>
      <c r="B2" s="388"/>
      <c r="C2" s="210" t="s">
        <v>172</v>
      </c>
    </row>
    <row r="3" spans="1:3" ht="37.5" customHeight="1" thickBot="1">
      <c r="A3" s="22" t="s">
        <v>57</v>
      </c>
      <c r="B3" s="23" t="s">
        <v>12</v>
      </c>
      <c r="C3" s="35" t="str">
        <f>+CONCATENATE(LEFT(ÖSSZEFÜGGÉSEK!A5,4),". évi előirányzat")</f>
        <v>2015. évi előirányzat</v>
      </c>
    </row>
    <row r="4" spans="1:3" s="301" customFormat="1" ht="12" customHeight="1" thickBot="1">
      <c r="A4" s="295" t="s">
        <v>425</v>
      </c>
      <c r="B4" s="296" t="s">
        <v>426</v>
      </c>
      <c r="C4" s="297" t="s">
        <v>427</v>
      </c>
    </row>
    <row r="5" spans="1:3" s="302" customFormat="1" ht="12" customHeight="1" thickBot="1">
      <c r="A5" s="19" t="s">
        <v>13</v>
      </c>
      <c r="B5" s="20" t="s">
        <v>197</v>
      </c>
      <c r="C5" s="200">
        <f>+C6+C7+C8+C9+C10+C11</f>
        <v>13167</v>
      </c>
    </row>
    <row r="6" spans="1:3" s="302" customFormat="1" ht="12" customHeight="1">
      <c r="A6" s="14" t="s">
        <v>83</v>
      </c>
      <c r="B6" s="303" t="s">
        <v>198</v>
      </c>
      <c r="C6" s="203">
        <v>6878</v>
      </c>
    </row>
    <row r="7" spans="1:3" s="302" customFormat="1" ht="12" customHeight="1">
      <c r="A7" s="13" t="s">
        <v>84</v>
      </c>
      <c r="B7" s="304" t="s">
        <v>199</v>
      </c>
      <c r="C7" s="202"/>
    </row>
    <row r="8" spans="1:3" s="302" customFormat="1" ht="12" customHeight="1">
      <c r="A8" s="13" t="s">
        <v>85</v>
      </c>
      <c r="B8" s="304" t="s">
        <v>200</v>
      </c>
      <c r="C8" s="202">
        <v>3030</v>
      </c>
    </row>
    <row r="9" spans="1:3" s="302" customFormat="1" ht="12" customHeight="1">
      <c r="A9" s="13" t="s">
        <v>86</v>
      </c>
      <c r="B9" s="304" t="s">
        <v>201</v>
      </c>
      <c r="C9" s="202">
        <v>1200</v>
      </c>
    </row>
    <row r="10" spans="1:3" s="302" customFormat="1" ht="12" customHeight="1">
      <c r="A10" s="13" t="s">
        <v>113</v>
      </c>
      <c r="B10" s="196" t="s">
        <v>361</v>
      </c>
      <c r="C10" s="202">
        <v>2059</v>
      </c>
    </row>
    <row r="11" spans="1:3" s="302" customFormat="1" ht="12" customHeight="1" thickBot="1">
      <c r="A11" s="15" t="s">
        <v>87</v>
      </c>
      <c r="B11" s="197" t="s">
        <v>362</v>
      </c>
      <c r="C11" s="202"/>
    </row>
    <row r="12" spans="1:3" s="302" customFormat="1" ht="12" customHeight="1" thickBot="1">
      <c r="A12" s="19" t="s">
        <v>14</v>
      </c>
      <c r="B12" s="195" t="s">
        <v>202</v>
      </c>
      <c r="C12" s="200">
        <f>+C13+C14+C15+C16+C17</f>
        <v>0</v>
      </c>
    </row>
    <row r="13" spans="1:3" s="302" customFormat="1" ht="12" customHeight="1">
      <c r="A13" s="14" t="s">
        <v>89</v>
      </c>
      <c r="B13" s="303" t="s">
        <v>203</v>
      </c>
      <c r="C13" s="203"/>
    </row>
    <row r="14" spans="1:3" s="302" customFormat="1" ht="12" customHeight="1">
      <c r="A14" s="13" t="s">
        <v>90</v>
      </c>
      <c r="B14" s="304" t="s">
        <v>204</v>
      </c>
      <c r="C14" s="202"/>
    </row>
    <row r="15" spans="1:3" s="302" customFormat="1" ht="12" customHeight="1">
      <c r="A15" s="13" t="s">
        <v>91</v>
      </c>
      <c r="B15" s="304" t="s">
        <v>353</v>
      </c>
      <c r="C15" s="202"/>
    </row>
    <row r="16" spans="1:3" s="302" customFormat="1" ht="12" customHeight="1">
      <c r="A16" s="13" t="s">
        <v>92</v>
      </c>
      <c r="B16" s="304" t="s">
        <v>354</v>
      </c>
      <c r="C16" s="202"/>
    </row>
    <row r="17" spans="1:3" s="302" customFormat="1" ht="12" customHeight="1">
      <c r="A17" s="13" t="s">
        <v>93</v>
      </c>
      <c r="B17" s="304" t="s">
        <v>205</v>
      </c>
      <c r="C17" s="202"/>
    </row>
    <row r="18" spans="1:3" s="302" customFormat="1" ht="12" customHeight="1" thickBot="1">
      <c r="A18" s="15" t="s">
        <v>102</v>
      </c>
      <c r="B18" s="197" t="s">
        <v>206</v>
      </c>
      <c r="C18" s="204"/>
    </row>
    <row r="19" spans="1:3" s="302" customFormat="1" ht="12" customHeight="1" thickBot="1">
      <c r="A19" s="19" t="s">
        <v>15</v>
      </c>
      <c r="B19" s="20" t="s">
        <v>207</v>
      </c>
      <c r="C19" s="200">
        <f>+C20+C21+C22+C23+C24</f>
        <v>0</v>
      </c>
    </row>
    <row r="20" spans="1:3" s="302" customFormat="1" ht="12" customHeight="1">
      <c r="A20" s="14" t="s">
        <v>72</v>
      </c>
      <c r="B20" s="303" t="s">
        <v>208</v>
      </c>
      <c r="C20" s="203"/>
    </row>
    <row r="21" spans="1:3" s="302" customFormat="1" ht="12" customHeight="1">
      <c r="A21" s="13" t="s">
        <v>73</v>
      </c>
      <c r="B21" s="304" t="s">
        <v>209</v>
      </c>
      <c r="C21" s="202"/>
    </row>
    <row r="22" spans="1:3" s="302" customFormat="1" ht="12" customHeight="1">
      <c r="A22" s="13" t="s">
        <v>74</v>
      </c>
      <c r="B22" s="304" t="s">
        <v>355</v>
      </c>
      <c r="C22" s="202"/>
    </row>
    <row r="23" spans="1:3" s="302" customFormat="1" ht="12" customHeight="1">
      <c r="A23" s="13" t="s">
        <v>75</v>
      </c>
      <c r="B23" s="304" t="s">
        <v>356</v>
      </c>
      <c r="C23" s="202"/>
    </row>
    <row r="24" spans="1:3" s="302" customFormat="1" ht="12" customHeight="1">
      <c r="A24" s="13" t="s">
        <v>136</v>
      </c>
      <c r="B24" s="304" t="s">
        <v>210</v>
      </c>
      <c r="C24" s="202"/>
    </row>
    <row r="25" spans="1:3" s="302" customFormat="1" ht="12" customHeight="1" thickBot="1">
      <c r="A25" s="15" t="s">
        <v>137</v>
      </c>
      <c r="B25" s="305" t="s">
        <v>211</v>
      </c>
      <c r="C25" s="204"/>
    </row>
    <row r="26" spans="1:3" s="302" customFormat="1" ht="12" customHeight="1" thickBot="1">
      <c r="A26" s="19" t="s">
        <v>138</v>
      </c>
      <c r="B26" s="20" t="s">
        <v>212</v>
      </c>
      <c r="C26" s="206">
        <f>+C27+C31+C32+C33</f>
        <v>4100</v>
      </c>
    </row>
    <row r="27" spans="1:3" s="302" customFormat="1" ht="12" customHeight="1">
      <c r="A27" s="14" t="s">
        <v>213</v>
      </c>
      <c r="B27" s="303" t="s">
        <v>368</v>
      </c>
      <c r="C27" s="298">
        <f>+C28+C29+C30</f>
        <v>700</v>
      </c>
    </row>
    <row r="28" spans="1:3" s="302" customFormat="1" ht="12" customHeight="1">
      <c r="A28" s="13" t="s">
        <v>214</v>
      </c>
      <c r="B28" s="304" t="s">
        <v>219</v>
      </c>
      <c r="C28" s="202">
        <v>700</v>
      </c>
    </row>
    <row r="29" spans="1:3" s="302" customFormat="1" ht="12" customHeight="1">
      <c r="A29" s="13" t="s">
        <v>215</v>
      </c>
      <c r="B29" s="304" t="s">
        <v>220</v>
      </c>
      <c r="C29" s="202"/>
    </row>
    <row r="30" spans="1:3" s="302" customFormat="1" ht="12" customHeight="1">
      <c r="A30" s="13" t="s">
        <v>366</v>
      </c>
      <c r="B30" s="341" t="s">
        <v>367</v>
      </c>
      <c r="C30" s="202"/>
    </row>
    <row r="31" spans="1:3" s="302" customFormat="1" ht="12" customHeight="1">
      <c r="A31" s="13" t="s">
        <v>216</v>
      </c>
      <c r="B31" s="304" t="s">
        <v>221</v>
      </c>
      <c r="C31" s="202">
        <v>3300</v>
      </c>
    </row>
    <row r="32" spans="1:3" s="302" customFormat="1" ht="12" customHeight="1">
      <c r="A32" s="13" t="s">
        <v>217</v>
      </c>
      <c r="B32" s="304" t="s">
        <v>222</v>
      </c>
      <c r="C32" s="202"/>
    </row>
    <row r="33" spans="1:3" s="302" customFormat="1" ht="12" customHeight="1" thickBot="1">
      <c r="A33" s="15" t="s">
        <v>218</v>
      </c>
      <c r="B33" s="305" t="s">
        <v>223</v>
      </c>
      <c r="C33" s="204">
        <v>100</v>
      </c>
    </row>
    <row r="34" spans="1:3" s="302" customFormat="1" ht="12" customHeight="1" thickBot="1">
      <c r="A34" s="19" t="s">
        <v>17</v>
      </c>
      <c r="B34" s="20" t="s">
        <v>363</v>
      </c>
      <c r="C34" s="200">
        <f>SUM(C35:C45)</f>
        <v>210</v>
      </c>
    </row>
    <row r="35" spans="1:3" s="302" customFormat="1" ht="12" customHeight="1">
      <c r="A35" s="14" t="s">
        <v>76</v>
      </c>
      <c r="B35" s="303" t="s">
        <v>226</v>
      </c>
      <c r="C35" s="203"/>
    </row>
    <row r="36" spans="1:3" s="302" customFormat="1" ht="12" customHeight="1">
      <c r="A36" s="13" t="s">
        <v>77</v>
      </c>
      <c r="B36" s="304" t="s">
        <v>227</v>
      </c>
      <c r="C36" s="202"/>
    </row>
    <row r="37" spans="1:3" s="302" customFormat="1" ht="12" customHeight="1">
      <c r="A37" s="13" t="s">
        <v>78</v>
      </c>
      <c r="B37" s="304" t="s">
        <v>228</v>
      </c>
      <c r="C37" s="202"/>
    </row>
    <row r="38" spans="1:3" s="302" customFormat="1" ht="12" customHeight="1">
      <c r="A38" s="13" t="s">
        <v>140</v>
      </c>
      <c r="B38" s="304" t="s">
        <v>229</v>
      </c>
      <c r="C38" s="202">
        <v>200</v>
      </c>
    </row>
    <row r="39" spans="1:3" s="302" customFormat="1" ht="12" customHeight="1">
      <c r="A39" s="13" t="s">
        <v>141</v>
      </c>
      <c r="B39" s="304" t="s">
        <v>230</v>
      </c>
      <c r="C39" s="202"/>
    </row>
    <row r="40" spans="1:3" s="302" customFormat="1" ht="12" customHeight="1">
      <c r="A40" s="13" t="s">
        <v>142</v>
      </c>
      <c r="B40" s="304" t="s">
        <v>231</v>
      </c>
      <c r="C40" s="202"/>
    </row>
    <row r="41" spans="1:3" s="302" customFormat="1" ht="12" customHeight="1">
      <c r="A41" s="13" t="s">
        <v>143</v>
      </c>
      <c r="B41" s="304" t="s">
        <v>232</v>
      </c>
      <c r="C41" s="202"/>
    </row>
    <row r="42" spans="1:3" s="302" customFormat="1" ht="12" customHeight="1">
      <c r="A42" s="13" t="s">
        <v>144</v>
      </c>
      <c r="B42" s="304" t="s">
        <v>233</v>
      </c>
      <c r="C42" s="202">
        <v>10</v>
      </c>
    </row>
    <row r="43" spans="1:3" s="302" customFormat="1" ht="12" customHeight="1">
      <c r="A43" s="13" t="s">
        <v>224</v>
      </c>
      <c r="B43" s="304" t="s">
        <v>234</v>
      </c>
      <c r="C43" s="205"/>
    </row>
    <row r="44" spans="1:3" s="302" customFormat="1" ht="12" customHeight="1">
      <c r="A44" s="15" t="s">
        <v>225</v>
      </c>
      <c r="B44" s="305" t="s">
        <v>365</v>
      </c>
      <c r="C44" s="292"/>
    </row>
    <row r="45" spans="1:3" s="302" customFormat="1" ht="12" customHeight="1" thickBot="1">
      <c r="A45" s="15" t="s">
        <v>364</v>
      </c>
      <c r="B45" s="197" t="s">
        <v>235</v>
      </c>
      <c r="C45" s="292"/>
    </row>
    <row r="46" spans="1:3" s="302" customFormat="1" ht="12" customHeight="1" thickBot="1">
      <c r="A46" s="19" t="s">
        <v>18</v>
      </c>
      <c r="B46" s="20" t="s">
        <v>236</v>
      </c>
      <c r="C46" s="200">
        <f>SUM(C47:C51)</f>
        <v>0</v>
      </c>
    </row>
    <row r="47" spans="1:3" s="302" customFormat="1" ht="12" customHeight="1">
      <c r="A47" s="14" t="s">
        <v>79</v>
      </c>
      <c r="B47" s="303" t="s">
        <v>240</v>
      </c>
      <c r="C47" s="325"/>
    </row>
    <row r="48" spans="1:3" s="302" customFormat="1" ht="12" customHeight="1">
      <c r="A48" s="13" t="s">
        <v>80</v>
      </c>
      <c r="B48" s="304" t="s">
        <v>241</v>
      </c>
      <c r="C48" s="205"/>
    </row>
    <row r="49" spans="1:3" s="302" customFormat="1" ht="12" customHeight="1">
      <c r="A49" s="13" t="s">
        <v>237</v>
      </c>
      <c r="B49" s="304" t="s">
        <v>242</v>
      </c>
      <c r="C49" s="205"/>
    </row>
    <row r="50" spans="1:3" s="302" customFormat="1" ht="12" customHeight="1">
      <c r="A50" s="13" t="s">
        <v>238</v>
      </c>
      <c r="B50" s="304" t="s">
        <v>243</v>
      </c>
      <c r="C50" s="205"/>
    </row>
    <row r="51" spans="1:3" s="302" customFormat="1" ht="12" customHeight="1" thickBot="1">
      <c r="A51" s="15" t="s">
        <v>239</v>
      </c>
      <c r="B51" s="197" t="s">
        <v>244</v>
      </c>
      <c r="C51" s="292"/>
    </row>
    <row r="52" spans="1:3" s="302" customFormat="1" ht="12" customHeight="1" thickBot="1">
      <c r="A52" s="19" t="s">
        <v>145</v>
      </c>
      <c r="B52" s="20" t="s">
        <v>245</v>
      </c>
      <c r="C52" s="200">
        <f>SUM(C53:C55)</f>
        <v>0</v>
      </c>
    </row>
    <row r="53" spans="1:3" s="302" customFormat="1" ht="12" customHeight="1">
      <c r="A53" s="14" t="s">
        <v>81</v>
      </c>
      <c r="B53" s="303" t="s">
        <v>246</v>
      </c>
      <c r="C53" s="203"/>
    </row>
    <row r="54" spans="1:3" s="302" customFormat="1" ht="12" customHeight="1">
      <c r="A54" s="13" t="s">
        <v>82</v>
      </c>
      <c r="B54" s="304" t="s">
        <v>357</v>
      </c>
      <c r="C54" s="202"/>
    </row>
    <row r="55" spans="1:3" s="302" customFormat="1" ht="12" customHeight="1">
      <c r="A55" s="13" t="s">
        <v>249</v>
      </c>
      <c r="B55" s="304" t="s">
        <v>247</v>
      </c>
      <c r="C55" s="202"/>
    </row>
    <row r="56" spans="1:3" s="302" customFormat="1" ht="12" customHeight="1" thickBot="1">
      <c r="A56" s="15" t="s">
        <v>250</v>
      </c>
      <c r="B56" s="197" t="s">
        <v>248</v>
      </c>
      <c r="C56" s="204"/>
    </row>
    <row r="57" spans="1:3" s="302" customFormat="1" ht="12" customHeight="1" thickBot="1">
      <c r="A57" s="19" t="s">
        <v>20</v>
      </c>
      <c r="B57" s="195" t="s">
        <v>251</v>
      </c>
      <c r="C57" s="200">
        <f>SUM(C58:C60)</f>
        <v>0</v>
      </c>
    </row>
    <row r="58" spans="1:3" s="302" customFormat="1" ht="12" customHeight="1">
      <c r="A58" s="14" t="s">
        <v>146</v>
      </c>
      <c r="B58" s="303" t="s">
        <v>253</v>
      </c>
      <c r="C58" s="205"/>
    </row>
    <row r="59" spans="1:3" s="302" customFormat="1" ht="12" customHeight="1">
      <c r="A59" s="13" t="s">
        <v>147</v>
      </c>
      <c r="B59" s="304" t="s">
        <v>358</v>
      </c>
      <c r="C59" s="205"/>
    </row>
    <row r="60" spans="1:3" s="302" customFormat="1" ht="12" customHeight="1">
      <c r="A60" s="13" t="s">
        <v>173</v>
      </c>
      <c r="B60" s="304" t="s">
        <v>254</v>
      </c>
      <c r="C60" s="205"/>
    </row>
    <row r="61" spans="1:3" s="302" customFormat="1" ht="12" customHeight="1" thickBot="1">
      <c r="A61" s="15" t="s">
        <v>252</v>
      </c>
      <c r="B61" s="197" t="s">
        <v>255</v>
      </c>
      <c r="C61" s="205"/>
    </row>
    <row r="62" spans="1:3" s="302" customFormat="1" ht="12" customHeight="1" thickBot="1">
      <c r="A62" s="348" t="s">
        <v>408</v>
      </c>
      <c r="B62" s="20" t="s">
        <v>256</v>
      </c>
      <c r="C62" s="206">
        <f>+C5+C12+C19+C26+C34+C46+C52+C57</f>
        <v>17477</v>
      </c>
    </row>
    <row r="63" spans="1:3" s="302" customFormat="1" ht="12" customHeight="1" thickBot="1">
      <c r="A63" s="328" t="s">
        <v>257</v>
      </c>
      <c r="B63" s="195" t="s">
        <v>258</v>
      </c>
      <c r="C63" s="200">
        <f>SUM(C64:C66)</f>
        <v>0</v>
      </c>
    </row>
    <row r="64" spans="1:3" s="302" customFormat="1" ht="12" customHeight="1">
      <c r="A64" s="14" t="s">
        <v>288</v>
      </c>
      <c r="B64" s="303" t="s">
        <v>259</v>
      </c>
      <c r="C64" s="205"/>
    </row>
    <row r="65" spans="1:3" s="302" customFormat="1" ht="12" customHeight="1">
      <c r="A65" s="13" t="s">
        <v>297</v>
      </c>
      <c r="B65" s="304" t="s">
        <v>260</v>
      </c>
      <c r="C65" s="205"/>
    </row>
    <row r="66" spans="1:3" s="302" customFormat="1" ht="12" customHeight="1" thickBot="1">
      <c r="A66" s="15" t="s">
        <v>298</v>
      </c>
      <c r="B66" s="342" t="s">
        <v>393</v>
      </c>
      <c r="C66" s="205"/>
    </row>
    <row r="67" spans="1:3" s="302" customFormat="1" ht="12" customHeight="1" thickBot="1">
      <c r="A67" s="328" t="s">
        <v>261</v>
      </c>
      <c r="B67" s="195" t="s">
        <v>262</v>
      </c>
      <c r="C67" s="200">
        <f>SUM(C68:C71)</f>
        <v>0</v>
      </c>
    </row>
    <row r="68" spans="1:3" s="302" customFormat="1" ht="12" customHeight="1">
      <c r="A68" s="14" t="s">
        <v>114</v>
      </c>
      <c r="B68" s="303" t="s">
        <v>263</v>
      </c>
      <c r="C68" s="205"/>
    </row>
    <row r="69" spans="1:3" s="302" customFormat="1" ht="12" customHeight="1">
      <c r="A69" s="13" t="s">
        <v>115</v>
      </c>
      <c r="B69" s="304" t="s">
        <v>264</v>
      </c>
      <c r="C69" s="205"/>
    </row>
    <row r="70" spans="1:3" s="302" customFormat="1" ht="12" customHeight="1">
      <c r="A70" s="13" t="s">
        <v>289</v>
      </c>
      <c r="B70" s="304" t="s">
        <v>265</v>
      </c>
      <c r="C70" s="205"/>
    </row>
    <row r="71" spans="1:3" s="302" customFormat="1" ht="12" customHeight="1" thickBot="1">
      <c r="A71" s="15" t="s">
        <v>290</v>
      </c>
      <c r="B71" s="197" t="s">
        <v>266</v>
      </c>
      <c r="C71" s="205"/>
    </row>
    <row r="72" spans="1:3" s="302" customFormat="1" ht="12" customHeight="1" thickBot="1">
      <c r="A72" s="328" t="s">
        <v>267</v>
      </c>
      <c r="B72" s="195" t="s">
        <v>268</v>
      </c>
      <c r="C72" s="200">
        <f>SUM(C73:C74)</f>
        <v>1348</v>
      </c>
    </row>
    <row r="73" spans="1:3" s="302" customFormat="1" ht="12" customHeight="1">
      <c r="A73" s="14" t="s">
        <v>291</v>
      </c>
      <c r="B73" s="303" t="s">
        <v>269</v>
      </c>
      <c r="C73" s="205">
        <v>1348</v>
      </c>
    </row>
    <row r="74" spans="1:3" s="302" customFormat="1" ht="12" customHeight="1" thickBot="1">
      <c r="A74" s="15" t="s">
        <v>292</v>
      </c>
      <c r="B74" s="197" t="s">
        <v>270</v>
      </c>
      <c r="C74" s="205"/>
    </row>
    <row r="75" spans="1:3" s="302" customFormat="1" ht="12" customHeight="1" thickBot="1">
      <c r="A75" s="328" t="s">
        <v>271</v>
      </c>
      <c r="B75" s="195" t="s">
        <v>272</v>
      </c>
      <c r="C75" s="200">
        <f>SUM(C76:C78)</f>
        <v>0</v>
      </c>
    </row>
    <row r="76" spans="1:3" s="302" customFormat="1" ht="12" customHeight="1">
      <c r="A76" s="14" t="s">
        <v>293</v>
      </c>
      <c r="B76" s="303" t="s">
        <v>273</v>
      </c>
      <c r="C76" s="205"/>
    </row>
    <row r="77" spans="1:3" s="302" customFormat="1" ht="12" customHeight="1">
      <c r="A77" s="13" t="s">
        <v>294</v>
      </c>
      <c r="B77" s="304" t="s">
        <v>274</v>
      </c>
      <c r="C77" s="205"/>
    </row>
    <row r="78" spans="1:3" s="302" customFormat="1" ht="12" customHeight="1" thickBot="1">
      <c r="A78" s="15" t="s">
        <v>295</v>
      </c>
      <c r="B78" s="197" t="s">
        <v>275</v>
      </c>
      <c r="C78" s="205"/>
    </row>
    <row r="79" spans="1:3" s="302" customFormat="1" ht="12" customHeight="1" thickBot="1">
      <c r="A79" s="328" t="s">
        <v>276</v>
      </c>
      <c r="B79" s="195" t="s">
        <v>296</v>
      </c>
      <c r="C79" s="200">
        <f>SUM(C80:C83)</f>
        <v>0</v>
      </c>
    </row>
    <row r="80" spans="1:3" s="302" customFormat="1" ht="12" customHeight="1">
      <c r="A80" s="306" t="s">
        <v>277</v>
      </c>
      <c r="B80" s="303" t="s">
        <v>278</v>
      </c>
      <c r="C80" s="205"/>
    </row>
    <row r="81" spans="1:3" s="302" customFormat="1" ht="12" customHeight="1">
      <c r="A81" s="307" t="s">
        <v>279</v>
      </c>
      <c r="B81" s="304" t="s">
        <v>280</v>
      </c>
      <c r="C81" s="205"/>
    </row>
    <row r="82" spans="1:3" s="302" customFormat="1" ht="12" customHeight="1">
      <c r="A82" s="307" t="s">
        <v>281</v>
      </c>
      <c r="B82" s="304" t="s">
        <v>282</v>
      </c>
      <c r="C82" s="205"/>
    </row>
    <row r="83" spans="1:3" s="302" customFormat="1" ht="12" customHeight="1" thickBot="1">
      <c r="A83" s="308" t="s">
        <v>283</v>
      </c>
      <c r="B83" s="197" t="s">
        <v>284</v>
      </c>
      <c r="C83" s="205"/>
    </row>
    <row r="84" spans="1:3" s="302" customFormat="1" ht="12" customHeight="1" thickBot="1">
      <c r="A84" s="328" t="s">
        <v>285</v>
      </c>
      <c r="B84" s="195" t="s">
        <v>407</v>
      </c>
      <c r="C84" s="326"/>
    </row>
    <row r="85" spans="1:3" s="302" customFormat="1" ht="13.5" customHeight="1" thickBot="1">
      <c r="A85" s="328" t="s">
        <v>287</v>
      </c>
      <c r="B85" s="195" t="s">
        <v>286</v>
      </c>
      <c r="C85" s="326"/>
    </row>
    <row r="86" spans="1:3" s="302" customFormat="1" ht="15.75" customHeight="1" thickBot="1">
      <c r="A86" s="328" t="s">
        <v>299</v>
      </c>
      <c r="B86" s="309" t="s">
        <v>410</v>
      </c>
      <c r="C86" s="206">
        <f>+C63+C67+C72+C75+C79+C85+C84</f>
        <v>1348</v>
      </c>
    </row>
    <row r="87" spans="1:3" s="302" customFormat="1" ht="16.5" customHeight="1" thickBot="1">
      <c r="A87" s="329" t="s">
        <v>409</v>
      </c>
      <c r="B87" s="310" t="s">
        <v>411</v>
      </c>
      <c r="C87" s="206">
        <f>+C62+C86</f>
        <v>18825</v>
      </c>
    </row>
    <row r="88" spans="1:3" s="302" customFormat="1" ht="83.25" customHeight="1">
      <c r="A88" s="4"/>
      <c r="B88" s="5"/>
      <c r="C88" s="207"/>
    </row>
    <row r="89" spans="1:3" ht="16.5" customHeight="1">
      <c r="A89" s="387" t="s">
        <v>41</v>
      </c>
      <c r="B89" s="387"/>
      <c r="C89" s="387"/>
    </row>
    <row r="90" spans="1:3" s="311" customFormat="1" ht="16.5" customHeight="1" thickBot="1">
      <c r="A90" s="389" t="s">
        <v>118</v>
      </c>
      <c r="B90" s="389"/>
      <c r="C90" s="117" t="s">
        <v>172</v>
      </c>
    </row>
    <row r="91" spans="1:3" ht="37.5" customHeight="1" thickBot="1">
      <c r="A91" s="22" t="s">
        <v>57</v>
      </c>
      <c r="B91" s="23" t="s">
        <v>42</v>
      </c>
      <c r="C91" s="35" t="str">
        <f>+C3</f>
        <v>2015. évi előirányzat</v>
      </c>
    </row>
    <row r="92" spans="1:3" s="301" customFormat="1" ht="12" customHeight="1" thickBot="1">
      <c r="A92" s="27" t="s">
        <v>425</v>
      </c>
      <c r="B92" s="28" t="s">
        <v>426</v>
      </c>
      <c r="C92" s="29" t="s">
        <v>427</v>
      </c>
    </row>
    <row r="93" spans="1:3" ht="12" customHeight="1" thickBot="1">
      <c r="A93" s="21" t="s">
        <v>13</v>
      </c>
      <c r="B93" s="26" t="s">
        <v>369</v>
      </c>
      <c r="C93" s="199">
        <f>C94+C95+C96+C97+C98+C111</f>
        <v>15395</v>
      </c>
    </row>
    <row r="94" spans="1:3" ht="12" customHeight="1">
      <c r="A94" s="16" t="s">
        <v>83</v>
      </c>
      <c r="B94" s="9" t="s">
        <v>43</v>
      </c>
      <c r="C94" s="201">
        <v>4088</v>
      </c>
    </row>
    <row r="95" spans="1:3" ht="12" customHeight="1">
      <c r="A95" s="13" t="s">
        <v>84</v>
      </c>
      <c r="B95" s="7" t="s">
        <v>148</v>
      </c>
      <c r="C95" s="202">
        <v>1104</v>
      </c>
    </row>
    <row r="96" spans="1:3" ht="12" customHeight="1">
      <c r="A96" s="13" t="s">
        <v>85</v>
      </c>
      <c r="B96" s="7" t="s">
        <v>112</v>
      </c>
      <c r="C96" s="204">
        <v>8018</v>
      </c>
    </row>
    <row r="97" spans="1:3" ht="12" customHeight="1">
      <c r="A97" s="13" t="s">
        <v>86</v>
      </c>
      <c r="B97" s="10" t="s">
        <v>149</v>
      </c>
      <c r="C97" s="204">
        <v>417</v>
      </c>
    </row>
    <row r="98" spans="1:3" ht="12" customHeight="1">
      <c r="A98" s="13" t="s">
        <v>97</v>
      </c>
      <c r="B98" s="18" t="s">
        <v>150</v>
      </c>
      <c r="C98" s="204">
        <f>SUM(C99:C110)</f>
        <v>1758</v>
      </c>
    </row>
    <row r="99" spans="1:3" ht="12" customHeight="1">
      <c r="A99" s="13" t="s">
        <v>87</v>
      </c>
      <c r="B99" s="7" t="s">
        <v>374</v>
      </c>
      <c r="C99" s="204"/>
    </row>
    <row r="100" spans="1:3" ht="12" customHeight="1">
      <c r="A100" s="13" t="s">
        <v>88</v>
      </c>
      <c r="B100" s="121" t="s">
        <v>373</v>
      </c>
      <c r="C100" s="204"/>
    </row>
    <row r="101" spans="1:3" ht="12" customHeight="1">
      <c r="A101" s="13" t="s">
        <v>98</v>
      </c>
      <c r="B101" s="121" t="s">
        <v>372</v>
      </c>
      <c r="C101" s="204"/>
    </row>
    <row r="102" spans="1:3" ht="12" customHeight="1">
      <c r="A102" s="13" t="s">
        <v>99</v>
      </c>
      <c r="B102" s="119" t="s">
        <v>302</v>
      </c>
      <c r="C102" s="204"/>
    </row>
    <row r="103" spans="1:3" ht="12" customHeight="1">
      <c r="A103" s="13" t="s">
        <v>100</v>
      </c>
      <c r="B103" s="120" t="s">
        <v>303</v>
      </c>
      <c r="C103" s="204"/>
    </row>
    <row r="104" spans="1:3" ht="12" customHeight="1">
      <c r="A104" s="13" t="s">
        <v>101</v>
      </c>
      <c r="B104" s="120" t="s">
        <v>304</v>
      </c>
      <c r="C104" s="204"/>
    </row>
    <row r="105" spans="1:3" ht="12" customHeight="1">
      <c r="A105" s="13" t="s">
        <v>103</v>
      </c>
      <c r="B105" s="119" t="s">
        <v>305</v>
      </c>
      <c r="C105" s="204">
        <v>1758</v>
      </c>
    </row>
    <row r="106" spans="1:3" ht="12" customHeight="1">
      <c r="A106" s="13" t="s">
        <v>151</v>
      </c>
      <c r="B106" s="119" t="s">
        <v>306</v>
      </c>
      <c r="C106" s="204"/>
    </row>
    <row r="107" spans="1:3" ht="12" customHeight="1">
      <c r="A107" s="13" t="s">
        <v>300</v>
      </c>
      <c r="B107" s="120" t="s">
        <v>307</v>
      </c>
      <c r="C107" s="204"/>
    </row>
    <row r="108" spans="1:3" ht="12" customHeight="1">
      <c r="A108" s="12" t="s">
        <v>301</v>
      </c>
      <c r="B108" s="121" t="s">
        <v>308</v>
      </c>
      <c r="C108" s="204"/>
    </row>
    <row r="109" spans="1:3" ht="12" customHeight="1">
      <c r="A109" s="13" t="s">
        <v>370</v>
      </c>
      <c r="B109" s="121" t="s">
        <v>309</v>
      </c>
      <c r="C109" s="204"/>
    </row>
    <row r="110" spans="1:3" ht="12" customHeight="1">
      <c r="A110" s="15" t="s">
        <v>371</v>
      </c>
      <c r="B110" s="121" t="s">
        <v>310</v>
      </c>
      <c r="C110" s="204"/>
    </row>
    <row r="111" spans="1:3" ht="12" customHeight="1">
      <c r="A111" s="13" t="s">
        <v>375</v>
      </c>
      <c r="B111" s="10" t="s">
        <v>44</v>
      </c>
      <c r="C111" s="202">
        <v>10</v>
      </c>
    </row>
    <row r="112" spans="1:3" ht="12" customHeight="1">
      <c r="A112" s="13" t="s">
        <v>376</v>
      </c>
      <c r="B112" s="7" t="s">
        <v>378</v>
      </c>
      <c r="C112" s="202"/>
    </row>
    <row r="113" spans="1:3" ht="12" customHeight="1" thickBot="1">
      <c r="A113" s="17" t="s">
        <v>377</v>
      </c>
      <c r="B113" s="346" t="s">
        <v>379</v>
      </c>
      <c r="C113" s="208">
        <v>10</v>
      </c>
    </row>
    <row r="114" spans="1:3" ht="12" customHeight="1" thickBot="1">
      <c r="A114" s="343" t="s">
        <v>14</v>
      </c>
      <c r="B114" s="344" t="s">
        <v>311</v>
      </c>
      <c r="C114" s="345">
        <f>+C115+C117+C119</f>
        <v>3000</v>
      </c>
    </row>
    <row r="115" spans="1:3" ht="12" customHeight="1">
      <c r="A115" s="14" t="s">
        <v>89</v>
      </c>
      <c r="B115" s="7" t="s">
        <v>171</v>
      </c>
      <c r="C115" s="203">
        <v>3000</v>
      </c>
    </row>
    <row r="116" spans="1:3" ht="12" customHeight="1">
      <c r="A116" s="14" t="s">
        <v>90</v>
      </c>
      <c r="B116" s="11" t="s">
        <v>315</v>
      </c>
      <c r="C116" s="203"/>
    </row>
    <row r="117" spans="1:3" ht="12" customHeight="1">
      <c r="A117" s="14" t="s">
        <v>91</v>
      </c>
      <c r="B117" s="11" t="s">
        <v>152</v>
      </c>
      <c r="C117" s="202"/>
    </row>
    <row r="118" spans="1:3" ht="12" customHeight="1">
      <c r="A118" s="14" t="s">
        <v>92</v>
      </c>
      <c r="B118" s="11" t="s">
        <v>316</v>
      </c>
      <c r="C118" s="183"/>
    </row>
    <row r="119" spans="1:3" ht="12" customHeight="1">
      <c r="A119" s="14" t="s">
        <v>93</v>
      </c>
      <c r="B119" s="197" t="s">
        <v>174</v>
      </c>
      <c r="C119" s="183"/>
    </row>
    <row r="120" spans="1:3" ht="12" customHeight="1">
      <c r="A120" s="14" t="s">
        <v>102</v>
      </c>
      <c r="B120" s="196" t="s">
        <v>359</v>
      </c>
      <c r="C120" s="183"/>
    </row>
    <row r="121" spans="1:3" ht="12" customHeight="1">
      <c r="A121" s="14" t="s">
        <v>104</v>
      </c>
      <c r="B121" s="299" t="s">
        <v>321</v>
      </c>
      <c r="C121" s="183"/>
    </row>
    <row r="122" spans="1:3" ht="15.75">
      <c r="A122" s="14" t="s">
        <v>153</v>
      </c>
      <c r="B122" s="120" t="s">
        <v>304</v>
      </c>
      <c r="C122" s="183"/>
    </row>
    <row r="123" spans="1:3" ht="12" customHeight="1">
      <c r="A123" s="14" t="s">
        <v>154</v>
      </c>
      <c r="B123" s="120" t="s">
        <v>320</v>
      </c>
      <c r="C123" s="183"/>
    </row>
    <row r="124" spans="1:3" ht="12" customHeight="1">
      <c r="A124" s="14" t="s">
        <v>155</v>
      </c>
      <c r="B124" s="120" t="s">
        <v>319</v>
      </c>
      <c r="C124" s="183"/>
    </row>
    <row r="125" spans="1:3" ht="12" customHeight="1">
      <c r="A125" s="14" t="s">
        <v>312</v>
      </c>
      <c r="B125" s="120" t="s">
        <v>307</v>
      </c>
      <c r="C125" s="183"/>
    </row>
    <row r="126" spans="1:3" ht="12" customHeight="1">
      <c r="A126" s="14" t="s">
        <v>313</v>
      </c>
      <c r="B126" s="120" t="s">
        <v>318</v>
      </c>
      <c r="C126" s="183"/>
    </row>
    <row r="127" spans="1:3" ht="16.5" thickBot="1">
      <c r="A127" s="12" t="s">
        <v>314</v>
      </c>
      <c r="B127" s="120" t="s">
        <v>317</v>
      </c>
      <c r="C127" s="185"/>
    </row>
    <row r="128" spans="1:3" ht="12" customHeight="1" thickBot="1">
      <c r="A128" s="19" t="s">
        <v>15</v>
      </c>
      <c r="B128" s="101" t="s">
        <v>380</v>
      </c>
      <c r="C128" s="200">
        <f>+C93+C114</f>
        <v>18395</v>
      </c>
    </row>
    <row r="129" spans="1:3" ht="12" customHeight="1" thickBot="1">
      <c r="A129" s="19" t="s">
        <v>16</v>
      </c>
      <c r="B129" s="101" t="s">
        <v>381</v>
      </c>
      <c r="C129" s="200">
        <f>+C130+C131+C132</f>
        <v>0</v>
      </c>
    </row>
    <row r="130" spans="1:3" ht="12" customHeight="1">
      <c r="A130" s="14" t="s">
        <v>213</v>
      </c>
      <c r="B130" s="11" t="s">
        <v>388</v>
      </c>
      <c r="C130" s="183"/>
    </row>
    <row r="131" spans="1:3" ht="12" customHeight="1">
      <c r="A131" s="14" t="s">
        <v>216</v>
      </c>
      <c r="B131" s="11" t="s">
        <v>389</v>
      </c>
      <c r="C131" s="183"/>
    </row>
    <row r="132" spans="1:3" ht="12" customHeight="1" thickBot="1">
      <c r="A132" s="12" t="s">
        <v>217</v>
      </c>
      <c r="B132" s="11" t="s">
        <v>390</v>
      </c>
      <c r="C132" s="183"/>
    </row>
    <row r="133" spans="1:3" ht="12" customHeight="1" thickBot="1">
      <c r="A133" s="19" t="s">
        <v>17</v>
      </c>
      <c r="B133" s="101" t="s">
        <v>382</v>
      </c>
      <c r="C133" s="200">
        <f>SUM(C134:C139)</f>
        <v>0</v>
      </c>
    </row>
    <row r="134" spans="1:3" ht="12" customHeight="1">
      <c r="A134" s="14" t="s">
        <v>76</v>
      </c>
      <c r="B134" s="8" t="s">
        <v>391</v>
      </c>
      <c r="C134" s="183"/>
    </row>
    <row r="135" spans="1:3" ht="12" customHeight="1">
      <c r="A135" s="14" t="s">
        <v>77</v>
      </c>
      <c r="B135" s="8" t="s">
        <v>383</v>
      </c>
      <c r="C135" s="183"/>
    </row>
    <row r="136" spans="1:3" ht="12" customHeight="1">
      <c r="A136" s="14" t="s">
        <v>78</v>
      </c>
      <c r="B136" s="8" t="s">
        <v>384</v>
      </c>
      <c r="C136" s="183"/>
    </row>
    <row r="137" spans="1:3" ht="12" customHeight="1">
      <c r="A137" s="14" t="s">
        <v>140</v>
      </c>
      <c r="B137" s="8" t="s">
        <v>385</v>
      </c>
      <c r="C137" s="183"/>
    </row>
    <row r="138" spans="1:3" ht="12" customHeight="1">
      <c r="A138" s="14" t="s">
        <v>141</v>
      </c>
      <c r="B138" s="8" t="s">
        <v>386</v>
      </c>
      <c r="C138" s="183"/>
    </row>
    <row r="139" spans="1:3" ht="12" customHeight="1" thickBot="1">
      <c r="A139" s="12" t="s">
        <v>142</v>
      </c>
      <c r="B139" s="8" t="s">
        <v>387</v>
      </c>
      <c r="C139" s="183"/>
    </row>
    <row r="140" spans="1:3" ht="12" customHeight="1" thickBot="1">
      <c r="A140" s="19" t="s">
        <v>18</v>
      </c>
      <c r="B140" s="101" t="s">
        <v>395</v>
      </c>
      <c r="C140" s="206">
        <f>+C141+C142+C143+C144</f>
        <v>0</v>
      </c>
    </row>
    <row r="141" spans="1:3" ht="12" customHeight="1">
      <c r="A141" s="14" t="s">
        <v>79</v>
      </c>
      <c r="B141" s="8" t="s">
        <v>322</v>
      </c>
      <c r="C141" s="183"/>
    </row>
    <row r="142" spans="1:3" ht="12" customHeight="1">
      <c r="A142" s="14" t="s">
        <v>80</v>
      </c>
      <c r="B142" s="8" t="s">
        <v>323</v>
      </c>
      <c r="C142" s="183"/>
    </row>
    <row r="143" spans="1:3" ht="12" customHeight="1">
      <c r="A143" s="14" t="s">
        <v>237</v>
      </c>
      <c r="B143" s="8" t="s">
        <v>396</v>
      </c>
      <c r="C143" s="183"/>
    </row>
    <row r="144" spans="1:3" ht="12" customHeight="1" thickBot="1">
      <c r="A144" s="12" t="s">
        <v>238</v>
      </c>
      <c r="B144" s="6" t="s">
        <v>342</v>
      </c>
      <c r="C144" s="183"/>
    </row>
    <row r="145" spans="1:3" ht="12" customHeight="1" thickBot="1">
      <c r="A145" s="19" t="s">
        <v>19</v>
      </c>
      <c r="B145" s="101" t="s">
        <v>397</v>
      </c>
      <c r="C145" s="209">
        <f>SUM(C146:C150)</f>
        <v>0</v>
      </c>
    </row>
    <row r="146" spans="1:3" ht="12" customHeight="1">
      <c r="A146" s="14" t="s">
        <v>81</v>
      </c>
      <c r="B146" s="8" t="s">
        <v>392</v>
      </c>
      <c r="C146" s="183"/>
    </row>
    <row r="147" spans="1:3" ht="12" customHeight="1">
      <c r="A147" s="14" t="s">
        <v>82</v>
      </c>
      <c r="B147" s="8" t="s">
        <v>399</v>
      </c>
      <c r="C147" s="183"/>
    </row>
    <row r="148" spans="1:3" ht="12" customHeight="1">
      <c r="A148" s="14" t="s">
        <v>249</v>
      </c>
      <c r="B148" s="8" t="s">
        <v>394</v>
      </c>
      <c r="C148" s="183"/>
    </row>
    <row r="149" spans="1:3" ht="12" customHeight="1">
      <c r="A149" s="14" t="s">
        <v>250</v>
      </c>
      <c r="B149" s="8" t="s">
        <v>400</v>
      </c>
      <c r="C149" s="183"/>
    </row>
    <row r="150" spans="1:3" ht="12" customHeight="1" thickBot="1">
      <c r="A150" s="14" t="s">
        <v>398</v>
      </c>
      <c r="B150" s="8" t="s">
        <v>401</v>
      </c>
      <c r="C150" s="183"/>
    </row>
    <row r="151" spans="1:3" ht="12" customHeight="1" thickBot="1">
      <c r="A151" s="19" t="s">
        <v>20</v>
      </c>
      <c r="B151" s="101" t="s">
        <v>402</v>
      </c>
      <c r="C151" s="347"/>
    </row>
    <row r="152" spans="1:3" ht="12" customHeight="1" thickBot="1">
      <c r="A152" s="19" t="s">
        <v>21</v>
      </c>
      <c r="B152" s="101" t="s">
        <v>403</v>
      </c>
      <c r="C152" s="347"/>
    </row>
    <row r="153" spans="1:9" ht="15" customHeight="1" thickBot="1">
      <c r="A153" s="19" t="s">
        <v>22</v>
      </c>
      <c r="B153" s="101" t="s">
        <v>405</v>
      </c>
      <c r="C153" s="312">
        <f>+C129+C133+C140+C145+C151+C152</f>
        <v>0</v>
      </c>
      <c r="F153" s="313"/>
      <c r="G153" s="314"/>
      <c r="H153" s="314"/>
      <c r="I153" s="314"/>
    </row>
    <row r="154" spans="1:3" s="302" customFormat="1" ht="12.75" customHeight="1" thickBot="1">
      <c r="A154" s="198" t="s">
        <v>23</v>
      </c>
      <c r="B154" s="274" t="s">
        <v>404</v>
      </c>
      <c r="C154" s="312">
        <f>+C128+C153</f>
        <v>18395</v>
      </c>
    </row>
    <row r="155" ht="7.5" customHeight="1"/>
    <row r="156" spans="1:3" ht="15.75">
      <c r="A156" s="390" t="s">
        <v>324</v>
      </c>
      <c r="B156" s="390"/>
      <c r="C156" s="390"/>
    </row>
    <row r="157" spans="1:3" ht="15" customHeight="1" thickBot="1">
      <c r="A157" s="388" t="s">
        <v>119</v>
      </c>
      <c r="B157" s="388"/>
      <c r="C157" s="210" t="s">
        <v>172</v>
      </c>
    </row>
    <row r="158" spans="1:4" ht="13.5" customHeight="1" thickBot="1">
      <c r="A158" s="19">
        <v>1</v>
      </c>
      <c r="B158" s="25" t="s">
        <v>406</v>
      </c>
      <c r="C158" s="200">
        <f>+C62-C128</f>
        <v>-918</v>
      </c>
      <c r="D158" s="315"/>
    </row>
    <row r="159" spans="1:3" ht="27.75" customHeight="1" thickBot="1">
      <c r="A159" s="19" t="s">
        <v>14</v>
      </c>
      <c r="B159" s="25" t="s">
        <v>412</v>
      </c>
      <c r="C159" s="200">
        <f>+C86-C153</f>
        <v>1348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Galvács Község Önkormányzat
2015. ÉVI KÖLTSÉGVETÉS
KÖTELEZŐ FELADATAINAK MÉRLEGE &amp;R&amp;"Times New Roman CE,Félkövér dőlt"&amp;11 1.2. melléklet a 3/2015. (III.13.)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9"/>
  <sheetViews>
    <sheetView view="pageLayout" zoomScaleNormal="130" zoomScaleSheetLayoutView="100" workbookViewId="0" topLeftCell="A89">
      <selection activeCell="C91" sqref="C91"/>
    </sheetView>
  </sheetViews>
  <sheetFormatPr defaultColWidth="9.00390625" defaultRowHeight="12.75"/>
  <cols>
    <col min="1" max="1" width="9.50390625" style="275" customWidth="1"/>
    <col min="2" max="2" width="91.625" style="275" customWidth="1"/>
    <col min="3" max="3" width="21.625" style="276" customWidth="1"/>
    <col min="4" max="4" width="9.00390625" style="300" customWidth="1"/>
    <col min="5" max="16384" width="9.375" style="300" customWidth="1"/>
  </cols>
  <sheetData>
    <row r="1" spans="1:3" ht="15.75" customHeight="1">
      <c r="A1" s="387" t="s">
        <v>10</v>
      </c>
      <c r="B1" s="387"/>
      <c r="C1" s="387"/>
    </row>
    <row r="2" spans="1:3" ht="15.75" customHeight="1" thickBot="1">
      <c r="A2" s="388" t="s">
        <v>117</v>
      </c>
      <c r="B2" s="388"/>
      <c r="C2" s="210" t="s">
        <v>172</v>
      </c>
    </row>
    <row r="3" spans="1:3" ht="37.5" customHeight="1" thickBot="1">
      <c r="A3" s="22" t="s">
        <v>57</v>
      </c>
      <c r="B3" s="23" t="s">
        <v>12</v>
      </c>
      <c r="C3" s="35" t="str">
        <f>+CONCATENATE(LEFT(ÖSSZEFÜGGÉSEK!A5,4),". évi előirányzat")</f>
        <v>2015. évi előirányzat</v>
      </c>
    </row>
    <row r="4" spans="1:3" s="301" customFormat="1" ht="12" customHeight="1" thickBot="1">
      <c r="A4" s="295" t="s">
        <v>425</v>
      </c>
      <c r="B4" s="296" t="s">
        <v>426</v>
      </c>
      <c r="C4" s="297" t="s">
        <v>427</v>
      </c>
    </row>
    <row r="5" spans="1:3" s="302" customFormat="1" ht="12" customHeight="1" thickBot="1">
      <c r="A5" s="19" t="s">
        <v>13</v>
      </c>
      <c r="B5" s="20" t="s">
        <v>197</v>
      </c>
      <c r="C5" s="200">
        <f>+C6+C7+C8+C9+C10+C11</f>
        <v>0</v>
      </c>
    </row>
    <row r="6" spans="1:3" s="302" customFormat="1" ht="12" customHeight="1">
      <c r="A6" s="14" t="s">
        <v>83</v>
      </c>
      <c r="B6" s="303" t="s">
        <v>198</v>
      </c>
      <c r="C6" s="203"/>
    </row>
    <row r="7" spans="1:3" s="302" customFormat="1" ht="12" customHeight="1">
      <c r="A7" s="13" t="s">
        <v>84</v>
      </c>
      <c r="B7" s="304" t="s">
        <v>199</v>
      </c>
      <c r="C7" s="202"/>
    </row>
    <row r="8" spans="1:3" s="302" customFormat="1" ht="12" customHeight="1">
      <c r="A8" s="13" t="s">
        <v>85</v>
      </c>
      <c r="B8" s="304" t="s">
        <v>200</v>
      </c>
      <c r="C8" s="202"/>
    </row>
    <row r="9" spans="1:3" s="302" customFormat="1" ht="12" customHeight="1">
      <c r="A9" s="13" t="s">
        <v>86</v>
      </c>
      <c r="B9" s="304" t="s">
        <v>201</v>
      </c>
      <c r="C9" s="202"/>
    </row>
    <row r="10" spans="1:3" s="302" customFormat="1" ht="12" customHeight="1">
      <c r="A10" s="13" t="s">
        <v>113</v>
      </c>
      <c r="B10" s="196" t="s">
        <v>361</v>
      </c>
      <c r="C10" s="202"/>
    </row>
    <row r="11" spans="1:3" s="302" customFormat="1" ht="12" customHeight="1" thickBot="1">
      <c r="A11" s="15" t="s">
        <v>87</v>
      </c>
      <c r="B11" s="197" t="s">
        <v>362</v>
      </c>
      <c r="C11" s="202"/>
    </row>
    <row r="12" spans="1:3" s="302" customFormat="1" ht="12" customHeight="1" thickBot="1">
      <c r="A12" s="19" t="s">
        <v>14</v>
      </c>
      <c r="B12" s="195" t="s">
        <v>202</v>
      </c>
      <c r="C12" s="200">
        <f>+C13+C14+C15+C16+C17</f>
        <v>29636</v>
      </c>
    </row>
    <row r="13" spans="1:3" s="302" customFormat="1" ht="12" customHeight="1">
      <c r="A13" s="14" t="s">
        <v>89</v>
      </c>
      <c r="B13" s="303" t="s">
        <v>203</v>
      </c>
      <c r="C13" s="203"/>
    </row>
    <row r="14" spans="1:3" s="302" customFormat="1" ht="12" customHeight="1">
      <c r="A14" s="13" t="s">
        <v>90</v>
      </c>
      <c r="B14" s="304" t="s">
        <v>204</v>
      </c>
      <c r="C14" s="202"/>
    </row>
    <row r="15" spans="1:3" s="302" customFormat="1" ht="12" customHeight="1">
      <c r="A15" s="13" t="s">
        <v>91</v>
      </c>
      <c r="B15" s="304" t="s">
        <v>353</v>
      </c>
      <c r="C15" s="202"/>
    </row>
    <row r="16" spans="1:3" s="302" customFormat="1" ht="12" customHeight="1">
      <c r="A16" s="13" t="s">
        <v>92</v>
      </c>
      <c r="B16" s="304" t="s">
        <v>354</v>
      </c>
      <c r="C16" s="202"/>
    </row>
    <row r="17" spans="1:3" s="302" customFormat="1" ht="12" customHeight="1">
      <c r="A17" s="13" t="s">
        <v>93</v>
      </c>
      <c r="B17" s="304" t="s">
        <v>205</v>
      </c>
      <c r="C17" s="202">
        <v>29636</v>
      </c>
    </row>
    <row r="18" spans="1:3" s="302" customFormat="1" ht="12" customHeight="1" thickBot="1">
      <c r="A18" s="15" t="s">
        <v>102</v>
      </c>
      <c r="B18" s="197" t="s">
        <v>206</v>
      </c>
      <c r="C18" s="204"/>
    </row>
    <row r="19" spans="1:3" s="302" customFormat="1" ht="12" customHeight="1" thickBot="1">
      <c r="A19" s="19" t="s">
        <v>15</v>
      </c>
      <c r="B19" s="20" t="s">
        <v>207</v>
      </c>
      <c r="C19" s="200">
        <f>+C20+C21+C22+C23+C24</f>
        <v>3364</v>
      </c>
    </row>
    <row r="20" spans="1:3" s="302" customFormat="1" ht="12" customHeight="1">
      <c r="A20" s="14" t="s">
        <v>72</v>
      </c>
      <c r="B20" s="303" t="s">
        <v>208</v>
      </c>
      <c r="C20" s="203"/>
    </row>
    <row r="21" spans="1:3" s="302" customFormat="1" ht="12" customHeight="1">
      <c r="A21" s="13" t="s">
        <v>73</v>
      </c>
      <c r="B21" s="304" t="s">
        <v>209</v>
      </c>
      <c r="C21" s="202"/>
    </row>
    <row r="22" spans="1:3" s="302" customFormat="1" ht="12" customHeight="1">
      <c r="A22" s="13" t="s">
        <v>74</v>
      </c>
      <c r="B22" s="304" t="s">
        <v>355</v>
      </c>
      <c r="C22" s="202"/>
    </row>
    <row r="23" spans="1:3" s="302" customFormat="1" ht="12" customHeight="1">
      <c r="A23" s="13" t="s">
        <v>75</v>
      </c>
      <c r="B23" s="304" t="s">
        <v>356</v>
      </c>
      <c r="C23" s="202"/>
    </row>
    <row r="24" spans="1:3" s="302" customFormat="1" ht="12" customHeight="1">
      <c r="A24" s="13" t="s">
        <v>136</v>
      </c>
      <c r="B24" s="304" t="s">
        <v>210</v>
      </c>
      <c r="C24" s="202">
        <v>3364</v>
      </c>
    </row>
    <row r="25" spans="1:3" s="302" customFormat="1" ht="12" customHeight="1" thickBot="1">
      <c r="A25" s="15" t="s">
        <v>137</v>
      </c>
      <c r="B25" s="305" t="s">
        <v>211</v>
      </c>
      <c r="C25" s="204"/>
    </row>
    <row r="26" spans="1:3" s="302" customFormat="1" ht="12" customHeight="1" thickBot="1">
      <c r="A26" s="19" t="s">
        <v>138</v>
      </c>
      <c r="B26" s="20" t="s">
        <v>212</v>
      </c>
      <c r="C26" s="206">
        <f>+C27+C31+C32+C33</f>
        <v>0</v>
      </c>
    </row>
    <row r="27" spans="1:3" s="302" customFormat="1" ht="12" customHeight="1">
      <c r="A27" s="14" t="s">
        <v>213</v>
      </c>
      <c r="B27" s="303" t="s">
        <v>368</v>
      </c>
      <c r="C27" s="298">
        <f>+C28+C29+C30</f>
        <v>0</v>
      </c>
    </row>
    <row r="28" spans="1:3" s="302" customFormat="1" ht="12" customHeight="1">
      <c r="A28" s="13" t="s">
        <v>214</v>
      </c>
      <c r="B28" s="304" t="s">
        <v>219</v>
      </c>
      <c r="C28" s="202"/>
    </row>
    <row r="29" spans="1:3" s="302" customFormat="1" ht="12" customHeight="1">
      <c r="A29" s="13" t="s">
        <v>215</v>
      </c>
      <c r="B29" s="304" t="s">
        <v>220</v>
      </c>
      <c r="C29" s="202"/>
    </row>
    <row r="30" spans="1:3" s="302" customFormat="1" ht="12" customHeight="1">
      <c r="A30" s="13" t="s">
        <v>366</v>
      </c>
      <c r="B30" s="341" t="s">
        <v>367</v>
      </c>
      <c r="C30" s="202"/>
    </row>
    <row r="31" spans="1:3" s="302" customFormat="1" ht="12" customHeight="1">
      <c r="A31" s="13" t="s">
        <v>216</v>
      </c>
      <c r="B31" s="304" t="s">
        <v>221</v>
      </c>
      <c r="C31" s="202"/>
    </row>
    <row r="32" spans="1:3" s="302" customFormat="1" ht="12" customHeight="1">
      <c r="A32" s="13" t="s">
        <v>217</v>
      </c>
      <c r="B32" s="304" t="s">
        <v>222</v>
      </c>
      <c r="C32" s="202"/>
    </row>
    <row r="33" spans="1:3" s="302" customFormat="1" ht="12" customHeight="1" thickBot="1">
      <c r="A33" s="15" t="s">
        <v>218</v>
      </c>
      <c r="B33" s="305" t="s">
        <v>223</v>
      </c>
      <c r="C33" s="204"/>
    </row>
    <row r="34" spans="1:3" s="302" customFormat="1" ht="12" customHeight="1" thickBot="1">
      <c r="A34" s="19" t="s">
        <v>17</v>
      </c>
      <c r="B34" s="20" t="s">
        <v>363</v>
      </c>
      <c r="C34" s="200">
        <f>SUM(C35:C45)</f>
        <v>0</v>
      </c>
    </row>
    <row r="35" spans="1:3" s="302" customFormat="1" ht="12" customHeight="1">
      <c r="A35" s="14" t="s">
        <v>76</v>
      </c>
      <c r="B35" s="303" t="s">
        <v>226</v>
      </c>
      <c r="C35" s="203"/>
    </row>
    <row r="36" spans="1:3" s="302" customFormat="1" ht="12" customHeight="1">
      <c r="A36" s="13" t="s">
        <v>77</v>
      </c>
      <c r="B36" s="304" t="s">
        <v>227</v>
      </c>
      <c r="C36" s="202"/>
    </row>
    <row r="37" spans="1:3" s="302" customFormat="1" ht="12" customHeight="1">
      <c r="A37" s="13" t="s">
        <v>78</v>
      </c>
      <c r="B37" s="304" t="s">
        <v>228</v>
      </c>
      <c r="C37" s="202"/>
    </row>
    <row r="38" spans="1:3" s="302" customFormat="1" ht="12" customHeight="1">
      <c r="A38" s="13" t="s">
        <v>140</v>
      </c>
      <c r="B38" s="304" t="s">
        <v>229</v>
      </c>
      <c r="C38" s="202"/>
    </row>
    <row r="39" spans="1:3" s="302" customFormat="1" ht="12" customHeight="1">
      <c r="A39" s="13" t="s">
        <v>141</v>
      </c>
      <c r="B39" s="304" t="s">
        <v>230</v>
      </c>
      <c r="C39" s="202"/>
    </row>
    <row r="40" spans="1:3" s="302" customFormat="1" ht="12" customHeight="1">
      <c r="A40" s="13" t="s">
        <v>142</v>
      </c>
      <c r="B40" s="304" t="s">
        <v>231</v>
      </c>
      <c r="C40" s="202"/>
    </row>
    <row r="41" spans="1:3" s="302" customFormat="1" ht="12" customHeight="1">
      <c r="A41" s="13" t="s">
        <v>143</v>
      </c>
      <c r="B41" s="304" t="s">
        <v>232</v>
      </c>
      <c r="C41" s="202"/>
    </row>
    <row r="42" spans="1:3" s="302" customFormat="1" ht="12" customHeight="1">
      <c r="A42" s="13" t="s">
        <v>144</v>
      </c>
      <c r="B42" s="304" t="s">
        <v>233</v>
      </c>
      <c r="C42" s="202"/>
    </row>
    <row r="43" spans="1:3" s="302" customFormat="1" ht="12" customHeight="1">
      <c r="A43" s="13" t="s">
        <v>224</v>
      </c>
      <c r="B43" s="304" t="s">
        <v>234</v>
      </c>
      <c r="C43" s="205"/>
    </row>
    <row r="44" spans="1:3" s="302" customFormat="1" ht="12" customHeight="1">
      <c r="A44" s="15" t="s">
        <v>225</v>
      </c>
      <c r="B44" s="305" t="s">
        <v>365</v>
      </c>
      <c r="C44" s="292"/>
    </row>
    <row r="45" spans="1:3" s="302" customFormat="1" ht="12" customHeight="1" thickBot="1">
      <c r="A45" s="15" t="s">
        <v>364</v>
      </c>
      <c r="B45" s="197" t="s">
        <v>235</v>
      </c>
      <c r="C45" s="292"/>
    </row>
    <row r="46" spans="1:3" s="302" customFormat="1" ht="12" customHeight="1" thickBot="1">
      <c r="A46" s="19" t="s">
        <v>18</v>
      </c>
      <c r="B46" s="20" t="s">
        <v>236</v>
      </c>
      <c r="C46" s="200">
        <f>SUM(C47:C51)</f>
        <v>0</v>
      </c>
    </row>
    <row r="47" spans="1:3" s="302" customFormat="1" ht="12" customHeight="1">
      <c r="A47" s="14" t="s">
        <v>79</v>
      </c>
      <c r="B47" s="303" t="s">
        <v>240</v>
      </c>
      <c r="C47" s="325"/>
    </row>
    <row r="48" spans="1:3" s="302" customFormat="1" ht="12" customHeight="1">
      <c r="A48" s="13" t="s">
        <v>80</v>
      </c>
      <c r="B48" s="304" t="s">
        <v>241</v>
      </c>
      <c r="C48" s="205"/>
    </row>
    <row r="49" spans="1:3" s="302" customFormat="1" ht="12" customHeight="1">
      <c r="A49" s="13" t="s">
        <v>237</v>
      </c>
      <c r="B49" s="304" t="s">
        <v>242</v>
      </c>
      <c r="C49" s="205"/>
    </row>
    <row r="50" spans="1:3" s="302" customFormat="1" ht="12" customHeight="1">
      <c r="A50" s="13" t="s">
        <v>238</v>
      </c>
      <c r="B50" s="304" t="s">
        <v>243</v>
      </c>
      <c r="C50" s="205"/>
    </row>
    <row r="51" spans="1:3" s="302" customFormat="1" ht="12" customHeight="1" thickBot="1">
      <c r="A51" s="15" t="s">
        <v>239</v>
      </c>
      <c r="B51" s="197" t="s">
        <v>244</v>
      </c>
      <c r="C51" s="292"/>
    </row>
    <row r="52" spans="1:3" s="302" customFormat="1" ht="12" customHeight="1" thickBot="1">
      <c r="A52" s="19" t="s">
        <v>145</v>
      </c>
      <c r="B52" s="20" t="s">
        <v>245</v>
      </c>
      <c r="C52" s="200">
        <f>SUM(C53:C55)</f>
        <v>0</v>
      </c>
    </row>
    <row r="53" spans="1:3" s="302" customFormat="1" ht="12" customHeight="1">
      <c r="A53" s="14" t="s">
        <v>81</v>
      </c>
      <c r="B53" s="303" t="s">
        <v>246</v>
      </c>
      <c r="C53" s="203"/>
    </row>
    <row r="54" spans="1:3" s="302" customFormat="1" ht="12" customHeight="1">
      <c r="A54" s="13" t="s">
        <v>82</v>
      </c>
      <c r="B54" s="304" t="s">
        <v>357</v>
      </c>
      <c r="C54" s="202"/>
    </row>
    <row r="55" spans="1:3" s="302" customFormat="1" ht="12" customHeight="1">
      <c r="A55" s="13" t="s">
        <v>249</v>
      </c>
      <c r="B55" s="304" t="s">
        <v>247</v>
      </c>
      <c r="C55" s="202"/>
    </row>
    <row r="56" spans="1:3" s="302" customFormat="1" ht="12" customHeight="1" thickBot="1">
      <c r="A56" s="15" t="s">
        <v>250</v>
      </c>
      <c r="B56" s="197" t="s">
        <v>248</v>
      </c>
      <c r="C56" s="204"/>
    </row>
    <row r="57" spans="1:3" s="302" customFormat="1" ht="12" customHeight="1" thickBot="1">
      <c r="A57" s="19" t="s">
        <v>20</v>
      </c>
      <c r="B57" s="195" t="s">
        <v>251</v>
      </c>
      <c r="C57" s="200">
        <f>SUM(C58:C60)</f>
        <v>0</v>
      </c>
    </row>
    <row r="58" spans="1:3" s="302" customFormat="1" ht="12" customHeight="1">
      <c r="A58" s="14" t="s">
        <v>146</v>
      </c>
      <c r="B58" s="303" t="s">
        <v>253</v>
      </c>
      <c r="C58" s="205"/>
    </row>
    <row r="59" spans="1:3" s="302" customFormat="1" ht="12" customHeight="1">
      <c r="A59" s="13" t="s">
        <v>147</v>
      </c>
      <c r="B59" s="304" t="s">
        <v>358</v>
      </c>
      <c r="C59" s="205"/>
    </row>
    <row r="60" spans="1:3" s="302" customFormat="1" ht="12" customHeight="1">
      <c r="A60" s="13" t="s">
        <v>173</v>
      </c>
      <c r="B60" s="304" t="s">
        <v>254</v>
      </c>
      <c r="C60" s="205"/>
    </row>
    <row r="61" spans="1:3" s="302" customFormat="1" ht="12" customHeight="1" thickBot="1">
      <c r="A61" s="15" t="s">
        <v>252</v>
      </c>
      <c r="B61" s="197" t="s">
        <v>255</v>
      </c>
      <c r="C61" s="205"/>
    </row>
    <row r="62" spans="1:3" s="302" customFormat="1" ht="12" customHeight="1" thickBot="1">
      <c r="A62" s="348" t="s">
        <v>408</v>
      </c>
      <c r="B62" s="20" t="s">
        <v>256</v>
      </c>
      <c r="C62" s="206">
        <f>+C5+C12+C19+C26+C34+C46+C52+C57</f>
        <v>33000</v>
      </c>
    </row>
    <row r="63" spans="1:3" s="302" customFormat="1" ht="12" customHeight="1" thickBot="1">
      <c r="A63" s="328" t="s">
        <v>257</v>
      </c>
      <c r="B63" s="195" t="s">
        <v>258</v>
      </c>
      <c r="C63" s="200">
        <f>SUM(C64:C66)</f>
        <v>0</v>
      </c>
    </row>
    <row r="64" spans="1:3" s="302" customFormat="1" ht="12" customHeight="1">
      <c r="A64" s="14" t="s">
        <v>288</v>
      </c>
      <c r="B64" s="303" t="s">
        <v>259</v>
      </c>
      <c r="C64" s="205"/>
    </row>
    <row r="65" spans="1:3" s="302" customFormat="1" ht="12" customHeight="1">
      <c r="A65" s="13" t="s">
        <v>297</v>
      </c>
      <c r="B65" s="304" t="s">
        <v>260</v>
      </c>
      <c r="C65" s="205"/>
    </row>
    <row r="66" spans="1:3" s="302" customFormat="1" ht="12" customHeight="1" thickBot="1">
      <c r="A66" s="15" t="s">
        <v>298</v>
      </c>
      <c r="B66" s="342" t="s">
        <v>393</v>
      </c>
      <c r="C66" s="205"/>
    </row>
    <row r="67" spans="1:3" s="302" customFormat="1" ht="12" customHeight="1" thickBot="1">
      <c r="A67" s="328" t="s">
        <v>261</v>
      </c>
      <c r="B67" s="195" t="s">
        <v>262</v>
      </c>
      <c r="C67" s="200">
        <f>SUM(C68:C71)</f>
        <v>0</v>
      </c>
    </row>
    <row r="68" spans="1:3" s="302" customFormat="1" ht="12" customHeight="1">
      <c r="A68" s="14" t="s">
        <v>114</v>
      </c>
      <c r="B68" s="303" t="s">
        <v>263</v>
      </c>
      <c r="C68" s="205"/>
    </row>
    <row r="69" spans="1:3" s="302" customFormat="1" ht="12" customHeight="1">
      <c r="A69" s="13" t="s">
        <v>115</v>
      </c>
      <c r="B69" s="304" t="s">
        <v>264</v>
      </c>
      <c r="C69" s="205"/>
    </row>
    <row r="70" spans="1:3" s="302" customFormat="1" ht="12" customHeight="1">
      <c r="A70" s="13" t="s">
        <v>289</v>
      </c>
      <c r="B70" s="304" t="s">
        <v>265</v>
      </c>
      <c r="C70" s="205"/>
    </row>
    <row r="71" spans="1:3" s="302" customFormat="1" ht="12" customHeight="1" thickBot="1">
      <c r="A71" s="15" t="s">
        <v>290</v>
      </c>
      <c r="B71" s="197" t="s">
        <v>266</v>
      </c>
      <c r="C71" s="205"/>
    </row>
    <row r="72" spans="1:3" s="302" customFormat="1" ht="12" customHeight="1" thickBot="1">
      <c r="A72" s="328" t="s">
        <v>267</v>
      </c>
      <c r="B72" s="195" t="s">
        <v>268</v>
      </c>
      <c r="C72" s="200">
        <f>SUM(C73:C74)</f>
        <v>0</v>
      </c>
    </row>
    <row r="73" spans="1:3" s="302" customFormat="1" ht="12" customHeight="1">
      <c r="A73" s="14" t="s">
        <v>291</v>
      </c>
      <c r="B73" s="303" t="s">
        <v>269</v>
      </c>
      <c r="C73" s="205"/>
    </row>
    <row r="74" spans="1:3" s="302" customFormat="1" ht="12" customHeight="1" thickBot="1">
      <c r="A74" s="15" t="s">
        <v>292</v>
      </c>
      <c r="B74" s="197" t="s">
        <v>270</v>
      </c>
      <c r="C74" s="205"/>
    </row>
    <row r="75" spans="1:3" s="302" customFormat="1" ht="12" customHeight="1" thickBot="1">
      <c r="A75" s="328" t="s">
        <v>271</v>
      </c>
      <c r="B75" s="195" t="s">
        <v>272</v>
      </c>
      <c r="C75" s="200">
        <f>SUM(C76:C78)</f>
        <v>0</v>
      </c>
    </row>
    <row r="76" spans="1:3" s="302" customFormat="1" ht="12" customHeight="1">
      <c r="A76" s="14" t="s">
        <v>293</v>
      </c>
      <c r="B76" s="303" t="s">
        <v>273</v>
      </c>
      <c r="C76" s="205"/>
    </row>
    <row r="77" spans="1:3" s="302" customFormat="1" ht="12" customHeight="1">
      <c r="A77" s="13" t="s">
        <v>294</v>
      </c>
      <c r="B77" s="304" t="s">
        <v>274</v>
      </c>
      <c r="C77" s="205"/>
    </row>
    <row r="78" spans="1:3" s="302" customFormat="1" ht="12" customHeight="1" thickBot="1">
      <c r="A78" s="15" t="s">
        <v>295</v>
      </c>
      <c r="B78" s="197" t="s">
        <v>275</v>
      </c>
      <c r="C78" s="205"/>
    </row>
    <row r="79" spans="1:3" s="302" customFormat="1" ht="12" customHeight="1" thickBot="1">
      <c r="A79" s="328" t="s">
        <v>276</v>
      </c>
      <c r="B79" s="195" t="s">
        <v>296</v>
      </c>
      <c r="C79" s="200">
        <f>SUM(C80:C83)</f>
        <v>0</v>
      </c>
    </row>
    <row r="80" spans="1:3" s="302" customFormat="1" ht="12" customHeight="1">
      <c r="A80" s="306" t="s">
        <v>277</v>
      </c>
      <c r="B80" s="303" t="s">
        <v>278</v>
      </c>
      <c r="C80" s="205"/>
    </row>
    <row r="81" spans="1:3" s="302" customFormat="1" ht="12" customHeight="1">
      <c r="A81" s="307" t="s">
        <v>279</v>
      </c>
      <c r="B81" s="304" t="s">
        <v>280</v>
      </c>
      <c r="C81" s="205"/>
    </row>
    <row r="82" spans="1:3" s="302" customFormat="1" ht="12" customHeight="1">
      <c r="A82" s="307" t="s">
        <v>281</v>
      </c>
      <c r="B82" s="304" t="s">
        <v>282</v>
      </c>
      <c r="C82" s="205"/>
    </row>
    <row r="83" spans="1:3" s="302" customFormat="1" ht="12" customHeight="1" thickBot="1">
      <c r="A83" s="308" t="s">
        <v>283</v>
      </c>
      <c r="B83" s="197" t="s">
        <v>284</v>
      </c>
      <c r="C83" s="205"/>
    </row>
    <row r="84" spans="1:3" s="302" customFormat="1" ht="12" customHeight="1" thickBot="1">
      <c r="A84" s="328" t="s">
        <v>285</v>
      </c>
      <c r="B84" s="195" t="s">
        <v>407</v>
      </c>
      <c r="C84" s="326"/>
    </row>
    <row r="85" spans="1:3" s="302" customFormat="1" ht="13.5" customHeight="1" thickBot="1">
      <c r="A85" s="328" t="s">
        <v>287</v>
      </c>
      <c r="B85" s="195" t="s">
        <v>286</v>
      </c>
      <c r="C85" s="326"/>
    </row>
    <row r="86" spans="1:3" s="302" customFormat="1" ht="15.75" customHeight="1" thickBot="1">
      <c r="A86" s="328" t="s">
        <v>299</v>
      </c>
      <c r="B86" s="309" t="s">
        <v>410</v>
      </c>
      <c r="C86" s="206">
        <f>+C63+C67+C72+C75+C79+C85+C84</f>
        <v>0</v>
      </c>
    </row>
    <row r="87" spans="1:3" s="302" customFormat="1" ht="16.5" customHeight="1" thickBot="1">
      <c r="A87" s="329" t="s">
        <v>409</v>
      </c>
      <c r="B87" s="310" t="s">
        <v>411</v>
      </c>
      <c r="C87" s="206">
        <f>+C62+C86</f>
        <v>33000</v>
      </c>
    </row>
    <row r="88" spans="1:3" s="302" customFormat="1" ht="83.25" customHeight="1">
      <c r="A88" s="4"/>
      <c r="B88" s="5"/>
      <c r="C88" s="207"/>
    </row>
    <row r="89" spans="1:3" ht="16.5" customHeight="1">
      <c r="A89" s="387" t="s">
        <v>41</v>
      </c>
      <c r="B89" s="387"/>
      <c r="C89" s="387"/>
    </row>
    <row r="90" spans="1:3" s="311" customFormat="1" ht="16.5" customHeight="1" thickBot="1">
      <c r="A90" s="389" t="s">
        <v>118</v>
      </c>
      <c r="B90" s="389"/>
      <c r="C90" s="117" t="s">
        <v>172</v>
      </c>
    </row>
    <row r="91" spans="1:3" ht="37.5" customHeight="1" thickBot="1">
      <c r="A91" s="22" t="s">
        <v>57</v>
      </c>
      <c r="B91" s="23" t="s">
        <v>42</v>
      </c>
      <c r="C91" s="35" t="str">
        <f>+C3</f>
        <v>2015. évi előirányzat</v>
      </c>
    </row>
    <row r="92" spans="1:3" s="301" customFormat="1" ht="12" customHeight="1" thickBot="1">
      <c r="A92" s="27" t="s">
        <v>425</v>
      </c>
      <c r="B92" s="28" t="s">
        <v>426</v>
      </c>
      <c r="C92" s="29" t="s">
        <v>427</v>
      </c>
    </row>
    <row r="93" spans="1:3" ht="12" customHeight="1" thickBot="1">
      <c r="A93" s="21" t="s">
        <v>13</v>
      </c>
      <c r="B93" s="26" t="s">
        <v>369</v>
      </c>
      <c r="C93" s="199">
        <f>C94+C95+C96+C97+C98+C111</f>
        <v>30066</v>
      </c>
    </row>
    <row r="94" spans="1:3" ht="12" customHeight="1">
      <c r="A94" s="16" t="s">
        <v>83</v>
      </c>
      <c r="B94" s="9" t="s">
        <v>43</v>
      </c>
      <c r="C94" s="201">
        <v>24795</v>
      </c>
    </row>
    <row r="95" spans="1:3" ht="12" customHeight="1">
      <c r="A95" s="13" t="s">
        <v>84</v>
      </c>
      <c r="B95" s="7" t="s">
        <v>148</v>
      </c>
      <c r="C95" s="202">
        <v>3347</v>
      </c>
    </row>
    <row r="96" spans="1:3" ht="12" customHeight="1">
      <c r="A96" s="13" t="s">
        <v>85</v>
      </c>
      <c r="B96" s="7" t="s">
        <v>112</v>
      </c>
      <c r="C96" s="204">
        <v>1494</v>
      </c>
    </row>
    <row r="97" spans="1:3" ht="12" customHeight="1">
      <c r="A97" s="13" t="s">
        <v>86</v>
      </c>
      <c r="B97" s="10" t="s">
        <v>149</v>
      </c>
      <c r="C97" s="204"/>
    </row>
    <row r="98" spans="1:3" ht="12" customHeight="1">
      <c r="A98" s="13" t="s">
        <v>97</v>
      </c>
      <c r="B98" s="18" t="s">
        <v>150</v>
      </c>
      <c r="C98" s="204">
        <f>SUM(C99:C110)</f>
        <v>430</v>
      </c>
    </row>
    <row r="99" spans="1:3" ht="12" customHeight="1">
      <c r="A99" s="13" t="s">
        <v>87</v>
      </c>
      <c r="B99" s="7" t="s">
        <v>374</v>
      </c>
      <c r="C99" s="204"/>
    </row>
    <row r="100" spans="1:3" ht="12" customHeight="1">
      <c r="A100" s="13" t="s">
        <v>88</v>
      </c>
      <c r="B100" s="121" t="s">
        <v>373</v>
      </c>
      <c r="C100" s="204"/>
    </row>
    <row r="101" spans="1:3" ht="12" customHeight="1">
      <c r="A101" s="13" t="s">
        <v>98</v>
      </c>
      <c r="B101" s="121" t="s">
        <v>372</v>
      </c>
      <c r="C101" s="204"/>
    </row>
    <row r="102" spans="1:3" ht="12" customHeight="1">
      <c r="A102" s="13" t="s">
        <v>99</v>
      </c>
      <c r="B102" s="119" t="s">
        <v>302</v>
      </c>
      <c r="C102" s="204"/>
    </row>
    <row r="103" spans="1:3" ht="12" customHeight="1">
      <c r="A103" s="13" t="s">
        <v>100</v>
      </c>
      <c r="B103" s="120" t="s">
        <v>303</v>
      </c>
      <c r="C103" s="204"/>
    </row>
    <row r="104" spans="1:3" ht="12" customHeight="1">
      <c r="A104" s="13" t="s">
        <v>101</v>
      </c>
      <c r="B104" s="120" t="s">
        <v>304</v>
      </c>
      <c r="C104" s="204"/>
    </row>
    <row r="105" spans="1:3" ht="12" customHeight="1">
      <c r="A105" s="13" t="s">
        <v>103</v>
      </c>
      <c r="B105" s="119" t="s">
        <v>305</v>
      </c>
      <c r="C105" s="204"/>
    </row>
    <row r="106" spans="1:3" ht="12" customHeight="1">
      <c r="A106" s="13" t="s">
        <v>151</v>
      </c>
      <c r="B106" s="119" t="s">
        <v>306</v>
      </c>
      <c r="C106" s="204"/>
    </row>
    <row r="107" spans="1:3" ht="12" customHeight="1">
      <c r="A107" s="13" t="s">
        <v>300</v>
      </c>
      <c r="B107" s="120" t="s">
        <v>307</v>
      </c>
      <c r="C107" s="204"/>
    </row>
    <row r="108" spans="1:3" ht="12" customHeight="1">
      <c r="A108" s="12" t="s">
        <v>301</v>
      </c>
      <c r="B108" s="121" t="s">
        <v>308</v>
      </c>
      <c r="C108" s="204"/>
    </row>
    <row r="109" spans="1:3" ht="12" customHeight="1">
      <c r="A109" s="13" t="s">
        <v>370</v>
      </c>
      <c r="B109" s="121" t="s">
        <v>309</v>
      </c>
      <c r="C109" s="204"/>
    </row>
    <row r="110" spans="1:3" ht="12" customHeight="1">
      <c r="A110" s="15" t="s">
        <v>371</v>
      </c>
      <c r="B110" s="121" t="s">
        <v>310</v>
      </c>
      <c r="C110" s="204">
        <v>430</v>
      </c>
    </row>
    <row r="111" spans="1:3" ht="12" customHeight="1">
      <c r="A111" s="13" t="s">
        <v>375</v>
      </c>
      <c r="B111" s="10" t="s">
        <v>44</v>
      </c>
      <c r="C111" s="202"/>
    </row>
    <row r="112" spans="1:3" ht="12" customHeight="1">
      <c r="A112" s="13" t="s">
        <v>376</v>
      </c>
      <c r="B112" s="7" t="s">
        <v>378</v>
      </c>
      <c r="C112" s="202"/>
    </row>
    <row r="113" spans="1:3" ht="12" customHeight="1" thickBot="1">
      <c r="A113" s="17" t="s">
        <v>377</v>
      </c>
      <c r="B113" s="346" t="s">
        <v>379</v>
      </c>
      <c r="C113" s="208"/>
    </row>
    <row r="114" spans="1:3" ht="12" customHeight="1" thickBot="1">
      <c r="A114" s="343" t="s">
        <v>14</v>
      </c>
      <c r="B114" s="344" t="s">
        <v>311</v>
      </c>
      <c r="C114" s="345">
        <f>+C115+C117+C119</f>
        <v>3364</v>
      </c>
    </row>
    <row r="115" spans="1:3" ht="12" customHeight="1">
      <c r="A115" s="14" t="s">
        <v>89</v>
      </c>
      <c r="B115" s="7" t="s">
        <v>171</v>
      </c>
      <c r="C115" s="203">
        <v>3364</v>
      </c>
    </row>
    <row r="116" spans="1:3" ht="12" customHeight="1">
      <c r="A116" s="14" t="s">
        <v>90</v>
      </c>
      <c r="B116" s="11" t="s">
        <v>315</v>
      </c>
      <c r="C116" s="203"/>
    </row>
    <row r="117" spans="1:3" ht="12" customHeight="1">
      <c r="A117" s="14" t="s">
        <v>91</v>
      </c>
      <c r="B117" s="11" t="s">
        <v>152</v>
      </c>
      <c r="C117" s="202"/>
    </row>
    <row r="118" spans="1:3" ht="12" customHeight="1">
      <c r="A118" s="14" t="s">
        <v>92</v>
      </c>
      <c r="B118" s="11" t="s">
        <v>316</v>
      </c>
      <c r="C118" s="183"/>
    </row>
    <row r="119" spans="1:3" ht="12" customHeight="1">
      <c r="A119" s="14" t="s">
        <v>93</v>
      </c>
      <c r="B119" s="197" t="s">
        <v>174</v>
      </c>
      <c r="C119" s="183"/>
    </row>
    <row r="120" spans="1:3" ht="12" customHeight="1">
      <c r="A120" s="14" t="s">
        <v>102</v>
      </c>
      <c r="B120" s="196" t="s">
        <v>359</v>
      </c>
      <c r="C120" s="183"/>
    </row>
    <row r="121" spans="1:3" ht="12" customHeight="1">
      <c r="A121" s="14" t="s">
        <v>104</v>
      </c>
      <c r="B121" s="299" t="s">
        <v>321</v>
      </c>
      <c r="C121" s="183"/>
    </row>
    <row r="122" spans="1:3" ht="15.75">
      <c r="A122" s="14" t="s">
        <v>153</v>
      </c>
      <c r="B122" s="120" t="s">
        <v>304</v>
      </c>
      <c r="C122" s="183"/>
    </row>
    <row r="123" spans="1:3" ht="12" customHeight="1">
      <c r="A123" s="14" t="s">
        <v>154</v>
      </c>
      <c r="B123" s="120" t="s">
        <v>320</v>
      </c>
      <c r="C123" s="183"/>
    </row>
    <row r="124" spans="1:3" ht="12" customHeight="1">
      <c r="A124" s="14" t="s">
        <v>155</v>
      </c>
      <c r="B124" s="120" t="s">
        <v>319</v>
      </c>
      <c r="C124" s="183"/>
    </row>
    <row r="125" spans="1:3" ht="12" customHeight="1">
      <c r="A125" s="14" t="s">
        <v>312</v>
      </c>
      <c r="B125" s="120" t="s">
        <v>307</v>
      </c>
      <c r="C125" s="183"/>
    </row>
    <row r="126" spans="1:3" ht="12" customHeight="1">
      <c r="A126" s="14" t="s">
        <v>313</v>
      </c>
      <c r="B126" s="120" t="s">
        <v>318</v>
      </c>
      <c r="C126" s="183"/>
    </row>
    <row r="127" spans="1:3" ht="16.5" thickBot="1">
      <c r="A127" s="12" t="s">
        <v>314</v>
      </c>
      <c r="B127" s="120" t="s">
        <v>317</v>
      </c>
      <c r="C127" s="185"/>
    </row>
    <row r="128" spans="1:3" ht="12" customHeight="1" thickBot="1">
      <c r="A128" s="19" t="s">
        <v>15</v>
      </c>
      <c r="B128" s="101" t="s">
        <v>380</v>
      </c>
      <c r="C128" s="200">
        <f>+C93+C114</f>
        <v>33430</v>
      </c>
    </row>
    <row r="129" spans="1:3" ht="12" customHeight="1" thickBot="1">
      <c r="A129" s="19" t="s">
        <v>16</v>
      </c>
      <c r="B129" s="101" t="s">
        <v>381</v>
      </c>
      <c r="C129" s="200">
        <f>+C130+C131+C132</f>
        <v>0</v>
      </c>
    </row>
    <row r="130" spans="1:3" ht="12" customHeight="1">
      <c r="A130" s="14" t="s">
        <v>213</v>
      </c>
      <c r="B130" s="11" t="s">
        <v>388</v>
      </c>
      <c r="C130" s="183"/>
    </row>
    <row r="131" spans="1:3" ht="12" customHeight="1">
      <c r="A131" s="14" t="s">
        <v>216</v>
      </c>
      <c r="B131" s="11" t="s">
        <v>389</v>
      </c>
      <c r="C131" s="183"/>
    </row>
    <row r="132" spans="1:3" ht="12" customHeight="1" thickBot="1">
      <c r="A132" s="12" t="s">
        <v>217</v>
      </c>
      <c r="B132" s="11" t="s">
        <v>390</v>
      </c>
      <c r="C132" s="183"/>
    </row>
    <row r="133" spans="1:3" ht="12" customHeight="1" thickBot="1">
      <c r="A133" s="19" t="s">
        <v>17</v>
      </c>
      <c r="B133" s="101" t="s">
        <v>382</v>
      </c>
      <c r="C133" s="200">
        <f>SUM(C134:C139)</f>
        <v>0</v>
      </c>
    </row>
    <row r="134" spans="1:3" ht="12" customHeight="1">
      <c r="A134" s="14" t="s">
        <v>76</v>
      </c>
      <c r="B134" s="8" t="s">
        <v>391</v>
      </c>
      <c r="C134" s="183"/>
    </row>
    <row r="135" spans="1:3" ht="12" customHeight="1">
      <c r="A135" s="14" t="s">
        <v>77</v>
      </c>
      <c r="B135" s="8" t="s">
        <v>383</v>
      </c>
      <c r="C135" s="183"/>
    </row>
    <row r="136" spans="1:3" ht="12" customHeight="1">
      <c r="A136" s="14" t="s">
        <v>78</v>
      </c>
      <c r="B136" s="8" t="s">
        <v>384</v>
      </c>
      <c r="C136" s="183"/>
    </row>
    <row r="137" spans="1:3" ht="12" customHeight="1">
      <c r="A137" s="14" t="s">
        <v>140</v>
      </c>
      <c r="B137" s="8" t="s">
        <v>385</v>
      </c>
      <c r="C137" s="183"/>
    </row>
    <row r="138" spans="1:3" ht="12" customHeight="1">
      <c r="A138" s="14" t="s">
        <v>141</v>
      </c>
      <c r="B138" s="8" t="s">
        <v>386</v>
      </c>
      <c r="C138" s="183"/>
    </row>
    <row r="139" spans="1:3" ht="12" customHeight="1" thickBot="1">
      <c r="A139" s="12" t="s">
        <v>142</v>
      </c>
      <c r="B139" s="8" t="s">
        <v>387</v>
      </c>
      <c r="C139" s="183"/>
    </row>
    <row r="140" spans="1:3" ht="12" customHeight="1" thickBot="1">
      <c r="A140" s="19" t="s">
        <v>18</v>
      </c>
      <c r="B140" s="101" t="s">
        <v>395</v>
      </c>
      <c r="C140" s="206">
        <f>+C141+C142+C143+C144</f>
        <v>0</v>
      </c>
    </row>
    <row r="141" spans="1:3" ht="12" customHeight="1">
      <c r="A141" s="14" t="s">
        <v>79</v>
      </c>
      <c r="B141" s="8" t="s">
        <v>322</v>
      </c>
      <c r="C141" s="183"/>
    </row>
    <row r="142" spans="1:3" ht="12" customHeight="1">
      <c r="A142" s="14" t="s">
        <v>80</v>
      </c>
      <c r="B142" s="8" t="s">
        <v>323</v>
      </c>
      <c r="C142" s="183"/>
    </row>
    <row r="143" spans="1:3" ht="12" customHeight="1">
      <c r="A143" s="14" t="s">
        <v>237</v>
      </c>
      <c r="B143" s="8" t="s">
        <v>396</v>
      </c>
      <c r="C143" s="183"/>
    </row>
    <row r="144" spans="1:3" ht="12" customHeight="1" thickBot="1">
      <c r="A144" s="12" t="s">
        <v>238</v>
      </c>
      <c r="B144" s="6" t="s">
        <v>342</v>
      </c>
      <c r="C144" s="183"/>
    </row>
    <row r="145" spans="1:3" ht="12" customHeight="1" thickBot="1">
      <c r="A145" s="19" t="s">
        <v>19</v>
      </c>
      <c r="B145" s="101" t="s">
        <v>397</v>
      </c>
      <c r="C145" s="209">
        <f>SUM(C146:C150)</f>
        <v>0</v>
      </c>
    </row>
    <row r="146" spans="1:3" ht="12" customHeight="1">
      <c r="A146" s="14" t="s">
        <v>81</v>
      </c>
      <c r="B146" s="8" t="s">
        <v>392</v>
      </c>
      <c r="C146" s="183"/>
    </row>
    <row r="147" spans="1:3" ht="12" customHeight="1">
      <c r="A147" s="14" t="s">
        <v>82</v>
      </c>
      <c r="B147" s="8" t="s">
        <v>399</v>
      </c>
      <c r="C147" s="183"/>
    </row>
    <row r="148" spans="1:3" ht="12" customHeight="1">
      <c r="A148" s="14" t="s">
        <v>249</v>
      </c>
      <c r="B148" s="8" t="s">
        <v>394</v>
      </c>
      <c r="C148" s="183"/>
    </row>
    <row r="149" spans="1:3" ht="12" customHeight="1">
      <c r="A149" s="14" t="s">
        <v>250</v>
      </c>
      <c r="B149" s="8" t="s">
        <v>400</v>
      </c>
      <c r="C149" s="183"/>
    </row>
    <row r="150" spans="1:3" ht="12" customHeight="1" thickBot="1">
      <c r="A150" s="14" t="s">
        <v>398</v>
      </c>
      <c r="B150" s="8" t="s">
        <v>401</v>
      </c>
      <c r="C150" s="183"/>
    </row>
    <row r="151" spans="1:3" ht="12" customHeight="1" thickBot="1">
      <c r="A151" s="19" t="s">
        <v>20</v>
      </c>
      <c r="B151" s="101" t="s">
        <v>402</v>
      </c>
      <c r="C151" s="347"/>
    </row>
    <row r="152" spans="1:3" ht="12" customHeight="1" thickBot="1">
      <c r="A152" s="19" t="s">
        <v>21</v>
      </c>
      <c r="B152" s="101" t="s">
        <v>403</v>
      </c>
      <c r="C152" s="347"/>
    </row>
    <row r="153" spans="1:9" ht="15" customHeight="1" thickBot="1">
      <c r="A153" s="19" t="s">
        <v>22</v>
      </c>
      <c r="B153" s="101" t="s">
        <v>405</v>
      </c>
      <c r="C153" s="312">
        <f>+C129+C133+C140+C145+C151+C152</f>
        <v>0</v>
      </c>
      <c r="F153" s="313"/>
      <c r="G153" s="314"/>
      <c r="H153" s="314"/>
      <c r="I153" s="314"/>
    </row>
    <row r="154" spans="1:3" s="302" customFormat="1" ht="12.75" customHeight="1" thickBot="1">
      <c r="A154" s="198" t="s">
        <v>23</v>
      </c>
      <c r="B154" s="274" t="s">
        <v>404</v>
      </c>
      <c r="C154" s="312">
        <f>+C128+C153</f>
        <v>33430</v>
      </c>
    </row>
    <row r="155" ht="7.5" customHeight="1"/>
    <row r="156" spans="1:3" ht="15.75">
      <c r="A156" s="390" t="s">
        <v>324</v>
      </c>
      <c r="B156" s="390"/>
      <c r="C156" s="390"/>
    </row>
    <row r="157" spans="1:3" ht="15" customHeight="1" thickBot="1">
      <c r="A157" s="388" t="s">
        <v>119</v>
      </c>
      <c r="B157" s="388"/>
      <c r="C157" s="210" t="s">
        <v>172</v>
      </c>
    </row>
    <row r="158" spans="1:4" ht="13.5" customHeight="1" thickBot="1">
      <c r="A158" s="19">
        <v>1</v>
      </c>
      <c r="B158" s="25" t="s">
        <v>406</v>
      </c>
      <c r="C158" s="200">
        <f>+C62-C128</f>
        <v>-430</v>
      </c>
      <c r="D158" s="315"/>
    </row>
    <row r="159" spans="1:3" ht="27.75" customHeight="1" thickBot="1">
      <c r="A159" s="19" t="s">
        <v>14</v>
      </c>
      <c r="B159" s="25" t="s">
        <v>412</v>
      </c>
      <c r="C159" s="200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Galvács Község Önkormányzat
2015. ÉVI KÖLTSÉGVETÉS
ÖNKÉNT VÁLLALT FELADATAINAK MÉRLEGE
&amp;R&amp;"Times New Roman CE,Félkövér dőlt"&amp;11 1.3. melléklet a 3/2015. (III.13.)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59"/>
  <sheetViews>
    <sheetView view="pageLayout" zoomScaleNormal="130" zoomScaleSheetLayoutView="100" workbookViewId="0" topLeftCell="A1">
      <selection activeCell="C2" sqref="C2"/>
    </sheetView>
  </sheetViews>
  <sheetFormatPr defaultColWidth="9.00390625" defaultRowHeight="12.75"/>
  <cols>
    <col min="1" max="1" width="9.50390625" style="275" customWidth="1"/>
    <col min="2" max="2" width="91.625" style="275" customWidth="1"/>
    <col min="3" max="3" width="21.625" style="276" customWidth="1"/>
    <col min="4" max="4" width="9.00390625" style="300" customWidth="1"/>
    <col min="5" max="16384" width="9.375" style="300" customWidth="1"/>
  </cols>
  <sheetData>
    <row r="1" spans="1:3" ht="15.75" customHeight="1">
      <c r="A1" s="387" t="s">
        <v>10</v>
      </c>
      <c r="B1" s="387"/>
      <c r="C1" s="387"/>
    </row>
    <row r="2" spans="1:3" ht="15.75" customHeight="1" thickBot="1">
      <c r="A2" s="388" t="s">
        <v>117</v>
      </c>
      <c r="B2" s="388"/>
      <c r="C2" s="210" t="s">
        <v>172</v>
      </c>
    </row>
    <row r="3" spans="1:3" ht="37.5" customHeight="1" thickBot="1">
      <c r="A3" s="22" t="s">
        <v>57</v>
      </c>
      <c r="B3" s="23" t="s">
        <v>12</v>
      </c>
      <c r="C3" s="35" t="str">
        <f>+CONCATENATE(LEFT(ÖSSZEFÜGGÉSEK!A5,4),". évi előirányzat")</f>
        <v>2015. évi előirányzat</v>
      </c>
    </row>
    <row r="4" spans="1:3" s="301" customFormat="1" ht="12" customHeight="1" thickBot="1">
      <c r="A4" s="295" t="s">
        <v>425</v>
      </c>
      <c r="B4" s="296" t="s">
        <v>426</v>
      </c>
      <c r="C4" s="297" t="s">
        <v>427</v>
      </c>
    </row>
    <row r="5" spans="1:3" s="302" customFormat="1" ht="12" customHeight="1" thickBot="1">
      <c r="A5" s="19" t="s">
        <v>13</v>
      </c>
      <c r="B5" s="20" t="s">
        <v>197</v>
      </c>
      <c r="C5" s="200">
        <f>+C6+C7+C8+C9+C10+C11</f>
        <v>417</v>
      </c>
    </row>
    <row r="6" spans="1:3" s="302" customFormat="1" ht="12" customHeight="1">
      <c r="A6" s="14" t="s">
        <v>83</v>
      </c>
      <c r="B6" s="303" t="s">
        <v>198</v>
      </c>
      <c r="C6" s="203"/>
    </row>
    <row r="7" spans="1:3" s="302" customFormat="1" ht="12" customHeight="1">
      <c r="A7" s="13" t="s">
        <v>84</v>
      </c>
      <c r="B7" s="304" t="s">
        <v>199</v>
      </c>
      <c r="C7" s="202"/>
    </row>
    <row r="8" spans="1:3" s="302" customFormat="1" ht="12" customHeight="1">
      <c r="A8" s="13" t="s">
        <v>85</v>
      </c>
      <c r="B8" s="304" t="s">
        <v>200</v>
      </c>
      <c r="C8" s="202">
        <v>417</v>
      </c>
    </row>
    <row r="9" spans="1:3" s="302" customFormat="1" ht="12" customHeight="1">
      <c r="A9" s="13" t="s">
        <v>86</v>
      </c>
      <c r="B9" s="304" t="s">
        <v>201</v>
      </c>
      <c r="C9" s="202"/>
    </row>
    <row r="10" spans="1:3" s="302" customFormat="1" ht="12" customHeight="1">
      <c r="A10" s="13" t="s">
        <v>113</v>
      </c>
      <c r="B10" s="196" t="s">
        <v>361</v>
      </c>
      <c r="C10" s="202"/>
    </row>
    <row r="11" spans="1:3" s="302" customFormat="1" ht="12" customHeight="1" thickBot="1">
      <c r="A11" s="15" t="s">
        <v>87</v>
      </c>
      <c r="B11" s="197" t="s">
        <v>362</v>
      </c>
      <c r="C11" s="202"/>
    </row>
    <row r="12" spans="1:3" s="302" customFormat="1" ht="12" customHeight="1" thickBot="1">
      <c r="A12" s="19" t="s">
        <v>14</v>
      </c>
      <c r="B12" s="195" t="s">
        <v>202</v>
      </c>
      <c r="C12" s="200">
        <f>+C13+C14+C15+C16+C17</f>
        <v>0</v>
      </c>
    </row>
    <row r="13" spans="1:3" s="302" customFormat="1" ht="12" customHeight="1">
      <c r="A13" s="14" t="s">
        <v>89</v>
      </c>
      <c r="B13" s="303" t="s">
        <v>203</v>
      </c>
      <c r="C13" s="203"/>
    </row>
    <row r="14" spans="1:3" s="302" customFormat="1" ht="12" customHeight="1">
      <c r="A14" s="13" t="s">
        <v>90</v>
      </c>
      <c r="B14" s="304" t="s">
        <v>204</v>
      </c>
      <c r="C14" s="202"/>
    </row>
    <row r="15" spans="1:3" s="302" customFormat="1" ht="12" customHeight="1">
      <c r="A15" s="13" t="s">
        <v>91</v>
      </c>
      <c r="B15" s="304" t="s">
        <v>353</v>
      </c>
      <c r="C15" s="202"/>
    </row>
    <row r="16" spans="1:3" s="302" customFormat="1" ht="12" customHeight="1">
      <c r="A16" s="13" t="s">
        <v>92</v>
      </c>
      <c r="B16" s="304" t="s">
        <v>354</v>
      </c>
      <c r="C16" s="202"/>
    </row>
    <row r="17" spans="1:3" s="302" customFormat="1" ht="12" customHeight="1">
      <c r="A17" s="13" t="s">
        <v>93</v>
      </c>
      <c r="B17" s="304" t="s">
        <v>205</v>
      </c>
      <c r="C17" s="202"/>
    </row>
    <row r="18" spans="1:3" s="302" customFormat="1" ht="12" customHeight="1" thickBot="1">
      <c r="A18" s="15" t="s">
        <v>102</v>
      </c>
      <c r="B18" s="197" t="s">
        <v>206</v>
      </c>
      <c r="C18" s="204"/>
    </row>
    <row r="19" spans="1:3" s="302" customFormat="1" ht="12" customHeight="1" thickBot="1">
      <c r="A19" s="19" t="s">
        <v>15</v>
      </c>
      <c r="B19" s="20" t="s">
        <v>207</v>
      </c>
      <c r="C19" s="200">
        <f>+C20+C21+C22+C23+C24</f>
        <v>0</v>
      </c>
    </row>
    <row r="20" spans="1:3" s="302" customFormat="1" ht="12" customHeight="1">
      <c r="A20" s="14" t="s">
        <v>72</v>
      </c>
      <c r="B20" s="303" t="s">
        <v>208</v>
      </c>
      <c r="C20" s="203"/>
    </row>
    <row r="21" spans="1:3" s="302" customFormat="1" ht="12" customHeight="1">
      <c r="A21" s="13" t="s">
        <v>73</v>
      </c>
      <c r="B21" s="304" t="s">
        <v>209</v>
      </c>
      <c r="C21" s="202"/>
    </row>
    <row r="22" spans="1:3" s="302" customFormat="1" ht="12" customHeight="1">
      <c r="A22" s="13" t="s">
        <v>74</v>
      </c>
      <c r="B22" s="304" t="s">
        <v>355</v>
      </c>
      <c r="C22" s="202"/>
    </row>
    <row r="23" spans="1:3" s="302" customFormat="1" ht="12" customHeight="1">
      <c r="A23" s="13" t="s">
        <v>75</v>
      </c>
      <c r="B23" s="304" t="s">
        <v>356</v>
      </c>
      <c r="C23" s="202"/>
    </row>
    <row r="24" spans="1:3" s="302" customFormat="1" ht="12" customHeight="1">
      <c r="A24" s="13" t="s">
        <v>136</v>
      </c>
      <c r="B24" s="304" t="s">
        <v>210</v>
      </c>
      <c r="C24" s="202"/>
    </row>
    <row r="25" spans="1:3" s="302" customFormat="1" ht="12" customHeight="1" thickBot="1">
      <c r="A25" s="15" t="s">
        <v>137</v>
      </c>
      <c r="B25" s="305" t="s">
        <v>211</v>
      </c>
      <c r="C25" s="204"/>
    </row>
    <row r="26" spans="1:3" s="302" customFormat="1" ht="12" customHeight="1" thickBot="1">
      <c r="A26" s="19" t="s">
        <v>138</v>
      </c>
      <c r="B26" s="20" t="s">
        <v>212</v>
      </c>
      <c r="C26" s="206">
        <f>+C27+C31+C32+C33</f>
        <v>4100</v>
      </c>
    </row>
    <row r="27" spans="1:3" s="302" customFormat="1" ht="12" customHeight="1">
      <c r="A27" s="14" t="s">
        <v>213</v>
      </c>
      <c r="B27" s="303" t="s">
        <v>368</v>
      </c>
      <c r="C27" s="298">
        <f>+C28+C29+C30</f>
        <v>700</v>
      </c>
    </row>
    <row r="28" spans="1:3" s="302" customFormat="1" ht="12" customHeight="1">
      <c r="A28" s="13" t="s">
        <v>214</v>
      </c>
      <c r="B28" s="304" t="s">
        <v>219</v>
      </c>
      <c r="C28" s="202">
        <v>700</v>
      </c>
    </row>
    <row r="29" spans="1:3" s="302" customFormat="1" ht="12" customHeight="1">
      <c r="A29" s="13" t="s">
        <v>215</v>
      </c>
      <c r="B29" s="304" t="s">
        <v>220</v>
      </c>
      <c r="C29" s="202"/>
    </row>
    <row r="30" spans="1:3" s="302" customFormat="1" ht="12" customHeight="1">
      <c r="A30" s="13" t="s">
        <v>366</v>
      </c>
      <c r="B30" s="341" t="s">
        <v>367</v>
      </c>
      <c r="C30" s="202"/>
    </row>
    <row r="31" spans="1:3" s="302" customFormat="1" ht="12" customHeight="1">
      <c r="A31" s="13" t="s">
        <v>216</v>
      </c>
      <c r="B31" s="304" t="s">
        <v>221</v>
      </c>
      <c r="C31" s="202">
        <v>3300</v>
      </c>
    </row>
    <row r="32" spans="1:3" s="302" customFormat="1" ht="12" customHeight="1">
      <c r="A32" s="13" t="s">
        <v>217</v>
      </c>
      <c r="B32" s="304" t="s">
        <v>222</v>
      </c>
      <c r="C32" s="202"/>
    </row>
    <row r="33" spans="1:3" s="302" customFormat="1" ht="12" customHeight="1" thickBot="1">
      <c r="A33" s="15" t="s">
        <v>218</v>
      </c>
      <c r="B33" s="305" t="s">
        <v>223</v>
      </c>
      <c r="C33" s="204">
        <v>100</v>
      </c>
    </row>
    <row r="34" spans="1:3" s="302" customFormat="1" ht="12" customHeight="1" thickBot="1">
      <c r="A34" s="19" t="s">
        <v>17</v>
      </c>
      <c r="B34" s="20" t="s">
        <v>363</v>
      </c>
      <c r="C34" s="200">
        <f>SUM(C35:C45)</f>
        <v>0</v>
      </c>
    </row>
    <row r="35" spans="1:3" s="302" customFormat="1" ht="12" customHeight="1">
      <c r="A35" s="14" t="s">
        <v>76</v>
      </c>
      <c r="B35" s="303" t="s">
        <v>226</v>
      </c>
      <c r="C35" s="203"/>
    </row>
    <row r="36" spans="1:3" s="302" customFormat="1" ht="12" customHeight="1">
      <c r="A36" s="13" t="s">
        <v>77</v>
      </c>
      <c r="B36" s="304" t="s">
        <v>227</v>
      </c>
      <c r="C36" s="202"/>
    </row>
    <row r="37" spans="1:3" s="302" customFormat="1" ht="12" customHeight="1">
      <c r="A37" s="13" t="s">
        <v>78</v>
      </c>
      <c r="B37" s="304" t="s">
        <v>228</v>
      </c>
      <c r="C37" s="202"/>
    </row>
    <row r="38" spans="1:3" s="302" customFormat="1" ht="12" customHeight="1">
      <c r="A38" s="13" t="s">
        <v>140</v>
      </c>
      <c r="B38" s="304" t="s">
        <v>229</v>
      </c>
      <c r="C38" s="202"/>
    </row>
    <row r="39" spans="1:3" s="302" customFormat="1" ht="12" customHeight="1">
      <c r="A39" s="13" t="s">
        <v>141</v>
      </c>
      <c r="B39" s="304" t="s">
        <v>230</v>
      </c>
      <c r="C39" s="202"/>
    </row>
    <row r="40" spans="1:3" s="302" customFormat="1" ht="12" customHeight="1">
      <c r="A40" s="13" t="s">
        <v>142</v>
      </c>
      <c r="B40" s="304" t="s">
        <v>231</v>
      </c>
      <c r="C40" s="202"/>
    </row>
    <row r="41" spans="1:3" s="302" customFormat="1" ht="12" customHeight="1">
      <c r="A41" s="13" t="s">
        <v>143</v>
      </c>
      <c r="B41" s="304" t="s">
        <v>232</v>
      </c>
      <c r="C41" s="202"/>
    </row>
    <row r="42" spans="1:3" s="302" customFormat="1" ht="12" customHeight="1">
      <c r="A42" s="13" t="s">
        <v>144</v>
      </c>
      <c r="B42" s="304" t="s">
        <v>233</v>
      </c>
      <c r="C42" s="202"/>
    </row>
    <row r="43" spans="1:3" s="302" customFormat="1" ht="12" customHeight="1">
      <c r="A43" s="13" t="s">
        <v>224</v>
      </c>
      <c r="B43" s="304" t="s">
        <v>234</v>
      </c>
      <c r="C43" s="205"/>
    </row>
    <row r="44" spans="1:3" s="302" customFormat="1" ht="12" customHeight="1">
      <c r="A44" s="15" t="s">
        <v>225</v>
      </c>
      <c r="B44" s="305" t="s">
        <v>365</v>
      </c>
      <c r="C44" s="292"/>
    </row>
    <row r="45" spans="1:3" s="302" customFormat="1" ht="12" customHeight="1" thickBot="1">
      <c r="A45" s="15" t="s">
        <v>364</v>
      </c>
      <c r="B45" s="197" t="s">
        <v>235</v>
      </c>
      <c r="C45" s="292"/>
    </row>
    <row r="46" spans="1:3" s="302" customFormat="1" ht="12" customHeight="1" thickBot="1">
      <c r="A46" s="19" t="s">
        <v>18</v>
      </c>
      <c r="B46" s="20" t="s">
        <v>236</v>
      </c>
      <c r="C46" s="200">
        <f>SUM(C47:C51)</f>
        <v>0</v>
      </c>
    </row>
    <row r="47" spans="1:3" s="302" customFormat="1" ht="12" customHeight="1">
      <c r="A47" s="14" t="s">
        <v>79</v>
      </c>
      <c r="B47" s="303" t="s">
        <v>240</v>
      </c>
      <c r="C47" s="325"/>
    </row>
    <row r="48" spans="1:3" s="302" customFormat="1" ht="12" customHeight="1">
      <c r="A48" s="13" t="s">
        <v>80</v>
      </c>
      <c r="B48" s="304" t="s">
        <v>241</v>
      </c>
      <c r="C48" s="205"/>
    </row>
    <row r="49" spans="1:3" s="302" customFormat="1" ht="12" customHeight="1">
      <c r="A49" s="13" t="s">
        <v>237</v>
      </c>
      <c r="B49" s="304" t="s">
        <v>242</v>
      </c>
      <c r="C49" s="205"/>
    </row>
    <row r="50" spans="1:3" s="302" customFormat="1" ht="12" customHeight="1">
      <c r="A50" s="13" t="s">
        <v>238</v>
      </c>
      <c r="B50" s="304" t="s">
        <v>243</v>
      </c>
      <c r="C50" s="205"/>
    </row>
    <row r="51" spans="1:3" s="302" customFormat="1" ht="12" customHeight="1" thickBot="1">
      <c r="A51" s="15" t="s">
        <v>239</v>
      </c>
      <c r="B51" s="197" t="s">
        <v>244</v>
      </c>
      <c r="C51" s="292"/>
    </row>
    <row r="52" spans="1:3" s="302" customFormat="1" ht="12" customHeight="1" thickBot="1">
      <c r="A52" s="19" t="s">
        <v>145</v>
      </c>
      <c r="B52" s="20" t="s">
        <v>245</v>
      </c>
      <c r="C52" s="200">
        <f>SUM(C53:C55)</f>
        <v>0</v>
      </c>
    </row>
    <row r="53" spans="1:3" s="302" customFormat="1" ht="12" customHeight="1">
      <c r="A53" s="14" t="s">
        <v>81</v>
      </c>
      <c r="B53" s="303" t="s">
        <v>246</v>
      </c>
      <c r="C53" s="203"/>
    </row>
    <row r="54" spans="1:3" s="302" customFormat="1" ht="12" customHeight="1">
      <c r="A54" s="13" t="s">
        <v>82</v>
      </c>
      <c r="B54" s="304" t="s">
        <v>357</v>
      </c>
      <c r="C54" s="202"/>
    </row>
    <row r="55" spans="1:3" s="302" customFormat="1" ht="12" customHeight="1">
      <c r="A55" s="13" t="s">
        <v>249</v>
      </c>
      <c r="B55" s="304" t="s">
        <v>247</v>
      </c>
      <c r="C55" s="202"/>
    </row>
    <row r="56" spans="1:3" s="302" customFormat="1" ht="12" customHeight="1" thickBot="1">
      <c r="A56" s="15" t="s">
        <v>250</v>
      </c>
      <c r="B56" s="197" t="s">
        <v>248</v>
      </c>
      <c r="C56" s="204"/>
    </row>
    <row r="57" spans="1:3" s="302" customFormat="1" ht="12" customHeight="1" thickBot="1">
      <c r="A57" s="19" t="s">
        <v>20</v>
      </c>
      <c r="B57" s="195" t="s">
        <v>251</v>
      </c>
      <c r="C57" s="200">
        <f>SUM(C58:C60)</f>
        <v>0</v>
      </c>
    </row>
    <row r="58" spans="1:3" s="302" customFormat="1" ht="12" customHeight="1">
      <c r="A58" s="14" t="s">
        <v>146</v>
      </c>
      <c r="B58" s="303" t="s">
        <v>253</v>
      </c>
      <c r="C58" s="205"/>
    </row>
    <row r="59" spans="1:3" s="302" customFormat="1" ht="12" customHeight="1">
      <c r="A59" s="13" t="s">
        <v>147</v>
      </c>
      <c r="B59" s="304" t="s">
        <v>358</v>
      </c>
      <c r="C59" s="205"/>
    </row>
    <row r="60" spans="1:3" s="302" customFormat="1" ht="12" customHeight="1">
      <c r="A60" s="13" t="s">
        <v>173</v>
      </c>
      <c r="B60" s="304" t="s">
        <v>254</v>
      </c>
      <c r="C60" s="205"/>
    </row>
    <row r="61" spans="1:3" s="302" customFormat="1" ht="12" customHeight="1" thickBot="1">
      <c r="A61" s="15" t="s">
        <v>252</v>
      </c>
      <c r="B61" s="197" t="s">
        <v>255</v>
      </c>
      <c r="C61" s="205"/>
    </row>
    <row r="62" spans="1:3" s="302" customFormat="1" ht="12" customHeight="1" thickBot="1">
      <c r="A62" s="348" t="s">
        <v>408</v>
      </c>
      <c r="B62" s="20" t="s">
        <v>256</v>
      </c>
      <c r="C62" s="206">
        <f>+C5+C12+C19+C26+C34+C46+C52+C57</f>
        <v>4517</v>
      </c>
    </row>
    <row r="63" spans="1:3" s="302" customFormat="1" ht="12" customHeight="1" thickBot="1">
      <c r="A63" s="328" t="s">
        <v>257</v>
      </c>
      <c r="B63" s="195" t="s">
        <v>258</v>
      </c>
      <c r="C63" s="200">
        <f>SUM(C64:C66)</f>
        <v>0</v>
      </c>
    </row>
    <row r="64" spans="1:3" s="302" customFormat="1" ht="12" customHeight="1">
      <c r="A64" s="14" t="s">
        <v>288</v>
      </c>
      <c r="B64" s="303" t="s">
        <v>259</v>
      </c>
      <c r="C64" s="205"/>
    </row>
    <row r="65" spans="1:3" s="302" customFormat="1" ht="12" customHeight="1">
      <c r="A65" s="13" t="s">
        <v>297</v>
      </c>
      <c r="B65" s="304" t="s">
        <v>260</v>
      </c>
      <c r="C65" s="205"/>
    </row>
    <row r="66" spans="1:3" s="302" customFormat="1" ht="12" customHeight="1" thickBot="1">
      <c r="A66" s="15" t="s">
        <v>298</v>
      </c>
      <c r="B66" s="342" t="s">
        <v>393</v>
      </c>
      <c r="C66" s="205"/>
    </row>
    <row r="67" spans="1:3" s="302" customFormat="1" ht="12" customHeight="1" thickBot="1">
      <c r="A67" s="328" t="s">
        <v>261</v>
      </c>
      <c r="B67" s="195" t="s">
        <v>262</v>
      </c>
      <c r="C67" s="200">
        <f>SUM(C68:C71)</f>
        <v>0</v>
      </c>
    </row>
    <row r="68" spans="1:3" s="302" customFormat="1" ht="12" customHeight="1">
      <c r="A68" s="14" t="s">
        <v>114</v>
      </c>
      <c r="B68" s="303" t="s">
        <v>263</v>
      </c>
      <c r="C68" s="205"/>
    </row>
    <row r="69" spans="1:3" s="302" customFormat="1" ht="12" customHeight="1">
      <c r="A69" s="13" t="s">
        <v>115</v>
      </c>
      <c r="B69" s="304" t="s">
        <v>264</v>
      </c>
      <c r="C69" s="205"/>
    </row>
    <row r="70" spans="1:3" s="302" customFormat="1" ht="12" customHeight="1">
      <c r="A70" s="13" t="s">
        <v>289</v>
      </c>
      <c r="B70" s="304" t="s">
        <v>265</v>
      </c>
      <c r="C70" s="205"/>
    </row>
    <row r="71" spans="1:3" s="302" customFormat="1" ht="12" customHeight="1" thickBot="1">
      <c r="A71" s="15" t="s">
        <v>290</v>
      </c>
      <c r="B71" s="197" t="s">
        <v>266</v>
      </c>
      <c r="C71" s="205"/>
    </row>
    <row r="72" spans="1:3" s="302" customFormat="1" ht="12" customHeight="1" thickBot="1">
      <c r="A72" s="328" t="s">
        <v>267</v>
      </c>
      <c r="B72" s="195" t="s">
        <v>268</v>
      </c>
      <c r="C72" s="200">
        <f>SUM(C73:C74)</f>
        <v>0</v>
      </c>
    </row>
    <row r="73" spans="1:3" s="302" customFormat="1" ht="12" customHeight="1">
      <c r="A73" s="14" t="s">
        <v>291</v>
      </c>
      <c r="B73" s="303" t="s">
        <v>269</v>
      </c>
      <c r="C73" s="205"/>
    </row>
    <row r="74" spans="1:3" s="302" customFormat="1" ht="12" customHeight="1" thickBot="1">
      <c r="A74" s="15" t="s">
        <v>292</v>
      </c>
      <c r="B74" s="197" t="s">
        <v>270</v>
      </c>
      <c r="C74" s="205"/>
    </row>
    <row r="75" spans="1:3" s="302" customFormat="1" ht="12" customHeight="1" thickBot="1">
      <c r="A75" s="328" t="s">
        <v>271</v>
      </c>
      <c r="B75" s="195" t="s">
        <v>272</v>
      </c>
      <c r="C75" s="200">
        <f>SUM(C76:C78)</f>
        <v>0</v>
      </c>
    </row>
    <row r="76" spans="1:3" s="302" customFormat="1" ht="12" customHeight="1">
      <c r="A76" s="14" t="s">
        <v>293</v>
      </c>
      <c r="B76" s="303" t="s">
        <v>273</v>
      </c>
      <c r="C76" s="205"/>
    </row>
    <row r="77" spans="1:3" s="302" customFormat="1" ht="12" customHeight="1">
      <c r="A77" s="13" t="s">
        <v>294</v>
      </c>
      <c r="B77" s="304" t="s">
        <v>274</v>
      </c>
      <c r="C77" s="205"/>
    </row>
    <row r="78" spans="1:3" s="302" customFormat="1" ht="12" customHeight="1" thickBot="1">
      <c r="A78" s="15" t="s">
        <v>295</v>
      </c>
      <c r="B78" s="197" t="s">
        <v>275</v>
      </c>
      <c r="C78" s="205"/>
    </row>
    <row r="79" spans="1:3" s="302" customFormat="1" ht="12" customHeight="1" thickBot="1">
      <c r="A79" s="328" t="s">
        <v>276</v>
      </c>
      <c r="B79" s="195" t="s">
        <v>296</v>
      </c>
      <c r="C79" s="200">
        <f>SUM(C80:C83)</f>
        <v>0</v>
      </c>
    </row>
    <row r="80" spans="1:3" s="302" customFormat="1" ht="12" customHeight="1">
      <c r="A80" s="306" t="s">
        <v>277</v>
      </c>
      <c r="B80" s="303" t="s">
        <v>278</v>
      </c>
      <c r="C80" s="205"/>
    </row>
    <row r="81" spans="1:3" s="302" customFormat="1" ht="12" customHeight="1">
      <c r="A81" s="307" t="s">
        <v>279</v>
      </c>
      <c r="B81" s="304" t="s">
        <v>280</v>
      </c>
      <c r="C81" s="205"/>
    </row>
    <row r="82" spans="1:3" s="302" customFormat="1" ht="12" customHeight="1">
      <c r="A82" s="307" t="s">
        <v>281</v>
      </c>
      <c r="B82" s="304" t="s">
        <v>282</v>
      </c>
      <c r="C82" s="205"/>
    </row>
    <row r="83" spans="1:3" s="302" customFormat="1" ht="12" customHeight="1" thickBot="1">
      <c r="A83" s="308" t="s">
        <v>283</v>
      </c>
      <c r="B83" s="197" t="s">
        <v>284</v>
      </c>
      <c r="C83" s="205"/>
    </row>
    <row r="84" spans="1:3" s="302" customFormat="1" ht="12" customHeight="1" thickBot="1">
      <c r="A84" s="328" t="s">
        <v>285</v>
      </c>
      <c r="B84" s="195" t="s">
        <v>407</v>
      </c>
      <c r="C84" s="326"/>
    </row>
    <row r="85" spans="1:3" s="302" customFormat="1" ht="13.5" customHeight="1" thickBot="1">
      <c r="A85" s="328" t="s">
        <v>287</v>
      </c>
      <c r="B85" s="195" t="s">
        <v>286</v>
      </c>
      <c r="C85" s="326"/>
    </row>
    <row r="86" spans="1:3" s="302" customFormat="1" ht="15.75" customHeight="1" thickBot="1">
      <c r="A86" s="328" t="s">
        <v>299</v>
      </c>
      <c r="B86" s="309" t="s">
        <v>410</v>
      </c>
      <c r="C86" s="206">
        <f>+C63+C67+C72+C75+C79+C85+C84</f>
        <v>0</v>
      </c>
    </row>
    <row r="87" spans="1:3" s="302" customFormat="1" ht="16.5" customHeight="1" thickBot="1">
      <c r="A87" s="329" t="s">
        <v>409</v>
      </c>
      <c r="B87" s="310" t="s">
        <v>411</v>
      </c>
      <c r="C87" s="206">
        <f>+C62+C86</f>
        <v>4517</v>
      </c>
    </row>
    <row r="88" spans="1:3" s="302" customFormat="1" ht="83.25" customHeight="1">
      <c r="A88" s="4"/>
      <c r="B88" s="5"/>
      <c r="C88" s="207"/>
    </row>
    <row r="89" spans="1:3" ht="16.5" customHeight="1">
      <c r="A89" s="387" t="s">
        <v>41</v>
      </c>
      <c r="B89" s="387"/>
      <c r="C89" s="387"/>
    </row>
    <row r="90" spans="1:3" s="311" customFormat="1" ht="16.5" customHeight="1" thickBot="1">
      <c r="A90" s="389" t="s">
        <v>118</v>
      </c>
      <c r="B90" s="389"/>
      <c r="C90" s="117" t="s">
        <v>172</v>
      </c>
    </row>
    <row r="91" spans="1:3" ht="37.5" customHeight="1" thickBot="1">
      <c r="A91" s="22" t="s">
        <v>57</v>
      </c>
      <c r="B91" s="23" t="s">
        <v>42</v>
      </c>
      <c r="C91" s="35" t="str">
        <f>+C3</f>
        <v>2015. évi előirányzat</v>
      </c>
    </row>
    <row r="92" spans="1:3" s="301" customFormat="1" ht="12" customHeight="1" thickBot="1">
      <c r="A92" s="27" t="s">
        <v>425</v>
      </c>
      <c r="B92" s="28" t="s">
        <v>426</v>
      </c>
      <c r="C92" s="29" t="s">
        <v>427</v>
      </c>
    </row>
    <row r="93" spans="1:3" ht="12" customHeight="1" thickBot="1">
      <c r="A93" s="21" t="s">
        <v>13</v>
      </c>
      <c r="B93" s="26" t="s">
        <v>369</v>
      </c>
      <c r="C93" s="199">
        <f>C94+C95+C96+C97+C98+C111</f>
        <v>417</v>
      </c>
    </row>
    <row r="94" spans="1:3" ht="12" customHeight="1">
      <c r="A94" s="16" t="s">
        <v>83</v>
      </c>
      <c r="B94" s="9" t="s">
        <v>43</v>
      </c>
      <c r="C94" s="201"/>
    </row>
    <row r="95" spans="1:3" ht="12" customHeight="1">
      <c r="A95" s="13" t="s">
        <v>84</v>
      </c>
      <c r="B95" s="7" t="s">
        <v>148</v>
      </c>
      <c r="C95" s="202"/>
    </row>
    <row r="96" spans="1:3" ht="12" customHeight="1">
      <c r="A96" s="13" t="s">
        <v>85</v>
      </c>
      <c r="B96" s="7" t="s">
        <v>112</v>
      </c>
      <c r="C96" s="204"/>
    </row>
    <row r="97" spans="1:3" ht="12" customHeight="1">
      <c r="A97" s="13" t="s">
        <v>86</v>
      </c>
      <c r="B97" s="10" t="s">
        <v>149</v>
      </c>
      <c r="C97" s="204">
        <v>417</v>
      </c>
    </row>
    <row r="98" spans="1:3" ht="12" customHeight="1">
      <c r="A98" s="13" t="s">
        <v>97</v>
      </c>
      <c r="B98" s="18" t="s">
        <v>150</v>
      </c>
      <c r="C98" s="204"/>
    </row>
    <row r="99" spans="1:3" ht="12" customHeight="1">
      <c r="A99" s="13" t="s">
        <v>87</v>
      </c>
      <c r="B99" s="7" t="s">
        <v>374</v>
      </c>
      <c r="C99" s="204"/>
    </row>
    <row r="100" spans="1:3" ht="12" customHeight="1">
      <c r="A100" s="13" t="s">
        <v>88</v>
      </c>
      <c r="B100" s="121" t="s">
        <v>373</v>
      </c>
      <c r="C100" s="204"/>
    </row>
    <row r="101" spans="1:3" ht="12" customHeight="1">
      <c r="A101" s="13" t="s">
        <v>98</v>
      </c>
      <c r="B101" s="121" t="s">
        <v>372</v>
      </c>
      <c r="C101" s="204"/>
    </row>
    <row r="102" spans="1:3" ht="12" customHeight="1">
      <c r="A102" s="13" t="s">
        <v>99</v>
      </c>
      <c r="B102" s="119" t="s">
        <v>302</v>
      </c>
      <c r="C102" s="204"/>
    </row>
    <row r="103" spans="1:3" ht="12" customHeight="1">
      <c r="A103" s="13" t="s">
        <v>100</v>
      </c>
      <c r="B103" s="120" t="s">
        <v>303</v>
      </c>
      <c r="C103" s="204"/>
    </row>
    <row r="104" spans="1:3" ht="12" customHeight="1">
      <c r="A104" s="13" t="s">
        <v>101</v>
      </c>
      <c r="B104" s="120" t="s">
        <v>304</v>
      </c>
      <c r="C104" s="204"/>
    </row>
    <row r="105" spans="1:3" ht="12" customHeight="1">
      <c r="A105" s="13" t="s">
        <v>103</v>
      </c>
      <c r="B105" s="119" t="s">
        <v>305</v>
      </c>
      <c r="C105" s="204"/>
    </row>
    <row r="106" spans="1:3" ht="12" customHeight="1">
      <c r="A106" s="13" t="s">
        <v>151</v>
      </c>
      <c r="B106" s="119" t="s">
        <v>306</v>
      </c>
      <c r="C106" s="204"/>
    </row>
    <row r="107" spans="1:3" ht="12" customHeight="1">
      <c r="A107" s="13" t="s">
        <v>300</v>
      </c>
      <c r="B107" s="120" t="s">
        <v>307</v>
      </c>
      <c r="C107" s="204"/>
    </row>
    <row r="108" spans="1:3" ht="12" customHeight="1">
      <c r="A108" s="12" t="s">
        <v>301</v>
      </c>
      <c r="B108" s="121" t="s">
        <v>308</v>
      </c>
      <c r="C108" s="204"/>
    </row>
    <row r="109" spans="1:3" ht="12" customHeight="1">
      <c r="A109" s="13" t="s">
        <v>370</v>
      </c>
      <c r="B109" s="121" t="s">
        <v>309</v>
      </c>
      <c r="C109" s="204"/>
    </row>
    <row r="110" spans="1:3" ht="12" customHeight="1">
      <c r="A110" s="15" t="s">
        <v>371</v>
      </c>
      <c r="B110" s="121" t="s">
        <v>310</v>
      </c>
      <c r="C110" s="204"/>
    </row>
    <row r="111" spans="1:3" ht="12" customHeight="1">
      <c r="A111" s="13" t="s">
        <v>375</v>
      </c>
      <c r="B111" s="10" t="s">
        <v>44</v>
      </c>
      <c r="C111" s="202"/>
    </row>
    <row r="112" spans="1:3" ht="12" customHeight="1">
      <c r="A112" s="13" t="s">
        <v>376</v>
      </c>
      <c r="B112" s="7" t="s">
        <v>378</v>
      </c>
      <c r="C112" s="202"/>
    </row>
    <row r="113" spans="1:3" ht="12" customHeight="1" thickBot="1">
      <c r="A113" s="17" t="s">
        <v>377</v>
      </c>
      <c r="B113" s="346" t="s">
        <v>379</v>
      </c>
      <c r="C113" s="208"/>
    </row>
    <row r="114" spans="1:3" ht="12" customHeight="1" thickBot="1">
      <c r="A114" s="343" t="s">
        <v>14</v>
      </c>
      <c r="B114" s="344" t="s">
        <v>311</v>
      </c>
      <c r="C114" s="345">
        <f>+C115+C117+C119</f>
        <v>0</v>
      </c>
    </row>
    <row r="115" spans="1:3" ht="12" customHeight="1">
      <c r="A115" s="14" t="s">
        <v>89</v>
      </c>
      <c r="B115" s="7" t="s">
        <v>171</v>
      </c>
      <c r="C115" s="203"/>
    </row>
    <row r="116" spans="1:3" ht="12" customHeight="1">
      <c r="A116" s="14" t="s">
        <v>90</v>
      </c>
      <c r="B116" s="11" t="s">
        <v>315</v>
      </c>
      <c r="C116" s="203"/>
    </row>
    <row r="117" spans="1:3" ht="12" customHeight="1">
      <c r="A117" s="14" t="s">
        <v>91</v>
      </c>
      <c r="B117" s="11" t="s">
        <v>152</v>
      </c>
      <c r="C117" s="202"/>
    </row>
    <row r="118" spans="1:3" ht="12" customHeight="1">
      <c r="A118" s="14" t="s">
        <v>92</v>
      </c>
      <c r="B118" s="11" t="s">
        <v>316</v>
      </c>
      <c r="C118" s="183"/>
    </row>
    <row r="119" spans="1:3" ht="12" customHeight="1">
      <c r="A119" s="14" t="s">
        <v>93</v>
      </c>
      <c r="B119" s="197" t="s">
        <v>174</v>
      </c>
      <c r="C119" s="183"/>
    </row>
    <row r="120" spans="1:3" ht="12" customHeight="1">
      <c r="A120" s="14" t="s">
        <v>102</v>
      </c>
      <c r="B120" s="196" t="s">
        <v>359</v>
      </c>
      <c r="C120" s="183"/>
    </row>
    <row r="121" spans="1:3" ht="12" customHeight="1">
      <c r="A121" s="14" t="s">
        <v>104</v>
      </c>
      <c r="B121" s="299" t="s">
        <v>321</v>
      </c>
      <c r="C121" s="183"/>
    </row>
    <row r="122" spans="1:3" ht="15.75">
      <c r="A122" s="14" t="s">
        <v>153</v>
      </c>
      <c r="B122" s="120" t="s">
        <v>304</v>
      </c>
      <c r="C122" s="183"/>
    </row>
    <row r="123" spans="1:3" ht="12" customHeight="1">
      <c r="A123" s="14" t="s">
        <v>154</v>
      </c>
      <c r="B123" s="120" t="s">
        <v>320</v>
      </c>
      <c r="C123" s="183"/>
    </row>
    <row r="124" spans="1:3" ht="12" customHeight="1">
      <c r="A124" s="14" t="s">
        <v>155</v>
      </c>
      <c r="B124" s="120" t="s">
        <v>319</v>
      </c>
      <c r="C124" s="183"/>
    </row>
    <row r="125" spans="1:3" ht="12" customHeight="1">
      <c r="A125" s="14" t="s">
        <v>312</v>
      </c>
      <c r="B125" s="120" t="s">
        <v>307</v>
      </c>
      <c r="C125" s="183"/>
    </row>
    <row r="126" spans="1:3" ht="12" customHeight="1">
      <c r="A126" s="14" t="s">
        <v>313</v>
      </c>
      <c r="B126" s="120" t="s">
        <v>318</v>
      </c>
      <c r="C126" s="183"/>
    </row>
    <row r="127" spans="1:3" ht="16.5" thickBot="1">
      <c r="A127" s="12" t="s">
        <v>314</v>
      </c>
      <c r="B127" s="120" t="s">
        <v>317</v>
      </c>
      <c r="C127" s="185"/>
    </row>
    <row r="128" spans="1:3" ht="12" customHeight="1" thickBot="1">
      <c r="A128" s="19" t="s">
        <v>15</v>
      </c>
      <c r="B128" s="101" t="s">
        <v>380</v>
      </c>
      <c r="C128" s="200">
        <f>+C93+C114</f>
        <v>417</v>
      </c>
    </row>
    <row r="129" spans="1:3" ht="12" customHeight="1" thickBot="1">
      <c r="A129" s="19" t="s">
        <v>16</v>
      </c>
      <c r="B129" s="101" t="s">
        <v>381</v>
      </c>
      <c r="C129" s="200">
        <f>+C130+C131+C132</f>
        <v>0</v>
      </c>
    </row>
    <row r="130" spans="1:3" ht="12" customHeight="1">
      <c r="A130" s="14" t="s">
        <v>213</v>
      </c>
      <c r="B130" s="11" t="s">
        <v>388</v>
      </c>
      <c r="C130" s="183"/>
    </row>
    <row r="131" spans="1:3" ht="12" customHeight="1">
      <c r="A131" s="14" t="s">
        <v>216</v>
      </c>
      <c r="B131" s="11" t="s">
        <v>389</v>
      </c>
      <c r="C131" s="183"/>
    </row>
    <row r="132" spans="1:3" ht="12" customHeight="1" thickBot="1">
      <c r="A132" s="12" t="s">
        <v>217</v>
      </c>
      <c r="B132" s="11" t="s">
        <v>390</v>
      </c>
      <c r="C132" s="183"/>
    </row>
    <row r="133" spans="1:3" ht="12" customHeight="1" thickBot="1">
      <c r="A133" s="19" t="s">
        <v>17</v>
      </c>
      <c r="B133" s="101" t="s">
        <v>382</v>
      </c>
      <c r="C133" s="200">
        <f>SUM(C134:C139)</f>
        <v>0</v>
      </c>
    </row>
    <row r="134" spans="1:3" ht="12" customHeight="1">
      <c r="A134" s="14" t="s">
        <v>76</v>
      </c>
      <c r="B134" s="8" t="s">
        <v>391</v>
      </c>
      <c r="C134" s="183"/>
    </row>
    <row r="135" spans="1:3" ht="12" customHeight="1">
      <c r="A135" s="14" t="s">
        <v>77</v>
      </c>
      <c r="B135" s="8" t="s">
        <v>383</v>
      </c>
      <c r="C135" s="183"/>
    </row>
    <row r="136" spans="1:3" ht="12" customHeight="1">
      <c r="A136" s="14" t="s">
        <v>78</v>
      </c>
      <c r="B136" s="8" t="s">
        <v>384</v>
      </c>
      <c r="C136" s="183"/>
    </row>
    <row r="137" spans="1:3" ht="12" customHeight="1">
      <c r="A137" s="14" t="s">
        <v>140</v>
      </c>
      <c r="B137" s="8" t="s">
        <v>385</v>
      </c>
      <c r="C137" s="183"/>
    </row>
    <row r="138" spans="1:3" ht="12" customHeight="1">
      <c r="A138" s="14" t="s">
        <v>141</v>
      </c>
      <c r="B138" s="8" t="s">
        <v>386</v>
      </c>
      <c r="C138" s="183"/>
    </row>
    <row r="139" spans="1:3" ht="12" customHeight="1" thickBot="1">
      <c r="A139" s="12" t="s">
        <v>142</v>
      </c>
      <c r="B139" s="8" t="s">
        <v>387</v>
      </c>
      <c r="C139" s="183"/>
    </row>
    <row r="140" spans="1:3" ht="12" customHeight="1" thickBot="1">
      <c r="A140" s="19" t="s">
        <v>18</v>
      </c>
      <c r="B140" s="101" t="s">
        <v>395</v>
      </c>
      <c r="C140" s="206">
        <f>+C141+C142+C143+C144</f>
        <v>0</v>
      </c>
    </row>
    <row r="141" spans="1:3" ht="12" customHeight="1">
      <c r="A141" s="14" t="s">
        <v>79</v>
      </c>
      <c r="B141" s="8" t="s">
        <v>322</v>
      </c>
      <c r="C141" s="183"/>
    </row>
    <row r="142" spans="1:3" ht="12" customHeight="1">
      <c r="A142" s="14" t="s">
        <v>80</v>
      </c>
      <c r="B142" s="8" t="s">
        <v>323</v>
      </c>
      <c r="C142" s="183"/>
    </row>
    <row r="143" spans="1:3" ht="12" customHeight="1">
      <c r="A143" s="14" t="s">
        <v>237</v>
      </c>
      <c r="B143" s="8" t="s">
        <v>396</v>
      </c>
      <c r="C143" s="183"/>
    </row>
    <row r="144" spans="1:3" ht="12" customHeight="1" thickBot="1">
      <c r="A144" s="12" t="s">
        <v>238</v>
      </c>
      <c r="B144" s="6" t="s">
        <v>342</v>
      </c>
      <c r="C144" s="183"/>
    </row>
    <row r="145" spans="1:3" ht="12" customHeight="1" thickBot="1">
      <c r="A145" s="19" t="s">
        <v>19</v>
      </c>
      <c r="B145" s="101" t="s">
        <v>397</v>
      </c>
      <c r="C145" s="209">
        <f>SUM(C146:C150)</f>
        <v>0</v>
      </c>
    </row>
    <row r="146" spans="1:3" ht="12" customHeight="1">
      <c r="A146" s="14" t="s">
        <v>81</v>
      </c>
      <c r="B146" s="8" t="s">
        <v>392</v>
      </c>
      <c r="C146" s="183"/>
    </row>
    <row r="147" spans="1:3" ht="12" customHeight="1">
      <c r="A147" s="14" t="s">
        <v>82</v>
      </c>
      <c r="B147" s="8" t="s">
        <v>399</v>
      </c>
      <c r="C147" s="183"/>
    </row>
    <row r="148" spans="1:3" ht="12" customHeight="1">
      <c r="A148" s="14" t="s">
        <v>249</v>
      </c>
      <c r="B148" s="8" t="s">
        <v>394</v>
      </c>
      <c r="C148" s="183"/>
    </row>
    <row r="149" spans="1:3" ht="12" customHeight="1">
      <c r="A149" s="14" t="s">
        <v>250</v>
      </c>
      <c r="B149" s="8" t="s">
        <v>400</v>
      </c>
      <c r="C149" s="183"/>
    </row>
    <row r="150" spans="1:3" ht="12" customHeight="1" thickBot="1">
      <c r="A150" s="14" t="s">
        <v>398</v>
      </c>
      <c r="B150" s="8" t="s">
        <v>401</v>
      </c>
      <c r="C150" s="183"/>
    </row>
    <row r="151" spans="1:3" ht="12" customHeight="1" thickBot="1">
      <c r="A151" s="19" t="s">
        <v>20</v>
      </c>
      <c r="B151" s="101" t="s">
        <v>402</v>
      </c>
      <c r="C151" s="347"/>
    </row>
    <row r="152" spans="1:3" ht="12" customHeight="1" thickBot="1">
      <c r="A152" s="19" t="s">
        <v>21</v>
      </c>
      <c r="B152" s="101" t="s">
        <v>403</v>
      </c>
      <c r="C152" s="347"/>
    </row>
    <row r="153" spans="1:9" ht="15" customHeight="1" thickBot="1">
      <c r="A153" s="19" t="s">
        <v>22</v>
      </c>
      <c r="B153" s="101" t="s">
        <v>405</v>
      </c>
      <c r="C153" s="312">
        <f>+C129+C133+C140+C145+C151+C152</f>
        <v>0</v>
      </c>
      <c r="F153" s="313"/>
      <c r="G153" s="314"/>
      <c r="H153" s="314"/>
      <c r="I153" s="314"/>
    </row>
    <row r="154" spans="1:3" s="302" customFormat="1" ht="12.75" customHeight="1" thickBot="1">
      <c r="A154" s="198" t="s">
        <v>23</v>
      </c>
      <c r="B154" s="274" t="s">
        <v>404</v>
      </c>
      <c r="C154" s="312">
        <f>+C128+C153</f>
        <v>417</v>
      </c>
    </row>
    <row r="155" ht="7.5" customHeight="1"/>
    <row r="156" spans="1:3" ht="15.75">
      <c r="A156" s="390" t="s">
        <v>324</v>
      </c>
      <c r="B156" s="390"/>
      <c r="C156" s="390"/>
    </row>
    <row r="157" spans="1:3" ht="15" customHeight="1" thickBot="1">
      <c r="A157" s="388" t="s">
        <v>119</v>
      </c>
      <c r="B157" s="388"/>
      <c r="C157" s="210" t="s">
        <v>172</v>
      </c>
    </row>
    <row r="158" spans="1:4" ht="13.5" customHeight="1" thickBot="1">
      <c r="A158" s="19">
        <v>1</v>
      </c>
      <c r="B158" s="25" t="s">
        <v>406</v>
      </c>
      <c r="C158" s="200">
        <f>+C62-C128</f>
        <v>4100</v>
      </c>
      <c r="D158" s="315"/>
    </row>
    <row r="159" spans="1:3" ht="27.75" customHeight="1" thickBot="1">
      <c r="A159" s="19" t="s">
        <v>14</v>
      </c>
      <c r="B159" s="25" t="s">
        <v>412</v>
      </c>
      <c r="C159" s="200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Galvács Község Önkormányzat
2015. ÉVI KÖLTSÉGVETÉS
ÁLLAMI (ÁLLAMIGAZGATÁSI) FELADATOK MÉRLEGE
&amp;R&amp;"Times New Roman CE,Félkövér dőlt"&amp;11 1.4. melléklet a 3/2015. (III.13.)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="115" zoomScaleNormal="115" zoomScaleSheetLayoutView="100" workbookViewId="0" topLeftCell="A1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63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22" t="s">
        <v>123</v>
      </c>
      <c r="C1" s="223"/>
      <c r="D1" s="223"/>
      <c r="E1" s="223"/>
      <c r="F1" s="393" t="str">
        <f>+CONCATENATE("2.1. melléklet a 3/",LEFT(ÖSSZEFÜGGÉSEK!A5,4),". (III.13.) önkormányzati rendelethez")</f>
        <v>2.1. melléklet a 3/2015. (III.13.) önkormányzati rendelethez</v>
      </c>
    </row>
    <row r="2" spans="5:6" ht="14.25" thickBot="1">
      <c r="E2" s="224" t="s">
        <v>50</v>
      </c>
      <c r="F2" s="393"/>
    </row>
    <row r="3" spans="1:6" ht="18" customHeight="1" thickBot="1">
      <c r="A3" s="391" t="s">
        <v>57</v>
      </c>
      <c r="B3" s="225" t="s">
        <v>48</v>
      </c>
      <c r="C3" s="226"/>
      <c r="D3" s="225" t="s">
        <v>49</v>
      </c>
      <c r="E3" s="227"/>
      <c r="F3" s="393"/>
    </row>
    <row r="4" spans="1:6" s="228" customFormat="1" ht="35.25" customHeight="1" thickBot="1">
      <c r="A4" s="392"/>
      <c r="B4" s="164" t="s">
        <v>51</v>
      </c>
      <c r="C4" s="165" t="str">
        <f>+'1.1.sz.mell.'!C3</f>
        <v>2015. évi előirányzat</v>
      </c>
      <c r="D4" s="164" t="s">
        <v>51</v>
      </c>
      <c r="E4" s="48" t="str">
        <f>+C4</f>
        <v>2015. évi előirányzat</v>
      </c>
      <c r="F4" s="393"/>
    </row>
    <row r="5" spans="1:6" s="233" customFormat="1" ht="12" customHeight="1" thickBot="1">
      <c r="A5" s="229" t="s">
        <v>425</v>
      </c>
      <c r="B5" s="230" t="s">
        <v>426</v>
      </c>
      <c r="C5" s="231" t="s">
        <v>427</v>
      </c>
      <c r="D5" s="230" t="s">
        <v>429</v>
      </c>
      <c r="E5" s="232" t="s">
        <v>428</v>
      </c>
      <c r="F5" s="393"/>
    </row>
    <row r="6" spans="1:6" ht="12.75" customHeight="1">
      <c r="A6" s="234" t="s">
        <v>13</v>
      </c>
      <c r="B6" s="235" t="s">
        <v>325</v>
      </c>
      <c r="C6" s="211">
        <v>13167</v>
      </c>
      <c r="D6" s="235" t="s">
        <v>52</v>
      </c>
      <c r="E6" s="217">
        <v>28883</v>
      </c>
      <c r="F6" s="393"/>
    </row>
    <row r="7" spans="1:6" ht="12.75" customHeight="1">
      <c r="A7" s="236" t="s">
        <v>14</v>
      </c>
      <c r="B7" s="237" t="s">
        <v>326</v>
      </c>
      <c r="C7" s="212">
        <v>29636</v>
      </c>
      <c r="D7" s="237" t="s">
        <v>148</v>
      </c>
      <c r="E7" s="218">
        <v>4451</v>
      </c>
      <c r="F7" s="393"/>
    </row>
    <row r="8" spans="1:6" ht="12.75" customHeight="1">
      <c r="A8" s="236" t="s">
        <v>15</v>
      </c>
      <c r="B8" s="237" t="s">
        <v>346</v>
      </c>
      <c r="C8" s="212"/>
      <c r="D8" s="237" t="s">
        <v>177</v>
      </c>
      <c r="E8" s="218">
        <v>9512</v>
      </c>
      <c r="F8" s="393"/>
    </row>
    <row r="9" spans="1:6" ht="12.75" customHeight="1">
      <c r="A9" s="236" t="s">
        <v>16</v>
      </c>
      <c r="B9" s="237" t="s">
        <v>139</v>
      </c>
      <c r="C9" s="212">
        <v>4100</v>
      </c>
      <c r="D9" s="237" t="s">
        <v>149</v>
      </c>
      <c r="E9" s="218">
        <v>417</v>
      </c>
      <c r="F9" s="393"/>
    </row>
    <row r="10" spans="1:6" ht="12.75" customHeight="1">
      <c r="A10" s="236" t="s">
        <v>17</v>
      </c>
      <c r="B10" s="238" t="s">
        <v>352</v>
      </c>
      <c r="C10" s="212">
        <v>210</v>
      </c>
      <c r="D10" s="237" t="s">
        <v>150</v>
      </c>
      <c r="E10" s="218">
        <v>2188</v>
      </c>
      <c r="F10" s="393"/>
    </row>
    <row r="11" spans="1:6" ht="12.75" customHeight="1">
      <c r="A11" s="236" t="s">
        <v>18</v>
      </c>
      <c r="B11" s="237" t="s">
        <v>327</v>
      </c>
      <c r="C11" s="213"/>
      <c r="D11" s="237" t="s">
        <v>44</v>
      </c>
      <c r="E11" s="218">
        <v>10</v>
      </c>
      <c r="F11" s="393"/>
    </row>
    <row r="12" spans="1:6" ht="12.75" customHeight="1">
      <c r="A12" s="236" t="s">
        <v>19</v>
      </c>
      <c r="B12" s="237" t="s">
        <v>413</v>
      </c>
      <c r="C12" s="212"/>
      <c r="D12" s="42"/>
      <c r="E12" s="218"/>
      <c r="F12" s="393"/>
    </row>
    <row r="13" spans="1:6" ht="12.75" customHeight="1">
      <c r="A13" s="236" t="s">
        <v>20</v>
      </c>
      <c r="B13" s="42"/>
      <c r="C13" s="212"/>
      <c r="D13" s="42"/>
      <c r="E13" s="218"/>
      <c r="F13" s="393"/>
    </row>
    <row r="14" spans="1:6" ht="12.75" customHeight="1">
      <c r="A14" s="236" t="s">
        <v>21</v>
      </c>
      <c r="B14" s="316"/>
      <c r="C14" s="213"/>
      <c r="D14" s="42"/>
      <c r="E14" s="218"/>
      <c r="F14" s="393"/>
    </row>
    <row r="15" spans="1:6" ht="12.75" customHeight="1">
      <c r="A15" s="236" t="s">
        <v>22</v>
      </c>
      <c r="B15" s="42"/>
      <c r="C15" s="212"/>
      <c r="D15" s="42"/>
      <c r="E15" s="218"/>
      <c r="F15" s="393"/>
    </row>
    <row r="16" spans="1:6" ht="12.75" customHeight="1">
      <c r="A16" s="236" t="s">
        <v>23</v>
      </c>
      <c r="B16" s="42"/>
      <c r="C16" s="212"/>
      <c r="D16" s="42"/>
      <c r="E16" s="218"/>
      <c r="F16" s="393"/>
    </row>
    <row r="17" spans="1:6" ht="12.75" customHeight="1" thickBot="1">
      <c r="A17" s="236" t="s">
        <v>24</v>
      </c>
      <c r="B17" s="54"/>
      <c r="C17" s="214"/>
      <c r="D17" s="42"/>
      <c r="E17" s="219"/>
      <c r="F17" s="393"/>
    </row>
    <row r="18" spans="1:6" ht="15.75" customHeight="1" thickBot="1">
      <c r="A18" s="239" t="s">
        <v>25</v>
      </c>
      <c r="B18" s="103" t="s">
        <v>414</v>
      </c>
      <c r="C18" s="215">
        <f>SUM(C6:C17)</f>
        <v>47113</v>
      </c>
      <c r="D18" s="103" t="s">
        <v>333</v>
      </c>
      <c r="E18" s="220">
        <f>SUM(E6:E17)</f>
        <v>45461</v>
      </c>
      <c r="F18" s="393"/>
    </row>
    <row r="19" spans="1:6" ht="12.75" customHeight="1">
      <c r="A19" s="240" t="s">
        <v>26</v>
      </c>
      <c r="B19" s="241" t="s">
        <v>330</v>
      </c>
      <c r="C19" s="349">
        <f>+C20+C21+C22+C23</f>
        <v>1348</v>
      </c>
      <c r="D19" s="242" t="s">
        <v>156</v>
      </c>
      <c r="E19" s="221"/>
      <c r="F19" s="393"/>
    </row>
    <row r="20" spans="1:6" ht="12.75" customHeight="1">
      <c r="A20" s="243" t="s">
        <v>27</v>
      </c>
      <c r="B20" s="242" t="s">
        <v>169</v>
      </c>
      <c r="C20" s="64">
        <v>1348</v>
      </c>
      <c r="D20" s="242" t="s">
        <v>332</v>
      </c>
      <c r="E20" s="65"/>
      <c r="F20" s="393"/>
    </row>
    <row r="21" spans="1:6" ht="12.75" customHeight="1">
      <c r="A21" s="243" t="s">
        <v>28</v>
      </c>
      <c r="B21" s="242" t="s">
        <v>170</v>
      </c>
      <c r="C21" s="64"/>
      <c r="D21" s="242" t="s">
        <v>121</v>
      </c>
      <c r="E21" s="65"/>
      <c r="F21" s="393"/>
    </row>
    <row r="22" spans="1:6" ht="12.75" customHeight="1">
      <c r="A22" s="243" t="s">
        <v>29</v>
      </c>
      <c r="B22" s="242" t="s">
        <v>175</v>
      </c>
      <c r="C22" s="64"/>
      <c r="D22" s="242" t="s">
        <v>122</v>
      </c>
      <c r="E22" s="65"/>
      <c r="F22" s="393"/>
    </row>
    <row r="23" spans="1:6" ht="12.75" customHeight="1">
      <c r="A23" s="243" t="s">
        <v>30</v>
      </c>
      <c r="B23" s="242" t="s">
        <v>176</v>
      </c>
      <c r="C23" s="64"/>
      <c r="D23" s="241" t="s">
        <v>178</v>
      </c>
      <c r="E23" s="65"/>
      <c r="F23" s="393"/>
    </row>
    <row r="24" spans="1:6" ht="12.75" customHeight="1">
      <c r="A24" s="243" t="s">
        <v>31</v>
      </c>
      <c r="B24" s="242" t="s">
        <v>331</v>
      </c>
      <c r="C24" s="244">
        <f>+C25+C26</f>
        <v>0</v>
      </c>
      <c r="D24" s="242" t="s">
        <v>157</v>
      </c>
      <c r="E24" s="65"/>
      <c r="F24" s="393"/>
    </row>
    <row r="25" spans="1:6" ht="12.75" customHeight="1">
      <c r="A25" s="240" t="s">
        <v>32</v>
      </c>
      <c r="B25" s="241" t="s">
        <v>328</v>
      </c>
      <c r="C25" s="216"/>
      <c r="D25" s="235" t="s">
        <v>396</v>
      </c>
      <c r="E25" s="221"/>
      <c r="F25" s="393"/>
    </row>
    <row r="26" spans="1:6" ht="12.75" customHeight="1">
      <c r="A26" s="243" t="s">
        <v>33</v>
      </c>
      <c r="B26" s="242" t="s">
        <v>329</v>
      </c>
      <c r="C26" s="64"/>
      <c r="D26" s="237" t="s">
        <v>402</v>
      </c>
      <c r="E26" s="65"/>
      <c r="F26" s="393"/>
    </row>
    <row r="27" spans="1:6" ht="12.75" customHeight="1">
      <c r="A27" s="236" t="s">
        <v>34</v>
      </c>
      <c r="B27" s="242" t="s">
        <v>407</v>
      </c>
      <c r="C27" s="64"/>
      <c r="D27" s="237" t="s">
        <v>403</v>
      </c>
      <c r="E27" s="65"/>
      <c r="F27" s="393"/>
    </row>
    <row r="28" spans="1:6" ht="12.75" customHeight="1" thickBot="1">
      <c r="A28" s="282" t="s">
        <v>35</v>
      </c>
      <c r="B28" s="241" t="s">
        <v>286</v>
      </c>
      <c r="C28" s="216"/>
      <c r="D28" s="318"/>
      <c r="E28" s="221"/>
      <c r="F28" s="393"/>
    </row>
    <row r="29" spans="1:6" ht="15.75" customHeight="1" thickBot="1">
      <c r="A29" s="239" t="s">
        <v>36</v>
      </c>
      <c r="B29" s="103" t="s">
        <v>415</v>
      </c>
      <c r="C29" s="215">
        <f>+C19+C24+C27+C28</f>
        <v>1348</v>
      </c>
      <c r="D29" s="103" t="s">
        <v>417</v>
      </c>
      <c r="E29" s="220">
        <f>SUM(E19:E28)</f>
        <v>0</v>
      </c>
      <c r="F29" s="393"/>
    </row>
    <row r="30" spans="1:6" ht="13.5" thickBot="1">
      <c r="A30" s="239" t="s">
        <v>37</v>
      </c>
      <c r="B30" s="245" t="s">
        <v>416</v>
      </c>
      <c r="C30" s="246">
        <f>+C18+C29</f>
        <v>48461</v>
      </c>
      <c r="D30" s="245" t="s">
        <v>418</v>
      </c>
      <c r="E30" s="246">
        <f>+E18+E29</f>
        <v>45461</v>
      </c>
      <c r="F30" s="393"/>
    </row>
    <row r="31" spans="1:6" ht="13.5" thickBot="1">
      <c r="A31" s="239" t="s">
        <v>38</v>
      </c>
      <c r="B31" s="245" t="s">
        <v>134</v>
      </c>
      <c r="C31" s="246" t="str">
        <f>IF(C18-E18&lt;0,E18-C18,"-")</f>
        <v>-</v>
      </c>
      <c r="D31" s="245" t="s">
        <v>135</v>
      </c>
      <c r="E31" s="246">
        <f>IF(C18-E18&gt;0,C18-E18,"-")</f>
        <v>1652</v>
      </c>
      <c r="F31" s="393"/>
    </row>
    <row r="32" spans="1:6" ht="13.5" thickBot="1">
      <c r="A32" s="239" t="s">
        <v>39</v>
      </c>
      <c r="B32" s="245" t="s">
        <v>179</v>
      </c>
      <c r="C32" s="246" t="str">
        <f>IF(C18+C29-E30&lt;0,E30-(C18+C29),"-")</f>
        <v>-</v>
      </c>
      <c r="D32" s="245" t="s">
        <v>180</v>
      </c>
      <c r="E32" s="246">
        <f>IF(C18+C29-E30&gt;0,C18+C29-E30,"-")</f>
        <v>3000</v>
      </c>
      <c r="F32" s="393"/>
    </row>
    <row r="33" spans="2:4" ht="18.75">
      <c r="B33" s="394"/>
      <c r="C33" s="394"/>
      <c r="D33" s="394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52" customWidth="1"/>
    <col min="2" max="2" width="55.125" style="163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22" t="s">
        <v>124</v>
      </c>
      <c r="C1" s="223"/>
      <c r="D1" s="223"/>
      <c r="E1" s="223"/>
      <c r="F1" s="393" t="str">
        <f>+CONCATENATE("2.2. melléklet a 3/",LEFT(ÖSSZEFÜGGÉSEK!A5,4),". (III.13.) önkormányzati rendelethez")</f>
        <v>2.2. melléklet a 3/2015. (III.13.) önkormányzati rendelethez</v>
      </c>
    </row>
    <row r="2" spans="5:6" ht="14.25" thickBot="1">
      <c r="E2" s="224" t="s">
        <v>50</v>
      </c>
      <c r="F2" s="393"/>
    </row>
    <row r="3" spans="1:6" ht="13.5" thickBot="1">
      <c r="A3" s="395" t="s">
        <v>57</v>
      </c>
      <c r="B3" s="225" t="s">
        <v>48</v>
      </c>
      <c r="C3" s="226"/>
      <c r="D3" s="225" t="s">
        <v>49</v>
      </c>
      <c r="E3" s="227"/>
      <c r="F3" s="393"/>
    </row>
    <row r="4" spans="1:6" s="228" customFormat="1" ht="24.75" thickBot="1">
      <c r="A4" s="396"/>
      <c r="B4" s="164" t="s">
        <v>51</v>
      </c>
      <c r="C4" s="165" t="str">
        <f>+'2.1.sz.mell  '!C4</f>
        <v>2015. évi előirányzat</v>
      </c>
      <c r="D4" s="164" t="s">
        <v>51</v>
      </c>
      <c r="E4" s="165" t="str">
        <f>+'2.1.sz.mell  '!C4</f>
        <v>2015. évi előirányzat</v>
      </c>
      <c r="F4" s="393"/>
    </row>
    <row r="5" spans="1:6" s="228" customFormat="1" ht="13.5" thickBot="1">
      <c r="A5" s="229" t="s">
        <v>425</v>
      </c>
      <c r="B5" s="230" t="s">
        <v>426</v>
      </c>
      <c r="C5" s="231" t="s">
        <v>427</v>
      </c>
      <c r="D5" s="230" t="s">
        <v>429</v>
      </c>
      <c r="E5" s="232" t="s">
        <v>428</v>
      </c>
      <c r="F5" s="393"/>
    </row>
    <row r="6" spans="1:6" ht="12.75" customHeight="1">
      <c r="A6" s="234" t="s">
        <v>13</v>
      </c>
      <c r="B6" s="235" t="s">
        <v>334</v>
      </c>
      <c r="C6" s="211">
        <v>3364</v>
      </c>
      <c r="D6" s="235" t="s">
        <v>171</v>
      </c>
      <c r="E6" s="217">
        <v>6364</v>
      </c>
      <c r="F6" s="393"/>
    </row>
    <row r="7" spans="1:6" ht="12.75">
      <c r="A7" s="236" t="s">
        <v>14</v>
      </c>
      <c r="B7" s="237" t="s">
        <v>335</v>
      </c>
      <c r="C7" s="212"/>
      <c r="D7" s="237" t="s">
        <v>340</v>
      </c>
      <c r="E7" s="218"/>
      <c r="F7" s="393"/>
    </row>
    <row r="8" spans="1:6" ht="12.75" customHeight="1">
      <c r="A8" s="236" t="s">
        <v>15</v>
      </c>
      <c r="B8" s="237" t="s">
        <v>4</v>
      </c>
      <c r="C8" s="212"/>
      <c r="D8" s="237" t="s">
        <v>152</v>
      </c>
      <c r="E8" s="218"/>
      <c r="F8" s="393"/>
    </row>
    <row r="9" spans="1:6" ht="12.75" customHeight="1">
      <c r="A9" s="236" t="s">
        <v>16</v>
      </c>
      <c r="B9" s="237" t="s">
        <v>336</v>
      </c>
      <c r="C9" s="212"/>
      <c r="D9" s="237" t="s">
        <v>341</v>
      </c>
      <c r="E9" s="218"/>
      <c r="F9" s="393"/>
    </row>
    <row r="10" spans="1:6" ht="12.75" customHeight="1">
      <c r="A10" s="236" t="s">
        <v>17</v>
      </c>
      <c r="B10" s="237" t="s">
        <v>337</v>
      </c>
      <c r="C10" s="212"/>
      <c r="D10" s="237" t="s">
        <v>174</v>
      </c>
      <c r="E10" s="218"/>
      <c r="F10" s="393"/>
    </row>
    <row r="11" spans="1:6" ht="12.75" customHeight="1">
      <c r="A11" s="236" t="s">
        <v>18</v>
      </c>
      <c r="B11" s="237" t="s">
        <v>338</v>
      </c>
      <c r="C11" s="213"/>
      <c r="D11" s="319"/>
      <c r="E11" s="218"/>
      <c r="F11" s="393"/>
    </row>
    <row r="12" spans="1:6" ht="12.75" customHeight="1">
      <c r="A12" s="236" t="s">
        <v>19</v>
      </c>
      <c r="B12" s="42"/>
      <c r="C12" s="212"/>
      <c r="D12" s="319"/>
      <c r="E12" s="218"/>
      <c r="F12" s="393"/>
    </row>
    <row r="13" spans="1:6" ht="12.75" customHeight="1">
      <c r="A13" s="236" t="s">
        <v>20</v>
      </c>
      <c r="B13" s="42"/>
      <c r="C13" s="212"/>
      <c r="D13" s="320"/>
      <c r="E13" s="218"/>
      <c r="F13" s="393"/>
    </row>
    <row r="14" spans="1:6" ht="12.75" customHeight="1">
      <c r="A14" s="236" t="s">
        <v>21</v>
      </c>
      <c r="B14" s="317"/>
      <c r="C14" s="213"/>
      <c r="D14" s="319"/>
      <c r="E14" s="218"/>
      <c r="F14" s="393"/>
    </row>
    <row r="15" spans="1:6" ht="12.75">
      <c r="A15" s="236" t="s">
        <v>22</v>
      </c>
      <c r="B15" s="42"/>
      <c r="C15" s="213"/>
      <c r="D15" s="319"/>
      <c r="E15" s="218"/>
      <c r="F15" s="393"/>
    </row>
    <row r="16" spans="1:6" ht="12.75" customHeight="1" thickBot="1">
      <c r="A16" s="282" t="s">
        <v>23</v>
      </c>
      <c r="B16" s="318"/>
      <c r="C16" s="284"/>
      <c r="D16" s="283" t="s">
        <v>44</v>
      </c>
      <c r="E16" s="260"/>
      <c r="F16" s="393"/>
    </row>
    <row r="17" spans="1:6" ht="15.75" customHeight="1" thickBot="1">
      <c r="A17" s="239" t="s">
        <v>24</v>
      </c>
      <c r="B17" s="103" t="s">
        <v>347</v>
      </c>
      <c r="C17" s="215">
        <f>+C6+C8+C9+C11+C12+C13+C14+C15+C16</f>
        <v>3364</v>
      </c>
      <c r="D17" s="103" t="s">
        <v>348</v>
      </c>
      <c r="E17" s="220">
        <f>+E6+E8+E10+E11+E12+E13+E14+E15+E16</f>
        <v>6364</v>
      </c>
      <c r="F17" s="393"/>
    </row>
    <row r="18" spans="1:6" ht="12.75" customHeight="1">
      <c r="A18" s="234" t="s">
        <v>25</v>
      </c>
      <c r="B18" s="248" t="s">
        <v>192</v>
      </c>
      <c r="C18" s="255">
        <f>+C19+C20+C21+C22+C23</f>
        <v>0</v>
      </c>
      <c r="D18" s="242" t="s">
        <v>156</v>
      </c>
      <c r="E18" s="62"/>
      <c r="F18" s="393"/>
    </row>
    <row r="19" spans="1:6" ht="12.75" customHeight="1">
      <c r="A19" s="236" t="s">
        <v>26</v>
      </c>
      <c r="B19" s="249" t="s">
        <v>181</v>
      </c>
      <c r="C19" s="64"/>
      <c r="D19" s="242" t="s">
        <v>159</v>
      </c>
      <c r="E19" s="65"/>
      <c r="F19" s="393"/>
    </row>
    <row r="20" spans="1:6" ht="12.75" customHeight="1">
      <c r="A20" s="234" t="s">
        <v>27</v>
      </c>
      <c r="B20" s="249" t="s">
        <v>182</v>
      </c>
      <c r="C20" s="64"/>
      <c r="D20" s="242" t="s">
        <v>121</v>
      </c>
      <c r="E20" s="65"/>
      <c r="F20" s="393"/>
    </row>
    <row r="21" spans="1:6" ht="12.75" customHeight="1">
      <c r="A21" s="236" t="s">
        <v>28</v>
      </c>
      <c r="B21" s="249" t="s">
        <v>183</v>
      </c>
      <c r="C21" s="64"/>
      <c r="D21" s="242" t="s">
        <v>122</v>
      </c>
      <c r="E21" s="65"/>
      <c r="F21" s="393"/>
    </row>
    <row r="22" spans="1:6" ht="12.75" customHeight="1">
      <c r="A22" s="234" t="s">
        <v>29</v>
      </c>
      <c r="B22" s="249" t="s">
        <v>184</v>
      </c>
      <c r="C22" s="64"/>
      <c r="D22" s="241" t="s">
        <v>178</v>
      </c>
      <c r="E22" s="65"/>
      <c r="F22" s="393"/>
    </row>
    <row r="23" spans="1:6" ht="12.75" customHeight="1">
      <c r="A23" s="236" t="s">
        <v>30</v>
      </c>
      <c r="B23" s="250" t="s">
        <v>185</v>
      </c>
      <c r="C23" s="64"/>
      <c r="D23" s="242" t="s">
        <v>160</v>
      </c>
      <c r="E23" s="65"/>
      <c r="F23" s="393"/>
    </row>
    <row r="24" spans="1:6" ht="12.75" customHeight="1">
      <c r="A24" s="234" t="s">
        <v>31</v>
      </c>
      <c r="B24" s="251" t="s">
        <v>186</v>
      </c>
      <c r="C24" s="244">
        <f>+C25+C26+C27+C28+C29</f>
        <v>0</v>
      </c>
      <c r="D24" s="252" t="s">
        <v>158</v>
      </c>
      <c r="E24" s="65"/>
      <c r="F24" s="393"/>
    </row>
    <row r="25" spans="1:6" ht="12.75" customHeight="1">
      <c r="A25" s="236" t="s">
        <v>32</v>
      </c>
      <c r="B25" s="250" t="s">
        <v>187</v>
      </c>
      <c r="C25" s="64"/>
      <c r="D25" s="252" t="s">
        <v>342</v>
      </c>
      <c r="E25" s="65"/>
      <c r="F25" s="393"/>
    </row>
    <row r="26" spans="1:6" ht="12.75" customHeight="1">
      <c r="A26" s="234" t="s">
        <v>33</v>
      </c>
      <c r="B26" s="250" t="s">
        <v>188</v>
      </c>
      <c r="C26" s="64"/>
      <c r="D26" s="247"/>
      <c r="E26" s="65"/>
      <c r="F26" s="393"/>
    </row>
    <row r="27" spans="1:6" ht="12.75" customHeight="1">
      <c r="A27" s="236" t="s">
        <v>34</v>
      </c>
      <c r="B27" s="249" t="s">
        <v>189</v>
      </c>
      <c r="C27" s="64"/>
      <c r="D27" s="99"/>
      <c r="E27" s="65"/>
      <c r="F27" s="393"/>
    </row>
    <row r="28" spans="1:6" ht="12.75" customHeight="1">
      <c r="A28" s="234" t="s">
        <v>35</v>
      </c>
      <c r="B28" s="253" t="s">
        <v>190</v>
      </c>
      <c r="C28" s="64"/>
      <c r="D28" s="42"/>
      <c r="E28" s="65"/>
      <c r="F28" s="393"/>
    </row>
    <row r="29" spans="1:6" ht="12.75" customHeight="1" thickBot="1">
      <c r="A29" s="236" t="s">
        <v>36</v>
      </c>
      <c r="B29" s="254" t="s">
        <v>191</v>
      </c>
      <c r="C29" s="64"/>
      <c r="D29" s="99"/>
      <c r="E29" s="65"/>
      <c r="F29" s="393"/>
    </row>
    <row r="30" spans="1:6" ht="21.75" customHeight="1" thickBot="1">
      <c r="A30" s="239" t="s">
        <v>37</v>
      </c>
      <c r="B30" s="103" t="s">
        <v>339</v>
      </c>
      <c r="C30" s="215">
        <f>+C18+C24</f>
        <v>0</v>
      </c>
      <c r="D30" s="103" t="s">
        <v>343</v>
      </c>
      <c r="E30" s="220">
        <f>SUM(E18:E29)</f>
        <v>0</v>
      </c>
      <c r="F30" s="393"/>
    </row>
    <row r="31" spans="1:6" ht="13.5" thickBot="1">
      <c r="A31" s="239" t="s">
        <v>38</v>
      </c>
      <c r="B31" s="245" t="s">
        <v>344</v>
      </c>
      <c r="C31" s="246">
        <f>+C17+C30</f>
        <v>3364</v>
      </c>
      <c r="D31" s="245" t="s">
        <v>345</v>
      </c>
      <c r="E31" s="246">
        <f>+E17+E30</f>
        <v>6364</v>
      </c>
      <c r="F31" s="393"/>
    </row>
    <row r="32" spans="1:6" ht="13.5" thickBot="1">
      <c r="A32" s="239" t="s">
        <v>39</v>
      </c>
      <c r="B32" s="245" t="s">
        <v>134</v>
      </c>
      <c r="C32" s="246">
        <f>IF(C17-E17&lt;0,E17-C17,"-")</f>
        <v>3000</v>
      </c>
      <c r="D32" s="245" t="s">
        <v>135</v>
      </c>
      <c r="E32" s="246" t="str">
        <f>IF(C17-E17&gt;0,C17-E17,"-")</f>
        <v>-</v>
      </c>
      <c r="F32" s="393"/>
    </row>
    <row r="33" spans="1:6" ht="13.5" thickBot="1">
      <c r="A33" s="239" t="s">
        <v>40</v>
      </c>
      <c r="B33" s="245" t="s">
        <v>179</v>
      </c>
      <c r="C33" s="246">
        <f>E31-C31</f>
        <v>3000</v>
      </c>
      <c r="D33" s="245" t="s">
        <v>180</v>
      </c>
      <c r="E33" s="246" t="s">
        <v>453</v>
      </c>
      <c r="F33" s="39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04" t="s">
        <v>116</v>
      </c>
      <c r="E1" s="107" t="s">
        <v>120</v>
      </c>
    </row>
    <row r="3" spans="1:5" ht="12.75">
      <c r="A3" s="113"/>
      <c r="B3" s="114"/>
      <c r="C3" s="113"/>
      <c r="D3" s="116"/>
      <c r="E3" s="114"/>
    </row>
    <row r="4" spans="1:5" ht="15.75">
      <c r="A4" s="72" t="str">
        <f>+ÖSSZEFÜGGÉSEK!A5</f>
        <v>2015. évi előirányzat BEVÉTELEK</v>
      </c>
      <c r="B4" s="115"/>
      <c r="C4" s="122"/>
      <c r="D4" s="116"/>
      <c r="E4" s="114"/>
    </row>
    <row r="5" spans="1:5" ht="12.75">
      <c r="A5" s="113"/>
      <c r="B5" s="114"/>
      <c r="C5" s="113"/>
      <c r="D5" s="116"/>
      <c r="E5" s="114"/>
    </row>
    <row r="6" spans="1:5" ht="12.75">
      <c r="A6" s="113" t="s">
        <v>447</v>
      </c>
      <c r="B6" s="114">
        <f>+'1.1.sz.mell.'!C62</f>
        <v>50477</v>
      </c>
      <c r="C6" s="113" t="s">
        <v>419</v>
      </c>
      <c r="D6" s="116">
        <f>+'2.1.sz.mell  '!C18+'2.2.sz.mell  '!C17</f>
        <v>50477</v>
      </c>
      <c r="E6" s="114">
        <f aca="true" t="shared" si="0" ref="E6:E15">+B6-D6</f>
        <v>0</v>
      </c>
    </row>
    <row r="7" spans="1:5" ht="12.75">
      <c r="A7" s="113" t="s">
        <v>448</v>
      </c>
      <c r="B7" s="114">
        <f>+'1.1.sz.mell.'!C86</f>
        <v>1348</v>
      </c>
      <c r="C7" s="113" t="s">
        <v>420</v>
      </c>
      <c r="D7" s="116">
        <f>+'2.1.sz.mell  '!C29+'2.2.sz.mell  '!C30</f>
        <v>1348</v>
      </c>
      <c r="E7" s="114">
        <f t="shared" si="0"/>
        <v>0</v>
      </c>
    </row>
    <row r="8" spans="1:5" ht="12.75">
      <c r="A8" s="113" t="s">
        <v>449</v>
      </c>
      <c r="B8" s="114">
        <f>+'1.1.sz.mell.'!C87</f>
        <v>51825</v>
      </c>
      <c r="C8" s="113" t="s">
        <v>421</v>
      </c>
      <c r="D8" s="116">
        <f>+'2.1.sz.mell  '!C30+'2.2.sz.mell  '!C31</f>
        <v>51825</v>
      </c>
      <c r="E8" s="114">
        <f t="shared" si="0"/>
        <v>0</v>
      </c>
    </row>
    <row r="9" spans="1:5" ht="12.75">
      <c r="A9" s="113"/>
      <c r="B9" s="114"/>
      <c r="C9" s="113"/>
      <c r="D9" s="116"/>
      <c r="E9" s="114"/>
    </row>
    <row r="10" spans="1:5" ht="12.75">
      <c r="A10" s="113"/>
      <c r="B10" s="114"/>
      <c r="C10" s="113"/>
      <c r="D10" s="116"/>
      <c r="E10" s="114"/>
    </row>
    <row r="11" spans="1:5" ht="15.75">
      <c r="A11" s="72" t="str">
        <f>+ÖSSZEFÜGGÉSEK!A12</f>
        <v>2015. évi előirányzat KIADÁSOK</v>
      </c>
      <c r="B11" s="115"/>
      <c r="C11" s="122"/>
      <c r="D11" s="116"/>
      <c r="E11" s="114"/>
    </row>
    <row r="12" spans="1:5" ht="12.75">
      <c r="A12" s="113"/>
      <c r="B12" s="114"/>
      <c r="C12" s="113"/>
      <c r="D12" s="116"/>
      <c r="E12" s="114"/>
    </row>
    <row r="13" spans="1:5" ht="12.75">
      <c r="A13" s="113" t="s">
        <v>450</v>
      </c>
      <c r="B13" s="114">
        <f>+'1.1.sz.mell.'!C128</f>
        <v>51825</v>
      </c>
      <c r="C13" s="113" t="s">
        <v>422</v>
      </c>
      <c r="D13" s="116">
        <f>+'2.1.sz.mell  '!E18+'2.2.sz.mell  '!E17</f>
        <v>51825</v>
      </c>
      <c r="E13" s="114">
        <f t="shared" si="0"/>
        <v>0</v>
      </c>
    </row>
    <row r="14" spans="1:5" ht="12.75">
      <c r="A14" s="113" t="s">
        <v>451</v>
      </c>
      <c r="B14" s="114">
        <f>+'1.1.sz.mell.'!C153</f>
        <v>0</v>
      </c>
      <c r="C14" s="113" t="s">
        <v>423</v>
      </c>
      <c r="D14" s="116">
        <f>+'2.1.sz.mell  '!E29+'2.2.sz.mell  '!E30</f>
        <v>0</v>
      </c>
      <c r="E14" s="114">
        <f t="shared" si="0"/>
        <v>0</v>
      </c>
    </row>
    <row r="15" spans="1:5" ht="12.75">
      <c r="A15" s="113" t="s">
        <v>452</v>
      </c>
      <c r="B15" s="114">
        <f>+'1.1.sz.mell.'!C154</f>
        <v>51825</v>
      </c>
      <c r="C15" s="113" t="s">
        <v>424</v>
      </c>
      <c r="D15" s="116">
        <f>+'2.1.sz.mell  '!E30+'2.2.sz.mell  '!E31</f>
        <v>51825</v>
      </c>
      <c r="E15" s="114">
        <f t="shared" si="0"/>
        <v>0</v>
      </c>
    </row>
    <row r="16" spans="1:5" ht="12.75">
      <c r="A16" s="105"/>
      <c r="B16" s="105"/>
      <c r="C16" s="113"/>
      <c r="D16" s="116"/>
      <c r="E16" s="106"/>
    </row>
    <row r="17" spans="1:5" ht="12.75">
      <c r="A17" s="105"/>
      <c r="B17" s="105"/>
      <c r="C17" s="105"/>
      <c r="D17" s="105"/>
      <c r="E17" s="105"/>
    </row>
    <row r="18" spans="1:5" ht="12.75">
      <c r="A18" s="105"/>
      <c r="B18" s="105"/>
      <c r="C18" s="105"/>
      <c r="D18" s="105"/>
      <c r="E18" s="105"/>
    </row>
    <row r="19" spans="1:5" ht="12.75">
      <c r="A19" s="105"/>
      <c r="B19" s="105"/>
      <c r="C19" s="105"/>
      <c r="D19" s="105"/>
      <c r="E19" s="105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view="pageLayout" zoomScaleNormal="120" workbookViewId="0" topLeftCell="A1">
      <selection activeCell="E12" sqref="E12"/>
    </sheetView>
  </sheetViews>
  <sheetFormatPr defaultColWidth="9.00390625" defaultRowHeight="12.75"/>
  <cols>
    <col min="1" max="1" width="5.625" style="125" customWidth="1"/>
    <col min="2" max="2" width="35.625" style="125" customWidth="1"/>
    <col min="3" max="6" width="14.00390625" style="125" customWidth="1"/>
    <col min="7" max="16384" width="9.375" style="125" customWidth="1"/>
  </cols>
  <sheetData>
    <row r="1" spans="1:6" ht="33" customHeight="1">
      <c r="A1" s="397" t="s">
        <v>477</v>
      </c>
      <c r="B1" s="397"/>
      <c r="C1" s="397"/>
      <c r="D1" s="397"/>
      <c r="E1" s="397"/>
      <c r="F1" s="397"/>
    </row>
    <row r="2" spans="1:7" ht="15.75" customHeight="1" thickBot="1">
      <c r="A2" s="126"/>
      <c r="B2" s="126"/>
      <c r="C2" s="398"/>
      <c r="D2" s="398"/>
      <c r="E2" s="405" t="s">
        <v>47</v>
      </c>
      <c r="F2" s="405"/>
      <c r="G2" s="132"/>
    </row>
    <row r="3" spans="1:6" ht="63" customHeight="1">
      <c r="A3" s="401" t="s">
        <v>11</v>
      </c>
      <c r="B3" s="403" t="s">
        <v>162</v>
      </c>
      <c r="C3" s="403" t="s">
        <v>196</v>
      </c>
      <c r="D3" s="403"/>
      <c r="E3" s="403"/>
      <c r="F3" s="399" t="s">
        <v>432</v>
      </c>
    </row>
    <row r="4" spans="1:6" ht="15.75" thickBot="1">
      <c r="A4" s="402"/>
      <c r="B4" s="404"/>
      <c r="C4" s="340">
        <f>+LEFT(ÖSSZEFÜGGÉSEK!A5,4)+1</f>
        <v>2016</v>
      </c>
      <c r="D4" s="340">
        <f>+C4+1</f>
        <v>2017</v>
      </c>
      <c r="E4" s="340">
        <f>+D4+1</f>
        <v>2018</v>
      </c>
      <c r="F4" s="400"/>
    </row>
    <row r="5" spans="1:6" ht="15.75" thickBot="1">
      <c r="A5" s="129" t="s">
        <v>425</v>
      </c>
      <c r="B5" s="130" t="s">
        <v>426</v>
      </c>
      <c r="C5" s="130" t="s">
        <v>427</v>
      </c>
      <c r="D5" s="130" t="s">
        <v>429</v>
      </c>
      <c r="E5" s="130" t="s">
        <v>428</v>
      </c>
      <c r="F5" s="131" t="s">
        <v>430</v>
      </c>
    </row>
    <row r="6" spans="1:6" ht="15">
      <c r="A6" s="128" t="s">
        <v>13</v>
      </c>
      <c r="B6" s="139"/>
      <c r="C6" s="140"/>
      <c r="D6" s="140"/>
      <c r="E6" s="140"/>
      <c r="F6" s="135">
        <f>SUM(C6:E6)</f>
        <v>0</v>
      </c>
    </row>
    <row r="7" spans="1:6" ht="15">
      <c r="A7" s="127" t="s">
        <v>14</v>
      </c>
      <c r="B7" s="141"/>
      <c r="C7" s="142"/>
      <c r="D7" s="142"/>
      <c r="E7" s="142"/>
      <c r="F7" s="136">
        <f>SUM(C7:E7)</f>
        <v>0</v>
      </c>
    </row>
    <row r="8" spans="1:6" ht="15">
      <c r="A8" s="127" t="s">
        <v>15</v>
      </c>
      <c r="B8" s="141"/>
      <c r="C8" s="142"/>
      <c r="D8" s="142"/>
      <c r="E8" s="142"/>
      <c r="F8" s="136">
        <f>SUM(C8:E8)</f>
        <v>0</v>
      </c>
    </row>
    <row r="9" spans="1:6" ht="15">
      <c r="A9" s="127" t="s">
        <v>16</v>
      </c>
      <c r="B9" s="141"/>
      <c r="C9" s="142"/>
      <c r="D9" s="142"/>
      <c r="E9" s="142"/>
      <c r="F9" s="136">
        <f>SUM(C9:E9)</f>
        <v>0</v>
      </c>
    </row>
    <row r="10" spans="1:6" ht="15.75" thickBot="1">
      <c r="A10" s="133" t="s">
        <v>17</v>
      </c>
      <c r="B10" s="143"/>
      <c r="C10" s="144"/>
      <c r="D10" s="144"/>
      <c r="E10" s="144"/>
      <c r="F10" s="136">
        <f>SUM(C10:E10)</f>
        <v>0</v>
      </c>
    </row>
    <row r="11" spans="1:6" s="335" customFormat="1" ht="15" thickBot="1">
      <c r="A11" s="332" t="s">
        <v>18</v>
      </c>
      <c r="B11" s="134" t="s">
        <v>163</v>
      </c>
      <c r="C11" s="333">
        <f>SUM(C6:C10)</f>
        <v>0</v>
      </c>
      <c r="D11" s="333">
        <f>SUM(D6:D10)</f>
        <v>0</v>
      </c>
      <c r="E11" s="333">
        <f>SUM(E6:E10)</f>
        <v>0</v>
      </c>
      <c r="F11" s="334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3/2015. (III.13.)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Dolgozó</cp:lastModifiedBy>
  <cp:lastPrinted>2015-03-17T08:19:40Z</cp:lastPrinted>
  <dcterms:created xsi:type="dcterms:W3CDTF">1999-10-30T10:30:45Z</dcterms:created>
  <dcterms:modified xsi:type="dcterms:W3CDTF">2015-03-17T09:47:58Z</dcterms:modified>
  <cp:category/>
  <cp:version/>
  <cp:contentType/>
  <cp:contentStatus/>
</cp:coreProperties>
</file>