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0"/>
  </bookViews>
  <sheets>
    <sheet name="1A mell." sheetId="1" r:id="rId1"/>
    <sheet name="2mell." sheetId="2" r:id="rId2"/>
    <sheet name="6.mell" sheetId="3" r:id="rId3"/>
    <sheet name="5.mell" sheetId="4" r:id="rId4"/>
    <sheet name="4.mell." sheetId="5" r:id="rId5"/>
    <sheet name="1mell" sheetId="6" r:id="rId6"/>
    <sheet name="3mell." sheetId="7" r:id="rId7"/>
    <sheet name="7sz.mell." sheetId="8" r:id="rId8"/>
    <sheet name="8.sz.mell." sheetId="9" r:id="rId9"/>
    <sheet name="9sz.mell" sheetId="10" r:id="rId10"/>
    <sheet name="10 sz.mell." sheetId="11" r:id="rId11"/>
    <sheet name="11.mell.tartalék" sheetId="12" r:id="rId12"/>
    <sheet name="12 sz.mell." sheetId="13" r:id="rId13"/>
    <sheet name="13. sz. mell. többéves kiad." sheetId="14" r:id="rId14"/>
    <sheet name="14.sz.mell.mérleg" sheetId="15" r:id="rId15"/>
    <sheet name="15.sz.mell.kvi.maradvány" sheetId="16" r:id="rId16"/>
  </sheets>
  <definedNames/>
  <calcPr fullCalcOnLoad="1"/>
</workbook>
</file>

<file path=xl/sharedStrings.xml><?xml version="1.0" encoding="utf-8"?>
<sst xmlns="http://schemas.openxmlformats.org/spreadsheetml/2006/main" count="1826" uniqueCount="587">
  <si>
    <t>1/a. számú melléklet</t>
  </si>
  <si>
    <t>a 6/2016. (II. 16.) sz. költségvetési rendeletéhez</t>
  </si>
  <si>
    <t>MÁTRASZŐLŐS Önkormányzat 2015. évi költségvetés összevont mérlege közgazdasági tagolásban</t>
  </si>
  <si>
    <t>ezer Ft-ban</t>
  </si>
  <si>
    <t>Sor-sz.</t>
  </si>
  <si>
    <t>Megnevezés</t>
  </si>
  <si>
    <t>2015. évi mód.ei.</t>
  </si>
  <si>
    <t>2015. évi telj.</t>
  </si>
  <si>
    <t>Önkormámnyzat és intézményeinek Bevételei</t>
  </si>
  <si>
    <t>Önkormányzat és intézményeinek Kiadásai</t>
  </si>
  <si>
    <t>I.</t>
  </si>
  <si>
    <t>Működési bevételek összesen</t>
  </si>
  <si>
    <t>Működési kiadások összesen</t>
  </si>
  <si>
    <t>1.</t>
  </si>
  <si>
    <r>
      <t xml:space="preserve">B1 </t>
    </r>
    <r>
      <rPr>
        <sz val="8"/>
        <rFont val="Arial"/>
        <family val="2"/>
      </rPr>
      <t xml:space="preserve"> Működési célú támogatások áht-on belülről</t>
    </r>
  </si>
  <si>
    <r>
      <t xml:space="preserve">K1 </t>
    </r>
    <r>
      <rPr>
        <sz val="8"/>
        <rFont val="Arial"/>
        <family val="2"/>
      </rPr>
      <t xml:space="preserve"> Személyi juttatások</t>
    </r>
  </si>
  <si>
    <t>2.</t>
  </si>
  <si>
    <r>
      <t>B3</t>
    </r>
    <r>
      <rPr>
        <sz val="8"/>
        <rFont val="Arial"/>
        <family val="2"/>
      </rPr>
      <t xml:space="preserve">  Közhatalmi bevételek</t>
    </r>
  </si>
  <si>
    <r>
      <t xml:space="preserve">K2 </t>
    </r>
    <r>
      <rPr>
        <sz val="8"/>
        <rFont val="Arial"/>
        <family val="2"/>
      </rPr>
      <t xml:space="preserve"> Munkaadót terh.járulékok és szoc.hj.adó</t>
    </r>
  </si>
  <si>
    <t>3.</t>
  </si>
  <si>
    <r>
      <t xml:space="preserve">B4 </t>
    </r>
    <r>
      <rPr>
        <sz val="8"/>
        <rFont val="Arial"/>
        <family val="2"/>
      </rPr>
      <t xml:space="preserve"> Működési bevételek</t>
    </r>
  </si>
  <si>
    <r>
      <t xml:space="preserve">K3 </t>
    </r>
    <r>
      <rPr>
        <sz val="8"/>
        <rFont val="Arial"/>
        <family val="2"/>
      </rPr>
      <t xml:space="preserve"> Dologi kiadás</t>
    </r>
  </si>
  <si>
    <t>4.</t>
  </si>
  <si>
    <r>
      <t>B6</t>
    </r>
    <r>
      <rPr>
        <sz val="8"/>
        <rFont val="Arial"/>
        <family val="2"/>
      </rPr>
      <t xml:space="preserve">  Működési célú átvett pénzeszközök</t>
    </r>
  </si>
  <si>
    <r>
      <t xml:space="preserve">K4 </t>
    </r>
    <r>
      <rPr>
        <sz val="8"/>
        <rFont val="Arial"/>
        <family val="2"/>
      </rPr>
      <t xml:space="preserve"> Ellátottak pénzbeli juttatásai</t>
    </r>
  </si>
  <si>
    <t>5.</t>
  </si>
  <si>
    <r>
      <t>K5</t>
    </r>
    <r>
      <rPr>
        <sz val="8"/>
        <rFont val="Arial"/>
        <family val="2"/>
      </rPr>
      <t xml:space="preserve">  Egyéb működési célú kiadás</t>
    </r>
  </si>
  <si>
    <t>II.</t>
  </si>
  <si>
    <t>Felhalmozási bevételek összesen</t>
  </si>
  <si>
    <t>Felhalmozási kiadások összesen</t>
  </si>
  <si>
    <r>
      <t>B2</t>
    </r>
    <r>
      <rPr>
        <sz val="8"/>
        <rFont val="Arial"/>
        <family val="2"/>
      </rPr>
      <t xml:space="preserve">  Felhalmozási célú támogatások áht-on belülről </t>
    </r>
  </si>
  <si>
    <r>
      <t xml:space="preserve">K6 </t>
    </r>
    <r>
      <rPr>
        <sz val="8"/>
        <rFont val="Arial"/>
        <family val="2"/>
      </rPr>
      <t xml:space="preserve"> Beruházások</t>
    </r>
  </si>
  <si>
    <r>
      <t xml:space="preserve">B5 </t>
    </r>
    <r>
      <rPr>
        <sz val="8"/>
        <rFont val="Arial"/>
        <family val="2"/>
      </rPr>
      <t xml:space="preserve"> Felhalmozási bevételek</t>
    </r>
  </si>
  <si>
    <r>
      <t xml:space="preserve">K7 </t>
    </r>
    <r>
      <rPr>
        <sz val="8"/>
        <rFont val="Arial"/>
        <family val="2"/>
      </rPr>
      <t xml:space="preserve"> Felújítások</t>
    </r>
  </si>
  <si>
    <r>
      <t>B7</t>
    </r>
    <r>
      <rPr>
        <sz val="8"/>
        <rFont val="Arial"/>
        <family val="2"/>
      </rPr>
      <t xml:space="preserve">  Felhalmozási célú átvett pénzeszközök</t>
    </r>
  </si>
  <si>
    <r>
      <t xml:space="preserve">K8  </t>
    </r>
    <r>
      <rPr>
        <sz val="8"/>
        <rFont val="Arial"/>
        <family val="2"/>
      </rPr>
      <t xml:space="preserve">Egyéb felhalmozási célú kiadások </t>
    </r>
  </si>
  <si>
    <t>Költségvetési bevételek összesen</t>
  </si>
  <si>
    <t>Költségvetési kiadások összesen</t>
  </si>
  <si>
    <t>III</t>
  </si>
  <si>
    <t>B8  Finanszírozási bevételek</t>
  </si>
  <si>
    <t>III.</t>
  </si>
  <si>
    <t>Finanszírozási kiadások (rövid.lejár.hitelek stb.)</t>
  </si>
  <si>
    <t>Bevételek összesen Önkormányzat és intézményeinél</t>
  </si>
  <si>
    <t>Kiadások összesen Önkormányzat és intézményeinél</t>
  </si>
  <si>
    <t xml:space="preserve">2. számú melléklet/1.oldal </t>
  </si>
  <si>
    <t xml:space="preserve">Mátraszőlős Önkormányzat és irányítása alá tartozó költségvetési szervek által ellátott feladatok 2015. évi költségvetési  bevételei kormányzati funkciónk szerint </t>
  </si>
  <si>
    <t>Adatok ezer Ft-ban</t>
  </si>
  <si>
    <t>Önállóan, részben önállóan gazdálkodó intézmények neve</t>
  </si>
  <si>
    <t>Bevételek összesen</t>
  </si>
  <si>
    <t>Ebből</t>
  </si>
  <si>
    <t>B1 Működési célú tám.áht-on belülről</t>
  </si>
  <si>
    <t>B3 Közhatalmi bevételek</t>
  </si>
  <si>
    <t>2015. évi eredeti ei.</t>
  </si>
  <si>
    <t>2015.  évi teljesítés</t>
  </si>
  <si>
    <t>Telj.%-a</t>
  </si>
  <si>
    <t>2015.évi eredeti ei.</t>
  </si>
  <si>
    <t>2015. évi teljesítés</t>
  </si>
  <si>
    <t>2015.évi mód.ei.</t>
  </si>
  <si>
    <t xml:space="preserve">2015. évi teljesítés </t>
  </si>
  <si>
    <t>8.</t>
  </si>
  <si>
    <t>Önállóan működő és gazdálkodó intézmények</t>
  </si>
  <si>
    <t>Önkormányzat</t>
  </si>
  <si>
    <t>011130 Önkor. és önk.hiv.jogal.és ált.ig.tev.</t>
  </si>
  <si>
    <t>013350 Önkorm.vagyonnal kapcs.gazd.kapcs.f.</t>
  </si>
  <si>
    <t>018010 Önkorm.elszám. a központi költségv.</t>
  </si>
  <si>
    <t>018030 Támogatási célú finansz. műveletek</t>
  </si>
  <si>
    <t>031030 Köztarület rendjének fenntartása</t>
  </si>
  <si>
    <t>041231 Rövid időtartamú közfoglalkoztatás</t>
  </si>
  <si>
    <t>041232 Start-munka program - Téli közfogl.</t>
  </si>
  <si>
    <t>041233 Hosszabb időtartamú közfogl.</t>
  </si>
  <si>
    <t>051030 Nem veszélye hulladék begyűjt.,száll.</t>
  </si>
  <si>
    <t>074031 Család és nővédelmi eü.gondozás</t>
  </si>
  <si>
    <t>082044 Könyvtári szolgáltatások</t>
  </si>
  <si>
    <t>091220 Közn.int.tan.nap.r.nev.okt.műk.f.1-4évf.</t>
  </si>
  <si>
    <t>104051 Gyermekvédelmi pénzbeli és term.ellátás</t>
  </si>
  <si>
    <t>107051 Szociális étkeztetés</t>
  </si>
  <si>
    <t>107052 Házi segítségnyújtás</t>
  </si>
  <si>
    <t>900020 Önkorm.funkcióra nem s.bev.áht.kivül</t>
  </si>
  <si>
    <t>900060 Forg. és befekt.célú finansz.műveletek</t>
  </si>
  <si>
    <t xml:space="preserve"> 1.1</t>
  </si>
  <si>
    <t xml:space="preserve"> Közös Önkormányzati Hivatal</t>
  </si>
  <si>
    <t>Önkormányzat irányítása alá tartózó int.</t>
  </si>
  <si>
    <t xml:space="preserve"> 2.1</t>
  </si>
  <si>
    <t xml:space="preserve"> Napköziotthonos Óvoda</t>
  </si>
  <si>
    <t>091110 Óvodai nevelés ellátás szakm.feladatai</t>
  </si>
  <si>
    <t xml:space="preserve">096140 Óvodai nevelés ellátás működ.feladatai </t>
  </si>
  <si>
    <t>096015 Gyermekétkeztetés  köznevelési intézm.</t>
  </si>
  <si>
    <t xml:space="preserve">Mindösszesen  </t>
  </si>
  <si>
    <t xml:space="preserve">2. számú melléklet/2.oldal </t>
  </si>
  <si>
    <t>a 6/2016. (II. 16) sz. költségvetési rendeletéhez</t>
  </si>
  <si>
    <t>B4 Működési bevételek</t>
  </si>
  <si>
    <t>B6 Működési célú átvett pénzeszköz</t>
  </si>
  <si>
    <t>I.Működési bevételek összesen</t>
  </si>
  <si>
    <t xml:space="preserve">2. számú melléklet/3.oldal </t>
  </si>
  <si>
    <t>a 6./2016. (II. 16.) sz. költségvetési rendeletéhez</t>
  </si>
  <si>
    <t>B2 Felhalmozási célú tám.áht-on belülről</t>
  </si>
  <si>
    <t>B5 Felhalmozási bevételek</t>
  </si>
  <si>
    <t>B7 Felhalmozási célú átvett pénzeszközök</t>
  </si>
  <si>
    <t xml:space="preserve">2. számú melléklet/4.oldal </t>
  </si>
  <si>
    <t>II.Felhalmozási bevételek összesen</t>
  </si>
  <si>
    <t>III. B8 Finanszírozási bevételek</t>
  </si>
  <si>
    <t>6.sz.melléklet</t>
  </si>
  <si>
    <t>MÁTRASZŐLŐS ÖNKORMÁNYZAT FELÚJÍTÁSI KIADÁSAI 2015. évben</t>
  </si>
  <si>
    <t>Szakfeladat</t>
  </si>
  <si>
    <t>2014. évi  előirányzat</t>
  </si>
  <si>
    <t>2014. évi módosított előirányzat</t>
  </si>
  <si>
    <t>Teljesítés</t>
  </si>
  <si>
    <t>Teljesítés %-a</t>
  </si>
  <si>
    <t>száma</t>
  </si>
  <si>
    <t>megnevezése</t>
  </si>
  <si>
    <t>Önállóan működő és gazdálkodó költségvetési intézmények</t>
  </si>
  <si>
    <t xml:space="preserve">    1.</t>
  </si>
  <si>
    <t>o13350</t>
  </si>
  <si>
    <t>Önkormányzati vagyonnal kapcsolatos gazdálkodás</t>
  </si>
  <si>
    <t xml:space="preserve"> - Orvosi rendelő épületének felújítása (pótmunkák)</t>
  </si>
  <si>
    <t xml:space="preserve"> - Palackozó felújítása</t>
  </si>
  <si>
    <t>Közös Hivatal</t>
  </si>
  <si>
    <t>Önállóan működó költségvetési intézmények</t>
  </si>
  <si>
    <t>Óvodai nevelés</t>
  </si>
  <si>
    <t>Önkormányzat és intézményei (1+2)</t>
  </si>
  <si>
    <t>5. sz. melléklet</t>
  </si>
  <si>
    <t>a 6/2016. (II.  16.) sz. költségvetési rendeletéhez</t>
  </si>
  <si>
    <t>MÁTRASZŐLŐS ÖNKORMÁNYZAT BERUHÁZÁSI KIADÁSI ELŐIRÁNYZATA 2015. évben</t>
  </si>
  <si>
    <t xml:space="preserve">Teljesítés </t>
  </si>
  <si>
    <t>Telj. %-a</t>
  </si>
  <si>
    <t xml:space="preserve">1. </t>
  </si>
  <si>
    <t>Önkorm.vagyonnal gazd.kapcs.feladatok</t>
  </si>
  <si>
    <t xml:space="preserve">    a) KEOP Napelemes rendszer kivitelezése Óvoda-Orvosi rend.</t>
  </si>
  <si>
    <t xml:space="preserve">   b) Palackozógép vásárlás közmunka programhoz</t>
  </si>
  <si>
    <t xml:space="preserve">   c) Szódavíz induló előgyártási csomag közmunka programhoz </t>
  </si>
  <si>
    <t>O11130</t>
  </si>
  <si>
    <t>Önkormányzati igazgatási tevékenység</t>
  </si>
  <si>
    <t xml:space="preserve"> - Kisértékű Informatikai ezközök vásárlása </t>
  </si>
  <si>
    <t>(számítógép konfiguráció)</t>
  </si>
  <si>
    <t xml:space="preserve">     1.1</t>
  </si>
  <si>
    <t xml:space="preserve">Közös Önkormányzati Hivatal </t>
  </si>
  <si>
    <t>Önállóan működő költségvetési intézmények</t>
  </si>
  <si>
    <t xml:space="preserve">  2.1 Napköziotthonos Óvoda</t>
  </si>
  <si>
    <t xml:space="preserve">                                                                                                                                                     </t>
  </si>
  <si>
    <t>4.sz.melléklet</t>
  </si>
  <si>
    <t>MÁTRASZŐLŐS KÖZSÉGI ÖNKORMÁNYZAT SZEMÉLYI JUTTATÁSAINAK, FOGLALKOZTATOTTI LÉTSZÁMÁNAK  2015. ÉVI ELŐIRÁNYZATA, TELJESÍTÉSE</t>
  </si>
  <si>
    <t>Intézmény</t>
  </si>
  <si>
    <t>Létszám</t>
  </si>
  <si>
    <t>Foglalkoztatottak személyi juttatásai</t>
  </si>
  <si>
    <t>Külső személyi juttatások</t>
  </si>
  <si>
    <t>Személyi juttatatás összesen</t>
  </si>
  <si>
    <t>2015 évi terv. fő</t>
  </si>
  <si>
    <t>2015 évi mód. fő</t>
  </si>
  <si>
    <t>2015. évi tényl. fő</t>
  </si>
  <si>
    <t>2015.  évi telj.</t>
  </si>
  <si>
    <t>Önállóan m. és g. int.</t>
  </si>
  <si>
    <t>o11130</t>
  </si>
  <si>
    <t>Önkorm.és Önk.hiv.jogalk.és ig.tev.</t>
  </si>
  <si>
    <t>o31030</t>
  </si>
  <si>
    <t>Közterület rendjének fenntart.</t>
  </si>
  <si>
    <t>o41231</t>
  </si>
  <si>
    <t>Rövid időtart.közfogl.</t>
  </si>
  <si>
    <t>o42232</t>
  </si>
  <si>
    <t>Start-munk.pr.- Téli közfogl.</t>
  </si>
  <si>
    <t>o41233</t>
  </si>
  <si>
    <t>Hosszab időtart.közfogl.</t>
  </si>
  <si>
    <t>o74031</t>
  </si>
  <si>
    <t>Család és nővéd.eü.ellátás</t>
  </si>
  <si>
    <t>o82044</t>
  </si>
  <si>
    <t>Könyvtári szolg.</t>
  </si>
  <si>
    <t>Szociális étkeztetés</t>
  </si>
  <si>
    <t>Házi segítségnyújtás</t>
  </si>
  <si>
    <t>Gyermekjóléti szolgáltatás</t>
  </si>
  <si>
    <t xml:space="preserve"> 1. Önkormányzat össz.</t>
  </si>
  <si>
    <t>Közös Önk.Hiv.</t>
  </si>
  <si>
    <t xml:space="preserve"> 1.1. Közös Hiv. össz.</t>
  </si>
  <si>
    <t>Önállóan műk.int.</t>
  </si>
  <si>
    <t>Napk.Óvoda</t>
  </si>
  <si>
    <t>o91110</t>
  </si>
  <si>
    <t>Óvodai nev.szakmai felad.</t>
  </si>
  <si>
    <t>o91140</t>
  </si>
  <si>
    <t>Óvodai nev.működ.felad.</t>
  </si>
  <si>
    <t xml:space="preserve"> 2.1Napk.Óvoda össz.</t>
  </si>
  <si>
    <t xml:space="preserve">Mindösszesen </t>
  </si>
  <si>
    <t>1. számú melléklet</t>
  </si>
  <si>
    <t>MÁTRASZŐLŐS ÖNKORMÁNYZAT 2015. ÉVI KÖLTSÉGVETÉSI BEVÉTELEI ÉS KIADÁSAI</t>
  </si>
  <si>
    <t>előirányzat-csoportok, kiemelt előirányzatok szerinti bontásban</t>
  </si>
  <si>
    <t>2015. évi előirányzat</t>
  </si>
  <si>
    <t>BEVÉTELEK</t>
  </si>
  <si>
    <t>MŰKÖDÉSI BEVÉTELEK</t>
  </si>
  <si>
    <t>B1 Működési célú támogatások államháztartáson belülről</t>
  </si>
  <si>
    <t>1.1</t>
  </si>
  <si>
    <t xml:space="preserve">  B11 Önkormányzatok működési támogatásai </t>
  </si>
  <si>
    <t>1.1.1</t>
  </si>
  <si>
    <t xml:space="preserve">  - B111 Helyi önkormányzatok működésének általános támogatása </t>
  </si>
  <si>
    <t>1.1.2</t>
  </si>
  <si>
    <t xml:space="preserve">  - B112 Települési önkormányzatok egyes köznevelési feladatainak támogatása</t>
  </si>
  <si>
    <t>1.1.3</t>
  </si>
  <si>
    <t xml:space="preserve">  - B113 Teleoülési önkormányzatok szociális gyermekjóléti és gyermekétkeztetési felad.tám.</t>
  </si>
  <si>
    <t>1.1.4</t>
  </si>
  <si>
    <t xml:space="preserve">  - B114 Települési önkormányzatok kulturális feladatainak támogatása</t>
  </si>
  <si>
    <t>1.1.5</t>
  </si>
  <si>
    <t xml:space="preserve">  - B115 Működési célú költségvetési támogatások és kiegészítő támogatások</t>
  </si>
  <si>
    <t>1.2</t>
  </si>
  <si>
    <t xml:space="preserve">  B12 Elvonások és befizetések bevételei</t>
  </si>
  <si>
    <t>1.3</t>
  </si>
  <si>
    <t xml:space="preserve">  B16 Egyéb működési célú támogatások bevételei államháztartáson belülről</t>
  </si>
  <si>
    <t xml:space="preserve">B3 Közhatalmi bevételek </t>
  </si>
  <si>
    <t>2.1</t>
  </si>
  <si>
    <t xml:space="preserve">  - B34 Vagyoni tipusú adók</t>
  </si>
  <si>
    <t xml:space="preserve">    - magánszemélyek kommunális adója</t>
  </si>
  <si>
    <t>2.2</t>
  </si>
  <si>
    <t xml:space="preserve"> -B351 Értékesítési és forgalmi adók </t>
  </si>
  <si>
    <t xml:space="preserve">     - helyi iparűzési adó</t>
  </si>
  <si>
    <t>2.3</t>
  </si>
  <si>
    <t xml:space="preserve"> -B354 Termékek és szolgáltatok adói</t>
  </si>
  <si>
    <t xml:space="preserve">     - gépjárműadó</t>
  </si>
  <si>
    <t xml:space="preserve">     - talajterhelési díj</t>
  </si>
  <si>
    <t>2.4</t>
  </si>
  <si>
    <t xml:space="preserve"> -B36 Egyéb közhatalmi bevételek </t>
  </si>
  <si>
    <t xml:space="preserve">     - helyszíni, szabálysértési birság</t>
  </si>
  <si>
    <t xml:space="preserve">     - igazgatási szolgáltatási díj</t>
  </si>
  <si>
    <t xml:space="preserve">     - pótlék</t>
  </si>
  <si>
    <t xml:space="preserve">     - mezőőri járulék</t>
  </si>
  <si>
    <t>3.1</t>
  </si>
  <si>
    <t xml:space="preserve">  B402 Szolgáltatások ellenértéke</t>
  </si>
  <si>
    <t>3.2</t>
  </si>
  <si>
    <t xml:space="preserve">  B404 Tulajdonosi bevételek</t>
  </si>
  <si>
    <t>3.3</t>
  </si>
  <si>
    <t xml:space="preserve">  B405  Ellátási díjak</t>
  </si>
  <si>
    <t>3.4</t>
  </si>
  <si>
    <t xml:space="preserve">  B406  Kiszámlázott általános forgalmi adó</t>
  </si>
  <si>
    <t>3.5</t>
  </si>
  <si>
    <t xml:space="preserve"> B408 Kamatbevételek</t>
  </si>
  <si>
    <t>3.6</t>
  </si>
  <si>
    <t xml:space="preserve"> B410 Biztosító által fizetett kártérítés</t>
  </si>
  <si>
    <t>3.7</t>
  </si>
  <si>
    <t xml:space="preserve"> B411 Egyéb működési bevételek</t>
  </si>
  <si>
    <t xml:space="preserve"> B6 Működési célú átvett pénzeszközök</t>
  </si>
  <si>
    <t>4.1</t>
  </si>
  <si>
    <t xml:space="preserve">   B62 Működési célú  visszatér.tám., kölcsönök visszatérülése áht-on kívülről </t>
  </si>
  <si>
    <t>4.2</t>
  </si>
  <si>
    <t xml:space="preserve">  B63 Egyéb működési célú átvett pénzeszközök</t>
  </si>
  <si>
    <t>FELHALMOZÁSI BEVÉTELEK</t>
  </si>
  <si>
    <t>B2 Felhalmozási célú támogatások államháztartáson belülről</t>
  </si>
  <si>
    <t xml:space="preserve"> -B21 Felhalmozási célú támogatások</t>
  </si>
  <si>
    <t xml:space="preserve">  B25 Egyéb felhalmozási célú támogatások bevételei áht-on belülről</t>
  </si>
  <si>
    <t xml:space="preserve">     - KEOP Napelemes rendszer kivitelezése Mátraszőlősön</t>
  </si>
  <si>
    <t xml:space="preserve">     - ÉMOP Komplex vízrendezés Mátraszőlősön</t>
  </si>
  <si>
    <t xml:space="preserve"> -B52 Ingatlanok értékesítése</t>
  </si>
  <si>
    <t xml:space="preserve"> -B53 Egyéb tárgyi eszközök értékesítése</t>
  </si>
  <si>
    <t xml:space="preserve">  B73 Egyéb felhalmozási célú átvett pénzeszközök</t>
  </si>
  <si>
    <t xml:space="preserve">     - Felhalmozási célú pénz eszköz átv. ÁHT-on kiv.</t>
  </si>
  <si>
    <t>KÖLTSÉGVETÉSI BEVÉTELEK</t>
  </si>
  <si>
    <t>Finanszírozási bevételek</t>
  </si>
  <si>
    <t>B811 Hitel</t>
  </si>
  <si>
    <t xml:space="preserve"> - Működési célú </t>
  </si>
  <si>
    <t xml:space="preserve"> - Fejlesztési célú </t>
  </si>
  <si>
    <t>B813 Maradvány igénybevétele</t>
  </si>
  <si>
    <t xml:space="preserve">  B8131 Előző évi költségvetési maradvány</t>
  </si>
  <si>
    <t xml:space="preserve">   - működési célú</t>
  </si>
  <si>
    <t>B8141 Államháztartáson belüli megelőlegezések</t>
  </si>
  <si>
    <t xml:space="preserve">Bevételek mindösszesen </t>
  </si>
  <si>
    <t xml:space="preserve">                                                          1. számú melléklet folytatása</t>
  </si>
  <si>
    <t xml:space="preserve">                                                                                     KIADÁSOK</t>
  </si>
  <si>
    <t>Önkormányzat és intézményei</t>
  </si>
  <si>
    <t>MŰKÖDÉSI KIADÁSOK</t>
  </si>
  <si>
    <t>K1 Személyi juttatások</t>
  </si>
  <si>
    <t xml:space="preserve"> - ebből közfoglalkoztatás</t>
  </si>
  <si>
    <t>K2 Munkaadókat terhelő járulékok</t>
  </si>
  <si>
    <t>K3 Dologi kiadás</t>
  </si>
  <si>
    <t>K4 Ellátottak pénzbeli juttatása</t>
  </si>
  <si>
    <t>K5 Egyéb működési célú kiadások</t>
  </si>
  <si>
    <t>5.1</t>
  </si>
  <si>
    <t xml:space="preserve"> K502 Elvonások és befizetések</t>
  </si>
  <si>
    <t>5.2</t>
  </si>
  <si>
    <t xml:space="preserve">  K504 Működési célú kölcsönök nyújtása áht-on belülre</t>
  </si>
  <si>
    <t>5.3</t>
  </si>
  <si>
    <t xml:space="preserve">  K505 Működési célú támogatások áht-on belülre</t>
  </si>
  <si>
    <t xml:space="preserve">          - Egyéb Társulási ellát tám. ( Háziorvosi ügyelet)</t>
  </si>
  <si>
    <t>5.4</t>
  </si>
  <si>
    <t xml:space="preserve">  K508 Működési kölcsönök nyújtása áht-on kívülre</t>
  </si>
  <si>
    <t>5.5</t>
  </si>
  <si>
    <t xml:space="preserve">  K511 Egyéb működési célú támogatások áht-on kívülre</t>
  </si>
  <si>
    <t xml:space="preserve">           - Civil szervezetek támogatása</t>
  </si>
  <si>
    <t xml:space="preserve">           - Vállalkozások támogatása</t>
  </si>
  <si>
    <t>5.6</t>
  </si>
  <si>
    <t xml:space="preserve">  K512 Tartalékok</t>
  </si>
  <si>
    <t xml:space="preserve">           - Általános tartalékok</t>
  </si>
  <si>
    <t xml:space="preserve">           - Céltartalék</t>
  </si>
  <si>
    <t>FELHALMOZÁSI KIADÁSOK</t>
  </si>
  <si>
    <t>K6 Beruházások</t>
  </si>
  <si>
    <t xml:space="preserve">   -KEOP Napelemes rendszer kivitelezése Óvoda-Orvosi rendelő</t>
  </si>
  <si>
    <t xml:space="preserve">   -Kis értékű tárgyi eszköz (számítógép konfiguráció) beszerzése</t>
  </si>
  <si>
    <t xml:space="preserve">  -Palackozógép vásárlás közmunka programhoz</t>
  </si>
  <si>
    <t xml:space="preserve"> -Szódavíz induló előgyártási csomag  közmunka programhoz</t>
  </si>
  <si>
    <t>K7 Felújítások</t>
  </si>
  <si>
    <t xml:space="preserve"> -Orvosi rendelő felújítása (pótmunkák)</t>
  </si>
  <si>
    <t xml:space="preserve"> -Palackozó felújítása</t>
  </si>
  <si>
    <t>K8 Egyéb felhalmozási célú kiadások</t>
  </si>
  <si>
    <t>KÖLTSÉGVETÉSI KIADÁSOK</t>
  </si>
  <si>
    <t>FINANSZÍROZÁSI KIADÁSOK</t>
  </si>
  <si>
    <t>K911 Hitel törlesztés áht-on kívülre</t>
  </si>
  <si>
    <t xml:space="preserve">  - Működési célú</t>
  </si>
  <si>
    <t xml:space="preserve">  - Felhalmozási célú</t>
  </si>
  <si>
    <t xml:space="preserve">K914 Államháztartáson belüli megelőlegezések visszafizetése </t>
  </si>
  <si>
    <t xml:space="preserve">  -2015. évi támogatási előleg visszafizetése</t>
  </si>
  <si>
    <t>KIADÁSOK MINDÖSSZESEN</t>
  </si>
  <si>
    <t xml:space="preserve">Költségvetési létszámkeret mindösszesen </t>
  </si>
  <si>
    <t>3.sz. melléklet 1/1.oldal</t>
  </si>
  <si>
    <t>Mátraszőlős Önkormányzat és irányítása alá tartozó költségvetési szervek által ellátott feladatok 2015. évi költségvetési kiadásai kormányzati funkciók szerint</t>
  </si>
  <si>
    <t>Önállóan és részben önállóan gazdálkodó intézmények neve</t>
  </si>
  <si>
    <t>Kiadások összesen</t>
  </si>
  <si>
    <t>I/1.Személyi juttatások</t>
  </si>
  <si>
    <t>I/2.Munkaadót terhelő járulékok</t>
  </si>
  <si>
    <t>6.</t>
  </si>
  <si>
    <t>7.</t>
  </si>
  <si>
    <t>9.</t>
  </si>
  <si>
    <t>10.</t>
  </si>
  <si>
    <t>11.</t>
  </si>
  <si>
    <t>013320 Köztemető fenntartás és működtetés</t>
  </si>
  <si>
    <t>042180 Állat-egészségügy</t>
  </si>
  <si>
    <t>045120 Út autópálya építés</t>
  </si>
  <si>
    <t>045160 Közutak, hidak, alagutak üzemeltetése fennt.</t>
  </si>
  <si>
    <t>063020 Víztermelés-, kezelés,- ellátás</t>
  </si>
  <si>
    <t>064010 Közvilágítás</t>
  </si>
  <si>
    <t>064020 Város-, közgazdálkodási egyéb szolgáltatás</t>
  </si>
  <si>
    <t>072111 Háziorvosi alapellátás</t>
  </si>
  <si>
    <t>072112 Háziorvosi ügyeleti ellátás</t>
  </si>
  <si>
    <t>074011 Foglalkoztatás-egészségügyi alapellátás</t>
  </si>
  <si>
    <t>081045 Szabadidősport-(rekreációs s.)tev.és tám.</t>
  </si>
  <si>
    <t>084031 Civil szervezetek támogatása</t>
  </si>
  <si>
    <t>091211 Közn.int.tan.nap.r.nev.okt.szakm.f.1-4évf.</t>
  </si>
  <si>
    <t>106020 Lakásfennt. lakhatással ö.függő ellátások</t>
  </si>
  <si>
    <t>104042 Gyermekjóléti szolgáltatás</t>
  </si>
  <si>
    <t>103010 Elhunyt sz.hátramar.pénzbeli ellátása</t>
  </si>
  <si>
    <t>104051 Gyermekvédelmi pénzbli és term.ellátás</t>
  </si>
  <si>
    <t>105010 Munkanélküli aktív korúak ellátása</t>
  </si>
  <si>
    <t>107060 Egyéb szoc. Pénzbeli ellátások támogatások</t>
  </si>
  <si>
    <t>Átvitel:</t>
  </si>
  <si>
    <t>3.sz. melléklet 1/1.oldal folytatása</t>
  </si>
  <si>
    <t>12.</t>
  </si>
  <si>
    <t>Áthozat</t>
  </si>
  <si>
    <t>066010 Zöldterület kezelés</t>
  </si>
  <si>
    <t>018010 Önkorm.elszám.a központi költségvetéssel</t>
  </si>
  <si>
    <t>Önkormányzat összesen</t>
  </si>
  <si>
    <t>Közös Önkormányzati Hivatal</t>
  </si>
  <si>
    <t>Önkorm. Önk.hiv.jogalk. és ig.tev.</t>
  </si>
  <si>
    <t>Önállóan működő intézmények</t>
  </si>
  <si>
    <t>Óvodai nev.szakmai feladatai</t>
  </si>
  <si>
    <t>o91120</t>
  </si>
  <si>
    <t xml:space="preserve"> Sajátos nev.ig.gyermek óvodai nev.</t>
  </si>
  <si>
    <t>o9140</t>
  </si>
  <si>
    <t>Óvodai nev.működtetési feladatai</t>
  </si>
  <si>
    <t>o96015</t>
  </si>
  <si>
    <t>Gyermekétk.köznev.intézményekben</t>
  </si>
  <si>
    <t>Napközi Otthonos óvoda összesen</t>
  </si>
  <si>
    <t>Mindösszesen</t>
  </si>
  <si>
    <t>3.sz. melléklet 1/2.oldal</t>
  </si>
  <si>
    <t>a 6/2016. (II.16.) sz. költségvetési rendeletéhez</t>
  </si>
  <si>
    <t>I/3. Dologi kiadás</t>
  </si>
  <si>
    <t>I/4. Ellátottak pénzbeli juttatása</t>
  </si>
  <si>
    <t>I/5.Egyéb működési kiadás</t>
  </si>
  <si>
    <t>3.sz. melléklet 1/2.oldal folytatása</t>
  </si>
  <si>
    <t>3.sz. melléklet 1/3.oldal</t>
  </si>
  <si>
    <t>I.MŰKÖDÉSI KIADÁS ÖSSZESEN</t>
  </si>
  <si>
    <t>II/1. Beruházások</t>
  </si>
  <si>
    <t>II/2. Felújítások</t>
  </si>
  <si>
    <t>3.sz. melléklet 1/3.oldal folytatása</t>
  </si>
  <si>
    <t>3.sz. melléklet 1/4.oldal</t>
  </si>
  <si>
    <t>II/3. Egyéb felhalmozási célú kiadás</t>
  </si>
  <si>
    <t>II.FELHALMOZÁSI KIADÁS ÖSSZESEN</t>
  </si>
  <si>
    <t>III:FINANSZÍROZÁSI KIADÁS (HITEL)</t>
  </si>
  <si>
    <t>3.sz. melléklet 1/4.oldal folytatása</t>
  </si>
  <si>
    <t>3.sz. melléklet 1/5.oldal</t>
  </si>
  <si>
    <t>107054 Családsegítés</t>
  </si>
  <si>
    <t>3.sz. melléklet 1/5.oldal folytatása</t>
  </si>
  <si>
    <t>7. számú melléklet</t>
  </si>
  <si>
    <t>a 6/2016. (II. 16.) költségvetés rendeletéhez</t>
  </si>
  <si>
    <t>Mátraszőlős Önkormányzat irányítása alá tartozó költségvetési szerv Mátraszőlősi Közös Önkormányzati Hivatal 2015. évi költségvetése</t>
  </si>
  <si>
    <t>I/1 Személyi juttatás</t>
  </si>
  <si>
    <t>I/2 Munk.terh.jár.</t>
  </si>
  <si>
    <t>I/3 Dologi kiadás</t>
  </si>
  <si>
    <t>I/4Ellátottak pénzb.juttat.</t>
  </si>
  <si>
    <t>I/5 Egyéb műkodési kiadás</t>
  </si>
  <si>
    <t>I. MŰKÖDÉSI KIAD.</t>
  </si>
  <si>
    <t>II.FELHALMOZÁSI KIAD.</t>
  </si>
  <si>
    <t>KIADÁSOK ÖSSZESEN</t>
  </si>
  <si>
    <t>BEVÉTELEK ÖSSZESEN</t>
  </si>
  <si>
    <t>2015.évi terv.(fő)</t>
  </si>
  <si>
    <t>2015.évi tény.(fő)</t>
  </si>
  <si>
    <t>2015.évi teljesítés</t>
  </si>
  <si>
    <t>Hosszabb időtartamú közfoglalkoztatás</t>
  </si>
  <si>
    <t>Finanszírozási bevételek, kiadások</t>
  </si>
  <si>
    <t xml:space="preserve"> - Költségvetési maradvány működési</t>
  </si>
  <si>
    <t xml:space="preserve"> - Költségvetési maradvány fejlesztési</t>
  </si>
  <si>
    <t>Intézmény finanszírozás</t>
  </si>
  <si>
    <t>Összesen</t>
  </si>
  <si>
    <t>8. számú melléklet</t>
  </si>
  <si>
    <t>a 6/2016. (II.16.) költségvetési rendeletéhez</t>
  </si>
  <si>
    <t>Mátraszőlős Önkormányzat irányítása alá tartozó költségvetési szerv Napközi Otthonos Óvoda 2015. évi költségvetése</t>
  </si>
  <si>
    <t>Óvodai nevelés ellátás szakmai feladatai</t>
  </si>
  <si>
    <t>Sajátos nevelési igényű gy. Óvodai nev.</t>
  </si>
  <si>
    <t>Óvodai nevelés ellátás működési feladatai</t>
  </si>
  <si>
    <t>Gyermekétk. köznev. intézményekben</t>
  </si>
  <si>
    <t>9. számú melléklet</t>
  </si>
  <si>
    <t xml:space="preserve">Mátraszőlős Önkormányzat és irányítása alá tartozó költségvetési szervek által ellátott feladatok 2015. évi költségvetési  bevételei kormányzati funkciónk szerint, továbbá kötelező-, önként vállalt és állami feladatok szerint </t>
  </si>
  <si>
    <t>Önállóan, részben önállóan gazdálkodó intézmények  funkció száma/ megnevezése</t>
  </si>
  <si>
    <t>Kötelező feladatok</t>
  </si>
  <si>
    <t>Önként vállalt feladatok</t>
  </si>
  <si>
    <t>Állami feladatok</t>
  </si>
  <si>
    <t>104042 Gyermekvédelmi pénzbeli és term.ellátás</t>
  </si>
  <si>
    <t>096140 Óvodai nevelés ellátás működ.feladatai</t>
  </si>
  <si>
    <t>096015 Gyermekétkeztetés köznevelési intézm.</t>
  </si>
  <si>
    <t>10.sz. melléklet 1/1.oldal</t>
  </si>
  <si>
    <t>Mátraszőlős Önkormányzat és irányítása alá tartozó költségvetési szervek által ellátott feladatok 2015. évi költségvetési kiadásai kormányzati funkciók szerint,                                                                                   továbbá kötelező-, önként vállalt és állami feladatok szerint</t>
  </si>
  <si>
    <t>2014. évi eredeti ei.</t>
  </si>
  <si>
    <t>2014. évi mód.ei.</t>
  </si>
  <si>
    <t>13.</t>
  </si>
  <si>
    <t>14.</t>
  </si>
  <si>
    <t>15.</t>
  </si>
  <si>
    <t>16.</t>
  </si>
  <si>
    <t>10.sz. melléklet 1/1.oldal folytatása</t>
  </si>
  <si>
    <t>A /2016. (II.16.) sz. költségvetési rendeletéhez</t>
  </si>
  <si>
    <t>Mátraszőlős Önkormányzat és irányítása alá tartozó költségvetési szervek által ellátott feladatok 2014. évi költségvetési kiadásai kormányzati funkciók szerint,                                                                                                                          továbbá kötelező-, önként vállalt és állami feladatok szerint</t>
  </si>
  <si>
    <t xml:space="preserve">Kötelező feladatok </t>
  </si>
  <si>
    <t>066010 Zöldterület</t>
  </si>
  <si>
    <t>018010 Önkorm.elsz.a központi költségvetéssel</t>
  </si>
  <si>
    <t>1 Közös Önkormányzati Hivatal</t>
  </si>
  <si>
    <t>091110 Óvodai nev. Szakmai feladatai</t>
  </si>
  <si>
    <t>091120 Sajátos nev.ig.gyermek óvodai nev.</t>
  </si>
  <si>
    <t>091140 Óvodai nevelés műküdési feladatai</t>
  </si>
  <si>
    <t>096015 Gyermekétkeztetés köznev.intézményekben</t>
  </si>
  <si>
    <t>Napközi Otthonos óvodaösszesen</t>
  </si>
  <si>
    <t>11.sz.melléklet</t>
  </si>
  <si>
    <t>MÁTRASZŐLŐS ÖNKORMÁNYZAT TERVEZETT TARTALÉKAI 2015. évben</t>
  </si>
  <si>
    <t>2015. évi  eredeti előirányzat</t>
  </si>
  <si>
    <t>2015. módosított előirányzat</t>
  </si>
  <si>
    <t>I/5.6</t>
  </si>
  <si>
    <t>K512 Tartalékok</t>
  </si>
  <si>
    <t>Ebből:</t>
  </si>
  <si>
    <t>A)</t>
  </si>
  <si>
    <t xml:space="preserve">  -Központi Költségvetés részére visszafizetendő</t>
  </si>
  <si>
    <t xml:space="preserve">TAR Önkormányzattal a Közös Hivatal együttműködésének megállapodása nem jött létre. Ezért a 2015. évi Önkormányzati hivatal műkösésének támogatása eredeti előirányzataból: </t>
  </si>
  <si>
    <t>Mátraszőlőst megillető önk.hiv.műk.támogatás</t>
  </si>
  <si>
    <t xml:space="preserve">Különbözet visszafizetendő az állam részére </t>
  </si>
  <si>
    <t>B)</t>
  </si>
  <si>
    <t xml:space="preserve"> - 2015. évi beszámítás, kiegészítés Tarral együtt</t>
  </si>
  <si>
    <t>Különbözet visszafizetendő az állam részére</t>
  </si>
  <si>
    <t>C)</t>
  </si>
  <si>
    <t xml:space="preserve">  -Óvoda pedagógusok 2014.09.01-i illetm.emelésére </t>
  </si>
  <si>
    <t xml:space="preserve">    (elismert létszám 4fő*35.000Ft/hó*3hó=140.000Ft.)</t>
  </si>
  <si>
    <t>D)</t>
  </si>
  <si>
    <t xml:space="preserve"> - 2014. évi költségvetési maradványből kötelezettséggel terhelt</t>
  </si>
  <si>
    <t>A 2015. évi beszámoló készítéseker lehet megállapítani a pontos jogcímeket és annak összegét.</t>
  </si>
  <si>
    <t>E)</t>
  </si>
  <si>
    <t xml:space="preserve"> -Évközi áremelkedések, nem várt, nem tervezett kiadásokra</t>
  </si>
  <si>
    <t>F)</t>
  </si>
  <si>
    <t xml:space="preserve"> -Évközi egyéb változások</t>
  </si>
  <si>
    <t>12.sz. melléklet</t>
  </si>
  <si>
    <t>a  6/2016. (II.16.) sz. költségvetési rendelethez</t>
  </si>
  <si>
    <t>MÁTRASZŐLŐS KÖZSÉGI ÖNKORMÁNYZAT 2015. ÉVI KÖZVETETT TÁMOGATÁSAI</t>
  </si>
  <si>
    <t>A támogatás kedvezm. (fő)</t>
  </si>
  <si>
    <t>Adóelengedés</t>
  </si>
  <si>
    <t>Adókedvezmény</t>
  </si>
  <si>
    <t>Egyéb</t>
  </si>
  <si>
    <t>jogcíme   (jellege)</t>
  </si>
  <si>
    <t>mértéke   (%)</t>
  </si>
  <si>
    <t>összege  (e/Ft)</t>
  </si>
  <si>
    <t>e/Ft</t>
  </si>
  <si>
    <t>óvodai int.étk.kedv.</t>
  </si>
  <si>
    <t>13.számú melléklet</t>
  </si>
  <si>
    <t>a 6/2016. (II. 16.) sz.költségvetési rendelethez</t>
  </si>
  <si>
    <t>MÁTRASZŐLŐS KÖZSÉGI ÖNKORMÁNYZAT TÖBB ÉVES KIHATÁSSAL JÁRÓ FELADATAINAK ELŐIRÁNYZATA ÉS TELJESÍTÉSE</t>
  </si>
  <si>
    <t>Feladat</t>
  </si>
  <si>
    <t>Összes kiadás</t>
  </si>
  <si>
    <t>2015. év</t>
  </si>
  <si>
    <t xml:space="preserve">Későbbi évek kihatása </t>
  </si>
  <si>
    <t xml:space="preserve">előtti </t>
  </si>
  <si>
    <t>2015.évi</t>
  </si>
  <si>
    <t>2016. évi várható</t>
  </si>
  <si>
    <t>mód.e.i.</t>
  </si>
  <si>
    <t>teljesítés</t>
  </si>
  <si>
    <t>kifizetés</t>
  </si>
  <si>
    <t>mód.ei.</t>
  </si>
  <si>
    <t>I. Felújítási feladatok</t>
  </si>
  <si>
    <t>ÖSSZESEN</t>
  </si>
  <si>
    <t>II.Beruházási feladatok</t>
  </si>
  <si>
    <t xml:space="preserve"> 1. KEOP Napelemes rendszer kivitelezése Óvoda - Orvosi rendelő</t>
  </si>
  <si>
    <t xml:space="preserve">III. Fejlesztési hitelek </t>
  </si>
  <si>
    <t>MINDÖSSZESEN I-III.</t>
  </si>
  <si>
    <t>14/1 sz. melléklet</t>
  </si>
  <si>
    <t xml:space="preserve">a 6/2016. (II. 16.) sz.Költségvetési rendelethez </t>
  </si>
  <si>
    <t>MÁTRASZŐLŐS ÖNKORMÁNYZAT 2015. ÉVI MÉRLEG SZERINTI VAGYONÁRÓL</t>
  </si>
  <si>
    <t>Adatok ezer Ft-ban.</t>
  </si>
  <si>
    <t>Eszközök</t>
  </si>
  <si>
    <t xml:space="preserve">Állományi érték </t>
  </si>
  <si>
    <t>Változás</t>
  </si>
  <si>
    <t>Források</t>
  </si>
  <si>
    <t>Állományi éreték</t>
  </si>
  <si>
    <t>előző év</t>
  </si>
  <si>
    <t xml:space="preserve">tárgyév </t>
  </si>
  <si>
    <t>%-a</t>
  </si>
  <si>
    <t>nyitó</t>
  </si>
  <si>
    <t>záró</t>
  </si>
  <si>
    <t>A/I.  Immateriális javak</t>
  </si>
  <si>
    <t>G/I. Nemzeti vagyon induláskori értéke</t>
  </si>
  <si>
    <t xml:space="preserve">   1.Szellemi termékek</t>
  </si>
  <si>
    <t>G/III. Egyéb eszközök induláskori értéke és változásai</t>
  </si>
  <si>
    <t>A/II. Tárgyi eszközök</t>
  </si>
  <si>
    <t>G/IV. Felfalmozott eredmény</t>
  </si>
  <si>
    <t xml:space="preserve">   1.Földterületek</t>
  </si>
  <si>
    <t>G/VI. Mérlegszerinti eredmény</t>
  </si>
  <si>
    <t xml:space="preserve">   2.Telkek</t>
  </si>
  <si>
    <t xml:space="preserve">G) SAJÁT TŐKE </t>
  </si>
  <si>
    <t xml:space="preserve">   3.Ültetvények</t>
  </si>
  <si>
    <t>H/I/3 Költségvetési évben esedékes köt. dologi kiad.</t>
  </si>
  <si>
    <t xml:space="preserve">   4.Erdő</t>
  </si>
  <si>
    <t>H/I/4 Költségvetési évben esedékes köt.ellátottak p.j.</t>
  </si>
  <si>
    <t xml:space="preserve">   5. Épületek</t>
  </si>
  <si>
    <t>H/I/5 Költségvetési évben esedékes köt.egyéb műk.kiad.</t>
  </si>
  <si>
    <t xml:space="preserve">   6. Építmények</t>
  </si>
  <si>
    <t>H/I/9 Költségvetési évben esedékes köt.finansz.kiad.</t>
  </si>
  <si>
    <t xml:space="preserve">   9.Ügyvitel-, számitástechnikai eszközök</t>
  </si>
  <si>
    <t>H/I. Költségvetési évben esedékes kötelezettségek</t>
  </si>
  <si>
    <t xml:space="preserve"> 10. Egyéb gép, berendezés felszerelés</t>
  </si>
  <si>
    <t>H/II/9 Költségvetési évet köv.esedékes köt.finasz.kiad.</t>
  </si>
  <si>
    <t xml:space="preserve">  11.Beruházások, felújítások </t>
  </si>
  <si>
    <t>H/II/9.a.Költségvetési évet köv.esedékes köt.áht-on belüli megelőlegezések visszafizetésére</t>
  </si>
  <si>
    <t>A/III.Befektetett p.ü.-i eszközök</t>
  </si>
  <si>
    <t>H/II/9.b Költségvetési évet köv. esedékes köt.hosszú lejáratú hitelek  törlesztésére</t>
  </si>
  <si>
    <t xml:space="preserve">  1.Egyéb tartós részesedés</t>
  </si>
  <si>
    <t>H/II. Költségvetési évet követően esedékes kötelezettségek</t>
  </si>
  <si>
    <t xml:space="preserve">  2.Tartós hitelv.megtest.értékpapír</t>
  </si>
  <si>
    <t>H/III/1.Kapott előlegek</t>
  </si>
  <si>
    <t>3. Tartósan adott kölcsön</t>
  </si>
  <si>
    <t>H/III/3.Más szervezetet megillető bevételek elszámolása</t>
  </si>
  <si>
    <t>A)NEMZETI VAGYONBA TART.BEFEKTETETT ESZKÖZÖK ÖSSZESEN</t>
  </si>
  <si>
    <t>H/III/ Kötelezettség jellegű sajátos elszámolások</t>
  </si>
  <si>
    <t>C/II. Pénztárak</t>
  </si>
  <si>
    <t>H) KÖTELEZETTSÉGEK</t>
  </si>
  <si>
    <t>C/III.Forintszámlák</t>
  </si>
  <si>
    <t>I)EGYÉB FORRÁSOLDALI ELSZÁMOLÁSOK (idegen)</t>
  </si>
  <si>
    <t>C/V.Idegen pénzeszközök</t>
  </si>
  <si>
    <t xml:space="preserve">K) PASSZÍV IDŐBELI ELHATÁROLÁSOK </t>
  </si>
  <si>
    <t>C) PÉNZESZKÖZÖK</t>
  </si>
  <si>
    <t>D/I/3.Követelés közhatalmi bevételre (Helyi adó hátralék)</t>
  </si>
  <si>
    <t>D/I/4.Követelés működési bevételre (bérleti díj stb.)</t>
  </si>
  <si>
    <t>D/I/5.Követelés felhalmozási bevételre (kárt. 21-es építése miatt)</t>
  </si>
  <si>
    <t>D/I/6.Követelés működési célú átvett p.e.(szoc.kölcsön)</t>
  </si>
  <si>
    <t>D/III/1.Adott előlegek (beruházásra,decemberi RSZS, stb)</t>
  </si>
  <si>
    <t>D/III/2.Továbbadási célból folyósított tám. ellát. elszámolása</t>
  </si>
  <si>
    <t>D/III/4.Forgótőke elszámolás</t>
  </si>
  <si>
    <t>D) KÖVETELÉSEK</t>
  </si>
  <si>
    <t>E/6. Egyéb sajátos eszközoldáli elszámolások (dec.nettóbér)</t>
  </si>
  <si>
    <t>E) EGYÉB SAJÁTOS ESZKÖZOLDALI ELSZÁMOLÁSOK</t>
  </si>
  <si>
    <t>ESZKÖZÖK ÖSSZESEN</t>
  </si>
  <si>
    <t>FORRÁSOK ÖSSZESEN</t>
  </si>
  <si>
    <t>14/2 sz. melléklet</t>
  </si>
  <si>
    <t xml:space="preserve">a 6/2016. (II.16.) sz.Költségvetési rendelethez </t>
  </si>
  <si>
    <t>MÁTRASZŐLŐSI KÖZÖS ÖNKORMÁNYZATI HIVATAL 2015. ÉVI MÉRLEG SZERINTI VAGYONÁRÓL</t>
  </si>
  <si>
    <t>G/I. Nemzeti vaGYON INDULÁSKORI ÉRTÉKE</t>
  </si>
  <si>
    <t>14/3 sz. melléklet</t>
  </si>
  <si>
    <t>15/1 sz. melléklet</t>
  </si>
  <si>
    <t>a 6/2016. (II.16.) sz.költségvetési rendelethez</t>
  </si>
  <si>
    <t xml:space="preserve"> MÁTRASZŐLŐS KÖZSÉGI ÖNKORMÁNYZAT 2015. ÉVI KÖLTSÉGVETÉSI MARADVÁNY JÓVÁHAGYÁSA</t>
  </si>
  <si>
    <t>Adatok ezer Ft-ban!</t>
  </si>
  <si>
    <t>Tárgyi időszak</t>
  </si>
  <si>
    <t>01. Alaptevékenység költségvetési bevételei</t>
  </si>
  <si>
    <t>02. Alaptevékenység költségvetési kiadásai</t>
  </si>
  <si>
    <t>03. I Alaptevékenység költségvetési egyenlege (=01-02)</t>
  </si>
  <si>
    <t>04. Alaptevékenység finanszírozási bevételei</t>
  </si>
  <si>
    <t>05. Alaptevékenység finanszírozási kiadásai</t>
  </si>
  <si>
    <t>06. II Alaptevékenység finanszírizási egyenlege (=04-05)</t>
  </si>
  <si>
    <r>
      <t>07. A) Alaptevékenység maradványa (</t>
    </r>
    <r>
      <rPr>
        <b/>
        <u val="single"/>
        <sz val="8"/>
        <rFont val="Arial CE"/>
        <family val="2"/>
      </rPr>
      <t>+I+II)</t>
    </r>
  </si>
  <si>
    <t>08. C) Összes maradvány (=A+B)</t>
  </si>
  <si>
    <t>09. D) Alaptevékenység kötelezettségvállalással terhelt maradványa</t>
  </si>
  <si>
    <t xml:space="preserve">          - Államháztartáson belüli megelőlegezések 2016. évi támogatási előleg</t>
  </si>
  <si>
    <t>10. E) Alaptevékenység szabad maradványa (=A-D)</t>
  </si>
  <si>
    <t>Ebből további kötelezettségek:</t>
  </si>
  <si>
    <t xml:space="preserve">          - Települési önkorm. szoc. feladatainak pénzbeli egyéb tám.maradványa (visszafizetendő)</t>
  </si>
  <si>
    <t xml:space="preserve">          - REKI II.ütemű támogatás maradványa (visszafizetendő)</t>
  </si>
  <si>
    <t xml:space="preserve">          - REKI II.ütemű támogatás 2016.évi költségvetést terhelő kiadásai képv.tiszt.díjára</t>
  </si>
  <si>
    <t xml:space="preserve">          - REKI II.ütemű támogatás 2016.évi költségvetést terhelő kiadásai szocho tiszt.d.után</t>
  </si>
  <si>
    <t xml:space="preserve">          - REKI II.ütemű támogatás 2016.évi költségvetést terhelő kiadásai dologi</t>
  </si>
  <si>
    <t xml:space="preserve">11. Felhasználható szabad maradvány összesen (2016. évi tartalék nem tervezett kiadfásokra, áremelkedések ellentételezésére) </t>
  </si>
  <si>
    <t>15/2 sz. melléklet</t>
  </si>
  <si>
    <t xml:space="preserve"> MÁTRASZŐLŐS KÖZÖS ÖNKORMÁNYZATI HIVATAL  2015. ÉVI KÖLTSÉGVETÉSI MARADVÁNY JÓVÁHAGYÁSA</t>
  </si>
  <si>
    <t>10. E) Alaptevékenység szabad maradványa (=A-D)2016. évet terhelő kiadásokra</t>
  </si>
  <si>
    <t>15/3 sz. melléklet</t>
  </si>
  <si>
    <t xml:space="preserve"> MÁTRASZŐLŐS NAPKÖZI OTTHONOS ÓVODA  2015. ÉVI KÖLTSÉGVETÉSI MARADVÁNY JÓVÁHAGYÁSA</t>
  </si>
  <si>
    <t>10. E) Alaptevékenység szabad maradványa (=A-D) 2016. évet terhelő kiadásokra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</si>
</sst>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@"/>
    <numFmt numFmtId="167" formatCode="0%"/>
    <numFmt numFmtId="168" formatCode="MMM\ D/"/>
    <numFmt numFmtId="169" formatCode="0.0"/>
    <numFmt numFmtId="170" formatCode="#,##0.0"/>
    <numFmt numFmtId="171" formatCode="0"/>
  </numFmts>
  <fonts count="54">
    <font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color indexed="8"/>
      <name val="Arial CE"/>
      <family val="2"/>
    </font>
    <font>
      <i/>
      <sz val="8"/>
      <color indexed="8"/>
      <name val="Arial CE"/>
      <family val="2"/>
    </font>
    <font>
      <i/>
      <sz val="8"/>
      <color indexed="9"/>
      <name val="Arial CE"/>
      <family val="2"/>
    </font>
    <font>
      <b/>
      <sz val="9"/>
      <name val="Arial CE"/>
      <family val="2"/>
    </font>
    <font>
      <b/>
      <i/>
      <sz val="8"/>
      <color indexed="63"/>
      <name val="Arial CE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i/>
      <sz val="9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i/>
      <sz val="7.5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u val="single"/>
      <sz val="8"/>
      <name val="Arial CE"/>
      <family val="2"/>
    </font>
    <font>
      <sz val="10"/>
      <color indexed="9"/>
      <name val="Arial CE"/>
      <family val="2"/>
    </font>
    <font>
      <i/>
      <u val="single"/>
      <sz val="8"/>
      <name val="Arial CE"/>
      <family val="2"/>
    </font>
    <font>
      <u val="single"/>
      <sz val="8"/>
      <name val="Arial CE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7"/>
      <name val="Arial CE"/>
      <family val="2"/>
    </font>
    <font>
      <b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17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335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Border="1" applyAlignment="1">
      <alignment horizontal="right"/>
      <protection/>
    </xf>
    <xf numFmtId="164" fontId="2" fillId="0" borderId="0" xfId="21" applyFont="1" applyAlignment="1">
      <alignment horizontal="right"/>
      <protection/>
    </xf>
    <xf numFmtId="164" fontId="1" fillId="0" borderId="0" xfId="21" applyAlignment="1">
      <alignment horizontal="center"/>
      <protection/>
    </xf>
    <xf numFmtId="164" fontId="3" fillId="0" borderId="0" xfId="21" applyFont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4" fontId="4" fillId="0" borderId="0" xfId="21" applyFont="1" applyBorder="1" applyAlignment="1">
      <alignment horizontal="right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4" fillId="0" borderId="2" xfId="21" applyFont="1" applyBorder="1" applyAlignment="1">
      <alignment horizontal="center" vertical="center"/>
      <protection/>
    </xf>
    <xf numFmtId="164" fontId="4" fillId="0" borderId="3" xfId="21" applyFont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4" fillId="0" borderId="5" xfId="21" applyFont="1" applyBorder="1" applyAlignment="1">
      <alignment horizontal="center" vertical="center" wrapText="1"/>
      <protection/>
    </xf>
    <xf numFmtId="164" fontId="4" fillId="0" borderId="2" xfId="21" applyFont="1" applyBorder="1" applyAlignment="1">
      <alignment horizontal="center" vertical="center" wrapText="1"/>
      <protection/>
    </xf>
    <xf numFmtId="164" fontId="4" fillId="0" borderId="6" xfId="21" applyFont="1" applyBorder="1" applyAlignment="1">
      <alignment horizontal="center" vertical="center" wrapText="1"/>
      <protection/>
    </xf>
    <xf numFmtId="164" fontId="4" fillId="0" borderId="7" xfId="21" applyFont="1" applyBorder="1" applyAlignment="1">
      <alignment horizontal="center" vertical="center"/>
      <protection/>
    </xf>
    <xf numFmtId="164" fontId="4" fillId="0" borderId="8" xfId="21" applyFont="1" applyBorder="1" applyAlignment="1">
      <alignment horizontal="center" vertical="center" wrapText="1"/>
      <protection/>
    </xf>
    <xf numFmtId="164" fontId="4" fillId="0" borderId="9" xfId="21" applyFont="1" applyBorder="1" applyAlignment="1">
      <alignment horizontal="center" vertical="center" wrapText="1"/>
      <protection/>
    </xf>
    <xf numFmtId="164" fontId="4" fillId="0" borderId="10" xfId="21" applyFont="1" applyBorder="1" applyAlignment="1">
      <alignment horizontal="center" vertical="center" wrapText="1"/>
      <protection/>
    </xf>
    <xf numFmtId="164" fontId="4" fillId="0" borderId="11" xfId="21" applyFont="1" applyBorder="1" applyAlignment="1">
      <alignment horizontal="center" vertical="center" wrapText="1"/>
      <protection/>
    </xf>
    <xf numFmtId="164" fontId="0" fillId="0" borderId="12" xfId="0" applyBorder="1" applyAlignment="1">
      <alignment/>
    </xf>
    <xf numFmtId="164" fontId="5" fillId="0" borderId="6" xfId="21" applyFont="1" applyBorder="1" applyAlignment="1">
      <alignment horizontal="center" vertical="center" wrapText="1"/>
      <protection/>
    </xf>
    <xf numFmtId="164" fontId="5" fillId="0" borderId="13" xfId="21" applyFont="1" applyBorder="1" applyAlignment="1">
      <alignment horizontal="left" vertical="center"/>
      <protection/>
    </xf>
    <xf numFmtId="164" fontId="5" fillId="0" borderId="14" xfId="21" applyFont="1" applyBorder="1" applyAlignment="1">
      <alignment horizontal="center" vertical="center"/>
      <protection/>
    </xf>
    <xf numFmtId="164" fontId="5" fillId="0" borderId="10" xfId="21" applyFont="1" applyBorder="1" applyAlignment="1">
      <alignment horizontal="center" vertical="center"/>
      <protection/>
    </xf>
    <xf numFmtId="165" fontId="5" fillId="0" borderId="8" xfId="21" applyNumberFormat="1" applyFont="1" applyBorder="1" applyAlignment="1">
      <alignment horizontal="right" vertical="center" wrapText="1"/>
      <protection/>
    </xf>
    <xf numFmtId="165" fontId="5" fillId="0" borderId="9" xfId="21" applyNumberFormat="1" applyFont="1" applyBorder="1" applyAlignment="1">
      <alignment horizontal="right" vertical="center" wrapText="1"/>
      <protection/>
    </xf>
    <xf numFmtId="164" fontId="5" fillId="0" borderId="10" xfId="21" applyFont="1" applyBorder="1" applyAlignment="1">
      <alignment horizontal="center" vertical="center" wrapText="1"/>
      <protection/>
    </xf>
    <xf numFmtId="164" fontId="5" fillId="0" borderId="11" xfId="21" applyFont="1" applyBorder="1" applyAlignment="1">
      <alignment horizontal="left" vertical="center" wrapText="1"/>
      <protection/>
    </xf>
    <xf numFmtId="165" fontId="5" fillId="0" borderId="15" xfId="0" applyNumberFormat="1" applyFont="1" applyBorder="1" applyAlignment="1">
      <alignment/>
    </xf>
    <xf numFmtId="164" fontId="4" fillId="0" borderId="6" xfId="21" applyFont="1" applyBorder="1" applyAlignment="1">
      <alignment horizontal="right" wrapText="1"/>
      <protection/>
    </xf>
    <xf numFmtId="164" fontId="5" fillId="0" borderId="7" xfId="21" applyFont="1" applyBorder="1" applyAlignment="1">
      <alignment horizontal="left"/>
      <protection/>
    </xf>
    <xf numFmtId="165" fontId="4" fillId="0" borderId="13" xfId="21" applyNumberFormat="1" applyFont="1" applyBorder="1" applyAlignment="1">
      <alignment horizontal="right"/>
      <protection/>
    </xf>
    <xf numFmtId="165" fontId="4" fillId="0" borderId="12" xfId="21" applyNumberFormat="1" applyFont="1" applyBorder="1" applyAlignment="1">
      <alignment horizontal="right"/>
      <protection/>
    </xf>
    <xf numFmtId="164" fontId="4" fillId="0" borderId="10" xfId="21" applyFont="1" applyBorder="1" applyAlignment="1">
      <alignment horizontal="right" wrapText="1"/>
      <protection/>
    </xf>
    <xf numFmtId="165" fontId="4" fillId="0" borderId="12" xfId="0" applyNumberFormat="1" applyFont="1" applyBorder="1" applyAlignment="1">
      <alignment/>
    </xf>
    <xf numFmtId="166" fontId="4" fillId="0" borderId="16" xfId="21" applyNumberFormat="1" applyFont="1" applyBorder="1" applyAlignment="1">
      <alignment horizontal="right"/>
      <protection/>
    </xf>
    <xf numFmtId="164" fontId="5" fillId="0" borderId="17" xfId="21" applyFont="1" applyBorder="1" applyAlignment="1">
      <alignment horizontal="left"/>
      <protection/>
    </xf>
    <xf numFmtId="165" fontId="4" fillId="0" borderId="18" xfId="21" applyNumberFormat="1" applyFont="1" applyBorder="1" applyAlignment="1">
      <alignment horizontal="right"/>
      <protection/>
    </xf>
    <xf numFmtId="165" fontId="4" fillId="0" borderId="19" xfId="21" applyNumberFormat="1" applyFont="1" applyBorder="1" applyAlignment="1">
      <alignment horizontal="right"/>
      <protection/>
    </xf>
    <xf numFmtId="164" fontId="4" fillId="0" borderId="10" xfId="21" applyFont="1" applyBorder="1" applyAlignment="1">
      <alignment horizontal="right"/>
      <protection/>
    </xf>
    <xf numFmtId="165" fontId="4" fillId="0" borderId="15" xfId="0" applyNumberFormat="1" applyFont="1" applyBorder="1" applyAlignment="1">
      <alignment/>
    </xf>
    <xf numFmtId="166" fontId="4" fillId="0" borderId="6" xfId="21" applyNumberFormat="1" applyFont="1" applyBorder="1" applyAlignment="1">
      <alignment horizontal="right"/>
      <protection/>
    </xf>
    <xf numFmtId="166" fontId="4" fillId="0" borderId="20" xfId="21" applyNumberFormat="1" applyFont="1" applyBorder="1" applyAlignment="1">
      <alignment horizontal="right"/>
      <protection/>
    </xf>
    <xf numFmtId="166" fontId="4" fillId="0" borderId="10" xfId="21" applyNumberFormat="1" applyFont="1" applyBorder="1" applyAlignment="1">
      <alignment horizontal="right"/>
      <protection/>
    </xf>
    <xf numFmtId="166" fontId="5" fillId="0" borderId="6" xfId="21" applyNumberFormat="1" applyFont="1" applyBorder="1" applyAlignment="1">
      <alignment horizontal="center"/>
      <protection/>
    </xf>
    <xf numFmtId="164" fontId="5" fillId="0" borderId="13" xfId="21" applyFont="1" applyBorder="1" applyAlignment="1">
      <alignment horizontal="left"/>
      <protection/>
    </xf>
    <xf numFmtId="164" fontId="5" fillId="0" borderId="14" xfId="21" applyFont="1" applyBorder="1" applyAlignment="1">
      <alignment horizontal="left"/>
      <protection/>
    </xf>
    <xf numFmtId="164" fontId="5" fillId="0" borderId="10" xfId="21" applyFont="1" applyBorder="1" applyAlignment="1">
      <alignment horizontal="left"/>
      <protection/>
    </xf>
    <xf numFmtId="165" fontId="5" fillId="0" borderId="13" xfId="21" applyNumberFormat="1" applyFont="1" applyBorder="1" applyAlignment="1">
      <alignment horizontal="right"/>
      <protection/>
    </xf>
    <xf numFmtId="165" fontId="5" fillId="0" borderId="12" xfId="21" applyNumberFormat="1" applyFont="1" applyBorder="1" applyAlignment="1">
      <alignment horizontal="right"/>
      <protection/>
    </xf>
    <xf numFmtId="165" fontId="5" fillId="0" borderId="15" xfId="21" applyNumberFormat="1" applyFont="1" applyBorder="1" applyAlignment="1">
      <alignment horizontal="right"/>
      <protection/>
    </xf>
    <xf numFmtId="166" fontId="5" fillId="0" borderId="21" xfId="21" applyNumberFormat="1" applyFont="1" applyBorder="1" applyAlignment="1">
      <alignment horizontal="center"/>
      <protection/>
    </xf>
    <xf numFmtId="164" fontId="5" fillId="0" borderId="22" xfId="21" applyFont="1" applyBorder="1" applyAlignment="1">
      <alignment horizontal="left"/>
      <protection/>
    </xf>
    <xf numFmtId="165" fontId="5" fillId="0" borderId="23" xfId="21" applyNumberFormat="1" applyFont="1" applyBorder="1" applyAlignment="1">
      <alignment horizontal="right"/>
      <protection/>
    </xf>
    <xf numFmtId="164" fontId="4" fillId="0" borderId="6" xfId="21" applyFont="1" applyBorder="1" applyAlignment="1">
      <alignment horizontal="right"/>
      <protection/>
    </xf>
    <xf numFmtId="164" fontId="4" fillId="0" borderId="14" xfId="21" applyFont="1" applyBorder="1" applyAlignment="1">
      <alignment horizontal="left"/>
      <protection/>
    </xf>
    <xf numFmtId="164" fontId="4" fillId="0" borderId="10" xfId="21" applyFont="1" applyBorder="1" applyAlignment="1">
      <alignment horizontal="left"/>
      <protection/>
    </xf>
    <xf numFmtId="164" fontId="5" fillId="0" borderId="7" xfId="21" applyFont="1" applyBorder="1" applyAlignment="1">
      <alignment/>
      <protection/>
    </xf>
    <xf numFmtId="166" fontId="4" fillId="0" borderId="24" xfId="21" applyNumberFormat="1" applyFont="1" applyBorder="1" applyAlignment="1">
      <alignment horizontal="right"/>
      <protection/>
    </xf>
    <xf numFmtId="164" fontId="5" fillId="0" borderId="23" xfId="21" applyFont="1" applyBorder="1" applyAlignment="1">
      <alignment/>
      <protection/>
    </xf>
    <xf numFmtId="164" fontId="4" fillId="0" borderId="0" xfId="21" applyFont="1" applyBorder="1" applyAlignment="1">
      <alignment/>
      <protection/>
    </xf>
    <xf numFmtId="164" fontId="4" fillId="0" borderId="21" xfId="21" applyFont="1" applyBorder="1" applyAlignment="1">
      <alignment/>
      <protection/>
    </xf>
    <xf numFmtId="165" fontId="4" fillId="0" borderId="23" xfId="21" applyNumberFormat="1" applyFont="1" applyBorder="1" applyAlignment="1">
      <alignment horizontal="right"/>
      <protection/>
    </xf>
    <xf numFmtId="165" fontId="4" fillId="0" borderId="15" xfId="21" applyNumberFormat="1" applyFont="1" applyBorder="1" applyAlignment="1">
      <alignment horizontal="right"/>
      <protection/>
    </xf>
    <xf numFmtId="164" fontId="5" fillId="0" borderId="17" xfId="21" applyFont="1" applyBorder="1" applyAlignment="1">
      <alignment/>
      <protection/>
    </xf>
    <xf numFmtId="166" fontId="4" fillId="0" borderId="16" xfId="21" applyNumberFormat="1" applyFont="1" applyBorder="1" applyAlignment="1">
      <alignment horizontal="center"/>
      <protection/>
    </xf>
    <xf numFmtId="164" fontId="6" fillId="0" borderId="17" xfId="21" applyFont="1" applyBorder="1" applyAlignment="1">
      <alignment horizontal="left"/>
      <protection/>
    </xf>
    <xf numFmtId="164" fontId="6" fillId="0" borderId="18" xfId="21" applyFont="1" applyBorder="1" applyAlignment="1">
      <alignment horizontal="left"/>
      <protection/>
    </xf>
    <xf numFmtId="164" fontId="6" fillId="0" borderId="20" xfId="21" applyFont="1" applyBorder="1" applyAlignment="1">
      <alignment horizontal="left"/>
      <protection/>
    </xf>
    <xf numFmtId="165" fontId="6" fillId="0" borderId="18" xfId="21" applyNumberFormat="1" applyFont="1" applyBorder="1" applyAlignment="1">
      <alignment horizontal="right"/>
      <protection/>
    </xf>
    <xf numFmtId="165" fontId="6" fillId="0" borderId="19" xfId="21" applyNumberFormat="1" applyFont="1" applyBorder="1" applyAlignment="1">
      <alignment horizontal="right"/>
      <protection/>
    </xf>
    <xf numFmtId="166" fontId="4" fillId="0" borderId="20" xfId="21" applyNumberFormat="1" applyFont="1" applyBorder="1" applyAlignment="1">
      <alignment horizontal="center"/>
      <protection/>
    </xf>
    <xf numFmtId="164" fontId="6" fillId="0" borderId="17" xfId="21" applyFont="1" applyBorder="1" applyAlignment="1">
      <alignment/>
      <protection/>
    </xf>
    <xf numFmtId="165" fontId="6" fillId="0" borderId="15" xfId="0" applyNumberFormat="1" applyFont="1" applyBorder="1" applyAlignment="1">
      <alignment/>
    </xf>
    <xf numFmtId="166" fontId="5" fillId="0" borderId="16" xfId="21" applyNumberFormat="1" applyFont="1" applyBorder="1" applyAlignment="1">
      <alignment horizontal="center"/>
      <protection/>
    </xf>
    <xf numFmtId="164" fontId="5" fillId="0" borderId="18" xfId="21" applyFont="1" applyBorder="1" applyAlignment="1">
      <alignment horizontal="left"/>
      <protection/>
    </xf>
    <xf numFmtId="164" fontId="5" fillId="0" borderId="20" xfId="21" applyFont="1" applyBorder="1" applyAlignment="1">
      <alignment horizontal="left"/>
      <protection/>
    </xf>
    <xf numFmtId="165" fontId="5" fillId="0" borderId="18" xfId="21" applyNumberFormat="1" applyFont="1" applyBorder="1" applyAlignment="1">
      <alignment horizontal="right"/>
      <protection/>
    </xf>
    <xf numFmtId="165" fontId="5" fillId="0" borderId="19" xfId="21" applyNumberFormat="1" applyFont="1" applyBorder="1" applyAlignment="1">
      <alignment horizontal="right"/>
      <protection/>
    </xf>
    <xf numFmtId="166" fontId="5" fillId="0" borderId="20" xfId="21" applyNumberFormat="1" applyFont="1" applyBorder="1" applyAlignment="1">
      <alignment horizontal="center"/>
      <protection/>
    </xf>
    <xf numFmtId="165" fontId="5" fillId="0" borderId="12" xfId="0" applyNumberFormat="1" applyFont="1" applyBorder="1" applyAlignment="1">
      <alignment/>
    </xf>
    <xf numFmtId="164" fontId="5" fillId="0" borderId="25" xfId="21" applyFont="1" applyBorder="1" applyAlignment="1">
      <alignment horizontal="left"/>
      <protection/>
    </xf>
    <xf numFmtId="164" fontId="5" fillId="0" borderId="26" xfId="21" applyFont="1" applyBorder="1" applyAlignment="1">
      <alignment horizontal="left"/>
      <protection/>
    </xf>
    <xf numFmtId="166" fontId="5" fillId="0" borderId="10" xfId="21" applyNumberFormat="1" applyFont="1" applyBorder="1" applyAlignment="1">
      <alignment horizontal="center"/>
      <protection/>
    </xf>
    <xf numFmtId="164" fontId="6" fillId="0" borderId="27" xfId="21" applyFont="1" applyBorder="1" applyAlignment="1">
      <alignment horizontal="left"/>
      <protection/>
    </xf>
    <xf numFmtId="165" fontId="6" fillId="0" borderId="28" xfId="21" applyNumberFormat="1" applyFont="1" applyBorder="1" applyAlignment="1">
      <alignment horizontal="right"/>
      <protection/>
    </xf>
    <xf numFmtId="165" fontId="6" fillId="0" borderId="29" xfId="21" applyNumberFormat="1" applyFont="1" applyBorder="1" applyAlignment="1">
      <alignment horizontal="right"/>
      <protection/>
    </xf>
    <xf numFmtId="164" fontId="6" fillId="0" borderId="30" xfId="21" applyFont="1" applyBorder="1">
      <alignment/>
      <protection/>
    </xf>
    <xf numFmtId="164" fontId="6" fillId="0" borderId="31" xfId="21" applyFont="1" applyBorder="1" applyAlignment="1">
      <alignment horizontal="left"/>
      <protection/>
    </xf>
    <xf numFmtId="165" fontId="6" fillId="0" borderId="29" xfId="0" applyNumberFormat="1" applyFont="1" applyBorder="1" applyAlignment="1">
      <alignment/>
    </xf>
    <xf numFmtId="164" fontId="7" fillId="0" borderId="0" xfId="23" applyFont="1">
      <alignment/>
      <protection/>
    </xf>
    <xf numFmtId="164" fontId="8" fillId="0" borderId="0" xfId="23" applyFont="1" applyAlignment="1">
      <alignment/>
      <protection/>
    </xf>
    <xf numFmtId="164" fontId="8" fillId="0" borderId="0" xfId="23" applyFont="1" applyBorder="1" applyAlignment="1">
      <alignment horizontal="right"/>
      <protection/>
    </xf>
    <xf numFmtId="164" fontId="9" fillId="0" borderId="0" xfId="23" applyFont="1" applyBorder="1" applyAlignment="1">
      <alignment horizontal="center"/>
      <protection/>
    </xf>
    <xf numFmtId="164" fontId="9" fillId="0" borderId="0" xfId="23" applyFont="1" applyBorder="1" applyAlignment="1">
      <alignment horizontal="center" wrapText="1"/>
      <protection/>
    </xf>
    <xf numFmtId="164" fontId="9" fillId="0" borderId="0" xfId="23" applyFont="1" applyAlignment="1">
      <alignment horizontal="center"/>
      <protection/>
    </xf>
    <xf numFmtId="164" fontId="10" fillId="0" borderId="0" xfId="23" applyFont="1" applyAlignment="1">
      <alignment horizontal="center"/>
      <protection/>
    </xf>
    <xf numFmtId="164" fontId="10" fillId="0" borderId="32" xfId="23" applyFont="1" applyBorder="1" applyAlignment="1">
      <alignment horizontal="center" vertical="center" wrapText="1"/>
      <protection/>
    </xf>
    <xf numFmtId="164" fontId="10" fillId="0" borderId="3" xfId="23" applyFont="1" applyBorder="1" applyAlignment="1">
      <alignment horizontal="center" vertical="center" wrapText="1"/>
      <protection/>
    </xf>
    <xf numFmtId="164" fontId="10" fillId="0" borderId="33" xfId="23" applyFont="1" applyBorder="1" applyAlignment="1">
      <alignment horizontal="center" vertical="center"/>
      <protection/>
    </xf>
    <xf numFmtId="164" fontId="10" fillId="0" borderId="34" xfId="23" applyFont="1" applyBorder="1" applyAlignment="1">
      <alignment horizontal="center"/>
      <protection/>
    </xf>
    <xf numFmtId="164" fontId="10" fillId="0" borderId="35" xfId="23" applyFont="1" applyBorder="1" applyAlignment="1">
      <alignment horizontal="center"/>
      <protection/>
    </xf>
    <xf numFmtId="164" fontId="10" fillId="0" borderId="36" xfId="23" applyFont="1" applyBorder="1" applyAlignment="1">
      <alignment horizontal="center"/>
      <protection/>
    </xf>
    <xf numFmtId="164" fontId="11" fillId="0" borderId="37" xfId="23" applyFont="1" applyBorder="1" applyAlignment="1">
      <alignment horizontal="center" wrapText="1"/>
      <protection/>
    </xf>
    <xf numFmtId="164" fontId="11" fillId="0" borderId="7" xfId="23" applyFont="1" applyBorder="1" applyAlignment="1">
      <alignment horizontal="center" wrapText="1"/>
      <protection/>
    </xf>
    <xf numFmtId="164" fontId="11" fillId="0" borderId="38" xfId="23" applyFont="1" applyBorder="1" applyAlignment="1">
      <alignment horizontal="center" wrapText="1"/>
      <protection/>
    </xf>
    <xf numFmtId="164" fontId="11" fillId="0" borderId="12" xfId="23" applyFont="1" applyBorder="1" applyAlignment="1">
      <alignment horizontal="center" wrapText="1"/>
      <protection/>
    </xf>
    <xf numFmtId="164" fontId="10" fillId="0" borderId="13" xfId="23" applyFont="1" applyBorder="1" applyAlignment="1">
      <alignment horizontal="center"/>
      <protection/>
    </xf>
    <xf numFmtId="164" fontId="10" fillId="0" borderId="37" xfId="23" applyFont="1" applyBorder="1" applyAlignment="1">
      <alignment horizontal="center" wrapText="1"/>
      <protection/>
    </xf>
    <xf numFmtId="164" fontId="10" fillId="0" borderId="7" xfId="23" applyFont="1" applyBorder="1" applyAlignment="1">
      <alignment horizontal="center"/>
      <protection/>
    </xf>
    <xf numFmtId="164" fontId="10" fillId="0" borderId="38" xfId="23" applyFont="1" applyBorder="1" applyAlignment="1">
      <alignment horizontal="center"/>
      <protection/>
    </xf>
    <xf numFmtId="164" fontId="10" fillId="0" borderId="37" xfId="23" applyFont="1" applyBorder="1" applyAlignment="1">
      <alignment horizontal="center"/>
      <protection/>
    </xf>
    <xf numFmtId="164" fontId="10" fillId="0" borderId="10" xfId="23" applyFont="1" applyBorder="1" applyAlignment="1">
      <alignment horizontal="center"/>
      <protection/>
    </xf>
    <xf numFmtId="164" fontId="10" fillId="0" borderId="12" xfId="23" applyFont="1" applyBorder="1" applyAlignment="1">
      <alignment horizontal="center"/>
      <protection/>
    </xf>
    <xf numFmtId="164" fontId="12" fillId="0" borderId="39" xfId="23" applyFont="1" applyBorder="1" applyAlignment="1">
      <alignment horizontal="center" vertical="center"/>
      <protection/>
    </xf>
    <xf numFmtId="165" fontId="12" fillId="0" borderId="40" xfId="23" applyNumberFormat="1" applyFont="1" applyBorder="1" applyAlignment="1">
      <alignment/>
      <protection/>
    </xf>
    <xf numFmtId="165" fontId="12" fillId="0" borderId="17" xfId="23" applyNumberFormat="1" applyFont="1" applyBorder="1" applyAlignment="1">
      <alignment/>
      <protection/>
    </xf>
    <xf numFmtId="167" fontId="12" fillId="0" borderId="41" xfId="23" applyNumberFormat="1" applyFont="1" applyBorder="1" applyAlignment="1">
      <alignment/>
      <protection/>
    </xf>
    <xf numFmtId="167" fontId="12" fillId="0" borderId="19" xfId="23" applyNumberFormat="1" applyFont="1" applyBorder="1" applyAlignment="1">
      <alignment/>
      <protection/>
    </xf>
    <xf numFmtId="164" fontId="13" fillId="0" borderId="42" xfId="23" applyFont="1" applyBorder="1" applyAlignment="1">
      <alignment horizontal="center" vertical="center"/>
      <protection/>
    </xf>
    <xf numFmtId="164" fontId="13" fillId="0" borderId="43" xfId="23" applyFont="1" applyBorder="1" applyAlignment="1">
      <alignment horizontal="left" wrapText="1"/>
      <protection/>
    </xf>
    <xf numFmtId="165" fontId="13" fillId="0" borderId="44" xfId="23" applyNumberFormat="1" applyFont="1" applyBorder="1" applyAlignment="1">
      <alignment/>
      <protection/>
    </xf>
    <xf numFmtId="165" fontId="13" fillId="0" borderId="22" xfId="23" applyNumberFormat="1" applyFont="1" applyBorder="1" applyAlignment="1">
      <alignment/>
      <protection/>
    </xf>
    <xf numFmtId="167" fontId="13" fillId="0" borderId="43" xfId="23" applyNumberFormat="1" applyFont="1" applyBorder="1" applyAlignment="1">
      <alignment/>
      <protection/>
    </xf>
    <xf numFmtId="167" fontId="13" fillId="0" borderId="15" xfId="23" applyNumberFormat="1" applyFont="1" applyBorder="1" applyAlignment="1">
      <alignment/>
      <protection/>
    </xf>
    <xf numFmtId="164" fontId="12" fillId="0" borderId="42" xfId="23" applyFont="1" applyBorder="1" applyAlignment="1">
      <alignment horizontal="center" vertical="center"/>
      <protection/>
    </xf>
    <xf numFmtId="164" fontId="10" fillId="0" borderId="43" xfId="23" applyFont="1" applyBorder="1" applyAlignment="1">
      <alignment horizontal="left"/>
      <protection/>
    </xf>
    <xf numFmtId="165" fontId="10" fillId="0" borderId="44" xfId="23" applyNumberFormat="1" applyFont="1" applyBorder="1" applyAlignment="1">
      <alignment/>
      <protection/>
    </xf>
    <xf numFmtId="165" fontId="10" fillId="0" borderId="22" xfId="23" applyNumberFormat="1" applyFont="1" applyBorder="1" applyAlignment="1">
      <alignment/>
      <protection/>
    </xf>
    <xf numFmtId="167" fontId="10" fillId="0" borderId="43" xfId="23" applyNumberFormat="1" applyFont="1" applyBorder="1" applyAlignment="1">
      <alignment/>
      <protection/>
    </xf>
    <xf numFmtId="164" fontId="10" fillId="0" borderId="42" xfId="23" applyFont="1" applyBorder="1">
      <alignment/>
      <protection/>
    </xf>
    <xf numFmtId="164" fontId="10" fillId="0" borderId="23" xfId="23" applyFont="1" applyBorder="1" applyAlignment="1">
      <alignment horizontal="left"/>
      <protection/>
    </xf>
    <xf numFmtId="167" fontId="10" fillId="0" borderId="15" xfId="23" applyNumberFormat="1" applyFont="1" applyBorder="1" applyAlignment="1">
      <alignment/>
      <protection/>
    </xf>
    <xf numFmtId="164" fontId="10" fillId="0" borderId="0" xfId="23" applyFont="1" applyBorder="1" applyAlignment="1">
      <alignment horizontal="left"/>
      <protection/>
    </xf>
    <xf numFmtId="164" fontId="0" fillId="0" borderId="0" xfId="23" applyBorder="1" applyAlignment="1">
      <alignment horizontal="left"/>
      <protection/>
    </xf>
    <xf numFmtId="165" fontId="7" fillId="0" borderId="22" xfId="23" applyNumberFormat="1" applyFont="1" applyBorder="1" applyAlignment="1">
      <alignment/>
      <protection/>
    </xf>
    <xf numFmtId="167" fontId="7" fillId="0" borderId="15" xfId="23" applyNumberFormat="1" applyFont="1" applyBorder="1" applyAlignment="1">
      <alignment/>
      <protection/>
    </xf>
    <xf numFmtId="168" fontId="13" fillId="0" borderId="24" xfId="23" applyNumberFormat="1" applyFont="1" applyBorder="1">
      <alignment/>
      <protection/>
    </xf>
    <xf numFmtId="164" fontId="13" fillId="0" borderId="18" xfId="23" applyFont="1" applyBorder="1" applyAlignment="1">
      <alignment horizontal="left"/>
      <protection/>
    </xf>
    <xf numFmtId="164" fontId="13" fillId="0" borderId="45" xfId="23" applyFont="1" applyBorder="1" applyAlignment="1">
      <alignment horizontal="left"/>
      <protection/>
    </xf>
    <xf numFmtId="165" fontId="13" fillId="0" borderId="40" xfId="23" applyNumberFormat="1" applyFont="1" applyBorder="1" applyAlignment="1">
      <alignment/>
      <protection/>
    </xf>
    <xf numFmtId="165" fontId="13" fillId="0" borderId="17" xfId="23" applyNumberFormat="1" applyFont="1" applyBorder="1" applyAlignment="1">
      <alignment/>
      <protection/>
    </xf>
    <xf numFmtId="167" fontId="13" fillId="0" borderId="41" xfId="23" applyNumberFormat="1" applyFont="1" applyBorder="1" applyAlignment="1">
      <alignment/>
      <protection/>
    </xf>
    <xf numFmtId="167" fontId="13" fillId="0" borderId="19" xfId="23" applyNumberFormat="1" applyFont="1" applyBorder="1" applyAlignment="1">
      <alignment/>
      <protection/>
    </xf>
    <xf numFmtId="164" fontId="13" fillId="0" borderId="24" xfId="23" applyFont="1" applyBorder="1">
      <alignment/>
      <protection/>
    </xf>
    <xf numFmtId="164" fontId="10" fillId="0" borderId="46" xfId="23" applyFont="1" applyBorder="1" applyAlignment="1">
      <alignment horizontal="left"/>
      <protection/>
    </xf>
    <xf numFmtId="165" fontId="10" fillId="0" borderId="47" xfId="23" applyNumberFormat="1" applyFont="1" applyBorder="1" applyAlignment="1">
      <alignment/>
      <protection/>
    </xf>
    <xf numFmtId="165" fontId="10" fillId="0" borderId="11" xfId="23" applyNumberFormat="1" applyFont="1" applyBorder="1" applyAlignment="1">
      <alignment/>
      <protection/>
    </xf>
    <xf numFmtId="165" fontId="13" fillId="0" borderId="11" xfId="23" applyNumberFormat="1" applyFont="1" applyBorder="1" applyAlignment="1">
      <alignment/>
      <protection/>
    </xf>
    <xf numFmtId="167" fontId="10" fillId="0" borderId="46" xfId="23" applyNumberFormat="1" applyFont="1" applyBorder="1" applyAlignment="1">
      <alignment/>
      <protection/>
    </xf>
    <xf numFmtId="167" fontId="10" fillId="0" borderId="9" xfId="23" applyNumberFormat="1" applyFont="1" applyBorder="1" applyAlignment="1">
      <alignment/>
      <protection/>
    </xf>
    <xf numFmtId="164" fontId="12" fillId="0" borderId="48" xfId="23" applyFont="1" applyBorder="1" applyAlignment="1">
      <alignment horizontal="left"/>
      <protection/>
    </xf>
    <xf numFmtId="165" fontId="12" fillId="0" borderId="22" xfId="23" applyNumberFormat="1" applyFont="1" applyBorder="1" applyAlignment="1">
      <alignment/>
      <protection/>
    </xf>
    <xf numFmtId="167" fontId="12" fillId="0" borderId="43" xfId="23" applyNumberFormat="1" applyFont="1" applyBorder="1" applyAlignment="1">
      <alignment/>
      <protection/>
    </xf>
    <xf numFmtId="167" fontId="12" fillId="0" borderId="15" xfId="23" applyNumberFormat="1" applyFont="1" applyBorder="1" applyAlignment="1">
      <alignment/>
      <protection/>
    </xf>
    <xf numFmtId="164" fontId="13" fillId="0" borderId="23" xfId="23" applyFont="1" applyBorder="1" applyAlignment="1">
      <alignment horizontal="left"/>
      <protection/>
    </xf>
    <xf numFmtId="164" fontId="13" fillId="0" borderId="0" xfId="23" applyFont="1" applyBorder="1" applyAlignment="1">
      <alignment horizontal="left"/>
      <protection/>
    </xf>
    <xf numFmtId="164" fontId="10" fillId="0" borderId="24" xfId="23" applyFont="1" applyBorder="1">
      <alignment/>
      <protection/>
    </xf>
    <xf numFmtId="165" fontId="10" fillId="0" borderId="0" xfId="23" applyNumberFormat="1" applyFont="1" applyBorder="1" applyAlignment="1">
      <alignment/>
      <protection/>
    </xf>
    <xf numFmtId="164" fontId="14" fillId="0" borderId="49" xfId="23" applyFont="1" applyBorder="1" applyAlignment="1">
      <alignment horizontal="center"/>
      <protection/>
    </xf>
    <xf numFmtId="164" fontId="4" fillId="0" borderId="50" xfId="23" applyFont="1" applyBorder="1" applyAlignment="1">
      <alignment/>
      <protection/>
    </xf>
    <xf numFmtId="165" fontId="14" fillId="0" borderId="51" xfId="23" applyNumberFormat="1" applyFont="1" applyBorder="1" applyAlignment="1">
      <alignment/>
      <protection/>
    </xf>
    <xf numFmtId="165" fontId="14" fillId="0" borderId="31" xfId="23" applyNumberFormat="1" applyFont="1" applyBorder="1" applyAlignment="1">
      <alignment/>
      <protection/>
    </xf>
    <xf numFmtId="167" fontId="14" fillId="0" borderId="52" xfId="23" applyNumberFormat="1" applyFont="1" applyBorder="1" applyAlignment="1">
      <alignment/>
      <protection/>
    </xf>
    <xf numFmtId="165" fontId="14" fillId="0" borderId="53" xfId="23" applyNumberFormat="1" applyFont="1" applyBorder="1" applyAlignment="1">
      <alignment/>
      <protection/>
    </xf>
    <xf numFmtId="167" fontId="14" fillId="0" borderId="29" xfId="23" applyNumberFormat="1" applyFont="1" applyBorder="1" applyAlignment="1">
      <alignment/>
      <protection/>
    </xf>
    <xf numFmtId="164" fontId="14" fillId="0" borderId="0" xfId="23" applyFont="1" applyBorder="1" applyAlignment="1">
      <alignment horizontal="center"/>
      <protection/>
    </xf>
    <xf numFmtId="164" fontId="4" fillId="0" borderId="0" xfId="23" applyFont="1" applyBorder="1" applyAlignment="1">
      <alignment horizontal="center"/>
      <protection/>
    </xf>
    <xf numFmtId="164" fontId="4" fillId="0" borderId="0" xfId="23" applyFont="1" applyBorder="1" applyAlignment="1">
      <alignment/>
      <protection/>
    </xf>
    <xf numFmtId="165" fontId="14" fillId="0" borderId="0" xfId="23" applyNumberFormat="1" applyFont="1" applyBorder="1" applyAlignment="1">
      <alignment/>
      <protection/>
    </xf>
    <xf numFmtId="167" fontId="14" fillId="0" borderId="0" xfId="23" applyNumberFormat="1" applyFont="1" applyBorder="1" applyAlignment="1">
      <alignment/>
      <protection/>
    </xf>
    <xf numFmtId="164" fontId="10" fillId="0" borderId="54" xfId="23" applyFont="1" applyBorder="1" applyAlignment="1">
      <alignment horizontal="center"/>
      <protection/>
    </xf>
    <xf numFmtId="164" fontId="10" fillId="0" borderId="35" xfId="23" applyFont="1" applyBorder="1" applyAlignment="1">
      <alignment horizontal="center" vertical="center"/>
      <protection/>
    </xf>
    <xf numFmtId="165" fontId="10" fillId="0" borderId="40" xfId="23" applyNumberFormat="1" applyFont="1" applyBorder="1" applyAlignment="1">
      <alignment/>
      <protection/>
    </xf>
    <xf numFmtId="165" fontId="10" fillId="0" borderId="17" xfId="23" applyNumberFormat="1" applyFont="1" applyBorder="1" applyAlignment="1">
      <alignment/>
      <protection/>
    </xf>
    <xf numFmtId="167" fontId="10" fillId="0" borderId="41" xfId="23" applyNumberFormat="1" applyFont="1" applyBorder="1" applyAlignment="1">
      <alignment/>
      <protection/>
    </xf>
    <xf numFmtId="167" fontId="10" fillId="0" borderId="19" xfId="23" applyNumberFormat="1" applyFont="1" applyBorder="1" applyAlignment="1">
      <alignment/>
      <protection/>
    </xf>
    <xf numFmtId="165" fontId="13" fillId="0" borderId="47" xfId="23" applyNumberFormat="1" applyFont="1" applyBorder="1" applyAlignment="1">
      <alignment/>
      <protection/>
    </xf>
    <xf numFmtId="165" fontId="12" fillId="0" borderId="44" xfId="23" applyNumberFormat="1" applyFont="1" applyBorder="1" applyAlignment="1">
      <alignment/>
      <protection/>
    </xf>
    <xf numFmtId="165" fontId="13" fillId="0" borderId="21" xfId="23" applyNumberFormat="1" applyFont="1" applyBorder="1" applyAlignment="1">
      <alignment/>
      <protection/>
    </xf>
    <xf numFmtId="165" fontId="12" fillId="0" borderId="51" xfId="23" applyNumberFormat="1" applyFont="1" applyBorder="1" applyAlignment="1">
      <alignment/>
      <protection/>
    </xf>
    <xf numFmtId="167" fontId="7" fillId="0" borderId="19" xfId="23" applyNumberFormat="1" applyFont="1" applyBorder="1" applyAlignment="1">
      <alignment/>
      <protection/>
    </xf>
    <xf numFmtId="165" fontId="8" fillId="0" borderId="22" xfId="23" applyNumberFormat="1" applyFont="1" applyBorder="1" applyAlignment="1">
      <alignment/>
      <protection/>
    </xf>
    <xf numFmtId="167" fontId="8" fillId="0" borderId="15" xfId="23" applyNumberFormat="1" applyFont="1" applyBorder="1" applyAlignment="1">
      <alignment/>
      <protection/>
    </xf>
    <xf numFmtId="165" fontId="8" fillId="0" borderId="17" xfId="23" applyNumberFormat="1" applyFont="1" applyBorder="1" applyAlignment="1">
      <alignment/>
      <protection/>
    </xf>
    <xf numFmtId="167" fontId="8" fillId="0" borderId="19" xfId="23" applyNumberFormat="1" applyFont="1" applyBorder="1" applyAlignment="1">
      <alignment/>
      <protection/>
    </xf>
    <xf numFmtId="165" fontId="8" fillId="0" borderId="11" xfId="23" applyNumberFormat="1" applyFont="1" applyBorder="1" applyAlignment="1">
      <alignment/>
      <protection/>
    </xf>
    <xf numFmtId="167" fontId="8" fillId="0" borderId="9" xfId="23" applyNumberFormat="1" applyFont="1" applyBorder="1" applyAlignment="1">
      <alignment/>
      <protection/>
    </xf>
    <xf numFmtId="165" fontId="13" fillId="0" borderId="0" xfId="23" applyNumberFormat="1" applyFont="1" applyBorder="1" applyAlignment="1">
      <alignment/>
      <protection/>
    </xf>
    <xf numFmtId="165" fontId="12" fillId="0" borderId="31" xfId="23" applyNumberFormat="1" applyFont="1" applyBorder="1" applyAlignment="1">
      <alignment/>
      <protection/>
    </xf>
    <xf numFmtId="165" fontId="12" fillId="0" borderId="53" xfId="23" applyNumberFormat="1" applyFont="1" applyBorder="1" applyAlignment="1">
      <alignment/>
      <protection/>
    </xf>
    <xf numFmtId="167" fontId="12" fillId="0" borderId="29" xfId="23" applyNumberFormat="1" applyFont="1" applyBorder="1" applyAlignment="1">
      <alignment/>
      <protection/>
    </xf>
    <xf numFmtId="164" fontId="1" fillId="0" borderId="0" xfId="28" applyAlignment="1">
      <alignment horizontal="left"/>
      <protection/>
    </xf>
    <xf numFmtId="164" fontId="15" fillId="0" borderId="0" xfId="28" applyFont="1" applyBorder="1" applyAlignment="1">
      <alignment horizontal="center"/>
      <protection/>
    </xf>
    <xf numFmtId="164" fontId="15" fillId="0" borderId="0" xfId="28" applyFont="1" applyAlignment="1">
      <alignment horizontal="center"/>
      <protection/>
    </xf>
    <xf numFmtId="164" fontId="1" fillId="0" borderId="0" xfId="28" applyAlignment="1">
      <alignment horizontal="center"/>
      <protection/>
    </xf>
    <xf numFmtId="164" fontId="16" fillId="0" borderId="0" xfId="28" applyFont="1" applyAlignment="1">
      <alignment horizontal="right"/>
      <protection/>
    </xf>
    <xf numFmtId="164" fontId="1" fillId="0" borderId="0" xfId="28">
      <alignment/>
      <protection/>
    </xf>
    <xf numFmtId="164" fontId="1" fillId="0" borderId="55" xfId="28" applyFont="1" applyBorder="1" applyAlignment="1">
      <alignment horizontal="center"/>
      <protection/>
    </xf>
    <xf numFmtId="164" fontId="17" fillId="0" borderId="56" xfId="28" applyFont="1" applyBorder="1" applyAlignment="1">
      <alignment horizontal="center" wrapText="1"/>
      <protection/>
    </xf>
    <xf numFmtId="164" fontId="17" fillId="0" borderId="57" xfId="28" applyFont="1" applyBorder="1" applyAlignment="1">
      <alignment horizontal="center" wrapText="1"/>
      <protection/>
    </xf>
    <xf numFmtId="164" fontId="1" fillId="0" borderId="16" xfId="28" applyFont="1" applyBorder="1">
      <alignment/>
      <protection/>
    </xf>
    <xf numFmtId="164" fontId="1" fillId="0" borderId="18" xfId="28" applyFont="1" applyBorder="1">
      <alignment/>
      <protection/>
    </xf>
    <xf numFmtId="164" fontId="18" fillId="0" borderId="32" xfId="28" applyFont="1" applyBorder="1">
      <alignment/>
      <protection/>
    </xf>
    <xf numFmtId="164" fontId="18" fillId="0" borderId="58" xfId="28" applyFont="1" applyBorder="1">
      <alignment/>
      <protection/>
    </xf>
    <xf numFmtId="165" fontId="19" fillId="0" borderId="59" xfId="28" applyNumberFormat="1" applyFont="1" applyBorder="1">
      <alignment/>
      <protection/>
    </xf>
    <xf numFmtId="165" fontId="19" fillId="0" borderId="60" xfId="28" applyNumberFormat="1" applyFont="1" applyBorder="1">
      <alignment/>
      <protection/>
    </xf>
    <xf numFmtId="167" fontId="19" fillId="0" borderId="61" xfId="28" applyNumberFormat="1" applyFont="1" applyBorder="1" applyAlignment="1">
      <alignment wrapText="1"/>
      <protection/>
    </xf>
    <xf numFmtId="164" fontId="15" fillId="0" borderId="62" xfId="28" applyFont="1" applyBorder="1">
      <alignment/>
      <protection/>
    </xf>
    <xf numFmtId="164" fontId="15" fillId="0" borderId="63" xfId="28" applyFont="1" applyBorder="1">
      <alignment/>
      <protection/>
    </xf>
    <xf numFmtId="165" fontId="15" fillId="0" borderId="64" xfId="28" applyNumberFormat="1" applyFont="1" applyBorder="1">
      <alignment/>
      <protection/>
    </xf>
    <xf numFmtId="165" fontId="15" fillId="0" borderId="65" xfId="28" applyNumberFormat="1" applyFont="1" applyBorder="1">
      <alignment/>
      <protection/>
    </xf>
    <xf numFmtId="167" fontId="15" fillId="0" borderId="66" xfId="28" applyNumberFormat="1" applyFont="1" applyBorder="1" applyAlignment="1">
      <alignment wrapText="1"/>
      <protection/>
    </xf>
    <xf numFmtId="164" fontId="15" fillId="0" borderId="42" xfId="28" applyFont="1" applyBorder="1">
      <alignment/>
      <protection/>
    </xf>
    <xf numFmtId="164" fontId="15" fillId="0" borderId="0" xfId="28" applyFont="1" applyBorder="1">
      <alignment/>
      <protection/>
    </xf>
    <xf numFmtId="165" fontId="15" fillId="0" borderId="67" xfId="28" applyNumberFormat="1" applyFont="1" applyBorder="1">
      <alignment/>
      <protection/>
    </xf>
    <xf numFmtId="165" fontId="15" fillId="0" borderId="68" xfId="28" applyNumberFormat="1" applyFont="1" applyBorder="1">
      <alignment/>
      <protection/>
    </xf>
    <xf numFmtId="167" fontId="15" fillId="0" borderId="69" xfId="28" applyNumberFormat="1" applyFont="1" applyBorder="1" applyAlignment="1">
      <alignment wrapText="1"/>
      <protection/>
    </xf>
    <xf numFmtId="164" fontId="20" fillId="0" borderId="42" xfId="28" applyFont="1" applyBorder="1">
      <alignment/>
      <protection/>
    </xf>
    <xf numFmtId="164" fontId="20" fillId="0" borderId="0" xfId="28" applyFont="1" applyFill="1" applyBorder="1">
      <alignment/>
      <protection/>
    </xf>
    <xf numFmtId="165" fontId="20" fillId="0" borderId="67" xfId="28" applyNumberFormat="1" applyFont="1" applyBorder="1">
      <alignment/>
      <protection/>
    </xf>
    <xf numFmtId="165" fontId="20" fillId="0" borderId="68" xfId="28" applyNumberFormat="1" applyFont="1" applyBorder="1">
      <alignment/>
      <protection/>
    </xf>
    <xf numFmtId="167" fontId="20" fillId="0" borderId="69" xfId="28" applyNumberFormat="1" applyFont="1" applyBorder="1">
      <alignment/>
      <protection/>
    </xf>
    <xf numFmtId="164" fontId="1" fillId="0" borderId="42" xfId="28" applyFont="1" applyBorder="1">
      <alignment/>
      <protection/>
    </xf>
    <xf numFmtId="164" fontId="1" fillId="0" borderId="0" xfId="28" applyFont="1" applyBorder="1">
      <alignment/>
      <protection/>
    </xf>
    <xf numFmtId="165" fontId="1" fillId="0" borderId="67" xfId="28" applyNumberFormat="1" applyFont="1" applyBorder="1">
      <alignment/>
      <protection/>
    </xf>
    <xf numFmtId="165" fontId="1" fillId="0" borderId="68" xfId="28" applyNumberFormat="1" applyFont="1" applyBorder="1">
      <alignment/>
      <protection/>
    </xf>
    <xf numFmtId="167" fontId="1" fillId="0" borderId="69" xfId="28" applyNumberFormat="1" applyFont="1" applyBorder="1">
      <alignment/>
      <protection/>
    </xf>
    <xf numFmtId="164" fontId="1" fillId="0" borderId="67" xfId="28" applyFont="1" applyBorder="1">
      <alignment/>
      <protection/>
    </xf>
    <xf numFmtId="164" fontId="1" fillId="0" borderId="68" xfId="28" applyFont="1" applyBorder="1">
      <alignment/>
      <protection/>
    </xf>
    <xf numFmtId="168" fontId="20" fillId="0" borderId="62" xfId="28" applyNumberFormat="1" applyFont="1" applyBorder="1" applyAlignment="1">
      <alignment horizontal="center"/>
      <protection/>
    </xf>
    <xf numFmtId="164" fontId="20" fillId="0" borderId="45" xfId="28" applyFont="1" applyBorder="1">
      <alignment/>
      <protection/>
    </xf>
    <xf numFmtId="164" fontId="20" fillId="0" borderId="64" xfId="28" applyFont="1" applyBorder="1">
      <alignment/>
      <protection/>
    </xf>
    <xf numFmtId="164" fontId="20" fillId="0" borderId="65" xfId="28" applyFont="1" applyBorder="1">
      <alignment/>
      <protection/>
    </xf>
    <xf numFmtId="167" fontId="20" fillId="0" borderId="66" xfId="28" applyNumberFormat="1" applyFont="1" applyBorder="1">
      <alignment/>
      <protection/>
    </xf>
    <xf numFmtId="164" fontId="1" fillId="0" borderId="70" xfId="28" applyFont="1" applyBorder="1">
      <alignment/>
      <protection/>
    </xf>
    <xf numFmtId="164" fontId="1" fillId="0" borderId="71" xfId="28" applyFont="1" applyBorder="1">
      <alignment/>
      <protection/>
    </xf>
    <xf numFmtId="164" fontId="1" fillId="0" borderId="72" xfId="28" applyFont="1" applyBorder="1">
      <alignment/>
      <protection/>
    </xf>
    <xf numFmtId="164" fontId="1" fillId="0" borderId="73" xfId="28" applyFont="1" applyBorder="1">
      <alignment/>
      <protection/>
    </xf>
    <xf numFmtId="167" fontId="1" fillId="0" borderId="74" xfId="28" applyNumberFormat="1" applyFont="1" applyBorder="1">
      <alignment/>
      <protection/>
    </xf>
    <xf numFmtId="164" fontId="18" fillId="0" borderId="62" xfId="28" applyFont="1" applyBorder="1" applyAlignment="1">
      <alignment/>
      <protection/>
    </xf>
    <xf numFmtId="164" fontId="18" fillId="0" borderId="45" xfId="28" applyFont="1" applyBorder="1">
      <alignment/>
      <protection/>
    </xf>
    <xf numFmtId="164" fontId="19" fillId="0" borderId="64" xfId="28" applyFont="1" applyBorder="1">
      <alignment/>
      <protection/>
    </xf>
    <xf numFmtId="164" fontId="19" fillId="0" borderId="65" xfId="28" applyFont="1" applyBorder="1">
      <alignment/>
      <protection/>
    </xf>
    <xf numFmtId="167" fontId="19" fillId="0" borderId="66" xfId="28" applyNumberFormat="1" applyFont="1" applyBorder="1">
      <alignment/>
      <protection/>
    </xf>
    <xf numFmtId="164" fontId="20" fillId="0" borderId="62" xfId="28" applyFont="1" applyBorder="1" applyAlignment="1">
      <alignment horizontal="center"/>
      <protection/>
    </xf>
    <xf numFmtId="165" fontId="20" fillId="0" borderId="64" xfId="28" applyNumberFormat="1" applyFont="1" applyBorder="1">
      <alignment/>
      <protection/>
    </xf>
    <xf numFmtId="165" fontId="20" fillId="0" borderId="65" xfId="28" applyNumberFormat="1" applyFont="1" applyBorder="1">
      <alignment/>
      <protection/>
    </xf>
    <xf numFmtId="164" fontId="15" fillId="0" borderId="45" xfId="28" applyFont="1" applyBorder="1">
      <alignment/>
      <protection/>
    </xf>
    <xf numFmtId="167" fontId="15" fillId="0" borderId="66" xfId="28" applyNumberFormat="1" applyFont="1" applyBorder="1">
      <alignment/>
      <protection/>
    </xf>
    <xf numFmtId="164" fontId="20" fillId="0" borderId="42" xfId="28" applyFont="1" applyBorder="1" applyAlignment="1">
      <alignment horizontal="center"/>
      <protection/>
    </xf>
    <xf numFmtId="164" fontId="19" fillId="0" borderId="0" xfId="28" applyFont="1" applyFill="1" applyBorder="1">
      <alignment/>
      <protection/>
    </xf>
    <xf numFmtId="165" fontId="19" fillId="0" borderId="67" xfId="28" applyNumberFormat="1" applyFont="1" applyBorder="1">
      <alignment/>
      <protection/>
    </xf>
    <xf numFmtId="165" fontId="19" fillId="0" borderId="68" xfId="28" applyNumberFormat="1" applyFont="1" applyBorder="1">
      <alignment/>
      <protection/>
    </xf>
    <xf numFmtId="167" fontId="19" fillId="0" borderId="69" xfId="28" applyNumberFormat="1" applyFont="1" applyBorder="1">
      <alignment/>
      <protection/>
    </xf>
    <xf numFmtId="164" fontId="19" fillId="0" borderId="49" xfId="28" applyFont="1" applyBorder="1" applyAlignment="1">
      <alignment horizontal="center"/>
      <protection/>
    </xf>
    <xf numFmtId="165" fontId="19" fillId="0" borderId="56" xfId="28" applyNumberFormat="1" applyFont="1" applyBorder="1">
      <alignment/>
      <protection/>
    </xf>
    <xf numFmtId="165" fontId="19" fillId="0" borderId="75" xfId="28" applyNumberFormat="1" applyFont="1" applyBorder="1">
      <alignment/>
      <protection/>
    </xf>
    <xf numFmtId="167" fontId="19" fillId="0" borderId="57" xfId="28" applyNumberFormat="1" applyFont="1" applyBorder="1">
      <alignment/>
      <protection/>
    </xf>
    <xf numFmtId="164" fontId="0" fillId="0" borderId="0" xfId="27">
      <alignment/>
      <protection/>
    </xf>
    <xf numFmtId="164" fontId="0" fillId="0" borderId="0" xfId="27" applyFont="1" applyBorder="1" applyAlignment="1">
      <alignment horizontal="right"/>
      <protection/>
    </xf>
    <xf numFmtId="164" fontId="0" fillId="0" borderId="0" xfId="27" applyAlignment="1">
      <alignment horizontal="right"/>
      <protection/>
    </xf>
    <xf numFmtId="164" fontId="15" fillId="0" borderId="0" xfId="27" applyFont="1" applyBorder="1" applyAlignment="1">
      <alignment horizontal="center"/>
      <protection/>
    </xf>
    <xf numFmtId="164" fontId="21" fillId="0" borderId="0" xfId="27" applyFont="1" applyBorder="1" applyAlignment="1">
      <alignment horizontal="center" wrapText="1"/>
      <protection/>
    </xf>
    <xf numFmtId="164" fontId="0" fillId="0" borderId="0" xfId="27" applyAlignment="1">
      <alignment horizontal="center" wrapText="1"/>
      <protection/>
    </xf>
    <xf numFmtId="164" fontId="21" fillId="0" borderId="0" xfId="27" applyFont="1">
      <alignment/>
      <protection/>
    </xf>
    <xf numFmtId="164" fontId="4" fillId="0" borderId="76" xfId="27" applyFont="1" applyBorder="1" applyAlignment="1">
      <alignment horizontal="right"/>
      <protection/>
    </xf>
    <xf numFmtId="164" fontId="22" fillId="0" borderId="32" xfId="27" applyFont="1" applyBorder="1" applyAlignment="1">
      <alignment horizontal="center"/>
      <protection/>
    </xf>
    <xf numFmtId="164" fontId="23" fillId="0" borderId="31" xfId="27" applyFont="1" applyBorder="1" applyAlignment="1">
      <alignment horizontal="center" wrapText="1"/>
      <protection/>
    </xf>
    <xf numFmtId="164" fontId="23" fillId="0" borderId="29" xfId="27" applyFont="1" applyBorder="1" applyAlignment="1">
      <alignment horizontal="center" wrapText="1"/>
      <protection/>
    </xf>
    <xf numFmtId="164" fontId="23" fillId="0" borderId="77" xfId="27" applyFont="1" applyBorder="1">
      <alignment/>
      <protection/>
    </xf>
    <xf numFmtId="164" fontId="23" fillId="0" borderId="78" xfId="27" applyFont="1" applyBorder="1">
      <alignment/>
      <protection/>
    </xf>
    <xf numFmtId="164" fontId="21" fillId="0" borderId="42" xfId="27" applyFont="1" applyBorder="1">
      <alignment/>
      <protection/>
    </xf>
    <xf numFmtId="164" fontId="21" fillId="0" borderId="0" xfId="27" applyFont="1" applyBorder="1">
      <alignment/>
      <protection/>
    </xf>
    <xf numFmtId="165" fontId="21" fillId="0" borderId="79" xfId="27" applyNumberFormat="1" applyFont="1" applyBorder="1">
      <alignment/>
      <protection/>
    </xf>
    <xf numFmtId="165" fontId="21" fillId="0" borderId="80" xfId="27" applyNumberFormat="1" applyFont="1" applyBorder="1">
      <alignment/>
      <protection/>
    </xf>
    <xf numFmtId="167" fontId="21" fillId="0" borderId="81" xfId="27" applyNumberFormat="1" applyFont="1" applyBorder="1">
      <alignment/>
      <protection/>
    </xf>
    <xf numFmtId="164" fontId="22" fillId="0" borderId="82" xfId="27" applyFont="1" applyBorder="1" applyAlignment="1">
      <alignment horizontal="center"/>
      <protection/>
    </xf>
    <xf numFmtId="164" fontId="22" fillId="0" borderId="10" xfId="27" applyFont="1" applyBorder="1">
      <alignment/>
      <protection/>
    </xf>
    <xf numFmtId="165" fontId="22" fillId="0" borderId="7" xfId="27" applyNumberFormat="1" applyFont="1" applyBorder="1">
      <alignment/>
      <protection/>
    </xf>
    <xf numFmtId="165" fontId="22" fillId="0" borderId="13" xfId="27" applyNumberFormat="1" applyFont="1" applyBorder="1">
      <alignment/>
      <protection/>
    </xf>
    <xf numFmtId="167" fontId="22" fillId="0" borderId="12" xfId="27" applyNumberFormat="1" applyFont="1" applyBorder="1">
      <alignment/>
      <protection/>
    </xf>
    <xf numFmtId="164" fontId="22" fillId="0" borderId="42" xfId="27" applyFont="1" applyBorder="1" applyAlignment="1">
      <alignment horizontal="center"/>
      <protection/>
    </xf>
    <xf numFmtId="164" fontId="22" fillId="0" borderId="0" xfId="27" applyFont="1" applyBorder="1">
      <alignment/>
      <protection/>
    </xf>
    <xf numFmtId="165" fontId="22" fillId="0" borderId="22" xfId="27" applyNumberFormat="1" applyFont="1" applyBorder="1">
      <alignment/>
      <protection/>
    </xf>
    <xf numFmtId="165" fontId="22" fillId="0" borderId="23" xfId="27" applyNumberFormat="1" applyFont="1" applyBorder="1">
      <alignment/>
      <protection/>
    </xf>
    <xf numFmtId="167" fontId="22" fillId="0" borderId="15" xfId="27" applyNumberFormat="1" applyFont="1" applyBorder="1">
      <alignment/>
      <protection/>
    </xf>
    <xf numFmtId="164" fontId="23" fillId="0" borderId="42" xfId="27" applyFont="1" applyBorder="1" applyAlignment="1">
      <alignment horizontal="right"/>
      <protection/>
    </xf>
    <xf numFmtId="164" fontId="23" fillId="0" borderId="0" xfId="27" applyFont="1" applyBorder="1" applyAlignment="1">
      <alignment wrapText="1"/>
      <protection/>
    </xf>
    <xf numFmtId="165" fontId="23" fillId="0" borderId="22" xfId="27" applyNumberFormat="1" applyFont="1" applyBorder="1">
      <alignment/>
      <protection/>
    </xf>
    <xf numFmtId="165" fontId="23" fillId="0" borderId="23" xfId="27" applyNumberFormat="1" applyFont="1" applyBorder="1">
      <alignment/>
      <protection/>
    </xf>
    <xf numFmtId="167" fontId="23" fillId="0" borderId="15" xfId="27" applyNumberFormat="1" applyFont="1" applyBorder="1">
      <alignment/>
      <protection/>
    </xf>
    <xf numFmtId="164" fontId="23" fillId="0" borderId="42" xfId="27" applyFont="1" applyBorder="1">
      <alignment/>
      <protection/>
    </xf>
    <xf numFmtId="164" fontId="23" fillId="0" borderId="21" xfId="27" applyFont="1" applyBorder="1" applyAlignment="1">
      <alignment wrapText="1"/>
      <protection/>
    </xf>
    <xf numFmtId="164" fontId="22" fillId="0" borderId="42" xfId="27" applyFont="1" applyBorder="1" applyAlignment="1">
      <alignment horizontal="right"/>
      <protection/>
    </xf>
    <xf numFmtId="164" fontId="22" fillId="0" borderId="21" xfId="27" applyFont="1" applyBorder="1">
      <alignment/>
      <protection/>
    </xf>
    <xf numFmtId="164" fontId="22" fillId="0" borderId="0" xfId="27" applyFont="1" applyBorder="1" applyAlignment="1">
      <alignment wrapText="1"/>
      <protection/>
    </xf>
    <xf numFmtId="164" fontId="22" fillId="0" borderId="62" xfId="27" applyFont="1" applyBorder="1">
      <alignment/>
      <protection/>
    </xf>
    <xf numFmtId="164" fontId="22" fillId="0" borderId="45" xfId="27" applyFont="1" applyBorder="1" applyAlignment="1">
      <alignment wrapText="1"/>
      <protection/>
    </xf>
    <xf numFmtId="165" fontId="22" fillId="0" borderId="17" xfId="27" applyNumberFormat="1" applyFont="1" applyBorder="1">
      <alignment/>
      <protection/>
    </xf>
    <xf numFmtId="165" fontId="22" fillId="0" borderId="18" xfId="27" applyNumberFormat="1" applyFont="1" applyBorder="1">
      <alignment/>
      <protection/>
    </xf>
    <xf numFmtId="167" fontId="23" fillId="0" borderId="19" xfId="27" applyNumberFormat="1" applyFont="1" applyBorder="1">
      <alignment/>
      <protection/>
    </xf>
    <xf numFmtId="164" fontId="22" fillId="0" borderId="42" xfId="27" applyFont="1" applyBorder="1">
      <alignment/>
      <protection/>
    </xf>
    <xf numFmtId="164" fontId="18" fillId="0" borderId="83" xfId="27" applyFont="1" applyBorder="1" applyAlignment="1">
      <alignment/>
      <protection/>
    </xf>
    <xf numFmtId="165" fontId="18" fillId="0" borderId="84" xfId="27" applyNumberFormat="1" applyFont="1" applyBorder="1">
      <alignment/>
      <protection/>
    </xf>
    <xf numFmtId="165" fontId="18" fillId="0" borderId="85" xfId="27" applyNumberFormat="1" applyFont="1" applyBorder="1">
      <alignment/>
      <protection/>
    </xf>
    <xf numFmtId="167" fontId="24" fillId="0" borderId="86" xfId="27" applyNumberFormat="1" applyFont="1" applyBorder="1">
      <alignment/>
      <protection/>
    </xf>
    <xf numFmtId="164" fontId="22" fillId="0" borderId="62" xfId="27" applyFont="1" applyBorder="1" applyAlignment="1">
      <alignment/>
      <protection/>
    </xf>
    <xf numFmtId="164" fontId="20" fillId="0" borderId="20" xfId="27" applyFont="1" applyBorder="1" applyAlignment="1">
      <alignment/>
      <protection/>
    </xf>
    <xf numFmtId="167" fontId="22" fillId="0" borderId="19" xfId="27" applyNumberFormat="1" applyFont="1" applyBorder="1">
      <alignment/>
      <protection/>
    </xf>
    <xf numFmtId="167" fontId="25" fillId="0" borderId="15" xfId="27" applyNumberFormat="1" applyFont="1" applyBorder="1">
      <alignment/>
      <protection/>
    </xf>
    <xf numFmtId="165" fontId="22" fillId="0" borderId="87" xfId="27" applyNumberFormat="1" applyFont="1" applyBorder="1">
      <alignment/>
      <protection/>
    </xf>
    <xf numFmtId="165" fontId="22" fillId="0" borderId="88" xfId="27" applyNumberFormat="1" applyFont="1" applyBorder="1">
      <alignment/>
      <protection/>
    </xf>
    <xf numFmtId="167" fontId="26" fillId="0" borderId="89" xfId="27" applyNumberFormat="1" applyFont="1" applyBorder="1">
      <alignment/>
      <protection/>
    </xf>
    <xf numFmtId="164" fontId="18" fillId="0" borderId="27" xfId="27" applyFont="1" applyBorder="1" applyAlignment="1">
      <alignment horizontal="center"/>
      <protection/>
    </xf>
    <xf numFmtId="165" fontId="18" fillId="0" borderId="31" xfId="27" applyNumberFormat="1" applyFont="1" applyBorder="1">
      <alignment/>
      <protection/>
    </xf>
    <xf numFmtId="165" fontId="18" fillId="0" borderId="28" xfId="27" applyNumberFormat="1" applyFont="1" applyBorder="1">
      <alignment/>
      <protection/>
    </xf>
    <xf numFmtId="167" fontId="24" fillId="0" borderId="29" xfId="27" applyNumberFormat="1" applyFont="1" applyBorder="1">
      <alignment/>
      <protection/>
    </xf>
    <xf numFmtId="164" fontId="1" fillId="0" borderId="0" xfId="26" applyFont="1">
      <alignment/>
      <protection/>
    </xf>
    <xf numFmtId="164" fontId="1" fillId="0" borderId="0" xfId="26" applyAlignment="1">
      <alignment wrapText="1"/>
      <protection/>
    </xf>
    <xf numFmtId="164" fontId="1" fillId="0" borderId="0" xfId="26" applyFont="1" applyBorder="1" applyAlignment="1">
      <alignment horizontal="right"/>
      <protection/>
    </xf>
    <xf numFmtId="164" fontId="15" fillId="0" borderId="0" xfId="26" applyFont="1" applyBorder="1" applyAlignment="1">
      <alignment horizontal="center"/>
      <protection/>
    </xf>
    <xf numFmtId="164" fontId="1" fillId="0" borderId="0" xfId="26" applyAlignment="1">
      <alignment/>
      <protection/>
    </xf>
    <xf numFmtId="164" fontId="27" fillId="0" borderId="0" xfId="26" applyFont="1" applyBorder="1" applyAlignment="1">
      <alignment horizontal="center" shrinkToFit="1"/>
      <protection/>
    </xf>
    <xf numFmtId="164" fontId="27" fillId="0" borderId="0" xfId="26" applyFont="1" applyAlignment="1">
      <alignment horizontal="center" shrinkToFit="1"/>
      <protection/>
    </xf>
    <xf numFmtId="164" fontId="1" fillId="0" borderId="0" xfId="26" applyAlignment="1">
      <alignment horizontal="center" shrinkToFit="1"/>
      <protection/>
    </xf>
    <xf numFmtId="164" fontId="1" fillId="0" borderId="0" xfId="26" applyAlignment="1">
      <alignment shrinkToFit="1"/>
      <protection/>
    </xf>
    <xf numFmtId="164" fontId="23" fillId="0" borderId="76" xfId="26" applyFont="1" applyBorder="1" applyAlignment="1">
      <alignment horizontal="right"/>
      <protection/>
    </xf>
    <xf numFmtId="164" fontId="21" fillId="0" borderId="55" xfId="26" applyFont="1" applyBorder="1" applyAlignment="1">
      <alignment horizontal="center" vertical="center"/>
      <protection/>
    </xf>
    <xf numFmtId="164" fontId="21" fillId="0" borderId="33" xfId="26" applyFont="1" applyBorder="1" applyAlignment="1">
      <alignment horizontal="center" vertical="center"/>
      <protection/>
    </xf>
    <xf numFmtId="164" fontId="21" fillId="0" borderId="33" xfId="26" applyFont="1" applyBorder="1" applyAlignment="1">
      <alignment horizontal="center" vertical="center" wrapText="1"/>
      <protection/>
    </xf>
    <xf numFmtId="164" fontId="21" fillId="0" borderId="54" xfId="26" applyFont="1" applyBorder="1" applyAlignment="1">
      <alignment horizontal="center" vertical="center"/>
      <protection/>
    </xf>
    <xf numFmtId="164" fontId="23" fillId="0" borderId="16" xfId="26" applyFont="1" applyBorder="1" applyAlignment="1">
      <alignment horizontal="center" vertical="center"/>
      <protection/>
    </xf>
    <xf numFmtId="164" fontId="23" fillId="0" borderId="18" xfId="26" applyFont="1" applyBorder="1" applyAlignment="1">
      <alignment horizontal="center" vertical="center"/>
      <protection/>
    </xf>
    <xf numFmtId="164" fontId="23" fillId="0" borderId="90" xfId="26" applyFont="1" applyBorder="1" applyAlignment="1">
      <alignment horizontal="center" vertical="center" wrapText="1"/>
      <protection/>
    </xf>
    <xf numFmtId="164" fontId="23" fillId="0" borderId="63" xfId="26" applyFont="1" applyBorder="1" applyAlignment="1">
      <alignment horizontal="center" vertical="center" wrapText="1"/>
      <protection/>
    </xf>
    <xf numFmtId="164" fontId="23" fillId="0" borderId="40" xfId="26" applyFont="1" applyBorder="1" applyAlignment="1">
      <alignment horizontal="center" vertical="center" wrapText="1"/>
      <protection/>
    </xf>
    <xf numFmtId="164" fontId="23" fillId="0" borderId="17" xfId="26" applyFont="1" applyBorder="1" applyAlignment="1">
      <alignment horizontal="center" vertical="center" wrapText="1"/>
      <protection/>
    </xf>
    <xf numFmtId="164" fontId="23" fillId="0" borderId="41" xfId="26" applyFont="1" applyBorder="1" applyAlignment="1">
      <alignment horizontal="center" vertical="center" wrapText="1"/>
      <protection/>
    </xf>
    <xf numFmtId="164" fontId="23" fillId="0" borderId="91" xfId="26" applyFont="1" applyBorder="1" applyAlignment="1">
      <alignment horizontal="center" vertical="center" wrapText="1"/>
      <protection/>
    </xf>
    <xf numFmtId="164" fontId="18" fillId="0" borderId="92" xfId="26" applyFont="1" applyBorder="1" applyAlignment="1">
      <alignment horizontal="center" vertical="center"/>
      <protection/>
    </xf>
    <xf numFmtId="169" fontId="18" fillId="0" borderId="93" xfId="26" applyNumberFormat="1" applyFont="1" applyBorder="1" applyAlignment="1">
      <alignment horizontal="center" vertical="center" wrapText="1"/>
      <protection/>
    </xf>
    <xf numFmtId="169" fontId="18" fillId="0" borderId="94" xfId="26" applyNumberFormat="1" applyFont="1" applyBorder="1" applyAlignment="1">
      <alignment horizontal="center" vertical="center" wrapText="1"/>
      <protection/>
    </xf>
    <xf numFmtId="169" fontId="18" fillId="0" borderId="95" xfId="26" applyNumberFormat="1" applyFont="1" applyBorder="1" applyAlignment="1">
      <alignment horizontal="center" vertical="center" wrapText="1"/>
      <protection/>
    </xf>
    <xf numFmtId="165" fontId="18" fillId="0" borderId="93" xfId="26" applyNumberFormat="1" applyFont="1" applyBorder="1" applyAlignment="1">
      <alignment horizontal="right" vertical="center" wrapText="1"/>
      <protection/>
    </xf>
    <xf numFmtId="165" fontId="18" fillId="0" borderId="94" xfId="26" applyNumberFormat="1" applyFont="1" applyBorder="1" applyAlignment="1">
      <alignment horizontal="right" vertical="center" wrapText="1"/>
      <protection/>
    </xf>
    <xf numFmtId="165" fontId="18" fillId="0" borderId="85" xfId="26" applyNumberFormat="1" applyFont="1" applyBorder="1" applyAlignment="1">
      <alignment horizontal="right" vertical="center" wrapText="1"/>
      <protection/>
    </xf>
    <xf numFmtId="167" fontId="18" fillId="0" borderId="96" xfId="26" applyNumberFormat="1" applyFont="1" applyBorder="1" applyAlignment="1">
      <alignment horizontal="right" vertical="center" wrapText="1"/>
      <protection/>
    </xf>
    <xf numFmtId="167" fontId="18" fillId="0" borderId="95" xfId="26" applyNumberFormat="1" applyFont="1" applyBorder="1" applyAlignment="1">
      <alignment horizontal="right" vertical="center" wrapText="1"/>
      <protection/>
    </xf>
    <xf numFmtId="165" fontId="28" fillId="0" borderId="93" xfId="26" applyNumberFormat="1" applyFont="1" applyBorder="1" applyAlignment="1">
      <alignment horizontal="right" vertical="center" wrapText="1"/>
      <protection/>
    </xf>
    <xf numFmtId="167" fontId="18" fillId="0" borderId="15" xfId="26" applyNumberFormat="1" applyFont="1" applyBorder="1" applyAlignment="1">
      <alignment horizontal="right" vertical="center" wrapText="1"/>
      <protection/>
    </xf>
    <xf numFmtId="164" fontId="22" fillId="0" borderId="24" xfId="26" applyFont="1" applyBorder="1" applyAlignment="1">
      <alignment horizontal="center" vertical="center"/>
      <protection/>
    </xf>
    <xf numFmtId="164" fontId="22" fillId="0" borderId="0" xfId="26" applyFont="1" applyBorder="1" applyAlignment="1">
      <alignment horizontal="center" vertical="center"/>
      <protection/>
    </xf>
    <xf numFmtId="169" fontId="22" fillId="0" borderId="44" xfId="26" applyNumberFormat="1" applyFont="1" applyBorder="1" applyAlignment="1">
      <alignment horizontal="center" vertical="center" wrapText="1"/>
      <protection/>
    </xf>
    <xf numFmtId="169" fontId="22" fillId="0" borderId="22" xfId="26" applyNumberFormat="1" applyFont="1" applyBorder="1" applyAlignment="1">
      <alignment horizontal="center" vertical="center" wrapText="1"/>
      <protection/>
    </xf>
    <xf numFmtId="169" fontId="22" fillId="0" borderId="97" xfId="26" applyNumberFormat="1" applyFont="1" applyBorder="1" applyAlignment="1">
      <alignment horizontal="center" vertical="center" wrapText="1"/>
      <protection/>
    </xf>
    <xf numFmtId="165" fontId="22" fillId="0" borderId="44" xfId="26" applyNumberFormat="1" applyFont="1" applyBorder="1" applyAlignment="1">
      <alignment horizontal="right" vertical="center" wrapText="1"/>
      <protection/>
    </xf>
    <xf numFmtId="165" fontId="22" fillId="0" borderId="22" xfId="26" applyNumberFormat="1" applyFont="1" applyBorder="1" applyAlignment="1">
      <alignment horizontal="right" vertical="center" wrapText="1"/>
      <protection/>
    </xf>
    <xf numFmtId="165" fontId="22" fillId="0" borderId="23" xfId="26" applyNumberFormat="1" applyFont="1" applyBorder="1" applyAlignment="1">
      <alignment horizontal="right" vertical="center" wrapText="1"/>
      <protection/>
    </xf>
    <xf numFmtId="167" fontId="22" fillId="0" borderId="43" xfId="26" applyNumberFormat="1" applyFont="1" applyBorder="1" applyAlignment="1">
      <alignment horizontal="right" vertical="center" wrapText="1"/>
      <protection/>
    </xf>
    <xf numFmtId="167" fontId="22" fillId="0" borderId="97" xfId="26" applyNumberFormat="1" applyFont="1" applyBorder="1" applyAlignment="1">
      <alignment horizontal="right" vertical="center" wrapText="1"/>
      <protection/>
    </xf>
    <xf numFmtId="167" fontId="22" fillId="0" borderId="15" xfId="26" applyNumberFormat="1" applyFont="1" applyBorder="1" applyAlignment="1">
      <alignment horizontal="right" vertical="center" wrapText="1"/>
      <protection/>
    </xf>
    <xf numFmtId="164" fontId="23" fillId="0" borderId="24" xfId="26" applyFont="1" applyBorder="1" applyAlignment="1">
      <alignment horizontal="left" vertical="center"/>
      <protection/>
    </xf>
    <xf numFmtId="164" fontId="23" fillId="0" borderId="0" xfId="26" applyFont="1" applyBorder="1" applyAlignment="1">
      <alignment horizontal="left" vertical="center"/>
      <protection/>
    </xf>
    <xf numFmtId="169" fontId="23" fillId="0" borderId="44" xfId="26" applyNumberFormat="1" applyFont="1" applyBorder="1" applyAlignment="1">
      <alignment horizontal="right" vertical="center" wrapText="1"/>
      <protection/>
    </xf>
    <xf numFmtId="169" fontId="23" fillId="0" borderId="22" xfId="26" applyNumberFormat="1" applyFont="1" applyBorder="1" applyAlignment="1">
      <alignment horizontal="right" vertical="center" wrapText="1"/>
      <protection/>
    </xf>
    <xf numFmtId="169" fontId="23" fillId="0" borderId="97" xfId="26" applyNumberFormat="1" applyFont="1" applyBorder="1" applyAlignment="1">
      <alignment horizontal="right" vertical="center" wrapText="1"/>
      <protection/>
    </xf>
    <xf numFmtId="165" fontId="23" fillId="0" borderId="44" xfId="26" applyNumberFormat="1" applyFont="1" applyBorder="1" applyAlignment="1">
      <alignment horizontal="right" vertical="center" wrapText="1"/>
      <protection/>
    </xf>
    <xf numFmtId="165" fontId="23" fillId="0" borderId="22" xfId="26" applyNumberFormat="1" applyFont="1" applyBorder="1" applyAlignment="1">
      <alignment horizontal="right" vertical="center" wrapText="1"/>
      <protection/>
    </xf>
    <xf numFmtId="165" fontId="23" fillId="0" borderId="23" xfId="26" applyNumberFormat="1" applyFont="1" applyBorder="1" applyAlignment="1">
      <alignment horizontal="right" vertical="center" wrapText="1"/>
      <protection/>
    </xf>
    <xf numFmtId="167" fontId="23" fillId="0" borderId="43" xfId="26" applyNumberFormat="1" applyFont="1" applyBorder="1" applyAlignment="1">
      <alignment horizontal="right" vertical="center" wrapText="1"/>
      <protection/>
    </xf>
    <xf numFmtId="167" fontId="23" fillId="0" borderId="97" xfId="26" applyNumberFormat="1" applyFont="1" applyBorder="1" applyAlignment="1">
      <alignment horizontal="right" vertical="center" wrapText="1"/>
      <protection/>
    </xf>
    <xf numFmtId="164" fontId="23" fillId="0" borderId="24" xfId="26" applyFont="1" applyBorder="1" applyAlignment="1">
      <alignment horizontal="left"/>
      <protection/>
    </xf>
    <xf numFmtId="164" fontId="23" fillId="0" borderId="23" xfId="26" applyFont="1" applyBorder="1">
      <alignment/>
      <protection/>
    </xf>
    <xf numFmtId="169" fontId="23" fillId="0" borderId="44" xfId="26" applyNumberFormat="1" applyFont="1" applyBorder="1">
      <alignment/>
      <protection/>
    </xf>
    <xf numFmtId="169" fontId="23" fillId="0" borderId="22" xfId="26" applyNumberFormat="1" applyFont="1" applyBorder="1">
      <alignment/>
      <protection/>
    </xf>
    <xf numFmtId="169" fontId="23" fillId="0" borderId="97" xfId="26" applyNumberFormat="1" applyFont="1" applyBorder="1">
      <alignment/>
      <protection/>
    </xf>
    <xf numFmtId="165" fontId="23" fillId="0" borderId="44" xfId="26" applyNumberFormat="1" applyFont="1" applyBorder="1" applyAlignment="1">
      <alignment wrapText="1"/>
      <protection/>
    </xf>
    <xf numFmtId="165" fontId="23" fillId="0" borderId="22" xfId="26" applyNumberFormat="1" applyFont="1" applyBorder="1" applyAlignment="1">
      <alignment wrapText="1"/>
      <protection/>
    </xf>
    <xf numFmtId="167" fontId="23" fillId="0" borderId="43" xfId="19" applyNumberFormat="1" applyFont="1" applyFill="1" applyBorder="1" applyAlignment="1" applyProtection="1">
      <alignment wrapText="1"/>
      <protection/>
    </xf>
    <xf numFmtId="165" fontId="23" fillId="0" borderId="22" xfId="26" applyNumberFormat="1" applyFont="1" applyBorder="1">
      <alignment/>
      <protection/>
    </xf>
    <xf numFmtId="167" fontId="23" fillId="0" borderId="97" xfId="19" applyNumberFormat="1" applyFont="1" applyFill="1" applyBorder="1" applyAlignment="1" applyProtection="1">
      <alignment/>
      <protection/>
    </xf>
    <xf numFmtId="165" fontId="23" fillId="0" borderId="44" xfId="26" applyNumberFormat="1" applyFont="1" applyBorder="1">
      <alignment/>
      <protection/>
    </xf>
    <xf numFmtId="164" fontId="23" fillId="0" borderId="23" xfId="26" applyFont="1" applyBorder="1" applyAlignment="1">
      <alignment horizontal="left" wrapText="1"/>
      <protection/>
    </xf>
    <xf numFmtId="165" fontId="23" fillId="0" borderId="21" xfId="26" applyNumberFormat="1" applyFont="1" applyBorder="1" applyAlignment="1">
      <alignment wrapText="1"/>
      <protection/>
    </xf>
    <xf numFmtId="165" fontId="23" fillId="0" borderId="21" xfId="26" applyNumberFormat="1" applyFont="1" applyBorder="1">
      <alignment/>
      <protection/>
    </xf>
    <xf numFmtId="167" fontId="23" fillId="0" borderId="0" xfId="19" applyNumberFormat="1" applyFont="1" applyFill="1" applyBorder="1" applyAlignment="1" applyProtection="1">
      <alignment/>
      <protection/>
    </xf>
    <xf numFmtId="165" fontId="29" fillId="0" borderId="22" xfId="26" applyNumberFormat="1" applyFont="1" applyBorder="1">
      <alignment/>
      <protection/>
    </xf>
    <xf numFmtId="164" fontId="23" fillId="0" borderId="42" xfId="26" applyFont="1" applyBorder="1" applyAlignment="1">
      <alignment horizontal="left"/>
      <protection/>
    </xf>
    <xf numFmtId="165" fontId="29" fillId="0" borderId="21" xfId="26" applyNumberFormat="1" applyFont="1" applyBorder="1">
      <alignment/>
      <protection/>
    </xf>
    <xf numFmtId="164" fontId="23" fillId="0" borderId="70" xfId="26" applyFont="1" applyBorder="1" applyAlignment="1">
      <alignment horizontal="left"/>
      <protection/>
    </xf>
    <xf numFmtId="164" fontId="23" fillId="0" borderId="8" xfId="26" applyFont="1" applyBorder="1">
      <alignment/>
      <protection/>
    </xf>
    <xf numFmtId="169" fontId="23" fillId="0" borderId="47" xfId="26" applyNumberFormat="1" applyFont="1" applyBorder="1">
      <alignment/>
      <protection/>
    </xf>
    <xf numFmtId="169" fontId="23" fillId="0" borderId="11" xfId="26" applyNumberFormat="1" applyFont="1" applyBorder="1">
      <alignment/>
      <protection/>
    </xf>
    <xf numFmtId="169" fontId="23" fillId="0" borderId="98" xfId="26" applyNumberFormat="1" applyFont="1" applyBorder="1">
      <alignment/>
      <protection/>
    </xf>
    <xf numFmtId="165" fontId="23" fillId="0" borderId="47" xfId="26" applyNumberFormat="1" applyFont="1" applyBorder="1" applyAlignment="1">
      <alignment wrapText="1"/>
      <protection/>
    </xf>
    <xf numFmtId="165" fontId="23" fillId="0" borderId="99" xfId="26" applyNumberFormat="1" applyFont="1" applyBorder="1" applyAlignment="1">
      <alignment wrapText="1"/>
      <protection/>
    </xf>
    <xf numFmtId="165" fontId="23" fillId="0" borderId="8" xfId="26" applyNumberFormat="1" applyFont="1" applyBorder="1" applyAlignment="1">
      <alignment horizontal="right" vertical="center" wrapText="1"/>
      <protection/>
    </xf>
    <xf numFmtId="167" fontId="23" fillId="0" borderId="46" xfId="19" applyNumberFormat="1" applyFont="1" applyFill="1" applyBorder="1" applyAlignment="1" applyProtection="1">
      <alignment wrapText="1"/>
      <protection/>
    </xf>
    <xf numFmtId="165" fontId="23" fillId="0" borderId="99" xfId="26" applyNumberFormat="1" applyFont="1" applyBorder="1">
      <alignment/>
      <protection/>
    </xf>
    <xf numFmtId="165" fontId="29" fillId="0" borderId="99" xfId="26" applyNumberFormat="1" applyFont="1" applyBorder="1">
      <alignment/>
      <protection/>
    </xf>
    <xf numFmtId="167" fontId="23" fillId="0" borderId="71" xfId="19" applyNumberFormat="1" applyFont="1" applyFill="1" applyBorder="1" applyAlignment="1" applyProtection="1">
      <alignment/>
      <protection/>
    </xf>
    <xf numFmtId="164" fontId="22" fillId="0" borderId="82" xfId="26" applyFont="1" applyBorder="1" applyAlignment="1">
      <alignment horizontal="left"/>
      <protection/>
    </xf>
    <xf numFmtId="169" fontId="22" fillId="0" borderId="37" xfId="26" applyNumberFormat="1" applyFont="1" applyBorder="1">
      <alignment/>
      <protection/>
    </xf>
    <xf numFmtId="169" fontId="22" fillId="0" borderId="7" xfId="26" applyNumberFormat="1" applyFont="1" applyBorder="1">
      <alignment/>
      <protection/>
    </xf>
    <xf numFmtId="169" fontId="22" fillId="0" borderId="100" xfId="26" applyNumberFormat="1" applyFont="1" applyBorder="1">
      <alignment/>
      <protection/>
    </xf>
    <xf numFmtId="165" fontId="22" fillId="0" borderId="37" xfId="26" applyNumberFormat="1" applyFont="1" applyBorder="1" applyAlignment="1">
      <alignment wrapText="1"/>
      <protection/>
    </xf>
    <xf numFmtId="165" fontId="22" fillId="0" borderId="10" xfId="26" applyNumberFormat="1" applyFont="1" applyBorder="1" applyAlignment="1">
      <alignment wrapText="1"/>
      <protection/>
    </xf>
    <xf numFmtId="165" fontId="22" fillId="0" borderId="13" xfId="26" applyNumberFormat="1" applyFont="1" applyBorder="1" applyAlignment="1">
      <alignment horizontal="right" vertical="center" wrapText="1"/>
      <protection/>
    </xf>
    <xf numFmtId="167" fontId="22" fillId="0" borderId="38" xfId="19" applyNumberFormat="1" applyFont="1" applyFill="1" applyBorder="1" applyAlignment="1" applyProtection="1">
      <alignment wrapText="1"/>
      <protection/>
    </xf>
    <xf numFmtId="165" fontId="22" fillId="0" borderId="10" xfId="26" applyNumberFormat="1" applyFont="1" applyBorder="1">
      <alignment/>
      <protection/>
    </xf>
    <xf numFmtId="165" fontId="25" fillId="0" borderId="10" xfId="26" applyNumberFormat="1" applyFont="1" applyBorder="1">
      <alignment/>
      <protection/>
    </xf>
    <xf numFmtId="167" fontId="22" fillId="0" borderId="14" xfId="19" applyNumberFormat="1" applyFont="1" applyFill="1" applyBorder="1" applyAlignment="1" applyProtection="1">
      <alignment/>
      <protection/>
    </xf>
    <xf numFmtId="165" fontId="22" fillId="0" borderId="37" xfId="26" applyNumberFormat="1" applyFont="1" applyBorder="1">
      <alignment/>
      <protection/>
    </xf>
    <xf numFmtId="165" fontId="22" fillId="0" borderId="7" xfId="26" applyNumberFormat="1" applyFont="1" applyBorder="1" applyAlignment="1">
      <alignment horizontal="right" vertical="center" wrapText="1"/>
      <protection/>
    </xf>
    <xf numFmtId="167" fontId="22" fillId="0" borderId="12" xfId="19" applyNumberFormat="1" applyFont="1" applyFill="1" applyBorder="1" applyAlignment="1" applyProtection="1">
      <alignment horizontal="right"/>
      <protection/>
    </xf>
    <xf numFmtId="168" fontId="22" fillId="0" borderId="42" xfId="26" applyNumberFormat="1" applyFont="1" applyBorder="1" applyAlignment="1">
      <alignment horizontal="left"/>
      <protection/>
    </xf>
    <xf numFmtId="164" fontId="22" fillId="0" borderId="18" xfId="26" applyFont="1" applyBorder="1">
      <alignment/>
      <protection/>
    </xf>
    <xf numFmtId="169" fontId="22" fillId="0" borderId="44" xfId="26" applyNumberFormat="1" applyFont="1" applyBorder="1">
      <alignment/>
      <protection/>
    </xf>
    <xf numFmtId="169" fontId="22" fillId="0" borderId="22" xfId="26" applyNumberFormat="1" applyFont="1" applyBorder="1">
      <alignment/>
      <protection/>
    </xf>
    <xf numFmtId="169" fontId="22" fillId="0" borderId="97" xfId="26" applyNumberFormat="1" applyFont="1" applyBorder="1">
      <alignment/>
      <protection/>
    </xf>
    <xf numFmtId="165" fontId="22" fillId="0" borderId="44" xfId="26" applyNumberFormat="1" applyFont="1" applyBorder="1" applyAlignment="1">
      <alignment wrapText="1"/>
      <protection/>
    </xf>
    <xf numFmtId="165" fontId="22" fillId="0" borderId="21" xfId="26" applyNumberFormat="1" applyFont="1" applyBorder="1" applyAlignment="1">
      <alignment wrapText="1"/>
      <protection/>
    </xf>
    <xf numFmtId="167" fontId="22" fillId="0" borderId="43" xfId="19" applyNumberFormat="1" applyFont="1" applyFill="1" applyBorder="1" applyAlignment="1" applyProtection="1">
      <alignment wrapText="1"/>
      <protection/>
    </xf>
    <xf numFmtId="165" fontId="22" fillId="0" borderId="21" xfId="26" applyNumberFormat="1" applyFont="1" applyBorder="1">
      <alignment/>
      <protection/>
    </xf>
    <xf numFmtId="165" fontId="25" fillId="0" borderId="21" xfId="26" applyNumberFormat="1" applyFont="1" applyBorder="1">
      <alignment/>
      <protection/>
    </xf>
    <xf numFmtId="167" fontId="26" fillId="0" borderId="0" xfId="19" applyNumberFormat="1" applyFont="1" applyFill="1" applyBorder="1" applyAlignment="1" applyProtection="1">
      <alignment/>
      <protection/>
    </xf>
    <xf numFmtId="167" fontId="22" fillId="0" borderId="15" xfId="19" applyNumberFormat="1" applyFont="1" applyFill="1" applyBorder="1" applyAlignment="1" applyProtection="1">
      <alignment horizontal="right"/>
      <protection/>
    </xf>
    <xf numFmtId="167" fontId="23" fillId="0" borderId="15" xfId="19" applyNumberFormat="1" applyFont="1" applyFill="1" applyBorder="1" applyAlignment="1" applyProtection="1">
      <alignment horizontal="right"/>
      <protection/>
    </xf>
    <xf numFmtId="164" fontId="23" fillId="0" borderId="42" xfId="26" applyFont="1" applyBorder="1" applyAlignment="1">
      <alignment horizontal="left" vertical="center"/>
      <protection/>
    </xf>
    <xf numFmtId="167" fontId="25" fillId="0" borderId="14" xfId="19" applyNumberFormat="1" applyFont="1" applyFill="1" applyBorder="1" applyAlignment="1" applyProtection="1">
      <alignment/>
      <protection/>
    </xf>
    <xf numFmtId="164" fontId="22" fillId="0" borderId="62" xfId="26" applyFont="1" applyBorder="1" applyAlignment="1">
      <alignment horizontal="left"/>
      <protection/>
    </xf>
    <xf numFmtId="164" fontId="2" fillId="0" borderId="45" xfId="0" applyFont="1" applyBorder="1" applyAlignment="1">
      <alignment/>
    </xf>
    <xf numFmtId="169" fontId="23" fillId="0" borderId="40" xfId="26" applyNumberFormat="1" applyFont="1" applyBorder="1">
      <alignment/>
      <protection/>
    </xf>
    <xf numFmtId="169" fontId="23" fillId="0" borderId="17" xfId="26" applyNumberFormat="1" applyFont="1" applyBorder="1">
      <alignment/>
      <protection/>
    </xf>
    <xf numFmtId="169" fontId="23" fillId="0" borderId="63" xfId="26" applyNumberFormat="1" applyFont="1" applyBorder="1">
      <alignment/>
      <protection/>
    </xf>
    <xf numFmtId="165" fontId="23" fillId="0" borderId="40" xfId="26" applyNumberFormat="1" applyFont="1" applyBorder="1" applyAlignment="1">
      <alignment wrapText="1"/>
      <protection/>
    </xf>
    <xf numFmtId="165" fontId="23" fillId="0" borderId="20" xfId="26" applyNumberFormat="1" applyFont="1" applyBorder="1" applyAlignment="1">
      <alignment wrapText="1"/>
      <protection/>
    </xf>
    <xf numFmtId="165" fontId="23" fillId="0" borderId="18" xfId="26" applyNumberFormat="1" applyFont="1" applyBorder="1" applyAlignment="1">
      <alignment horizontal="right" vertical="center" wrapText="1"/>
      <protection/>
    </xf>
    <xf numFmtId="167" fontId="23" fillId="0" borderId="41" xfId="19" applyNumberFormat="1" applyFont="1" applyFill="1" applyBorder="1" applyAlignment="1" applyProtection="1">
      <alignment wrapText="1"/>
      <protection/>
    </xf>
    <xf numFmtId="165" fontId="23" fillId="0" borderId="20" xfId="26" applyNumberFormat="1" applyFont="1" applyBorder="1">
      <alignment/>
      <protection/>
    </xf>
    <xf numFmtId="165" fontId="29" fillId="0" borderId="20" xfId="26" applyNumberFormat="1" applyFont="1" applyBorder="1">
      <alignment/>
      <protection/>
    </xf>
    <xf numFmtId="167" fontId="30" fillId="0" borderId="45" xfId="19" applyNumberFormat="1" applyFont="1" applyFill="1" applyBorder="1" applyAlignment="1" applyProtection="1">
      <alignment/>
      <protection/>
    </xf>
    <xf numFmtId="165" fontId="23" fillId="0" borderId="17" xfId="26" applyNumberFormat="1" applyFont="1" applyBorder="1" applyAlignment="1">
      <alignment horizontal="right" vertical="center" wrapText="1"/>
      <protection/>
    </xf>
    <xf numFmtId="167" fontId="23" fillId="0" borderId="19" xfId="19" applyNumberFormat="1" applyFont="1" applyFill="1" applyBorder="1" applyAlignment="1" applyProtection="1">
      <alignment horizontal="right"/>
      <protection/>
    </xf>
    <xf numFmtId="164" fontId="18" fillId="0" borderId="42" xfId="26" applyFont="1" applyBorder="1" applyAlignment="1">
      <alignment horizontal="left"/>
      <protection/>
    </xf>
    <xf numFmtId="169" fontId="18" fillId="0" borderId="44" xfId="26" applyNumberFormat="1" applyFont="1" applyBorder="1">
      <alignment/>
      <protection/>
    </xf>
    <xf numFmtId="169" fontId="18" fillId="0" borderId="22" xfId="26" applyNumberFormat="1" applyFont="1" applyBorder="1">
      <alignment/>
      <protection/>
    </xf>
    <xf numFmtId="169" fontId="18" fillId="0" borderId="97" xfId="26" applyNumberFormat="1" applyFont="1" applyBorder="1">
      <alignment/>
      <protection/>
    </xf>
    <xf numFmtId="165" fontId="18" fillId="0" borderId="44" xfId="26" applyNumberFormat="1" applyFont="1" applyBorder="1" applyAlignment="1">
      <alignment wrapText="1"/>
      <protection/>
    </xf>
    <xf numFmtId="165" fontId="18" fillId="0" borderId="21" xfId="26" applyNumberFormat="1" applyFont="1" applyBorder="1" applyAlignment="1">
      <alignment wrapText="1"/>
      <protection/>
    </xf>
    <xf numFmtId="165" fontId="18" fillId="0" borderId="23" xfId="26" applyNumberFormat="1" applyFont="1" applyBorder="1" applyAlignment="1">
      <alignment horizontal="right" vertical="center" wrapText="1"/>
      <protection/>
    </xf>
    <xf numFmtId="167" fontId="18" fillId="0" borderId="43" xfId="19" applyNumberFormat="1" applyFont="1" applyFill="1" applyBorder="1" applyAlignment="1" applyProtection="1">
      <alignment wrapText="1"/>
      <protection/>
    </xf>
    <xf numFmtId="165" fontId="18" fillId="0" borderId="21" xfId="26" applyNumberFormat="1" applyFont="1" applyBorder="1">
      <alignment/>
      <protection/>
    </xf>
    <xf numFmtId="165" fontId="24" fillId="0" borderId="21" xfId="26" applyNumberFormat="1" applyFont="1" applyBorder="1">
      <alignment/>
      <protection/>
    </xf>
    <xf numFmtId="167" fontId="18" fillId="0" borderId="0" xfId="19" applyNumberFormat="1" applyFont="1" applyFill="1" applyBorder="1" applyAlignment="1" applyProtection="1">
      <alignment/>
      <protection/>
    </xf>
    <xf numFmtId="165" fontId="18" fillId="0" borderId="44" xfId="26" applyNumberFormat="1" applyFont="1" applyBorder="1">
      <alignment/>
      <protection/>
    </xf>
    <xf numFmtId="165" fontId="18" fillId="0" borderId="22" xfId="26" applyNumberFormat="1" applyFont="1" applyBorder="1" applyAlignment="1">
      <alignment horizontal="right" vertical="center" wrapText="1"/>
      <protection/>
    </xf>
    <xf numFmtId="167" fontId="18" fillId="0" borderId="15" xfId="19" applyNumberFormat="1" applyFont="1" applyFill="1" applyBorder="1" applyAlignment="1" applyProtection="1">
      <alignment horizontal="right"/>
      <protection/>
    </xf>
    <xf numFmtId="164" fontId="22" fillId="0" borderId="24" xfId="26" applyFont="1" applyBorder="1" applyAlignment="1">
      <alignment horizontal="center"/>
      <protection/>
    </xf>
    <xf numFmtId="164" fontId="31" fillId="0" borderId="0" xfId="26" applyFont="1" applyBorder="1">
      <alignment/>
      <protection/>
    </xf>
    <xf numFmtId="165" fontId="22" fillId="0" borderId="44" xfId="26" applyNumberFormat="1" applyFont="1" applyBorder="1">
      <alignment/>
      <protection/>
    </xf>
    <xf numFmtId="165" fontId="22" fillId="0" borderId="22" xfId="26" applyNumberFormat="1" applyFont="1" applyBorder="1">
      <alignment/>
      <protection/>
    </xf>
    <xf numFmtId="167" fontId="22" fillId="0" borderId="43" xfId="26" applyNumberFormat="1" applyFont="1" applyBorder="1">
      <alignment/>
      <protection/>
    </xf>
    <xf numFmtId="165" fontId="22" fillId="0" borderId="0" xfId="26" applyNumberFormat="1" applyFont="1" applyBorder="1">
      <alignment/>
      <protection/>
    </xf>
    <xf numFmtId="165" fontId="25" fillId="0" borderId="22" xfId="26" applyNumberFormat="1" applyFont="1" applyBorder="1">
      <alignment/>
      <protection/>
    </xf>
    <xf numFmtId="167" fontId="22" fillId="0" borderId="21" xfId="26" applyNumberFormat="1" applyFont="1" applyBorder="1">
      <alignment/>
      <protection/>
    </xf>
    <xf numFmtId="167" fontId="22" fillId="0" borderId="101" xfId="19" applyNumberFormat="1" applyFont="1" applyFill="1" applyBorder="1" applyAlignment="1" applyProtection="1">
      <alignment horizontal="right"/>
      <protection/>
    </xf>
    <xf numFmtId="164" fontId="23" fillId="0" borderId="24" xfId="26" applyFont="1" applyBorder="1" applyAlignment="1">
      <alignment horizontal="center"/>
      <protection/>
    </xf>
    <xf numFmtId="164" fontId="23" fillId="0" borderId="0" xfId="26" applyFont="1" applyBorder="1">
      <alignment/>
      <protection/>
    </xf>
    <xf numFmtId="167" fontId="23" fillId="0" borderId="43" xfId="26" applyNumberFormat="1" applyFont="1" applyBorder="1">
      <alignment/>
      <protection/>
    </xf>
    <xf numFmtId="165" fontId="23" fillId="0" borderId="0" xfId="26" applyNumberFormat="1" applyFont="1" applyBorder="1">
      <alignment/>
      <protection/>
    </xf>
    <xf numFmtId="167" fontId="23" fillId="0" borderId="0" xfId="26" applyNumberFormat="1" applyFont="1" applyBorder="1">
      <alignment/>
      <protection/>
    </xf>
    <xf numFmtId="167" fontId="23" fillId="0" borderId="101" xfId="19" applyNumberFormat="1" applyFont="1" applyFill="1" applyBorder="1" applyAlignment="1" applyProtection="1">
      <alignment horizontal="right"/>
      <protection/>
    </xf>
    <xf numFmtId="164" fontId="23" fillId="0" borderId="102" xfId="26" applyFont="1" applyBorder="1" applyAlignment="1">
      <alignment horizontal="center"/>
      <protection/>
    </xf>
    <xf numFmtId="164" fontId="23" fillId="0" borderId="71" xfId="26" applyFont="1" applyBorder="1">
      <alignment/>
      <protection/>
    </xf>
    <xf numFmtId="165" fontId="23" fillId="0" borderId="11" xfId="26" applyNumberFormat="1" applyFont="1" applyBorder="1" applyAlignment="1">
      <alignment wrapText="1"/>
      <protection/>
    </xf>
    <xf numFmtId="165" fontId="23" fillId="0" borderId="8" xfId="26" applyNumberFormat="1" applyFont="1" applyBorder="1">
      <alignment/>
      <protection/>
    </xf>
    <xf numFmtId="165" fontId="23" fillId="0" borderId="11" xfId="26" applyNumberFormat="1" applyFont="1" applyBorder="1">
      <alignment/>
      <protection/>
    </xf>
    <xf numFmtId="165" fontId="29" fillId="0" borderId="11" xfId="26" applyNumberFormat="1" applyFont="1" applyBorder="1">
      <alignment/>
      <protection/>
    </xf>
    <xf numFmtId="167" fontId="23" fillId="0" borderId="98" xfId="19" applyNumberFormat="1" applyFont="1" applyFill="1" applyBorder="1" applyAlignment="1" applyProtection="1">
      <alignment/>
      <protection/>
    </xf>
    <xf numFmtId="164" fontId="22" fillId="0" borderId="103" xfId="26" applyFont="1" applyBorder="1" applyAlignment="1">
      <alignment/>
      <protection/>
    </xf>
    <xf numFmtId="165" fontId="22" fillId="0" borderId="22" xfId="26" applyNumberFormat="1" applyFont="1" applyBorder="1" applyAlignment="1">
      <alignment wrapText="1"/>
      <protection/>
    </xf>
    <xf numFmtId="167" fontId="22" fillId="0" borderId="104" xfId="19" applyNumberFormat="1" applyFont="1" applyFill="1" applyBorder="1" applyAlignment="1" applyProtection="1">
      <alignment wrapText="1"/>
      <protection/>
    </xf>
    <xf numFmtId="165" fontId="22" fillId="0" borderId="23" xfId="26" applyNumberFormat="1" applyFont="1" applyBorder="1">
      <alignment/>
      <protection/>
    </xf>
    <xf numFmtId="167" fontId="22" fillId="0" borderId="97" xfId="19" applyNumberFormat="1" applyFont="1" applyFill="1" applyBorder="1" applyAlignment="1" applyProtection="1">
      <alignment/>
      <protection/>
    </xf>
    <xf numFmtId="165" fontId="22" fillId="0" borderId="105" xfId="26" applyNumberFormat="1" applyFont="1" applyBorder="1">
      <alignment/>
      <protection/>
    </xf>
    <xf numFmtId="165" fontId="22" fillId="0" borderId="78" xfId="26" applyNumberFormat="1" applyFont="1" applyBorder="1" applyAlignment="1">
      <alignment horizontal="right" vertical="center" wrapText="1"/>
      <protection/>
    </xf>
    <xf numFmtId="167" fontId="22" fillId="0" borderId="106" xfId="19" applyNumberFormat="1" applyFont="1" applyFill="1" applyBorder="1" applyAlignment="1" applyProtection="1">
      <alignment horizontal="right"/>
      <protection/>
    </xf>
    <xf numFmtId="164" fontId="21" fillId="0" borderId="49" xfId="26" applyFont="1" applyBorder="1" applyAlignment="1">
      <alignment/>
      <protection/>
    </xf>
    <xf numFmtId="169" fontId="21" fillId="0" borderId="51" xfId="26" applyNumberFormat="1" applyFont="1" applyBorder="1">
      <alignment/>
      <protection/>
    </xf>
    <xf numFmtId="169" fontId="21" fillId="0" borderId="31" xfId="26" applyNumberFormat="1" applyFont="1" applyBorder="1">
      <alignment/>
      <protection/>
    </xf>
    <xf numFmtId="169" fontId="21" fillId="0" borderId="50" xfId="26" applyNumberFormat="1" applyFont="1" applyBorder="1">
      <alignment/>
      <protection/>
    </xf>
    <xf numFmtId="165" fontId="21" fillId="0" borderId="51" xfId="26" applyNumberFormat="1" applyFont="1" applyBorder="1" applyAlignment="1">
      <alignment wrapText="1"/>
      <protection/>
    </xf>
    <xf numFmtId="165" fontId="21" fillId="0" borderId="53" xfId="26" applyNumberFormat="1" applyFont="1" applyBorder="1" applyAlignment="1">
      <alignment wrapText="1"/>
      <protection/>
    </xf>
    <xf numFmtId="165" fontId="21" fillId="0" borderId="28" xfId="26" applyNumberFormat="1" applyFont="1" applyBorder="1" applyAlignment="1">
      <alignment wrapText="1"/>
      <protection/>
    </xf>
    <xf numFmtId="167" fontId="21" fillId="0" borderId="52" xfId="26" applyNumberFormat="1" applyFont="1" applyBorder="1" applyAlignment="1">
      <alignment wrapText="1"/>
      <protection/>
    </xf>
    <xf numFmtId="165" fontId="21" fillId="0" borderId="53" xfId="26" applyNumberFormat="1" applyFont="1" applyBorder="1">
      <alignment/>
      <protection/>
    </xf>
    <xf numFmtId="165" fontId="21" fillId="0" borderId="31" xfId="26" applyNumberFormat="1" applyFont="1" applyBorder="1">
      <alignment/>
      <protection/>
    </xf>
    <xf numFmtId="167" fontId="21" fillId="0" borderId="52" xfId="26" applyNumberFormat="1" applyFont="1" applyBorder="1">
      <alignment/>
      <protection/>
    </xf>
    <xf numFmtId="165" fontId="21" fillId="0" borderId="51" xfId="26" applyNumberFormat="1" applyFont="1" applyBorder="1">
      <alignment/>
      <protection/>
    </xf>
    <xf numFmtId="165" fontId="21" fillId="0" borderId="31" xfId="26" applyNumberFormat="1" applyFont="1" applyBorder="1" applyAlignment="1">
      <alignment horizontal="right" vertical="center" wrapText="1"/>
      <protection/>
    </xf>
    <xf numFmtId="167" fontId="21" fillId="0" borderId="29" xfId="26" applyNumberFormat="1" applyFont="1" applyBorder="1" applyAlignment="1">
      <alignment horizontal="right"/>
      <protection/>
    </xf>
    <xf numFmtId="164" fontId="1" fillId="0" borderId="0" xfId="24">
      <alignment/>
      <protection/>
    </xf>
    <xf numFmtId="164" fontId="2" fillId="0" borderId="0" xfId="24" applyFont="1" applyBorder="1" applyAlignment="1">
      <alignment horizontal="right"/>
      <protection/>
    </xf>
    <xf numFmtId="164" fontId="3" fillId="0" borderId="0" xfId="24" applyFont="1" applyBorder="1" applyAlignment="1">
      <alignment horizontal="center"/>
      <protection/>
    </xf>
    <xf numFmtId="164" fontId="3" fillId="0" borderId="0" xfId="24" applyFont="1" applyBorder="1" applyAlignment="1">
      <alignment horizontal="center" wrapText="1"/>
      <protection/>
    </xf>
    <xf numFmtId="164" fontId="4" fillId="0" borderId="0" xfId="24" applyFont="1" applyBorder="1" applyAlignment="1">
      <alignment horizontal="right"/>
      <protection/>
    </xf>
    <xf numFmtId="164" fontId="4" fillId="0" borderId="1" xfId="24" applyFont="1" applyBorder="1" applyAlignment="1">
      <alignment horizontal="center" vertical="center" wrapText="1"/>
      <protection/>
    </xf>
    <xf numFmtId="164" fontId="4" fillId="0" borderId="5" xfId="24" applyFont="1" applyBorder="1" applyAlignment="1">
      <alignment horizontal="center" vertical="center"/>
      <protection/>
    </xf>
    <xf numFmtId="164" fontId="4" fillId="0" borderId="2" xfId="24" applyFont="1" applyBorder="1" applyAlignment="1">
      <alignment horizontal="center" vertical="center" wrapText="1"/>
      <protection/>
    </xf>
    <xf numFmtId="164" fontId="4" fillId="0" borderId="4" xfId="24" applyFont="1" applyBorder="1" applyAlignment="1">
      <alignment horizontal="center" vertical="center" wrapText="1"/>
      <protection/>
    </xf>
    <xf numFmtId="164" fontId="32" fillId="0" borderId="16" xfId="24" applyFont="1" applyBorder="1" applyAlignment="1">
      <alignment horizontal="center" vertical="center"/>
      <protection/>
    </xf>
    <xf numFmtId="164" fontId="33" fillId="0" borderId="18" xfId="24" applyFont="1" applyBorder="1" applyAlignment="1">
      <alignment horizontal="center" vertical="center"/>
      <protection/>
    </xf>
    <xf numFmtId="164" fontId="1" fillId="0" borderId="45" xfId="24" applyBorder="1" applyAlignment="1">
      <alignment horizontal="center" vertical="center"/>
      <protection/>
    </xf>
    <xf numFmtId="164" fontId="1" fillId="0" borderId="19" xfId="24" applyBorder="1" applyAlignment="1">
      <alignment horizontal="center" vertical="center"/>
      <protection/>
    </xf>
    <xf numFmtId="164" fontId="3" fillId="0" borderId="0" xfId="24" applyFont="1" applyAlignment="1">
      <alignment horizontal="center"/>
      <protection/>
    </xf>
    <xf numFmtId="164" fontId="33" fillId="0" borderId="107" xfId="24" applyFont="1" applyBorder="1" applyAlignment="1">
      <alignment horizontal="center" vertical="center"/>
      <protection/>
    </xf>
    <xf numFmtId="164" fontId="33" fillId="0" borderId="108" xfId="24" applyFont="1" applyBorder="1" applyAlignment="1">
      <alignment horizontal="left" vertical="center"/>
      <protection/>
    </xf>
    <xf numFmtId="164" fontId="33" fillId="0" borderId="108" xfId="24" applyFont="1" applyBorder="1" applyAlignment="1">
      <alignment horizontal="center" vertical="center"/>
      <protection/>
    </xf>
    <xf numFmtId="165" fontId="19" fillId="0" borderId="109" xfId="24" applyNumberFormat="1" applyFont="1" applyBorder="1" applyAlignment="1">
      <alignment horizontal="right" vertical="center"/>
      <protection/>
    </xf>
    <xf numFmtId="165" fontId="19" fillId="0" borderId="108" xfId="24" applyNumberFormat="1" applyFont="1" applyBorder="1" applyAlignment="1">
      <alignment horizontal="right" vertical="center"/>
      <protection/>
    </xf>
    <xf numFmtId="167" fontId="19" fillId="0" borderId="110" xfId="24" applyNumberFormat="1" applyFont="1" applyBorder="1" applyAlignment="1">
      <alignment horizontal="right" vertical="center"/>
      <protection/>
    </xf>
    <xf numFmtId="164" fontId="5" fillId="0" borderId="102" xfId="24" applyFont="1" applyBorder="1" applyAlignment="1">
      <alignment horizontal="center" vertical="center" wrapText="1"/>
      <protection/>
    </xf>
    <xf numFmtId="164" fontId="5" fillId="0" borderId="71" xfId="24" applyFont="1" applyBorder="1" applyAlignment="1">
      <alignment horizontal="left"/>
      <protection/>
    </xf>
    <xf numFmtId="165" fontId="5" fillId="0" borderId="11" xfId="24" applyNumberFormat="1" applyFont="1" applyBorder="1" applyAlignment="1">
      <alignment horizontal="right" wrapText="1"/>
      <protection/>
    </xf>
    <xf numFmtId="165" fontId="5" fillId="0" borderId="71" xfId="24" applyNumberFormat="1" applyFont="1" applyBorder="1" applyAlignment="1">
      <alignment horizontal="right" wrapText="1"/>
      <protection/>
    </xf>
    <xf numFmtId="167" fontId="5" fillId="0" borderId="9" xfId="24" applyNumberFormat="1" applyFont="1" applyBorder="1" applyAlignment="1">
      <alignment horizontal="right" wrapText="1"/>
      <protection/>
    </xf>
    <xf numFmtId="166" fontId="32" fillId="0" borderId="16" xfId="24" applyNumberFormat="1" applyFont="1" applyBorder="1" applyAlignment="1">
      <alignment horizontal="center"/>
      <protection/>
    </xf>
    <xf numFmtId="164" fontId="32" fillId="0" borderId="10" xfId="24" applyFont="1" applyBorder="1" applyAlignment="1">
      <alignment horizontal="left"/>
      <protection/>
    </xf>
    <xf numFmtId="165" fontId="32" fillId="0" borderId="7" xfId="24" applyNumberFormat="1" applyFont="1" applyBorder="1" applyAlignment="1">
      <alignment horizontal="right"/>
      <protection/>
    </xf>
    <xf numFmtId="165" fontId="32" fillId="0" borderId="13" xfId="24" applyNumberFormat="1" applyFont="1" applyBorder="1" applyAlignment="1">
      <alignment horizontal="right"/>
      <protection/>
    </xf>
    <xf numFmtId="167" fontId="32" fillId="0" borderId="12" xfId="24" applyNumberFormat="1" applyFont="1" applyBorder="1" applyAlignment="1">
      <alignment horizontal="right"/>
      <protection/>
    </xf>
    <xf numFmtId="166" fontId="4" fillId="0" borderId="16" xfId="24" applyNumberFormat="1" applyFont="1" applyBorder="1" applyAlignment="1">
      <alignment horizontal="right"/>
      <protection/>
    </xf>
    <xf numFmtId="164" fontId="34" fillId="0" borderId="10" xfId="24" applyFont="1" applyBorder="1" applyAlignment="1">
      <alignment horizontal="left"/>
      <protection/>
    </xf>
    <xf numFmtId="164" fontId="34" fillId="0" borderId="21" xfId="24" applyFont="1" applyBorder="1" applyAlignment="1">
      <alignment horizontal="left"/>
      <protection/>
    </xf>
    <xf numFmtId="165" fontId="23" fillId="0" borderId="22" xfId="24" applyNumberFormat="1" applyFont="1" applyBorder="1" applyAlignment="1">
      <alignment horizontal="right"/>
      <protection/>
    </xf>
    <xf numFmtId="165" fontId="23" fillId="0" borderId="23" xfId="24" applyNumberFormat="1" applyFont="1" applyBorder="1" applyAlignment="1">
      <alignment horizontal="right"/>
      <protection/>
    </xf>
    <xf numFmtId="167" fontId="4" fillId="0" borderId="19" xfId="24" applyNumberFormat="1" applyFont="1" applyBorder="1" applyAlignment="1">
      <alignment horizontal="right"/>
      <protection/>
    </xf>
    <xf numFmtId="165" fontId="23" fillId="0" borderId="7" xfId="24" applyNumberFormat="1" applyFont="1" applyBorder="1" applyAlignment="1">
      <alignment horizontal="right"/>
      <protection/>
    </xf>
    <xf numFmtId="165" fontId="23" fillId="0" borderId="13" xfId="24" applyNumberFormat="1" applyFont="1" applyBorder="1" applyAlignment="1">
      <alignment horizontal="right"/>
      <protection/>
    </xf>
    <xf numFmtId="166" fontId="4" fillId="0" borderId="6" xfId="24" applyNumberFormat="1" applyFont="1" applyBorder="1" applyAlignment="1">
      <alignment horizontal="right"/>
      <protection/>
    </xf>
    <xf numFmtId="167" fontId="4" fillId="0" borderId="12" xfId="24" applyNumberFormat="1" applyFont="1" applyBorder="1" applyAlignment="1">
      <alignment horizontal="right"/>
      <protection/>
    </xf>
    <xf numFmtId="166" fontId="32" fillId="0" borderId="6" xfId="24" applyNumberFormat="1" applyFont="1" applyBorder="1" applyAlignment="1">
      <alignment horizontal="center"/>
      <protection/>
    </xf>
    <xf numFmtId="165" fontId="22" fillId="0" borderId="11" xfId="24" applyNumberFormat="1" applyFont="1" applyBorder="1" applyAlignment="1">
      <alignment horizontal="right"/>
      <protection/>
    </xf>
    <xf numFmtId="165" fontId="22" fillId="0" borderId="8" xfId="24" applyNumberFormat="1" applyFont="1" applyBorder="1" applyAlignment="1">
      <alignment horizontal="right"/>
      <protection/>
    </xf>
    <xf numFmtId="166" fontId="32" fillId="0" borderId="102" xfId="24" applyNumberFormat="1" applyFont="1" applyBorder="1" applyAlignment="1">
      <alignment horizontal="center"/>
      <protection/>
    </xf>
    <xf numFmtId="164" fontId="32" fillId="0" borderId="14" xfId="24" applyFont="1" applyBorder="1" applyAlignment="1">
      <alignment horizontal="left"/>
      <protection/>
    </xf>
    <xf numFmtId="167" fontId="4" fillId="0" borderId="9" xfId="24" applyNumberFormat="1" applyFont="1" applyBorder="1" applyAlignment="1">
      <alignment horizontal="right"/>
      <protection/>
    </xf>
    <xf numFmtId="166" fontId="5" fillId="0" borderId="102" xfId="24" applyNumberFormat="1" applyFont="1" applyBorder="1" applyAlignment="1">
      <alignment horizontal="center"/>
      <protection/>
    </xf>
    <xf numFmtId="164" fontId="5" fillId="0" borderId="10" xfId="24" applyFont="1" applyBorder="1" applyAlignment="1">
      <alignment horizontal="left"/>
      <protection/>
    </xf>
    <xf numFmtId="165" fontId="5" fillId="0" borderId="11" xfId="24" applyNumberFormat="1" applyFont="1" applyBorder="1" applyAlignment="1">
      <alignment horizontal="right"/>
      <protection/>
    </xf>
    <xf numFmtId="165" fontId="5" fillId="0" borderId="8" xfId="24" applyNumberFormat="1" applyFont="1" applyBorder="1" applyAlignment="1">
      <alignment horizontal="right"/>
      <protection/>
    </xf>
    <xf numFmtId="167" fontId="5" fillId="0" borderId="9" xfId="24" applyNumberFormat="1" applyFont="1" applyBorder="1" applyAlignment="1">
      <alignment horizontal="right"/>
      <protection/>
    </xf>
    <xf numFmtId="166" fontId="4" fillId="0" borderId="16" xfId="24" applyNumberFormat="1" applyFont="1" applyBorder="1" applyAlignment="1">
      <alignment horizontal="center"/>
      <protection/>
    </xf>
    <xf numFmtId="164" fontId="4" fillId="0" borderId="21" xfId="24" applyFont="1" applyBorder="1" applyAlignment="1">
      <alignment horizontal="left"/>
      <protection/>
    </xf>
    <xf numFmtId="164" fontId="32" fillId="0" borderId="7" xfId="24" applyFont="1" applyBorder="1" applyAlignment="1">
      <alignment horizontal="left"/>
      <protection/>
    </xf>
    <xf numFmtId="165" fontId="22" fillId="0" borderId="7" xfId="24" applyNumberFormat="1" applyFont="1" applyBorder="1" applyAlignment="1">
      <alignment horizontal="right"/>
      <protection/>
    </xf>
    <xf numFmtId="165" fontId="22" fillId="0" borderId="13" xfId="24" applyNumberFormat="1" applyFont="1" applyBorder="1" applyAlignment="1">
      <alignment horizontal="right"/>
      <protection/>
    </xf>
    <xf numFmtId="167" fontId="10" fillId="0" borderId="12" xfId="24" applyNumberFormat="1" applyFont="1" applyBorder="1" applyAlignment="1">
      <alignment horizontal="right"/>
      <protection/>
    </xf>
    <xf numFmtId="166" fontId="4" fillId="0" borderId="24" xfId="24" applyNumberFormat="1" applyFont="1" applyBorder="1" applyAlignment="1">
      <alignment horizontal="center"/>
      <protection/>
    </xf>
    <xf numFmtId="164" fontId="20" fillId="0" borderId="14" xfId="24" applyFont="1" applyBorder="1" applyAlignment="1">
      <alignment horizontal="left"/>
      <protection/>
    </xf>
    <xf numFmtId="164" fontId="20" fillId="0" borderId="10" xfId="24" applyFont="1" applyBorder="1" applyAlignment="1">
      <alignment horizontal="left"/>
      <protection/>
    </xf>
    <xf numFmtId="167" fontId="13" fillId="0" borderId="12" xfId="24" applyNumberFormat="1" applyFont="1" applyBorder="1" applyAlignment="1">
      <alignment horizontal="right"/>
      <protection/>
    </xf>
    <xf numFmtId="166" fontId="4" fillId="0" borderId="6" xfId="24" applyNumberFormat="1" applyFont="1" applyBorder="1" applyAlignment="1">
      <alignment horizontal="center"/>
      <protection/>
    </xf>
    <xf numFmtId="164" fontId="4" fillId="0" borderId="7" xfId="24" applyFont="1" applyBorder="1" applyAlignment="1">
      <alignment horizontal="left"/>
      <protection/>
    </xf>
    <xf numFmtId="166" fontId="4" fillId="0" borderId="102" xfId="24" applyNumberFormat="1" applyFont="1" applyBorder="1" applyAlignment="1">
      <alignment horizontal="center"/>
      <protection/>
    </xf>
    <xf numFmtId="164" fontId="4" fillId="0" borderId="14" xfId="24" applyFont="1" applyBorder="1" applyAlignment="1">
      <alignment horizontal="left"/>
      <protection/>
    </xf>
    <xf numFmtId="164" fontId="1" fillId="0" borderId="14" xfId="24" applyBorder="1" applyAlignment="1">
      <alignment horizontal="left"/>
      <protection/>
    </xf>
    <xf numFmtId="164" fontId="1" fillId="0" borderId="10" xfId="24" applyBorder="1" applyAlignment="1">
      <alignment horizontal="left"/>
      <protection/>
    </xf>
    <xf numFmtId="164" fontId="5" fillId="0" borderId="14" xfId="24" applyFont="1" applyBorder="1" applyAlignment="1">
      <alignment horizontal="left"/>
      <protection/>
    </xf>
    <xf numFmtId="164" fontId="15" fillId="0" borderId="14" xfId="24" applyFont="1" applyBorder="1" applyAlignment="1">
      <alignment horizontal="left"/>
      <protection/>
    </xf>
    <xf numFmtId="164" fontId="15" fillId="0" borderId="10" xfId="24" applyFont="1" applyBorder="1" applyAlignment="1">
      <alignment horizontal="left"/>
      <protection/>
    </xf>
    <xf numFmtId="165" fontId="21" fillId="0" borderId="7" xfId="24" applyNumberFormat="1" applyFont="1" applyBorder="1" applyAlignment="1">
      <alignment horizontal="right"/>
      <protection/>
    </xf>
    <xf numFmtId="165" fontId="21" fillId="0" borderId="13" xfId="24" applyNumberFormat="1" applyFont="1" applyBorder="1" applyAlignment="1">
      <alignment horizontal="right"/>
      <protection/>
    </xf>
    <xf numFmtId="167" fontId="5" fillId="0" borderId="12" xfId="24" applyNumberFormat="1" applyFont="1" applyBorder="1" applyAlignment="1">
      <alignment horizontal="right"/>
      <protection/>
    </xf>
    <xf numFmtId="166" fontId="5" fillId="0" borderId="6" xfId="24" applyNumberFormat="1" applyFont="1" applyBorder="1" applyAlignment="1">
      <alignment horizontal="center"/>
      <protection/>
    </xf>
    <xf numFmtId="165" fontId="5" fillId="0" borderId="7" xfId="24" applyNumberFormat="1" applyFont="1" applyBorder="1" applyAlignment="1">
      <alignment horizontal="right"/>
      <protection/>
    </xf>
    <xf numFmtId="165" fontId="5" fillId="0" borderId="13" xfId="24" applyNumberFormat="1" applyFont="1" applyBorder="1" applyAlignment="1">
      <alignment horizontal="right"/>
      <protection/>
    </xf>
    <xf numFmtId="165" fontId="32" fillId="0" borderId="11" xfId="24" applyNumberFormat="1" applyFont="1" applyBorder="1" applyAlignment="1">
      <alignment horizontal="right"/>
      <protection/>
    </xf>
    <xf numFmtId="165" fontId="32" fillId="0" borderId="8" xfId="24" applyNumberFormat="1" applyFont="1" applyBorder="1" applyAlignment="1">
      <alignment horizontal="right"/>
      <protection/>
    </xf>
    <xf numFmtId="166" fontId="32" fillId="0" borderId="24" xfId="24" applyNumberFormat="1" applyFont="1" applyBorder="1" applyAlignment="1">
      <alignment horizontal="center"/>
      <protection/>
    </xf>
    <xf numFmtId="164" fontId="32" fillId="0" borderId="0" xfId="24" applyFont="1" applyBorder="1" applyAlignment="1">
      <alignment horizontal="left"/>
      <protection/>
    </xf>
    <xf numFmtId="164" fontId="32" fillId="0" borderId="21" xfId="24" applyFont="1" applyBorder="1" applyAlignment="1">
      <alignment horizontal="left"/>
      <protection/>
    </xf>
    <xf numFmtId="165" fontId="32" fillId="0" borderId="22" xfId="24" applyNumberFormat="1" applyFont="1" applyBorder="1" applyAlignment="1">
      <alignment horizontal="right"/>
      <protection/>
    </xf>
    <xf numFmtId="165" fontId="32" fillId="0" borderId="23" xfId="24" applyNumberFormat="1" applyFont="1" applyBorder="1" applyAlignment="1">
      <alignment horizontal="right"/>
      <protection/>
    </xf>
    <xf numFmtId="167" fontId="32" fillId="0" borderId="19" xfId="24" applyNumberFormat="1" applyFont="1" applyBorder="1" applyAlignment="1">
      <alignment horizontal="right"/>
      <protection/>
    </xf>
    <xf numFmtId="166" fontId="6" fillId="0" borderId="107" xfId="24" applyNumberFormat="1" applyFont="1" applyBorder="1" applyAlignment="1">
      <alignment horizontal="center"/>
      <protection/>
    </xf>
    <xf numFmtId="164" fontId="6" fillId="0" borderId="108" xfId="24" applyFont="1" applyBorder="1" applyAlignment="1">
      <alignment horizontal="left"/>
      <protection/>
    </xf>
    <xf numFmtId="164" fontId="33" fillId="0" borderId="108" xfId="24" applyFont="1" applyBorder="1" applyAlignment="1">
      <alignment horizontal="left"/>
      <protection/>
    </xf>
    <xf numFmtId="164" fontId="33" fillId="0" borderId="111" xfId="24" applyFont="1" applyBorder="1" applyAlignment="1">
      <alignment horizontal="left"/>
      <protection/>
    </xf>
    <xf numFmtId="165" fontId="33" fillId="0" borderId="109" xfId="24" applyNumberFormat="1" applyFont="1" applyBorder="1" applyAlignment="1">
      <alignment horizontal="right"/>
      <protection/>
    </xf>
    <xf numFmtId="165" fontId="33" fillId="0" borderId="112" xfId="24" applyNumberFormat="1" applyFont="1" applyBorder="1" applyAlignment="1">
      <alignment horizontal="right"/>
      <protection/>
    </xf>
    <xf numFmtId="167" fontId="3" fillId="0" borderId="110" xfId="24" applyNumberFormat="1" applyFont="1" applyBorder="1" applyAlignment="1">
      <alignment horizontal="right"/>
      <protection/>
    </xf>
    <xf numFmtId="166" fontId="5" fillId="0" borderId="113" xfId="24" applyNumberFormat="1" applyFont="1" applyBorder="1" applyAlignment="1">
      <alignment horizontal="center"/>
      <protection/>
    </xf>
    <xf numFmtId="165" fontId="21" fillId="0" borderId="11" xfId="24" applyNumberFormat="1" applyFont="1" applyBorder="1" applyAlignment="1">
      <alignment horizontal="right"/>
      <protection/>
    </xf>
    <xf numFmtId="165" fontId="21" fillId="0" borderId="8" xfId="24" applyNumberFormat="1" applyFont="1" applyBorder="1" applyAlignment="1">
      <alignment horizontal="right"/>
      <protection/>
    </xf>
    <xf numFmtId="164" fontId="4" fillId="0" borderId="45" xfId="24" applyFont="1" applyBorder="1" applyAlignment="1">
      <alignment horizontal="left"/>
      <protection/>
    </xf>
    <xf numFmtId="164" fontId="4" fillId="0" borderId="20" xfId="24" applyFont="1" applyBorder="1" applyAlignment="1">
      <alignment horizontal="left"/>
      <protection/>
    </xf>
    <xf numFmtId="165" fontId="4" fillId="0" borderId="22" xfId="24" applyNumberFormat="1" applyFont="1" applyBorder="1" applyAlignment="1">
      <alignment horizontal="right"/>
      <protection/>
    </xf>
    <xf numFmtId="165" fontId="4" fillId="0" borderId="23" xfId="24" applyNumberFormat="1" applyFont="1" applyBorder="1" applyAlignment="1">
      <alignment horizontal="right"/>
      <protection/>
    </xf>
    <xf numFmtId="165" fontId="4" fillId="0" borderId="7" xfId="24" applyNumberFormat="1" applyFont="1" applyBorder="1" applyAlignment="1">
      <alignment horizontal="right"/>
      <protection/>
    </xf>
    <xf numFmtId="165" fontId="4" fillId="0" borderId="13" xfId="24" applyNumberFormat="1" applyFont="1" applyBorder="1" applyAlignment="1">
      <alignment horizontal="right"/>
      <protection/>
    </xf>
    <xf numFmtId="166" fontId="5" fillId="0" borderId="24" xfId="24" applyNumberFormat="1" applyFont="1" applyBorder="1" applyAlignment="1">
      <alignment horizontal="center"/>
      <protection/>
    </xf>
    <xf numFmtId="164" fontId="5" fillId="0" borderId="45" xfId="24" applyFont="1" applyBorder="1" applyAlignment="1">
      <alignment horizontal="left"/>
      <protection/>
    </xf>
    <xf numFmtId="164" fontId="5" fillId="0" borderId="20" xfId="24" applyFont="1" applyBorder="1" applyAlignment="1">
      <alignment horizontal="left"/>
      <protection/>
    </xf>
    <xf numFmtId="167" fontId="6" fillId="0" borderId="12" xfId="24" applyNumberFormat="1" applyFont="1" applyBorder="1" applyAlignment="1">
      <alignment horizontal="right"/>
      <protection/>
    </xf>
    <xf numFmtId="164" fontId="4" fillId="0" borderId="0" xfId="24" applyFont="1" applyBorder="1" applyAlignment="1">
      <alignment horizontal="left"/>
      <protection/>
    </xf>
    <xf numFmtId="164" fontId="0" fillId="0" borderId="0" xfId="24" applyFont="1" applyAlignment="1">
      <alignment horizontal="left"/>
      <protection/>
    </xf>
    <xf numFmtId="164" fontId="0" fillId="0" borderId="21" xfId="24" applyFont="1" applyBorder="1" applyAlignment="1">
      <alignment horizontal="left"/>
      <protection/>
    </xf>
    <xf numFmtId="167" fontId="32" fillId="0" borderId="15" xfId="24" applyNumberFormat="1" applyFont="1" applyBorder="1" applyAlignment="1">
      <alignment horizontal="right"/>
      <protection/>
    </xf>
    <xf numFmtId="166" fontId="5" fillId="0" borderId="107" xfId="24" applyNumberFormat="1" applyFont="1" applyBorder="1" applyAlignment="1">
      <alignment horizontal="center"/>
      <protection/>
    </xf>
    <xf numFmtId="164" fontId="3" fillId="0" borderId="108" xfId="24" applyFont="1" applyBorder="1" applyAlignment="1">
      <alignment horizontal="left"/>
      <protection/>
    </xf>
    <xf numFmtId="164" fontId="3" fillId="0" borderId="111" xfId="24" applyFont="1" applyBorder="1" applyAlignment="1">
      <alignment horizontal="left"/>
      <protection/>
    </xf>
    <xf numFmtId="165" fontId="3" fillId="0" borderId="109" xfId="24" applyNumberFormat="1" applyFont="1" applyBorder="1" applyAlignment="1">
      <alignment horizontal="right"/>
      <protection/>
    </xf>
    <xf numFmtId="165" fontId="3" fillId="0" borderId="112" xfId="24" applyNumberFormat="1" applyFont="1" applyBorder="1" applyAlignment="1">
      <alignment horizontal="right"/>
      <protection/>
    </xf>
    <xf numFmtId="167" fontId="5" fillId="0" borderId="110" xfId="24" applyNumberFormat="1" applyFont="1" applyBorder="1" applyAlignment="1">
      <alignment horizontal="right"/>
      <protection/>
    </xf>
    <xf numFmtId="166" fontId="3" fillId="0" borderId="6" xfId="24" applyNumberFormat="1" applyFont="1" applyBorder="1" applyAlignment="1">
      <alignment horizontal="center"/>
      <protection/>
    </xf>
    <xf numFmtId="164" fontId="3" fillId="0" borderId="10" xfId="24" applyFont="1" applyBorder="1" applyAlignment="1">
      <alignment horizontal="left"/>
      <protection/>
    </xf>
    <xf numFmtId="165" fontId="3" fillId="0" borderId="7" xfId="24" applyNumberFormat="1" applyFont="1" applyBorder="1" applyAlignment="1">
      <alignment horizontal="right"/>
      <protection/>
    </xf>
    <xf numFmtId="165" fontId="3" fillId="0" borderId="13" xfId="24" applyNumberFormat="1" applyFont="1" applyBorder="1" applyAlignment="1">
      <alignment horizontal="right"/>
      <protection/>
    </xf>
    <xf numFmtId="164" fontId="4" fillId="0" borderId="10" xfId="24" applyFont="1" applyBorder="1" applyAlignment="1">
      <alignment horizontal="left"/>
      <protection/>
    </xf>
    <xf numFmtId="164" fontId="1" fillId="0" borderId="14" xfId="24" applyFont="1" applyBorder="1" applyAlignment="1">
      <alignment horizontal="left"/>
      <protection/>
    </xf>
    <xf numFmtId="164" fontId="1" fillId="0" borderId="10" xfId="24" applyFont="1" applyBorder="1" applyAlignment="1">
      <alignment horizontal="left"/>
      <protection/>
    </xf>
    <xf numFmtId="166" fontId="6" fillId="0" borderId="42" xfId="24" applyNumberFormat="1" applyFont="1" applyBorder="1" applyAlignment="1">
      <alignment horizontal="center"/>
      <protection/>
    </xf>
    <xf numFmtId="164" fontId="5" fillId="0" borderId="114" xfId="24" applyFont="1" applyBorder="1" applyAlignment="1">
      <alignment horizontal="left"/>
      <protection/>
    </xf>
    <xf numFmtId="164" fontId="15" fillId="0" borderId="0" xfId="24" applyFont="1" applyBorder="1" applyAlignment="1">
      <alignment horizontal="left"/>
      <protection/>
    </xf>
    <xf numFmtId="164" fontId="15" fillId="0" borderId="21" xfId="24" applyFont="1" applyBorder="1" applyAlignment="1">
      <alignment horizontal="left"/>
      <protection/>
    </xf>
    <xf numFmtId="165" fontId="5" fillId="0" borderId="22" xfId="24" applyNumberFormat="1" applyFont="1" applyBorder="1" applyAlignment="1">
      <alignment horizontal="right"/>
      <protection/>
    </xf>
    <xf numFmtId="165" fontId="5" fillId="0" borderId="23" xfId="24" applyNumberFormat="1" applyFont="1" applyBorder="1" applyAlignment="1">
      <alignment horizontal="right"/>
      <protection/>
    </xf>
    <xf numFmtId="167" fontId="6" fillId="0" borderId="15" xfId="24" applyNumberFormat="1" applyFont="1" applyBorder="1" applyAlignment="1">
      <alignment horizontal="right"/>
      <protection/>
    </xf>
    <xf numFmtId="166" fontId="35" fillId="0" borderId="27" xfId="24" applyNumberFormat="1" applyFont="1" applyBorder="1" applyAlignment="1">
      <alignment horizontal="left"/>
      <protection/>
    </xf>
    <xf numFmtId="165" fontId="3" fillId="0" borderId="31" xfId="24" applyNumberFormat="1" applyFont="1" applyBorder="1">
      <alignment/>
      <protection/>
    </xf>
    <xf numFmtId="165" fontId="3" fillId="0" borderId="28" xfId="24" applyNumberFormat="1" applyFont="1" applyBorder="1">
      <alignment/>
      <protection/>
    </xf>
    <xf numFmtId="167" fontId="3" fillId="0" borderId="29" xfId="24" applyNumberFormat="1" applyFont="1" applyBorder="1">
      <alignment/>
      <protection/>
    </xf>
    <xf numFmtId="166" fontId="4" fillId="0" borderId="0" xfId="24" applyNumberFormat="1" applyFont="1" applyBorder="1" applyAlignment="1">
      <alignment horizontal="center"/>
      <protection/>
    </xf>
    <xf numFmtId="164" fontId="5" fillId="0" borderId="0" xfId="24" applyFont="1" applyBorder="1" applyAlignment="1">
      <alignment horizontal="left"/>
      <protection/>
    </xf>
    <xf numFmtId="164" fontId="1" fillId="0" borderId="0" xfId="24" applyBorder="1">
      <alignment/>
      <protection/>
    </xf>
    <xf numFmtId="164" fontId="2" fillId="0" borderId="0" xfId="24" applyFont="1" applyAlignment="1">
      <alignment horizontal="left"/>
      <protection/>
    </xf>
    <xf numFmtId="164" fontId="1" fillId="0" borderId="0" xfId="24" applyAlignment="1">
      <alignment horizontal="left"/>
      <protection/>
    </xf>
    <xf numFmtId="164" fontId="4" fillId="0" borderId="0" xfId="24" applyFont="1" applyAlignment="1">
      <alignment horizontal="right"/>
      <protection/>
    </xf>
    <xf numFmtId="164" fontId="4" fillId="0" borderId="115" xfId="24" applyFont="1" applyBorder="1" applyAlignment="1">
      <alignment horizontal="center" vertical="center"/>
      <protection/>
    </xf>
    <xf numFmtId="164" fontId="5" fillId="0" borderId="82" xfId="24" applyFont="1" applyBorder="1" applyAlignment="1">
      <alignment horizontal="center"/>
      <protection/>
    </xf>
    <xf numFmtId="164" fontId="5" fillId="0" borderId="6" xfId="24" applyFont="1" applyBorder="1" applyAlignment="1">
      <alignment horizontal="center"/>
      <protection/>
    </xf>
    <xf numFmtId="164" fontId="2" fillId="0" borderId="14" xfId="24" applyFont="1" applyBorder="1" applyAlignment="1">
      <alignment horizontal="left"/>
      <protection/>
    </xf>
    <xf numFmtId="164" fontId="4" fillId="0" borderId="45" xfId="24" applyFont="1" applyBorder="1" applyAlignment="1">
      <alignment horizontal="center"/>
      <protection/>
    </xf>
    <xf numFmtId="164" fontId="4" fillId="0" borderId="19" xfId="24" applyFont="1" applyBorder="1" applyAlignment="1">
      <alignment horizontal="center"/>
      <protection/>
    </xf>
    <xf numFmtId="166" fontId="33" fillId="0" borderId="107" xfId="24" applyNumberFormat="1" applyFont="1" applyBorder="1" applyAlignment="1">
      <alignment horizontal="center"/>
      <protection/>
    </xf>
    <xf numFmtId="165" fontId="33" fillId="0" borderId="108" xfId="24" applyNumberFormat="1" applyFont="1" applyBorder="1" applyAlignment="1">
      <alignment horizontal="right"/>
      <protection/>
    </xf>
    <xf numFmtId="167" fontId="33" fillId="0" borderId="110" xfId="24" applyNumberFormat="1" applyFont="1" applyBorder="1" applyAlignment="1">
      <alignment horizontal="right"/>
      <protection/>
    </xf>
    <xf numFmtId="166" fontId="32" fillId="0" borderId="6" xfId="24" applyNumberFormat="1" applyFont="1" applyBorder="1" applyAlignment="1">
      <alignment horizontal="center" vertical="center"/>
      <protection/>
    </xf>
    <xf numFmtId="165" fontId="32" fillId="0" borderId="14" xfId="24" applyNumberFormat="1" applyFont="1" applyBorder="1" applyAlignment="1">
      <alignment horizontal="right"/>
      <protection/>
    </xf>
    <xf numFmtId="164" fontId="4" fillId="0" borderId="13" xfId="24" applyFont="1" applyBorder="1" applyAlignment="1">
      <alignment horizontal="left"/>
      <protection/>
    </xf>
    <xf numFmtId="165" fontId="4" fillId="0" borderId="14" xfId="24" applyNumberFormat="1" applyFont="1" applyBorder="1" applyAlignment="1">
      <alignment horizontal="right"/>
      <protection/>
    </xf>
    <xf numFmtId="166" fontId="32" fillId="0" borderId="24" xfId="24" applyNumberFormat="1" applyFont="1" applyBorder="1" applyAlignment="1">
      <alignment horizontal="center" vertical="center"/>
      <protection/>
    </xf>
    <xf numFmtId="165" fontId="32" fillId="0" borderId="0" xfId="24" applyNumberFormat="1" applyFont="1" applyBorder="1" applyAlignment="1">
      <alignment horizontal="right"/>
      <protection/>
    </xf>
    <xf numFmtId="166" fontId="32" fillId="0" borderId="82" xfId="24" applyNumberFormat="1" applyFont="1" applyBorder="1" applyAlignment="1">
      <alignment horizontal="center"/>
      <protection/>
    </xf>
    <xf numFmtId="164" fontId="32" fillId="0" borderId="13" xfId="24" applyFont="1" applyBorder="1" applyAlignment="1">
      <alignment horizontal="left"/>
      <protection/>
    </xf>
    <xf numFmtId="165" fontId="32" fillId="0" borderId="10" xfId="24" applyNumberFormat="1" applyFont="1" applyBorder="1" applyAlignment="1">
      <alignment horizontal="right"/>
      <protection/>
    </xf>
    <xf numFmtId="165" fontId="4" fillId="0" borderId="0" xfId="24" applyNumberFormat="1" applyFont="1" applyBorder="1" applyAlignment="1">
      <alignment horizontal="right"/>
      <protection/>
    </xf>
    <xf numFmtId="167" fontId="32" fillId="0" borderId="9" xfId="24" applyNumberFormat="1" applyFont="1" applyBorder="1" applyAlignment="1">
      <alignment horizontal="right"/>
      <protection/>
    </xf>
    <xf numFmtId="165" fontId="4" fillId="0" borderId="17" xfId="24" applyNumberFormat="1" applyFont="1" applyBorder="1" applyAlignment="1">
      <alignment horizontal="right"/>
      <protection/>
    </xf>
    <xf numFmtId="165" fontId="4" fillId="0" borderId="45" xfId="24" applyNumberFormat="1" applyFont="1" applyBorder="1" applyAlignment="1">
      <alignment horizontal="right"/>
      <protection/>
    </xf>
    <xf numFmtId="165" fontId="4" fillId="0" borderId="71" xfId="24" applyNumberFormat="1" applyFont="1" applyBorder="1" applyAlignment="1">
      <alignment horizontal="right"/>
      <protection/>
    </xf>
    <xf numFmtId="164" fontId="6" fillId="0" borderId="14" xfId="24" applyFont="1" applyBorder="1" applyAlignment="1">
      <alignment horizontal="left"/>
      <protection/>
    </xf>
    <xf numFmtId="165" fontId="32" fillId="0" borderId="71" xfId="24" applyNumberFormat="1" applyFont="1" applyBorder="1" applyAlignment="1">
      <alignment horizontal="right"/>
      <protection/>
    </xf>
    <xf numFmtId="167" fontId="6" fillId="0" borderId="9" xfId="24" applyNumberFormat="1" applyFont="1" applyBorder="1" applyAlignment="1">
      <alignment horizontal="right"/>
      <protection/>
    </xf>
    <xf numFmtId="164" fontId="6" fillId="0" borderId="0" xfId="24" applyFont="1" applyBorder="1" applyAlignment="1">
      <alignment horizontal="left"/>
      <protection/>
    </xf>
    <xf numFmtId="167" fontId="5" fillId="0" borderId="15" xfId="24" applyNumberFormat="1" applyFont="1" applyBorder="1" applyAlignment="1">
      <alignment horizontal="right"/>
      <protection/>
    </xf>
    <xf numFmtId="166" fontId="32" fillId="0" borderId="42" xfId="24" applyNumberFormat="1" applyFont="1" applyBorder="1" applyAlignment="1">
      <alignment horizontal="center"/>
      <protection/>
    </xf>
    <xf numFmtId="164" fontId="4" fillId="0" borderId="88" xfId="24" applyFont="1" applyBorder="1" applyAlignment="1">
      <alignment horizontal="left"/>
      <protection/>
    </xf>
    <xf numFmtId="167" fontId="4" fillId="0" borderId="15" xfId="24" applyNumberFormat="1" applyFont="1" applyBorder="1" applyAlignment="1">
      <alignment horizontal="right"/>
      <protection/>
    </xf>
    <xf numFmtId="164" fontId="3" fillId="0" borderId="49" xfId="24" applyFont="1" applyBorder="1" applyAlignment="1">
      <alignment/>
      <protection/>
    </xf>
    <xf numFmtId="165" fontId="3" fillId="0" borderId="53" xfId="24" applyNumberFormat="1" applyFont="1" applyBorder="1">
      <alignment/>
      <protection/>
    </xf>
    <xf numFmtId="164" fontId="3" fillId="0" borderId="116" xfId="24" applyFont="1" applyBorder="1" applyAlignment="1">
      <alignment/>
      <protection/>
    </xf>
    <xf numFmtId="169" fontId="3" fillId="0" borderId="87" xfId="24" applyNumberFormat="1" applyFont="1" applyBorder="1">
      <alignment/>
      <protection/>
    </xf>
    <xf numFmtId="169" fontId="3" fillId="0" borderId="76" xfId="24" applyNumberFormat="1" applyFont="1" applyBorder="1">
      <alignment/>
      <protection/>
    </xf>
    <xf numFmtId="167" fontId="3" fillId="0" borderId="89" xfId="24" applyNumberFormat="1" applyFont="1" applyBorder="1">
      <alignment/>
      <protection/>
    </xf>
    <xf numFmtId="164" fontId="0" fillId="0" borderId="0" xfId="25">
      <alignment/>
      <protection/>
    </xf>
    <xf numFmtId="164" fontId="0" fillId="0" borderId="0" xfId="25" applyFont="1" applyBorder="1" applyAlignment="1">
      <alignment horizontal="right"/>
      <protection/>
    </xf>
    <xf numFmtId="164" fontId="3" fillId="0" borderId="0" xfId="25" applyFont="1" applyBorder="1" applyAlignment="1">
      <alignment horizontal="center"/>
      <protection/>
    </xf>
    <xf numFmtId="164" fontId="36" fillId="0" borderId="0" xfId="25" applyFont="1" applyBorder="1" applyAlignment="1">
      <alignment horizontal="center" wrapText="1"/>
      <protection/>
    </xf>
    <xf numFmtId="164" fontId="0" fillId="0" borderId="0" xfId="25" applyBorder="1" applyAlignment="1">
      <alignment/>
      <protection/>
    </xf>
    <xf numFmtId="164" fontId="4" fillId="0" borderId="0" xfId="25" applyFont="1" applyBorder="1" applyAlignment="1">
      <alignment/>
      <protection/>
    </xf>
    <xf numFmtId="164" fontId="4" fillId="0" borderId="0" xfId="25" applyFont="1" applyBorder="1" applyAlignment="1">
      <alignment horizontal="right"/>
      <protection/>
    </xf>
    <xf numFmtId="164" fontId="4" fillId="0" borderId="1" xfId="25" applyFont="1" applyBorder="1" applyAlignment="1">
      <alignment horizontal="center" vertical="center" wrapText="1"/>
      <protection/>
    </xf>
    <xf numFmtId="164" fontId="4" fillId="0" borderId="3" xfId="25" applyFont="1" applyBorder="1" applyAlignment="1">
      <alignment horizontal="center" vertical="center" wrapText="1"/>
      <protection/>
    </xf>
    <xf numFmtId="164" fontId="5" fillId="0" borderId="117" xfId="25" applyFont="1" applyBorder="1" applyAlignment="1">
      <alignment horizontal="center" vertical="center"/>
      <protection/>
    </xf>
    <xf numFmtId="164" fontId="4" fillId="0" borderId="34" xfId="25" applyFont="1" applyBorder="1" applyAlignment="1">
      <alignment horizontal="center"/>
      <protection/>
    </xf>
    <xf numFmtId="164" fontId="4" fillId="0" borderId="118" xfId="25" applyFont="1" applyBorder="1" applyAlignment="1">
      <alignment horizontal="center"/>
      <protection/>
    </xf>
    <xf numFmtId="164" fontId="4" fillId="0" borderId="36" xfId="25" applyFont="1" applyBorder="1" applyAlignment="1">
      <alignment horizontal="center"/>
      <protection/>
    </xf>
    <xf numFmtId="164" fontId="34" fillId="0" borderId="6" xfId="25" applyFont="1" applyBorder="1" applyAlignment="1">
      <alignment horizontal="center" wrapText="1"/>
      <protection/>
    </xf>
    <xf numFmtId="164" fontId="34" fillId="0" borderId="7" xfId="25" applyFont="1" applyBorder="1" applyAlignment="1">
      <alignment horizontal="center" wrapText="1"/>
      <protection/>
    </xf>
    <xf numFmtId="164" fontId="34" fillId="0" borderId="12" xfId="25" applyFont="1" applyBorder="1" applyAlignment="1">
      <alignment horizontal="center" wrapText="1"/>
      <protection/>
    </xf>
    <xf numFmtId="164" fontId="4" fillId="0" borderId="13" xfId="25" applyFont="1" applyBorder="1" applyAlignment="1">
      <alignment horizontal="center"/>
      <protection/>
    </xf>
    <xf numFmtId="164" fontId="4" fillId="0" borderId="6" xfId="25" applyFont="1" applyBorder="1" applyAlignment="1">
      <alignment horizontal="center"/>
      <protection/>
    </xf>
    <xf numFmtId="164" fontId="4" fillId="0" borderId="7" xfId="25" applyFont="1" applyBorder="1" applyAlignment="1">
      <alignment horizontal="center"/>
      <protection/>
    </xf>
    <xf numFmtId="164" fontId="4" fillId="0" borderId="12" xfId="25" applyFont="1" applyBorder="1" applyAlignment="1">
      <alignment horizontal="center"/>
      <protection/>
    </xf>
    <xf numFmtId="164" fontId="4" fillId="0" borderId="10" xfId="25" applyFont="1" applyBorder="1" applyAlignment="1">
      <alignment horizontal="center"/>
      <protection/>
    </xf>
    <xf numFmtId="165" fontId="6" fillId="0" borderId="6" xfId="25" applyNumberFormat="1" applyFont="1" applyBorder="1" applyAlignment="1">
      <alignment horizontal="right"/>
      <protection/>
    </xf>
    <xf numFmtId="165" fontId="6" fillId="0" borderId="7" xfId="25" applyNumberFormat="1" applyFont="1" applyBorder="1" applyAlignment="1">
      <alignment horizontal="right"/>
      <protection/>
    </xf>
    <xf numFmtId="165" fontId="6" fillId="0" borderId="13" xfId="25" applyNumberFormat="1" applyFont="1" applyBorder="1" applyAlignment="1">
      <alignment horizontal="right"/>
      <protection/>
    </xf>
    <xf numFmtId="167" fontId="6" fillId="0" borderId="12" xfId="25" applyNumberFormat="1" applyFont="1" applyBorder="1" applyAlignment="1">
      <alignment horizontal="right"/>
      <protection/>
    </xf>
    <xf numFmtId="164" fontId="13" fillId="0" borderId="82" xfId="23" applyFont="1" applyBorder="1" applyAlignment="1">
      <alignment horizontal="center" vertical="center"/>
      <protection/>
    </xf>
    <xf numFmtId="164" fontId="13" fillId="0" borderId="12" xfId="23" applyFont="1" applyBorder="1" applyAlignment="1">
      <alignment horizontal="left" wrapText="1"/>
      <protection/>
    </xf>
    <xf numFmtId="165" fontId="32" fillId="0" borderId="6" xfId="25" applyNumberFormat="1" applyFont="1" applyBorder="1" applyAlignment="1">
      <alignment horizontal="right"/>
      <protection/>
    </xf>
    <xf numFmtId="165" fontId="32" fillId="0" borderId="7" xfId="25" applyNumberFormat="1" applyFont="1" applyBorder="1" applyAlignment="1">
      <alignment horizontal="right"/>
      <protection/>
    </xf>
    <xf numFmtId="165" fontId="32" fillId="0" borderId="13" xfId="25" applyNumberFormat="1" applyFont="1" applyBorder="1" applyAlignment="1">
      <alignment horizontal="right"/>
      <protection/>
    </xf>
    <xf numFmtId="167" fontId="32" fillId="0" borderId="12" xfId="25" applyNumberFormat="1" applyFont="1" applyBorder="1" applyAlignment="1">
      <alignment horizontal="right"/>
      <protection/>
    </xf>
    <xf numFmtId="164" fontId="12" fillId="0" borderId="82" xfId="23" applyFont="1" applyBorder="1" applyAlignment="1">
      <alignment horizontal="center" vertical="center"/>
      <protection/>
    </xf>
    <xf numFmtId="164" fontId="10" fillId="0" borderId="12" xfId="23" applyFont="1" applyBorder="1" applyAlignment="1">
      <alignment horizontal="left"/>
      <protection/>
    </xf>
    <xf numFmtId="165" fontId="4" fillId="0" borderId="6" xfId="25" applyNumberFormat="1" applyFont="1" applyBorder="1" applyAlignment="1">
      <alignment horizontal="right"/>
      <protection/>
    </xf>
    <xf numFmtId="165" fontId="4" fillId="0" borderId="7" xfId="25" applyNumberFormat="1" applyFont="1" applyBorder="1" applyAlignment="1">
      <alignment horizontal="right"/>
      <protection/>
    </xf>
    <xf numFmtId="165" fontId="4" fillId="0" borderId="13" xfId="25" applyNumberFormat="1" applyFont="1" applyBorder="1" applyAlignment="1">
      <alignment horizontal="right"/>
      <protection/>
    </xf>
    <xf numFmtId="167" fontId="4" fillId="0" borderId="12" xfId="25" applyNumberFormat="1" applyFont="1" applyBorder="1" applyAlignment="1">
      <alignment horizontal="right"/>
      <protection/>
    </xf>
    <xf numFmtId="164" fontId="10" fillId="0" borderId="13" xfId="23" applyFont="1" applyBorder="1" applyAlignment="1">
      <alignment horizontal="left"/>
      <protection/>
    </xf>
    <xf numFmtId="164" fontId="0" fillId="0" borderId="14" xfId="23" applyFont="1" applyBorder="1" applyAlignment="1">
      <alignment horizontal="left"/>
      <protection/>
    </xf>
    <xf numFmtId="164" fontId="0" fillId="0" borderId="36" xfId="0" applyBorder="1" applyAlignment="1">
      <alignment horizontal="left"/>
    </xf>
    <xf numFmtId="164" fontId="10" fillId="0" borderId="82" xfId="23" applyFont="1" applyBorder="1">
      <alignment/>
      <protection/>
    </xf>
    <xf numFmtId="164" fontId="10" fillId="0" borderId="14" xfId="23" applyFont="1" applyBorder="1" applyAlignment="1">
      <alignment horizontal="left"/>
      <protection/>
    </xf>
    <xf numFmtId="164" fontId="10" fillId="0" borderId="36" xfId="23" applyFont="1" applyBorder="1" applyAlignment="1">
      <alignment horizontal="left"/>
      <protection/>
    </xf>
    <xf numFmtId="164" fontId="0" fillId="0" borderId="14" xfId="23" applyBorder="1" applyAlignment="1">
      <alignment horizontal="left"/>
      <protection/>
    </xf>
    <xf numFmtId="164" fontId="0" fillId="0" borderId="36" xfId="23" applyBorder="1" applyAlignment="1">
      <alignment horizontal="left"/>
      <protection/>
    </xf>
    <xf numFmtId="164" fontId="10" fillId="0" borderId="6" xfId="23" applyFont="1" applyBorder="1">
      <alignment/>
      <protection/>
    </xf>
    <xf numFmtId="165" fontId="4" fillId="0" borderId="10" xfId="25" applyNumberFormat="1" applyFont="1" applyBorder="1" applyAlignment="1">
      <alignment horizontal="right"/>
      <protection/>
    </xf>
    <xf numFmtId="164" fontId="32" fillId="0" borderId="27" xfId="25" applyFont="1" applyBorder="1" applyAlignment="1">
      <alignment horizontal="center"/>
      <protection/>
    </xf>
    <xf numFmtId="164" fontId="37" fillId="0" borderId="29" xfId="25" applyFont="1" applyBorder="1" applyAlignment="1">
      <alignment horizontal="left"/>
      <protection/>
    </xf>
    <xf numFmtId="165" fontId="32" fillId="0" borderId="27" xfId="25" applyNumberFormat="1" applyFont="1" applyBorder="1" applyAlignment="1">
      <alignment horizontal="right"/>
      <protection/>
    </xf>
    <xf numFmtId="165" fontId="32" fillId="0" borderId="31" xfId="25" applyNumberFormat="1" applyFont="1" applyBorder="1" applyAlignment="1">
      <alignment horizontal="right"/>
      <protection/>
    </xf>
    <xf numFmtId="165" fontId="32" fillId="0" borderId="28" xfId="25" applyNumberFormat="1" applyFont="1" applyBorder="1" applyAlignment="1">
      <alignment horizontal="right"/>
      <protection/>
    </xf>
    <xf numFmtId="167" fontId="32" fillId="0" borderId="29" xfId="25" applyNumberFormat="1" applyFont="1" applyBorder="1" applyAlignment="1">
      <alignment horizontal="right"/>
      <protection/>
    </xf>
    <xf numFmtId="164" fontId="32" fillId="0" borderId="0" xfId="25" applyFont="1" applyBorder="1" applyAlignment="1">
      <alignment horizontal="center"/>
      <protection/>
    </xf>
    <xf numFmtId="164" fontId="37" fillId="0" borderId="0" xfId="25" applyFont="1" applyBorder="1" applyAlignment="1">
      <alignment horizontal="left"/>
      <protection/>
    </xf>
    <xf numFmtId="164" fontId="2" fillId="0" borderId="0" xfId="0" applyFont="1" applyBorder="1" applyAlignment="1">
      <alignment horizontal="left"/>
    </xf>
    <xf numFmtId="165" fontId="32" fillId="0" borderId="0" xfId="25" applyNumberFormat="1" applyFont="1" applyBorder="1" applyAlignment="1">
      <alignment horizontal="right"/>
      <protection/>
    </xf>
    <xf numFmtId="167" fontId="32" fillId="0" borderId="0" xfId="25" applyNumberFormat="1" applyFont="1" applyBorder="1" applyAlignment="1">
      <alignment horizontal="right"/>
      <protection/>
    </xf>
    <xf numFmtId="164" fontId="3" fillId="0" borderId="0" xfId="25" applyFont="1" applyAlignment="1">
      <alignment horizontal="center"/>
      <protection/>
    </xf>
    <xf numFmtId="164" fontId="5" fillId="0" borderId="16" xfId="25" applyFont="1" applyBorder="1" applyAlignment="1">
      <alignment horizontal="center"/>
      <protection/>
    </xf>
    <xf numFmtId="164" fontId="32" fillId="0" borderId="18" xfId="25" applyFont="1" applyBorder="1" applyAlignment="1">
      <alignment horizontal="left"/>
      <protection/>
    </xf>
    <xf numFmtId="164" fontId="4" fillId="0" borderId="45" xfId="25" applyFont="1" applyBorder="1" applyAlignment="1">
      <alignment horizontal="left"/>
      <protection/>
    </xf>
    <xf numFmtId="164" fontId="5" fillId="0" borderId="45" xfId="25" applyFont="1" applyBorder="1" applyAlignment="1">
      <alignment horizontal="left"/>
      <protection/>
    </xf>
    <xf numFmtId="165" fontId="32" fillId="0" borderId="6" xfId="25" applyNumberFormat="1" applyFont="1" applyBorder="1" applyAlignment="1">
      <alignment/>
      <protection/>
    </xf>
    <xf numFmtId="165" fontId="32" fillId="0" borderId="17" xfId="25" applyNumberFormat="1" applyFont="1" applyBorder="1" applyAlignment="1">
      <alignment/>
      <protection/>
    </xf>
    <xf numFmtId="165" fontId="32" fillId="0" borderId="18" xfId="25" applyNumberFormat="1" applyFont="1" applyBorder="1" applyAlignment="1">
      <alignment/>
      <protection/>
    </xf>
    <xf numFmtId="167" fontId="32" fillId="0" borderId="19" xfId="25" applyNumberFormat="1" applyFont="1" applyBorder="1" applyAlignment="1">
      <alignment/>
      <protection/>
    </xf>
    <xf numFmtId="167" fontId="32" fillId="0" borderId="18" xfId="25" applyNumberFormat="1" applyFont="1" applyBorder="1" applyAlignment="1">
      <alignment/>
      <protection/>
    </xf>
    <xf numFmtId="165" fontId="32" fillId="0" borderId="16" xfId="25" applyNumberFormat="1" applyFont="1" applyBorder="1" applyAlignment="1">
      <alignment horizontal="right"/>
      <protection/>
    </xf>
    <xf numFmtId="165" fontId="32" fillId="0" borderId="17" xfId="25" applyNumberFormat="1" applyFont="1" applyBorder="1" applyAlignment="1">
      <alignment horizontal="right"/>
      <protection/>
    </xf>
    <xf numFmtId="165" fontId="32" fillId="0" borderId="18" xfId="25" applyNumberFormat="1" applyFont="1" applyBorder="1" applyAlignment="1">
      <alignment horizontal="right"/>
      <protection/>
    </xf>
    <xf numFmtId="167" fontId="32" fillId="0" borderId="19" xfId="25" applyNumberFormat="1" applyFont="1" applyBorder="1" applyAlignment="1">
      <alignment horizontal="right"/>
      <protection/>
    </xf>
    <xf numFmtId="165" fontId="4" fillId="0" borderId="16" xfId="25" applyNumberFormat="1" applyFont="1" applyBorder="1" applyAlignment="1">
      <alignment/>
      <protection/>
    </xf>
    <xf numFmtId="165" fontId="4" fillId="0" borderId="17" xfId="25" applyNumberFormat="1" applyFont="1" applyBorder="1" applyAlignment="1">
      <alignment/>
      <protection/>
    </xf>
    <xf numFmtId="165" fontId="4" fillId="0" borderId="18" xfId="25" applyNumberFormat="1" applyFont="1" applyBorder="1" applyAlignment="1">
      <alignment/>
      <protection/>
    </xf>
    <xf numFmtId="167" fontId="4" fillId="0" borderId="19" xfId="25" applyNumberFormat="1" applyFont="1" applyBorder="1" applyAlignment="1">
      <alignment/>
      <protection/>
    </xf>
    <xf numFmtId="165" fontId="6" fillId="0" borderId="17" xfId="25" applyNumberFormat="1" applyFont="1" applyBorder="1" applyAlignment="1">
      <alignment/>
      <protection/>
    </xf>
    <xf numFmtId="165" fontId="6" fillId="0" borderId="18" xfId="25" applyNumberFormat="1" applyFont="1" applyBorder="1" applyAlignment="1">
      <alignment/>
      <protection/>
    </xf>
    <xf numFmtId="167" fontId="6" fillId="0" borderId="18" xfId="25" applyNumberFormat="1" applyFont="1" applyBorder="1" applyAlignment="1">
      <alignment/>
      <protection/>
    </xf>
    <xf numFmtId="165" fontId="6" fillId="0" borderId="16" xfId="25" applyNumberFormat="1" applyFont="1" applyBorder="1" applyAlignment="1">
      <alignment horizontal="right"/>
      <protection/>
    </xf>
    <xf numFmtId="165" fontId="6" fillId="0" borderId="17" xfId="25" applyNumberFormat="1" applyFont="1" applyBorder="1" applyAlignment="1">
      <alignment horizontal="right"/>
      <protection/>
    </xf>
    <xf numFmtId="165" fontId="6" fillId="0" borderId="18" xfId="25" applyNumberFormat="1" applyFont="1" applyBorder="1" applyAlignment="1">
      <alignment horizontal="right"/>
      <protection/>
    </xf>
    <xf numFmtId="167" fontId="6" fillId="0" borderId="19" xfId="25" applyNumberFormat="1" applyFont="1" applyBorder="1" applyAlignment="1">
      <alignment horizontal="right"/>
      <protection/>
    </xf>
    <xf numFmtId="164" fontId="5" fillId="0" borderId="6" xfId="25" applyFont="1" applyBorder="1" applyAlignment="1">
      <alignment horizontal="center"/>
      <protection/>
    </xf>
    <xf numFmtId="165" fontId="4" fillId="0" borderId="7" xfId="25" applyNumberFormat="1" applyFont="1" applyBorder="1" applyAlignment="1">
      <alignment/>
      <protection/>
    </xf>
    <xf numFmtId="165" fontId="4" fillId="0" borderId="13" xfId="25" applyNumberFormat="1" applyFont="1" applyBorder="1" applyAlignment="1">
      <alignment/>
      <protection/>
    </xf>
    <xf numFmtId="167" fontId="4" fillId="0" borderId="13" xfId="25" applyNumberFormat="1" applyFont="1" applyBorder="1" applyAlignment="1">
      <alignment/>
      <protection/>
    </xf>
    <xf numFmtId="164" fontId="13" fillId="0" borderId="13" xfId="23" applyFont="1" applyBorder="1" applyAlignment="1">
      <alignment horizontal="left"/>
      <protection/>
    </xf>
    <xf numFmtId="164" fontId="13" fillId="0" borderId="14" xfId="23" applyFont="1" applyBorder="1" applyAlignment="1">
      <alignment horizontal="left"/>
      <protection/>
    </xf>
    <xf numFmtId="164" fontId="13" fillId="0" borderId="36" xfId="23" applyFont="1" applyBorder="1" applyAlignment="1">
      <alignment horizontal="left"/>
      <protection/>
    </xf>
    <xf numFmtId="165" fontId="32" fillId="0" borderId="16" xfId="25" applyNumberFormat="1" applyFont="1" applyBorder="1" applyAlignment="1">
      <alignment/>
      <protection/>
    </xf>
    <xf numFmtId="165" fontId="32" fillId="0" borderId="7" xfId="25" applyNumberFormat="1" applyFont="1" applyBorder="1" applyAlignment="1">
      <alignment/>
      <protection/>
    </xf>
    <xf numFmtId="165" fontId="32" fillId="0" borderId="13" xfId="25" applyNumberFormat="1" applyFont="1" applyBorder="1" applyAlignment="1">
      <alignment/>
      <protection/>
    </xf>
    <xf numFmtId="167" fontId="32" fillId="0" borderId="13" xfId="25" applyNumberFormat="1" applyFont="1" applyBorder="1" applyAlignment="1">
      <alignment/>
      <protection/>
    </xf>
    <xf numFmtId="164" fontId="32" fillId="0" borderId="13" xfId="25" applyFont="1" applyBorder="1" applyAlignment="1">
      <alignment horizontal="left"/>
      <protection/>
    </xf>
    <xf numFmtId="164" fontId="4" fillId="0" borderId="14" xfId="25" applyFont="1" applyBorder="1" applyAlignment="1">
      <alignment horizontal="left"/>
      <protection/>
    </xf>
    <xf numFmtId="164" fontId="5" fillId="0" borderId="14" xfId="25" applyFont="1" applyBorder="1" applyAlignment="1">
      <alignment horizontal="left"/>
      <protection/>
    </xf>
    <xf numFmtId="165" fontId="6" fillId="0" borderId="7" xfId="25" applyNumberFormat="1" applyFont="1" applyBorder="1" applyAlignment="1">
      <alignment/>
      <protection/>
    </xf>
    <xf numFmtId="165" fontId="6" fillId="0" borderId="13" xfId="25" applyNumberFormat="1" applyFont="1" applyBorder="1" applyAlignment="1">
      <alignment/>
      <protection/>
    </xf>
    <xf numFmtId="167" fontId="6" fillId="0" borderId="13" xfId="25" applyNumberFormat="1" applyFont="1" applyBorder="1" applyAlignment="1">
      <alignment/>
      <protection/>
    </xf>
    <xf numFmtId="164" fontId="32" fillId="0" borderId="6" xfId="25" applyFont="1" applyBorder="1" applyAlignment="1">
      <alignment horizontal="center"/>
      <protection/>
    </xf>
    <xf numFmtId="164" fontId="32" fillId="0" borderId="14" xfId="25" applyFont="1" applyBorder="1" applyAlignment="1">
      <alignment horizontal="left"/>
      <protection/>
    </xf>
    <xf numFmtId="164" fontId="10" fillId="0" borderId="45" xfId="23" applyFont="1" applyBorder="1" applyAlignment="1">
      <alignment horizontal="left"/>
      <protection/>
    </xf>
    <xf numFmtId="164" fontId="2" fillId="0" borderId="6" xfId="23" applyFont="1" applyBorder="1" applyAlignment="1">
      <alignment horizontal="left"/>
      <protection/>
    </xf>
    <xf numFmtId="164" fontId="0" fillId="0" borderId="16" xfId="23" applyBorder="1" applyAlignment="1">
      <alignment horizontal="left"/>
      <protection/>
    </xf>
    <xf numFmtId="164" fontId="38" fillId="0" borderId="6" xfId="25" applyFont="1" applyBorder="1" applyAlignment="1">
      <alignment horizontal="center"/>
      <protection/>
    </xf>
    <xf numFmtId="164" fontId="39" fillId="0" borderId="13" xfId="25" applyFont="1" applyBorder="1" applyAlignment="1">
      <alignment horizontal="left"/>
      <protection/>
    </xf>
    <xf numFmtId="164" fontId="39" fillId="0" borderId="14" xfId="25" applyFont="1" applyBorder="1" applyAlignment="1">
      <alignment horizontal="left"/>
      <protection/>
    </xf>
    <xf numFmtId="165" fontId="6" fillId="0" borderId="16" xfId="25" applyNumberFormat="1" applyFont="1" applyBorder="1" applyAlignment="1">
      <alignment/>
      <protection/>
    </xf>
    <xf numFmtId="167" fontId="6" fillId="0" borderId="13" xfId="25" applyNumberFormat="1" applyFont="1" applyBorder="1" applyAlignment="1">
      <alignment horizontal="right"/>
      <protection/>
    </xf>
    <xf numFmtId="164" fontId="34" fillId="0" borderId="13" xfId="25" applyFont="1" applyBorder="1" applyAlignment="1">
      <alignment horizontal="center"/>
      <protection/>
    </xf>
    <xf numFmtId="167" fontId="4" fillId="0" borderId="13" xfId="25" applyNumberFormat="1" applyFont="1" applyBorder="1" applyAlignment="1">
      <alignment horizontal="right"/>
      <protection/>
    </xf>
    <xf numFmtId="164" fontId="39" fillId="0" borderId="82" xfId="25" applyFont="1" applyBorder="1" applyAlignment="1">
      <alignment horizontal="center"/>
      <protection/>
    </xf>
    <xf numFmtId="168" fontId="32" fillId="0" borderId="14" xfId="0" applyNumberFormat="1" applyFont="1" applyBorder="1" applyAlignment="1">
      <alignment/>
    </xf>
    <xf numFmtId="164" fontId="32" fillId="0" borderId="14" xfId="0" applyFont="1" applyBorder="1" applyAlignment="1">
      <alignment/>
    </xf>
    <xf numFmtId="167" fontId="32" fillId="0" borderId="13" xfId="25" applyNumberFormat="1" applyFont="1" applyBorder="1" applyAlignment="1">
      <alignment horizontal="right"/>
      <protection/>
    </xf>
    <xf numFmtId="164" fontId="34" fillId="0" borderId="14" xfId="25" applyFont="1" applyBorder="1" applyAlignment="1">
      <alignment horizontal="left"/>
      <protection/>
    </xf>
    <xf numFmtId="165" fontId="4" fillId="0" borderId="6" xfId="25" applyNumberFormat="1" applyFont="1" applyBorder="1" applyAlignment="1">
      <alignment/>
      <protection/>
    </xf>
    <xf numFmtId="167" fontId="4" fillId="0" borderId="12" xfId="25" applyNumberFormat="1" applyFont="1" applyBorder="1" applyAlignment="1">
      <alignment/>
      <protection/>
    </xf>
    <xf numFmtId="165" fontId="4" fillId="0" borderId="7" xfId="25" applyNumberFormat="1" applyFont="1" applyBorder="1" applyAlignment="1">
      <alignment horizontal="center"/>
      <protection/>
    </xf>
    <xf numFmtId="165" fontId="4" fillId="0" borderId="13" xfId="25" applyNumberFormat="1" applyFont="1" applyBorder="1" applyAlignment="1">
      <alignment horizontal="center"/>
      <protection/>
    </xf>
    <xf numFmtId="164" fontId="4" fillId="0" borderId="16" xfId="25" applyFont="1" applyBorder="1" applyAlignment="1">
      <alignment horizontal="center"/>
      <protection/>
    </xf>
    <xf numFmtId="164" fontId="4" fillId="0" borderId="18" xfId="25" applyFont="1" applyBorder="1" applyAlignment="1">
      <alignment horizontal="center"/>
      <protection/>
    </xf>
    <xf numFmtId="165" fontId="4" fillId="0" borderId="16" xfId="25" applyNumberFormat="1" applyFont="1" applyBorder="1" applyAlignment="1">
      <alignment horizontal="right"/>
      <protection/>
    </xf>
    <xf numFmtId="165" fontId="4" fillId="0" borderId="17" xfId="25" applyNumberFormat="1" applyFont="1" applyBorder="1" applyAlignment="1">
      <alignment horizontal="right"/>
      <protection/>
    </xf>
    <xf numFmtId="165" fontId="4" fillId="0" borderId="17" xfId="25" applyNumberFormat="1" applyFont="1" applyBorder="1" applyAlignment="1">
      <alignment horizontal="center"/>
      <protection/>
    </xf>
    <xf numFmtId="165" fontId="4" fillId="0" borderId="18" xfId="25" applyNumberFormat="1" applyFont="1" applyBorder="1" applyAlignment="1">
      <alignment horizontal="center"/>
      <protection/>
    </xf>
    <xf numFmtId="165" fontId="4" fillId="0" borderId="18" xfId="25" applyNumberFormat="1" applyFont="1" applyBorder="1" applyAlignment="1">
      <alignment horizontal="right"/>
      <protection/>
    </xf>
    <xf numFmtId="167" fontId="4" fillId="0" borderId="19" xfId="25" applyNumberFormat="1" applyFont="1" applyBorder="1" applyAlignment="1">
      <alignment horizontal="right"/>
      <protection/>
    </xf>
    <xf numFmtId="164" fontId="6" fillId="0" borderId="49" xfId="25" applyFont="1" applyBorder="1" applyAlignment="1">
      <alignment horizontal="center"/>
      <protection/>
    </xf>
    <xf numFmtId="165" fontId="6" fillId="0" borderId="27" xfId="25" applyNumberFormat="1" applyFont="1" applyBorder="1" applyAlignment="1">
      <alignment horizontal="right"/>
      <protection/>
    </xf>
    <xf numFmtId="165" fontId="6" fillId="0" borderId="31" xfId="25" applyNumberFormat="1" applyFont="1" applyBorder="1" applyAlignment="1">
      <alignment horizontal="right"/>
      <protection/>
    </xf>
    <xf numFmtId="165" fontId="6" fillId="0" borderId="31" xfId="25" applyNumberFormat="1" applyFont="1" applyBorder="1" applyAlignment="1">
      <alignment/>
      <protection/>
    </xf>
    <xf numFmtId="167" fontId="6" fillId="0" borderId="29" xfId="25" applyNumberFormat="1" applyFont="1" applyBorder="1" applyAlignment="1">
      <alignment/>
      <protection/>
    </xf>
    <xf numFmtId="165" fontId="6" fillId="0" borderId="28" xfId="25" applyNumberFormat="1" applyFont="1" applyBorder="1" applyAlignment="1">
      <alignment horizontal="right"/>
      <protection/>
    </xf>
    <xf numFmtId="167" fontId="6" fillId="0" borderId="28" xfId="25" applyNumberFormat="1" applyFont="1" applyBorder="1" applyAlignment="1">
      <alignment horizontal="right"/>
      <protection/>
    </xf>
    <xf numFmtId="167" fontId="6" fillId="0" borderId="29" xfId="25" applyNumberFormat="1" applyFont="1" applyBorder="1" applyAlignment="1">
      <alignment horizontal="right"/>
      <protection/>
    </xf>
    <xf numFmtId="164" fontId="4" fillId="0" borderId="117" xfId="25" applyFont="1" applyBorder="1" applyAlignment="1">
      <alignment horizontal="center" vertical="center"/>
      <protection/>
    </xf>
    <xf numFmtId="164" fontId="4" fillId="0" borderId="118" xfId="25" applyFont="1" applyBorder="1" applyAlignment="1">
      <alignment horizontal="center" vertical="center"/>
      <protection/>
    </xf>
    <xf numFmtId="165" fontId="6" fillId="0" borderId="10" xfId="25" applyNumberFormat="1" applyFont="1" applyBorder="1" applyAlignment="1">
      <alignment horizontal="right"/>
      <protection/>
    </xf>
    <xf numFmtId="165" fontId="32" fillId="0" borderId="10" xfId="25" applyNumberFormat="1" applyFont="1" applyBorder="1" applyAlignment="1">
      <alignment horizontal="right"/>
      <protection/>
    </xf>
    <xf numFmtId="165" fontId="32" fillId="0" borderId="20" xfId="25" applyNumberFormat="1" applyFont="1" applyBorder="1" applyAlignment="1">
      <alignment/>
      <protection/>
    </xf>
    <xf numFmtId="167" fontId="6" fillId="0" borderId="19" xfId="25" applyNumberFormat="1" applyFont="1" applyBorder="1" applyAlignment="1">
      <alignment/>
      <protection/>
    </xf>
    <xf numFmtId="165" fontId="4" fillId="0" borderId="20" xfId="25" applyNumberFormat="1" applyFont="1" applyBorder="1" applyAlignment="1">
      <alignment/>
      <protection/>
    </xf>
    <xf numFmtId="167" fontId="32" fillId="0" borderId="12" xfId="25" applyNumberFormat="1" applyFont="1" applyBorder="1" applyAlignment="1">
      <alignment/>
      <protection/>
    </xf>
    <xf numFmtId="165" fontId="6" fillId="0" borderId="6" xfId="25" applyNumberFormat="1" applyFont="1" applyBorder="1" applyAlignment="1">
      <alignment/>
      <protection/>
    </xf>
    <xf numFmtId="167" fontId="6" fillId="0" borderId="12" xfId="25" applyNumberFormat="1" applyFont="1" applyBorder="1" applyAlignment="1">
      <alignment/>
      <protection/>
    </xf>
    <xf numFmtId="165" fontId="6" fillId="0" borderId="20" xfId="25" applyNumberFormat="1" applyFont="1" applyBorder="1" applyAlignment="1">
      <alignment/>
      <protection/>
    </xf>
    <xf numFmtId="165" fontId="32" fillId="0" borderId="13" xfId="25" applyNumberFormat="1" applyFont="1" applyBorder="1" applyAlignment="1">
      <alignment horizontal="center"/>
      <protection/>
    </xf>
    <xf numFmtId="165" fontId="4" fillId="0" borderId="12" xfId="25" applyNumberFormat="1" applyFont="1" applyBorder="1" applyAlignment="1">
      <alignment horizontal="center"/>
      <protection/>
    </xf>
    <xf numFmtId="165" fontId="4" fillId="0" borderId="19" xfId="25" applyNumberFormat="1" applyFont="1" applyBorder="1" applyAlignment="1">
      <alignment horizontal="center"/>
      <protection/>
    </xf>
    <xf numFmtId="165" fontId="4" fillId="0" borderId="20" xfId="25" applyNumberFormat="1" applyFont="1" applyBorder="1" applyAlignment="1">
      <alignment horizontal="right"/>
      <protection/>
    </xf>
    <xf numFmtId="165" fontId="6" fillId="0" borderId="30" xfId="25" applyNumberFormat="1" applyFont="1" applyBorder="1" applyAlignment="1">
      <alignment horizontal="right"/>
      <protection/>
    </xf>
    <xf numFmtId="164" fontId="12" fillId="0" borderId="62" xfId="23" applyFont="1" applyBorder="1" applyAlignment="1">
      <alignment horizontal="center" vertical="center"/>
      <protection/>
    </xf>
    <xf numFmtId="164" fontId="37" fillId="0" borderId="28" xfId="25" applyFont="1" applyBorder="1" applyAlignment="1">
      <alignment horizontal="left"/>
      <protection/>
    </xf>
    <xf numFmtId="165" fontId="6" fillId="0" borderId="10" xfId="25" applyNumberFormat="1" applyFont="1" applyBorder="1" applyAlignment="1">
      <alignment/>
      <protection/>
    </xf>
    <xf numFmtId="165" fontId="4" fillId="0" borderId="10" xfId="25" applyNumberFormat="1" applyFont="1" applyBorder="1" applyAlignment="1">
      <alignment/>
      <protection/>
    </xf>
    <xf numFmtId="165" fontId="32" fillId="0" borderId="10" xfId="25" applyNumberFormat="1" applyFont="1" applyBorder="1" applyAlignment="1">
      <alignment/>
      <protection/>
    </xf>
    <xf numFmtId="164" fontId="0" fillId="0" borderId="14" xfId="0" applyBorder="1" applyAlignment="1">
      <alignment horizontal="left"/>
    </xf>
    <xf numFmtId="165" fontId="32" fillId="0" borderId="30" xfId="25" applyNumberFormat="1" applyFont="1" applyBorder="1" applyAlignment="1">
      <alignment horizontal="right"/>
      <protection/>
    </xf>
    <xf numFmtId="165" fontId="4" fillId="0" borderId="12" xfId="25" applyNumberFormat="1" applyFont="1" applyBorder="1" applyAlignment="1">
      <alignment horizontal="right"/>
      <protection/>
    </xf>
    <xf numFmtId="165" fontId="5" fillId="0" borderId="6" xfId="25" applyNumberFormat="1" applyFont="1" applyBorder="1" applyAlignment="1">
      <alignment/>
      <protection/>
    </xf>
    <xf numFmtId="165" fontId="5" fillId="0" borderId="16" xfId="25" applyNumberFormat="1" applyFont="1" applyBorder="1" applyAlignment="1">
      <alignment/>
      <protection/>
    </xf>
    <xf numFmtId="165" fontId="6" fillId="0" borderId="27" xfId="25" applyNumberFormat="1" applyFont="1" applyBorder="1" applyAlignment="1">
      <alignment/>
      <protection/>
    </xf>
    <xf numFmtId="164" fontId="4" fillId="0" borderId="0" xfId="0" applyFont="1" applyAlignment="1">
      <alignment/>
    </xf>
    <xf numFmtId="164" fontId="40" fillId="0" borderId="0" xfId="0" applyFont="1" applyBorder="1" applyAlignment="1">
      <alignment horizontal="center"/>
    </xf>
    <xf numFmtId="164" fontId="41" fillId="0" borderId="0" xfId="23" applyFont="1" applyBorder="1" applyAlignment="1">
      <alignment horizontal="center"/>
      <protection/>
    </xf>
    <xf numFmtId="164" fontId="41" fillId="0" borderId="0" xfId="23" applyFont="1" applyAlignment="1">
      <alignment horizontal="center"/>
      <protection/>
    </xf>
    <xf numFmtId="164" fontId="10" fillId="0" borderId="0" xfId="23" applyFont="1" applyBorder="1" applyAlignment="1">
      <alignment horizontal="center"/>
      <protection/>
    </xf>
    <xf numFmtId="164" fontId="10" fillId="0" borderId="119" xfId="23" applyFont="1" applyBorder="1" applyAlignment="1">
      <alignment horizontal="center" vertical="center"/>
      <protection/>
    </xf>
    <xf numFmtId="164" fontId="10" fillId="0" borderId="33" xfId="23" applyFont="1" applyBorder="1" applyAlignment="1">
      <alignment horizontal="center"/>
      <protection/>
    </xf>
    <xf numFmtId="164" fontId="10" fillId="0" borderId="115" xfId="23" applyFont="1" applyBorder="1" applyAlignment="1">
      <alignment horizontal="center"/>
      <protection/>
    </xf>
    <xf numFmtId="164" fontId="23" fillId="0" borderId="33" xfId="22" applyFont="1" applyBorder="1" applyAlignment="1">
      <alignment horizontal="center"/>
      <protection/>
    </xf>
    <xf numFmtId="164" fontId="21" fillId="0" borderId="115" xfId="22" applyFont="1" applyBorder="1" applyAlignment="1">
      <alignment horizontal="center"/>
      <protection/>
    </xf>
    <xf numFmtId="164" fontId="21" fillId="0" borderId="33" xfId="22" applyFont="1" applyBorder="1" applyAlignment="1">
      <alignment horizontal="center"/>
      <protection/>
    </xf>
    <xf numFmtId="164" fontId="21" fillId="0" borderId="34" xfId="22" applyFont="1" applyBorder="1" applyAlignment="1">
      <alignment horizontal="center"/>
      <protection/>
    </xf>
    <xf numFmtId="164" fontId="11" fillId="0" borderId="120" xfId="23" applyFont="1" applyBorder="1" applyAlignment="1">
      <alignment horizontal="center" wrapText="1"/>
      <protection/>
    </xf>
    <xf numFmtId="164" fontId="10" fillId="0" borderId="42" xfId="23" applyFont="1" applyBorder="1" applyAlignment="1">
      <alignment horizontal="center"/>
      <protection/>
    </xf>
    <xf numFmtId="164" fontId="11" fillId="0" borderId="68" xfId="23" applyFont="1" applyBorder="1" applyAlignment="1">
      <alignment horizontal="center" wrapText="1"/>
      <protection/>
    </xf>
    <xf numFmtId="164" fontId="11" fillId="0" borderId="43" xfId="23" applyFont="1" applyBorder="1" applyAlignment="1">
      <alignment horizontal="center" wrapText="1"/>
      <protection/>
    </xf>
    <xf numFmtId="164" fontId="11" fillId="0" borderId="0" xfId="23" applyFont="1" applyBorder="1" applyAlignment="1">
      <alignment horizontal="center" wrapText="1"/>
      <protection/>
    </xf>
    <xf numFmtId="164" fontId="42" fillId="0" borderId="0" xfId="23" applyFont="1" applyBorder="1" applyAlignment="1">
      <alignment horizontal="center" wrapText="1"/>
      <protection/>
    </xf>
    <xf numFmtId="164" fontId="42" fillId="0" borderId="68" xfId="23" applyFont="1" applyBorder="1" applyAlignment="1">
      <alignment horizontal="center" wrapText="1"/>
      <protection/>
    </xf>
    <xf numFmtId="164" fontId="42" fillId="0" borderId="43" xfId="23" applyFont="1" applyBorder="1" applyAlignment="1">
      <alignment horizontal="center" wrapText="1"/>
      <protection/>
    </xf>
    <xf numFmtId="164" fontId="42" fillId="0" borderId="15" xfId="23" applyFont="1" applyBorder="1" applyAlignment="1">
      <alignment horizontal="center" wrapText="1"/>
      <protection/>
    </xf>
    <xf numFmtId="164" fontId="10" fillId="0" borderId="42" xfId="23" applyFont="1" applyBorder="1" applyAlignment="1">
      <alignment horizontal="left"/>
      <protection/>
    </xf>
    <xf numFmtId="170" fontId="10" fillId="0" borderId="68" xfId="23" applyNumberFormat="1" applyFont="1" applyBorder="1" applyAlignment="1">
      <alignment horizontal="right"/>
      <protection/>
    </xf>
    <xf numFmtId="170" fontId="10" fillId="0" borderId="43" xfId="23" applyNumberFormat="1" applyFont="1" applyBorder="1" applyAlignment="1">
      <alignment horizontal="right"/>
      <protection/>
    </xf>
    <xf numFmtId="165" fontId="10" fillId="0" borderId="68" xfId="23" applyNumberFormat="1" applyFont="1" applyBorder="1" applyAlignment="1">
      <alignment horizontal="right"/>
      <protection/>
    </xf>
    <xf numFmtId="165" fontId="10" fillId="0" borderId="43" xfId="23" applyNumberFormat="1" applyFont="1" applyBorder="1" applyAlignment="1">
      <alignment horizontal="right"/>
      <protection/>
    </xf>
    <xf numFmtId="165" fontId="10" fillId="0" borderId="0" xfId="23" applyNumberFormat="1" applyFont="1" applyBorder="1" applyAlignment="1">
      <alignment horizontal="right"/>
      <protection/>
    </xf>
    <xf numFmtId="165" fontId="14" fillId="0" borderId="0" xfId="23" applyNumberFormat="1" applyFont="1" applyBorder="1" applyAlignment="1">
      <alignment horizontal="right"/>
      <protection/>
    </xf>
    <xf numFmtId="165" fontId="14" fillId="0" borderId="43" xfId="23" applyNumberFormat="1" applyFont="1" applyBorder="1" applyAlignment="1">
      <alignment horizontal="right"/>
      <protection/>
    </xf>
    <xf numFmtId="165" fontId="14" fillId="0" borderId="68" xfId="23" applyNumberFormat="1" applyFont="1" applyBorder="1" applyAlignment="1">
      <alignment horizontal="right"/>
      <protection/>
    </xf>
    <xf numFmtId="165" fontId="14" fillId="0" borderId="15" xfId="23" applyNumberFormat="1" applyFont="1" applyBorder="1" applyAlignment="1">
      <alignment horizontal="right"/>
      <protection/>
    </xf>
    <xf numFmtId="170" fontId="14" fillId="0" borderId="43" xfId="23" applyNumberFormat="1" applyFont="1" applyBorder="1" applyAlignment="1">
      <alignment horizontal="right"/>
      <protection/>
    </xf>
    <xf numFmtId="170" fontId="14" fillId="0" borderId="68" xfId="23" applyNumberFormat="1" applyFont="1" applyBorder="1" applyAlignment="1">
      <alignment horizontal="right"/>
      <protection/>
    </xf>
    <xf numFmtId="164" fontId="12" fillId="0" borderId="49" xfId="23" applyFont="1" applyBorder="1" applyAlignment="1">
      <alignment horizontal="left"/>
      <protection/>
    </xf>
    <xf numFmtId="164" fontId="12" fillId="0" borderId="53" xfId="23" applyFont="1" applyBorder="1" applyAlignment="1">
      <alignment horizontal="left"/>
      <protection/>
    </xf>
    <xf numFmtId="170" fontId="12" fillId="0" borderId="75" xfId="23" applyNumberFormat="1" applyFont="1" applyBorder="1" applyAlignment="1">
      <alignment horizontal="right"/>
      <protection/>
    </xf>
    <xf numFmtId="170" fontId="12" fillId="0" borderId="52" xfId="23" applyNumberFormat="1" applyFont="1" applyBorder="1" applyAlignment="1">
      <alignment horizontal="right"/>
      <protection/>
    </xf>
    <xf numFmtId="165" fontId="12" fillId="0" borderId="75" xfId="23" applyNumberFormat="1" applyFont="1" applyBorder="1" applyAlignment="1">
      <alignment horizontal="right"/>
      <protection/>
    </xf>
    <xf numFmtId="165" fontId="12" fillId="0" borderId="52" xfId="23" applyNumberFormat="1" applyFont="1" applyBorder="1" applyAlignment="1">
      <alignment horizontal="right"/>
      <protection/>
    </xf>
    <xf numFmtId="165" fontId="12" fillId="0" borderId="53" xfId="23" applyNumberFormat="1" applyFont="1" applyBorder="1" applyAlignment="1">
      <alignment horizontal="right"/>
      <protection/>
    </xf>
    <xf numFmtId="165" fontId="12" fillId="0" borderId="29" xfId="23" applyNumberFormat="1" applyFont="1" applyBorder="1" applyAlignment="1">
      <alignment horizontal="right"/>
      <protection/>
    </xf>
    <xf numFmtId="164" fontId="10" fillId="0" borderId="121" xfId="23" applyFont="1" applyBorder="1" applyAlignment="1">
      <alignment horizontal="center" vertical="center"/>
      <protection/>
    </xf>
    <xf numFmtId="164" fontId="10" fillId="0" borderId="61" xfId="23" applyFont="1" applyBorder="1" applyAlignment="1">
      <alignment horizontal="center"/>
      <protection/>
    </xf>
    <xf numFmtId="164" fontId="11" fillId="0" borderId="18" xfId="23" applyFont="1" applyBorder="1" applyAlignment="1">
      <alignment horizontal="center" wrapText="1"/>
      <protection/>
    </xf>
    <xf numFmtId="164" fontId="11" fillId="0" borderId="13" xfId="23" applyFont="1" applyBorder="1" applyAlignment="1">
      <alignment horizontal="center" wrapText="1"/>
      <protection/>
    </xf>
    <xf numFmtId="164" fontId="11" fillId="0" borderId="8" xfId="23" applyFont="1" applyBorder="1" applyAlignment="1">
      <alignment horizontal="center" wrapText="1"/>
      <protection/>
    </xf>
    <xf numFmtId="171" fontId="10" fillId="0" borderId="13" xfId="23" applyNumberFormat="1" applyFont="1" applyBorder="1" applyAlignment="1">
      <alignment horizontal="center"/>
      <protection/>
    </xf>
    <xf numFmtId="164" fontId="10" fillId="0" borderId="120" xfId="23" applyFont="1" applyBorder="1" applyAlignment="1">
      <alignment horizontal="center"/>
      <protection/>
    </xf>
    <xf numFmtId="164" fontId="10" fillId="0" borderId="22" xfId="23" applyFont="1" applyBorder="1" applyAlignment="1">
      <alignment horizontal="center"/>
      <protection/>
    </xf>
    <xf numFmtId="164" fontId="4" fillId="0" borderId="22" xfId="0" applyFont="1" applyBorder="1" applyAlignment="1">
      <alignment horizontal="center"/>
    </xf>
    <xf numFmtId="171" fontId="4" fillId="0" borderId="101" xfId="0" applyNumberFormat="1" applyFont="1" applyBorder="1" applyAlignment="1">
      <alignment horizontal="center"/>
    </xf>
    <xf numFmtId="165" fontId="12" fillId="0" borderId="18" xfId="23" applyNumberFormat="1" applyFont="1" applyBorder="1" applyAlignment="1">
      <alignment/>
      <protection/>
    </xf>
    <xf numFmtId="167" fontId="12" fillId="0" borderId="18" xfId="23" applyNumberFormat="1" applyFont="1" applyBorder="1" applyAlignment="1">
      <alignment/>
      <protection/>
    </xf>
    <xf numFmtId="165" fontId="12" fillId="0" borderId="65" xfId="23" applyNumberFormat="1" applyFont="1" applyBorder="1" applyAlignment="1">
      <alignment/>
      <protection/>
    </xf>
    <xf numFmtId="165" fontId="6" fillId="0" borderId="17" xfId="0" applyNumberFormat="1" applyFont="1" applyBorder="1" applyAlignment="1">
      <alignment/>
    </xf>
    <xf numFmtId="167" fontId="6" fillId="0" borderId="122" xfId="0" applyNumberFormat="1" applyFont="1" applyBorder="1" applyAlignment="1">
      <alignment/>
    </xf>
    <xf numFmtId="165" fontId="13" fillId="0" borderId="23" xfId="23" applyNumberFormat="1" applyFont="1" applyBorder="1" applyAlignment="1">
      <alignment/>
      <protection/>
    </xf>
    <xf numFmtId="167" fontId="14" fillId="0" borderId="23" xfId="23" applyNumberFormat="1" applyFont="1" applyBorder="1" applyAlignment="1">
      <alignment/>
      <protection/>
    </xf>
    <xf numFmtId="167" fontId="13" fillId="0" borderId="23" xfId="23" applyNumberFormat="1" applyFont="1" applyBorder="1" applyAlignment="1">
      <alignment/>
      <protection/>
    </xf>
    <xf numFmtId="165" fontId="13" fillId="0" borderId="68" xfId="23" applyNumberFormat="1" applyFont="1" applyBorder="1" applyAlignment="1">
      <alignment/>
      <protection/>
    </xf>
    <xf numFmtId="165" fontId="12" fillId="0" borderId="23" xfId="23" applyNumberFormat="1" applyFont="1" applyBorder="1" applyAlignment="1">
      <alignment/>
      <protection/>
    </xf>
    <xf numFmtId="165" fontId="6" fillId="0" borderId="22" xfId="0" applyNumberFormat="1" applyFont="1" applyBorder="1" applyAlignment="1">
      <alignment/>
    </xf>
    <xf numFmtId="167" fontId="6" fillId="0" borderId="101" xfId="0" applyNumberFormat="1" applyFont="1" applyBorder="1" applyAlignment="1">
      <alignment/>
    </xf>
    <xf numFmtId="165" fontId="10" fillId="0" borderId="23" xfId="23" applyNumberFormat="1" applyFont="1" applyBorder="1" applyAlignment="1">
      <alignment/>
      <protection/>
    </xf>
    <xf numFmtId="167" fontId="10" fillId="0" borderId="23" xfId="23" applyNumberFormat="1" applyFont="1" applyBorder="1" applyAlignment="1">
      <alignment/>
      <protection/>
    </xf>
    <xf numFmtId="165" fontId="10" fillId="0" borderId="68" xfId="23" applyNumberFormat="1" applyFont="1" applyBorder="1" applyAlignment="1">
      <alignment/>
      <protection/>
    </xf>
    <xf numFmtId="165" fontId="7" fillId="0" borderId="23" xfId="23" applyNumberFormat="1" applyFont="1" applyBorder="1" applyAlignment="1">
      <alignment/>
      <protection/>
    </xf>
    <xf numFmtId="164" fontId="6" fillId="0" borderId="22" xfId="0" applyFont="1" applyBorder="1" applyAlignment="1">
      <alignment/>
    </xf>
    <xf numFmtId="165" fontId="10" fillId="0" borderId="18" xfId="23" applyNumberFormat="1" applyFont="1" applyBorder="1" applyAlignment="1">
      <alignment/>
      <protection/>
    </xf>
    <xf numFmtId="167" fontId="10" fillId="0" borderId="18" xfId="23" applyNumberFormat="1" applyFont="1" applyBorder="1" applyAlignment="1">
      <alignment/>
      <protection/>
    </xf>
    <xf numFmtId="165" fontId="10" fillId="0" borderId="65" xfId="23" applyNumberFormat="1" applyFont="1" applyBorder="1" applyAlignment="1">
      <alignment/>
      <protection/>
    </xf>
    <xf numFmtId="165" fontId="10" fillId="0" borderId="8" xfId="23" applyNumberFormat="1" applyFont="1" applyBorder="1" applyAlignment="1">
      <alignment/>
      <protection/>
    </xf>
    <xf numFmtId="167" fontId="10" fillId="0" borderId="8" xfId="23" applyNumberFormat="1" applyFont="1" applyBorder="1" applyAlignment="1">
      <alignment/>
      <protection/>
    </xf>
    <xf numFmtId="165" fontId="10" fillId="0" borderId="73" xfId="23" applyNumberFormat="1" applyFont="1" applyBorder="1" applyAlignment="1">
      <alignment/>
      <protection/>
    </xf>
    <xf numFmtId="165" fontId="12" fillId="0" borderId="8" xfId="23" applyNumberFormat="1" applyFont="1" applyBorder="1" applyAlignment="1">
      <alignment/>
      <protection/>
    </xf>
    <xf numFmtId="165" fontId="12" fillId="0" borderId="11" xfId="23" applyNumberFormat="1" applyFont="1" applyBorder="1" applyAlignment="1">
      <alignment/>
      <protection/>
    </xf>
    <xf numFmtId="165" fontId="6" fillId="0" borderId="11" xfId="0" applyNumberFormat="1" applyFont="1" applyBorder="1" applyAlignment="1">
      <alignment/>
    </xf>
    <xf numFmtId="167" fontId="6" fillId="0" borderId="123" xfId="0" applyNumberFormat="1" applyFont="1" applyBorder="1" applyAlignment="1">
      <alignment/>
    </xf>
    <xf numFmtId="165" fontId="14" fillId="0" borderId="40" xfId="23" applyNumberFormat="1" applyFont="1" applyBorder="1" applyAlignment="1">
      <alignment/>
      <protection/>
    </xf>
    <xf numFmtId="167" fontId="12" fillId="0" borderId="23" xfId="23" applyNumberFormat="1" applyFont="1" applyBorder="1" applyAlignment="1">
      <alignment/>
      <protection/>
    </xf>
    <xf numFmtId="165" fontId="12" fillId="0" borderId="68" xfId="23" applyNumberFormat="1" applyFont="1" applyBorder="1" applyAlignment="1">
      <alignment/>
      <protection/>
    </xf>
    <xf numFmtId="165" fontId="14" fillId="0" borderId="28" xfId="23" applyNumberFormat="1" applyFont="1" applyBorder="1" applyAlignment="1">
      <alignment/>
      <protection/>
    </xf>
    <xf numFmtId="167" fontId="14" fillId="0" borderId="28" xfId="23" applyNumberFormat="1" applyFont="1" applyBorder="1" applyAlignment="1">
      <alignment/>
      <protection/>
    </xf>
    <xf numFmtId="165" fontId="14" fillId="0" borderId="75" xfId="23" applyNumberFormat="1" applyFont="1" applyBorder="1" applyAlignment="1">
      <alignment/>
      <protection/>
    </xf>
    <xf numFmtId="165" fontId="6" fillId="0" borderId="31" xfId="0" applyNumberFormat="1" applyFont="1" applyBorder="1" applyAlignment="1">
      <alignment/>
    </xf>
    <xf numFmtId="167" fontId="6" fillId="0" borderId="124" xfId="0" applyNumberFormat="1" applyFont="1" applyBorder="1" applyAlignment="1">
      <alignment/>
    </xf>
    <xf numFmtId="164" fontId="5" fillId="0" borderId="0" xfId="25" applyFont="1" applyBorder="1" applyAlignment="1">
      <alignment horizontal="center" wrapText="1"/>
      <protection/>
    </xf>
    <xf numFmtId="164" fontId="4" fillId="0" borderId="76" xfId="25" applyFont="1" applyBorder="1" applyAlignment="1">
      <alignment horizontal="right"/>
      <protection/>
    </xf>
    <xf numFmtId="164" fontId="5" fillId="0" borderId="55" xfId="25" applyFont="1" applyBorder="1" applyAlignment="1">
      <alignment horizontal="center" vertical="center"/>
      <protection/>
    </xf>
    <xf numFmtId="164" fontId="5" fillId="0" borderId="117" xfId="25" applyFont="1" applyBorder="1" applyAlignment="1">
      <alignment horizontal="center"/>
      <protection/>
    </xf>
    <xf numFmtId="164" fontId="5" fillId="0" borderId="125" xfId="25" applyFont="1" applyBorder="1" applyAlignment="1">
      <alignment horizontal="center"/>
      <protection/>
    </xf>
    <xf numFmtId="164" fontId="34" fillId="0" borderId="13" xfId="25" applyFont="1" applyBorder="1" applyAlignment="1">
      <alignment horizontal="center" wrapText="1"/>
      <protection/>
    </xf>
    <xf numFmtId="164" fontId="4" fillId="0" borderId="82" xfId="25" applyFont="1" applyBorder="1" applyAlignment="1">
      <alignment horizontal="center"/>
      <protection/>
    </xf>
    <xf numFmtId="164" fontId="4" fillId="0" borderId="7" xfId="0" applyFont="1" applyBorder="1" applyAlignment="1">
      <alignment horizontal="center"/>
    </xf>
    <xf numFmtId="164" fontId="4" fillId="0" borderId="36" xfId="0" applyFont="1" applyBorder="1" applyAlignment="1">
      <alignment horizontal="center"/>
    </xf>
    <xf numFmtId="165" fontId="39" fillId="0" borderId="6" xfId="25" applyNumberFormat="1" applyFont="1" applyBorder="1" applyAlignment="1">
      <alignment horizontal="right"/>
      <protection/>
    </xf>
    <xf numFmtId="165" fontId="39" fillId="0" borderId="7" xfId="25" applyNumberFormat="1" applyFont="1" applyBorder="1" applyAlignment="1">
      <alignment horizontal="right"/>
      <protection/>
    </xf>
    <xf numFmtId="165" fontId="39" fillId="0" borderId="13" xfId="25" applyNumberFormat="1" applyFont="1" applyBorder="1" applyAlignment="1">
      <alignment horizontal="right"/>
      <protection/>
    </xf>
    <xf numFmtId="167" fontId="39" fillId="0" borderId="13" xfId="25" applyNumberFormat="1" applyFont="1" applyBorder="1" applyAlignment="1">
      <alignment horizontal="right"/>
      <protection/>
    </xf>
    <xf numFmtId="165" fontId="39" fillId="0" borderId="12" xfId="25" applyNumberFormat="1" applyFont="1" applyBorder="1" applyAlignment="1">
      <alignment horizontal="right"/>
      <protection/>
    </xf>
    <xf numFmtId="165" fontId="39" fillId="0" borderId="82" xfId="25" applyNumberFormat="1" applyFont="1" applyBorder="1" applyAlignment="1">
      <alignment horizontal="right"/>
      <protection/>
    </xf>
    <xf numFmtId="165" fontId="39" fillId="0" borderId="22" xfId="0" applyNumberFormat="1" applyFont="1" applyBorder="1" applyAlignment="1">
      <alignment/>
    </xf>
    <xf numFmtId="167" fontId="39" fillId="0" borderId="101" xfId="0" applyNumberFormat="1" applyFont="1" applyBorder="1" applyAlignment="1">
      <alignment/>
    </xf>
    <xf numFmtId="165" fontId="37" fillId="0" borderId="6" xfId="25" applyNumberFormat="1" applyFont="1" applyBorder="1" applyAlignment="1">
      <alignment horizontal="right"/>
      <protection/>
    </xf>
    <xf numFmtId="165" fontId="37" fillId="0" borderId="7" xfId="25" applyNumberFormat="1" applyFont="1" applyBorder="1" applyAlignment="1">
      <alignment horizontal="right"/>
      <protection/>
    </xf>
    <xf numFmtId="165" fontId="37" fillId="0" borderId="13" xfId="25" applyNumberFormat="1" applyFont="1" applyBorder="1" applyAlignment="1">
      <alignment horizontal="right"/>
      <protection/>
    </xf>
    <xf numFmtId="167" fontId="37" fillId="0" borderId="13" xfId="25" applyNumberFormat="1" applyFont="1" applyBorder="1" applyAlignment="1">
      <alignment horizontal="right"/>
      <protection/>
    </xf>
    <xf numFmtId="165" fontId="37" fillId="0" borderId="12" xfId="25" applyNumberFormat="1" applyFont="1" applyBorder="1" applyAlignment="1">
      <alignment horizontal="right"/>
      <protection/>
    </xf>
    <xf numFmtId="165" fontId="39" fillId="0" borderId="7" xfId="0" applyNumberFormat="1" applyFont="1" applyBorder="1" applyAlignment="1">
      <alignment/>
    </xf>
    <xf numFmtId="167" fontId="39" fillId="0" borderId="36" xfId="0" applyNumberFormat="1" applyFont="1" applyBorder="1" applyAlignment="1">
      <alignment/>
    </xf>
    <xf numFmtId="165" fontId="34" fillId="0" borderId="6" xfId="25" applyNumberFormat="1" applyFont="1" applyBorder="1" applyAlignment="1">
      <alignment horizontal="right"/>
      <protection/>
    </xf>
    <xf numFmtId="165" fontId="34" fillId="0" borderId="7" xfId="25" applyNumberFormat="1" applyFont="1" applyBorder="1" applyAlignment="1">
      <alignment horizontal="right"/>
      <protection/>
    </xf>
    <xf numFmtId="165" fontId="34" fillId="0" borderId="13" xfId="25" applyNumberFormat="1" applyFont="1" applyBorder="1" applyAlignment="1">
      <alignment horizontal="right"/>
      <protection/>
    </xf>
    <xf numFmtId="167" fontId="34" fillId="0" borderId="13" xfId="25" applyNumberFormat="1" applyFont="1" applyBorder="1" applyAlignment="1">
      <alignment horizontal="right"/>
      <protection/>
    </xf>
    <xf numFmtId="165" fontId="37" fillId="0" borderId="7" xfId="25" applyNumberFormat="1" applyFont="1" applyBorder="1" applyAlignment="1">
      <alignment horizontal="center"/>
      <protection/>
    </xf>
    <xf numFmtId="165" fontId="34" fillId="0" borderId="12" xfId="25" applyNumberFormat="1" applyFont="1" applyBorder="1" applyAlignment="1">
      <alignment horizontal="right"/>
      <protection/>
    </xf>
    <xf numFmtId="165" fontId="39" fillId="0" borderId="62" xfId="25" applyNumberFormat="1" applyFont="1" applyBorder="1" applyAlignment="1">
      <alignment horizontal="right"/>
      <protection/>
    </xf>
    <xf numFmtId="165" fontId="39" fillId="0" borderId="17" xfId="0" applyNumberFormat="1" applyFont="1" applyBorder="1" applyAlignment="1">
      <alignment/>
    </xf>
    <xf numFmtId="167" fontId="39" fillId="0" borderId="122" xfId="0" applyNumberFormat="1" applyFont="1" applyBorder="1" applyAlignment="1">
      <alignment/>
    </xf>
    <xf numFmtId="165" fontId="37" fillId="0" borderId="27" xfId="25" applyNumberFormat="1" applyFont="1" applyBorder="1" applyAlignment="1">
      <alignment horizontal="right"/>
      <protection/>
    </xf>
    <xf numFmtId="165" fontId="37" fillId="0" borderId="31" xfId="25" applyNumberFormat="1" applyFont="1" applyBorder="1" applyAlignment="1">
      <alignment horizontal="right"/>
      <protection/>
    </xf>
    <xf numFmtId="165" fontId="37" fillId="0" borderId="28" xfId="25" applyNumberFormat="1" applyFont="1" applyBorder="1" applyAlignment="1">
      <alignment horizontal="right"/>
      <protection/>
    </xf>
    <xf numFmtId="167" fontId="37" fillId="0" borderId="29" xfId="25" applyNumberFormat="1" applyFont="1" applyBorder="1" applyAlignment="1">
      <alignment horizontal="right"/>
      <protection/>
    </xf>
    <xf numFmtId="167" fontId="37" fillId="0" borderId="28" xfId="25" applyNumberFormat="1" applyFont="1" applyBorder="1" applyAlignment="1">
      <alignment horizontal="right"/>
      <protection/>
    </xf>
    <xf numFmtId="165" fontId="37" fillId="0" borderId="29" xfId="25" applyNumberFormat="1" applyFont="1" applyBorder="1" applyAlignment="1">
      <alignment horizontal="right"/>
      <protection/>
    </xf>
    <xf numFmtId="165" fontId="39" fillId="0" borderId="49" xfId="25" applyNumberFormat="1" applyFont="1" applyBorder="1" applyAlignment="1">
      <alignment horizontal="right"/>
      <protection/>
    </xf>
    <xf numFmtId="165" fontId="39" fillId="0" borderId="31" xfId="0" applyNumberFormat="1" applyFont="1" applyBorder="1" applyAlignment="1">
      <alignment/>
    </xf>
    <xf numFmtId="167" fontId="39" fillId="0" borderId="29" xfId="0" applyNumberFormat="1" applyFont="1" applyBorder="1" applyAlignment="1">
      <alignment/>
    </xf>
    <xf numFmtId="164" fontId="5" fillId="0" borderId="126" xfId="25" applyFont="1" applyBorder="1" applyAlignment="1">
      <alignment horizontal="center"/>
      <protection/>
    </xf>
    <xf numFmtId="164" fontId="4" fillId="0" borderId="101" xfId="0" applyFont="1" applyBorder="1" applyAlignment="1">
      <alignment horizontal="center"/>
    </xf>
    <xf numFmtId="165" fontId="37" fillId="0" borderId="6" xfId="25" applyNumberFormat="1" applyFont="1" applyBorder="1" applyAlignment="1">
      <alignment/>
      <protection/>
    </xf>
    <xf numFmtId="165" fontId="37" fillId="0" borderId="17" xfId="25" applyNumberFormat="1" applyFont="1" applyBorder="1" applyAlignment="1">
      <alignment/>
      <protection/>
    </xf>
    <xf numFmtId="165" fontId="37" fillId="0" borderId="18" xfId="25" applyNumberFormat="1" applyFont="1" applyBorder="1" applyAlignment="1">
      <alignment/>
      <protection/>
    </xf>
    <xf numFmtId="167" fontId="37" fillId="0" borderId="19" xfId="25" applyNumberFormat="1" applyFont="1" applyBorder="1" applyAlignment="1">
      <alignment/>
      <protection/>
    </xf>
    <xf numFmtId="165" fontId="37" fillId="0" borderId="16" xfId="25" applyNumberFormat="1" applyFont="1" applyBorder="1" applyAlignment="1">
      <alignment/>
      <protection/>
    </xf>
    <xf numFmtId="165" fontId="37" fillId="0" borderId="16" xfId="25" applyNumberFormat="1" applyFont="1" applyBorder="1" applyAlignment="1">
      <alignment horizontal="right"/>
      <protection/>
    </xf>
    <xf numFmtId="165" fontId="37" fillId="0" borderId="17" xfId="25" applyNumberFormat="1" applyFont="1" applyBorder="1" applyAlignment="1">
      <alignment horizontal="right"/>
      <protection/>
    </xf>
    <xf numFmtId="165" fontId="37" fillId="0" borderId="18" xfId="25" applyNumberFormat="1" applyFont="1" applyBorder="1" applyAlignment="1">
      <alignment horizontal="right"/>
      <protection/>
    </xf>
    <xf numFmtId="167" fontId="37" fillId="0" borderId="19" xfId="25" applyNumberFormat="1" applyFont="1" applyBorder="1" applyAlignment="1">
      <alignment horizontal="right"/>
      <protection/>
    </xf>
    <xf numFmtId="165" fontId="39" fillId="0" borderId="16" xfId="25" applyNumberFormat="1" applyFont="1" applyBorder="1" applyAlignment="1">
      <alignment horizontal="right"/>
      <protection/>
    </xf>
    <xf numFmtId="167" fontId="0" fillId="0" borderId="0" xfId="0" applyNumberFormat="1" applyAlignment="1">
      <alignment/>
    </xf>
    <xf numFmtId="165" fontId="34" fillId="0" borderId="16" xfId="25" applyNumberFormat="1" applyFont="1" applyBorder="1" applyAlignment="1">
      <alignment/>
      <protection/>
    </xf>
    <xf numFmtId="165" fontId="34" fillId="0" borderId="17" xfId="25" applyNumberFormat="1" applyFont="1" applyBorder="1" applyAlignment="1">
      <alignment/>
      <protection/>
    </xf>
    <xf numFmtId="165" fontId="34" fillId="0" borderId="18" xfId="25" applyNumberFormat="1" applyFont="1" applyBorder="1" applyAlignment="1">
      <alignment/>
      <protection/>
    </xf>
    <xf numFmtId="167" fontId="34" fillId="0" borderId="19" xfId="25" applyNumberFormat="1" applyFont="1" applyBorder="1" applyAlignment="1">
      <alignment/>
      <protection/>
    </xf>
    <xf numFmtId="167" fontId="39" fillId="0" borderId="19" xfId="25" applyNumberFormat="1" applyFont="1" applyBorder="1" applyAlignment="1">
      <alignment/>
      <protection/>
    </xf>
    <xf numFmtId="165" fontId="34" fillId="0" borderId="16" xfId="25" applyNumberFormat="1" applyFont="1" applyBorder="1" applyAlignment="1">
      <alignment horizontal="right"/>
      <protection/>
    </xf>
    <xf numFmtId="165" fontId="34" fillId="0" borderId="17" xfId="25" applyNumberFormat="1" applyFont="1" applyBorder="1" applyAlignment="1">
      <alignment horizontal="right"/>
      <protection/>
    </xf>
    <xf numFmtId="165" fontId="34" fillId="0" borderId="18" xfId="25" applyNumberFormat="1" applyFont="1" applyBorder="1" applyAlignment="1">
      <alignment horizontal="right"/>
      <protection/>
    </xf>
    <xf numFmtId="167" fontId="39" fillId="0" borderId="19" xfId="25" applyNumberFormat="1" applyFont="1" applyBorder="1" applyAlignment="1">
      <alignment horizontal="right"/>
      <protection/>
    </xf>
    <xf numFmtId="167" fontId="37" fillId="0" borderId="12" xfId="25" applyNumberFormat="1" applyFont="1" applyBorder="1" applyAlignment="1">
      <alignment/>
      <protection/>
    </xf>
    <xf numFmtId="165" fontId="34" fillId="0" borderId="6" xfId="25" applyNumberFormat="1" applyFont="1" applyBorder="1" applyAlignment="1">
      <alignment/>
      <protection/>
    </xf>
    <xf numFmtId="165" fontId="34" fillId="0" borderId="7" xfId="25" applyNumberFormat="1" applyFont="1" applyBorder="1" applyAlignment="1">
      <alignment/>
      <protection/>
    </xf>
    <xf numFmtId="165" fontId="34" fillId="0" borderId="13" xfId="25" applyNumberFormat="1" applyFont="1" applyBorder="1" applyAlignment="1">
      <alignment/>
      <protection/>
    </xf>
    <xf numFmtId="167" fontId="34" fillId="0" borderId="12" xfId="25" applyNumberFormat="1" applyFont="1" applyBorder="1" applyAlignment="1">
      <alignment/>
      <protection/>
    </xf>
    <xf numFmtId="167" fontId="34" fillId="0" borderId="12" xfId="25" applyNumberFormat="1" applyFont="1" applyBorder="1" applyAlignment="1">
      <alignment horizontal="right"/>
      <protection/>
    </xf>
    <xf numFmtId="165" fontId="37" fillId="0" borderId="7" xfId="25" applyNumberFormat="1" applyFont="1" applyBorder="1" applyAlignment="1">
      <alignment/>
      <protection/>
    </xf>
    <xf numFmtId="165" fontId="37" fillId="0" borderId="13" xfId="25" applyNumberFormat="1" applyFont="1" applyBorder="1" applyAlignment="1">
      <alignment/>
      <protection/>
    </xf>
    <xf numFmtId="167" fontId="37" fillId="0" borderId="12" xfId="25" applyNumberFormat="1" applyFont="1" applyBorder="1" applyAlignment="1">
      <alignment horizontal="right"/>
      <protection/>
    </xf>
    <xf numFmtId="167" fontId="39" fillId="0" borderId="12" xfId="25" applyNumberFormat="1" applyFont="1" applyBorder="1" applyAlignment="1">
      <alignment/>
      <protection/>
    </xf>
    <xf numFmtId="165" fontId="39" fillId="0" borderId="6" xfId="25" applyNumberFormat="1" applyFont="1" applyBorder="1" applyAlignment="1">
      <alignment/>
      <protection/>
    </xf>
    <xf numFmtId="165" fontId="39" fillId="0" borderId="7" xfId="25" applyNumberFormat="1" applyFont="1" applyBorder="1" applyAlignment="1">
      <alignment/>
      <protection/>
    </xf>
    <xf numFmtId="165" fontId="39" fillId="0" borderId="13" xfId="25" applyNumberFormat="1" applyFont="1" applyBorder="1" applyAlignment="1">
      <alignment/>
      <protection/>
    </xf>
    <xf numFmtId="167" fontId="39" fillId="0" borderId="12" xfId="25" applyNumberFormat="1" applyFont="1" applyBorder="1" applyAlignment="1">
      <alignment horizontal="right"/>
      <protection/>
    </xf>
    <xf numFmtId="164" fontId="32" fillId="0" borderId="12" xfId="25" applyFont="1" applyBorder="1" applyAlignment="1">
      <alignment horizontal="left"/>
      <protection/>
    </xf>
    <xf numFmtId="165" fontId="39" fillId="0" borderId="16" xfId="25" applyNumberFormat="1" applyFont="1" applyBorder="1" applyAlignment="1">
      <alignment/>
      <protection/>
    </xf>
    <xf numFmtId="165" fontId="39" fillId="0" borderId="17" xfId="25" applyNumberFormat="1" applyFont="1" applyBorder="1" applyAlignment="1">
      <alignment/>
      <protection/>
    </xf>
    <xf numFmtId="165" fontId="39" fillId="0" borderId="18" xfId="25" applyNumberFormat="1" applyFont="1" applyBorder="1" applyAlignment="1">
      <alignment/>
      <protection/>
    </xf>
    <xf numFmtId="164" fontId="4" fillId="0" borderId="12" xfId="25" applyFont="1" applyBorder="1" applyAlignment="1">
      <alignment horizontal="left"/>
      <protection/>
    </xf>
    <xf numFmtId="164" fontId="4" fillId="0" borderId="13" xfId="25" applyFont="1" applyBorder="1" applyAlignment="1">
      <alignment horizontal="left"/>
      <protection/>
    </xf>
    <xf numFmtId="168" fontId="32" fillId="0" borderId="6" xfId="0" applyNumberFormat="1" applyFont="1" applyBorder="1" applyAlignment="1">
      <alignment/>
    </xf>
    <xf numFmtId="167" fontId="37" fillId="0" borderId="12" xfId="25" applyNumberFormat="1" applyFont="1" applyBorder="1" applyAlignment="1">
      <alignment horizontal="center"/>
      <protection/>
    </xf>
    <xf numFmtId="165" fontId="34" fillId="0" borderId="6" xfId="25" applyNumberFormat="1" applyFont="1" applyBorder="1" applyAlignment="1">
      <alignment horizontal="center"/>
      <protection/>
    </xf>
    <xf numFmtId="165" fontId="34" fillId="0" borderId="7" xfId="25" applyNumberFormat="1" applyFont="1" applyBorder="1" applyAlignment="1">
      <alignment horizontal="center"/>
      <protection/>
    </xf>
    <xf numFmtId="165" fontId="34" fillId="0" borderId="13" xfId="25" applyNumberFormat="1" applyFont="1" applyBorder="1" applyAlignment="1">
      <alignment horizontal="center"/>
      <protection/>
    </xf>
    <xf numFmtId="167" fontId="34" fillId="0" borderId="12" xfId="25" applyNumberFormat="1" applyFont="1" applyBorder="1" applyAlignment="1">
      <alignment horizontal="center"/>
      <protection/>
    </xf>
    <xf numFmtId="164" fontId="39" fillId="0" borderId="22" xfId="0" applyFont="1" applyBorder="1" applyAlignment="1">
      <alignment/>
    </xf>
    <xf numFmtId="164" fontId="39" fillId="0" borderId="7" xfId="0" applyFont="1" applyBorder="1" applyAlignment="1">
      <alignment/>
    </xf>
    <xf numFmtId="165" fontId="43" fillId="0" borderId="82" xfId="25" applyNumberFormat="1" applyFont="1" applyBorder="1" applyAlignment="1">
      <alignment horizontal="right"/>
      <protection/>
    </xf>
    <xf numFmtId="164" fontId="43" fillId="0" borderId="7" xfId="0" applyFont="1" applyBorder="1" applyAlignment="1">
      <alignment/>
    </xf>
    <xf numFmtId="167" fontId="43" fillId="0" borderId="36" xfId="0" applyNumberFormat="1" applyFont="1" applyBorder="1" applyAlignment="1">
      <alignment/>
    </xf>
    <xf numFmtId="164" fontId="43" fillId="0" borderId="22" xfId="0" applyFont="1" applyBorder="1" applyAlignment="1">
      <alignment/>
    </xf>
    <xf numFmtId="167" fontId="43" fillId="0" borderId="101" xfId="0" applyNumberFormat="1" applyFont="1" applyBorder="1" applyAlignment="1">
      <alignment/>
    </xf>
    <xf numFmtId="165" fontId="34" fillId="0" borderId="16" xfId="25" applyNumberFormat="1" applyFont="1" applyBorder="1" applyAlignment="1">
      <alignment horizontal="center"/>
      <protection/>
    </xf>
    <xf numFmtId="165" fontId="34" fillId="0" borderId="17" xfId="25" applyNumberFormat="1" applyFont="1" applyBorder="1" applyAlignment="1">
      <alignment horizontal="center"/>
      <protection/>
    </xf>
    <xf numFmtId="165" fontId="34" fillId="0" borderId="18" xfId="25" applyNumberFormat="1" applyFont="1" applyBorder="1" applyAlignment="1">
      <alignment horizontal="center"/>
      <protection/>
    </xf>
    <xf numFmtId="167" fontId="34" fillId="0" borderId="19" xfId="25" applyNumberFormat="1" applyFont="1" applyBorder="1" applyAlignment="1">
      <alignment horizontal="center"/>
      <protection/>
    </xf>
    <xf numFmtId="167" fontId="34" fillId="0" borderId="19" xfId="25" applyNumberFormat="1" applyFont="1" applyBorder="1" applyAlignment="1">
      <alignment horizontal="right"/>
      <protection/>
    </xf>
    <xf numFmtId="165" fontId="43" fillId="0" borderId="62" xfId="25" applyNumberFormat="1" applyFont="1" applyBorder="1" applyAlignment="1">
      <alignment horizontal="right"/>
      <protection/>
    </xf>
    <xf numFmtId="164" fontId="43" fillId="0" borderId="78" xfId="0" applyFont="1" applyBorder="1" applyAlignment="1">
      <alignment/>
    </xf>
    <xf numFmtId="167" fontId="43" fillId="0" borderId="106" xfId="0" applyNumberFormat="1" applyFont="1" applyBorder="1" applyAlignment="1">
      <alignment/>
    </xf>
    <xf numFmtId="165" fontId="39" fillId="0" borderId="27" xfId="25" applyNumberFormat="1" applyFont="1" applyBorder="1" applyAlignment="1">
      <alignment horizontal="right"/>
      <protection/>
    </xf>
    <xf numFmtId="165" fontId="39" fillId="0" borderId="31" xfId="25" applyNumberFormat="1" applyFont="1" applyBorder="1" applyAlignment="1">
      <alignment horizontal="right"/>
      <protection/>
    </xf>
    <xf numFmtId="165" fontId="39" fillId="0" borderId="28" xfId="25" applyNumberFormat="1" applyFont="1" applyBorder="1" applyAlignment="1">
      <alignment horizontal="right"/>
      <protection/>
    </xf>
    <xf numFmtId="167" fontId="39" fillId="0" borderId="29" xfId="25" applyNumberFormat="1" applyFont="1" applyBorder="1" applyAlignment="1">
      <alignment/>
      <protection/>
    </xf>
    <xf numFmtId="167" fontId="39" fillId="0" borderId="29" xfId="25" applyNumberFormat="1" applyFont="1" applyBorder="1" applyAlignment="1">
      <alignment horizontal="right"/>
      <protection/>
    </xf>
    <xf numFmtId="165" fontId="43" fillId="0" borderId="31" xfId="0" applyNumberFormat="1" applyFont="1" applyBorder="1" applyAlignment="1">
      <alignment/>
    </xf>
    <xf numFmtId="167" fontId="43" fillId="0" borderId="124" xfId="0" applyNumberFormat="1" applyFont="1" applyBorder="1" applyAlignment="1">
      <alignment/>
    </xf>
    <xf numFmtId="164" fontId="23" fillId="0" borderId="59" xfId="28" applyFont="1" applyBorder="1" applyAlignment="1">
      <alignment horizontal="center" wrapText="1"/>
      <protection/>
    </xf>
    <xf numFmtId="164" fontId="23" fillId="0" borderId="61" xfId="28" applyFont="1" applyBorder="1" applyAlignment="1">
      <alignment horizontal="center" wrapText="1"/>
      <protection/>
    </xf>
    <xf numFmtId="164" fontId="1" fillId="0" borderId="127" xfId="28" applyFont="1" applyBorder="1">
      <alignment/>
      <protection/>
    </xf>
    <xf numFmtId="164" fontId="1" fillId="0" borderId="128" xfId="28" applyFont="1" applyBorder="1" applyAlignment="1">
      <alignment wrapText="1"/>
      <protection/>
    </xf>
    <xf numFmtId="164" fontId="18" fillId="0" borderId="62" xfId="28" applyFont="1" applyBorder="1">
      <alignment/>
      <protection/>
    </xf>
    <xf numFmtId="164" fontId="18" fillId="0" borderId="63" xfId="28" applyFont="1" applyBorder="1">
      <alignment/>
      <protection/>
    </xf>
    <xf numFmtId="165" fontId="18" fillId="0" borderId="64" xfId="28" applyNumberFormat="1" applyFont="1" applyBorder="1">
      <alignment/>
      <protection/>
    </xf>
    <xf numFmtId="167" fontId="20" fillId="0" borderId="66" xfId="28" applyNumberFormat="1" applyFont="1" applyBorder="1" applyAlignment="1">
      <alignment wrapText="1"/>
      <protection/>
    </xf>
    <xf numFmtId="164" fontId="21" fillId="0" borderId="42" xfId="28" applyFont="1" applyBorder="1" applyAlignment="1">
      <alignment horizontal="right"/>
      <protection/>
    </xf>
    <xf numFmtId="164" fontId="21" fillId="0" borderId="0" xfId="28" applyFont="1" applyFill="1" applyBorder="1">
      <alignment/>
      <protection/>
    </xf>
    <xf numFmtId="165" fontId="21" fillId="0" borderId="67" xfId="28" applyNumberFormat="1" applyFont="1" applyBorder="1">
      <alignment/>
      <protection/>
    </xf>
    <xf numFmtId="167" fontId="15" fillId="0" borderId="69" xfId="28" applyNumberFormat="1" applyFont="1" applyBorder="1">
      <alignment/>
      <protection/>
    </xf>
    <xf numFmtId="164" fontId="23" fillId="0" borderId="42" xfId="28" applyFont="1" applyBorder="1" applyAlignment="1">
      <alignment horizontal="right"/>
      <protection/>
    </xf>
    <xf numFmtId="164" fontId="23" fillId="0" borderId="0" xfId="28" applyFont="1" applyFill="1" applyBorder="1">
      <alignment/>
      <protection/>
    </xf>
    <xf numFmtId="165" fontId="23" fillId="0" borderId="67" xfId="28" applyNumberFormat="1" applyFont="1" applyBorder="1">
      <alignment/>
      <protection/>
    </xf>
    <xf numFmtId="164" fontId="23" fillId="0" borderId="42" xfId="28" applyFont="1" applyBorder="1" applyAlignment="1">
      <alignment horizontal="center"/>
      <protection/>
    </xf>
    <xf numFmtId="164" fontId="44" fillId="0" borderId="0" xfId="28" applyFont="1" applyFill="1" applyBorder="1">
      <alignment/>
      <protection/>
    </xf>
    <xf numFmtId="165" fontId="44" fillId="0" borderId="67" xfId="28" applyNumberFormat="1" applyFont="1" applyBorder="1">
      <alignment/>
      <protection/>
    </xf>
    <xf numFmtId="164" fontId="23" fillId="0" borderId="42" xfId="28" applyFont="1" applyBorder="1">
      <alignment/>
      <protection/>
    </xf>
    <xf numFmtId="164" fontId="22" fillId="0" borderId="0" xfId="28" applyFont="1" applyBorder="1" applyAlignment="1">
      <alignment wrapText="1"/>
      <protection/>
    </xf>
    <xf numFmtId="165" fontId="22" fillId="0" borderId="67" xfId="28" applyNumberFormat="1" applyFont="1" applyBorder="1">
      <alignment/>
      <protection/>
    </xf>
    <xf numFmtId="164" fontId="22" fillId="0" borderId="0" xfId="28" applyFont="1" applyBorder="1">
      <alignment/>
      <protection/>
    </xf>
    <xf numFmtId="167" fontId="45" fillId="0" borderId="69" xfId="28" applyNumberFormat="1" applyFont="1" applyBorder="1">
      <alignment/>
      <protection/>
    </xf>
    <xf numFmtId="164" fontId="18" fillId="0" borderId="0" xfId="28" applyFont="1" applyBorder="1">
      <alignment/>
      <protection/>
    </xf>
    <xf numFmtId="165" fontId="46" fillId="0" borderId="67" xfId="28" applyNumberFormat="1" applyFont="1" applyBorder="1">
      <alignment/>
      <protection/>
    </xf>
    <xf numFmtId="164" fontId="23" fillId="0" borderId="67" xfId="28" applyFont="1" applyBorder="1">
      <alignment/>
      <protection/>
    </xf>
    <xf numFmtId="164" fontId="44" fillId="0" borderId="0" xfId="28" applyFont="1" applyBorder="1">
      <alignment/>
      <protection/>
    </xf>
    <xf numFmtId="164" fontId="44" fillId="0" borderId="67" xfId="28" applyFont="1" applyBorder="1">
      <alignment/>
      <protection/>
    </xf>
    <xf numFmtId="164" fontId="23" fillId="0" borderId="0" xfId="28" applyFont="1" applyBorder="1">
      <alignment/>
      <protection/>
    </xf>
    <xf numFmtId="165" fontId="47" fillId="0" borderId="67" xfId="28" applyNumberFormat="1" applyFont="1" applyBorder="1">
      <alignment/>
      <protection/>
    </xf>
    <xf numFmtId="164" fontId="23" fillId="0" borderId="0" xfId="28" applyFont="1" applyBorder="1" applyAlignment="1">
      <alignment wrapText="1"/>
      <protection/>
    </xf>
    <xf numFmtId="165" fontId="18" fillId="0" borderId="67" xfId="28" applyNumberFormat="1" applyFont="1" applyBorder="1">
      <alignment/>
      <protection/>
    </xf>
    <xf numFmtId="165" fontId="21" fillId="0" borderId="72" xfId="28" applyNumberFormat="1" applyFont="1" applyBorder="1">
      <alignment/>
      <protection/>
    </xf>
    <xf numFmtId="167" fontId="15" fillId="0" borderId="74" xfId="28" applyNumberFormat="1" applyFont="1" applyBorder="1">
      <alignment/>
      <protection/>
    </xf>
    <xf numFmtId="165" fontId="19" fillId="0" borderId="72" xfId="28" applyNumberFormat="1" applyFont="1" applyBorder="1">
      <alignment/>
      <protection/>
    </xf>
    <xf numFmtId="167" fontId="19" fillId="0" borderId="74" xfId="28" applyNumberFormat="1" applyFont="1" applyBorder="1">
      <alignment/>
      <protection/>
    </xf>
    <xf numFmtId="164" fontId="1" fillId="0" borderId="64" xfId="28" applyBorder="1">
      <alignment/>
      <protection/>
    </xf>
    <xf numFmtId="164" fontId="1" fillId="0" borderId="66" xfId="28" applyBorder="1">
      <alignment/>
      <protection/>
    </xf>
    <xf numFmtId="164" fontId="0" fillId="0" borderId="35" xfId="0" applyBorder="1" applyAlignment="1">
      <alignment/>
    </xf>
    <xf numFmtId="164" fontId="0" fillId="0" borderId="14" xfId="0" applyBorder="1" applyAlignment="1">
      <alignment/>
    </xf>
    <xf numFmtId="164" fontId="0" fillId="0" borderId="129" xfId="0" applyBorder="1" applyAlignment="1">
      <alignment/>
    </xf>
    <xf numFmtId="164" fontId="0" fillId="0" borderId="67" xfId="0" applyBorder="1" applyAlignment="1">
      <alignment/>
    </xf>
    <xf numFmtId="164" fontId="0" fillId="0" borderId="69" xfId="0" applyBorder="1" applyAlignment="1">
      <alignment/>
    </xf>
    <xf numFmtId="165" fontId="3" fillId="0" borderId="56" xfId="0" applyNumberFormat="1" applyFont="1" applyBorder="1" applyAlignment="1">
      <alignment/>
    </xf>
    <xf numFmtId="165" fontId="3" fillId="0" borderId="53" xfId="0" applyNumberFormat="1" applyFont="1" applyBorder="1" applyAlignment="1">
      <alignment/>
    </xf>
    <xf numFmtId="164" fontId="0" fillId="0" borderId="57" xfId="0" applyBorder="1" applyAlignment="1">
      <alignment/>
    </xf>
    <xf numFmtId="164" fontId="0" fillId="0" borderId="0" xfId="20">
      <alignment/>
      <protection/>
    </xf>
    <xf numFmtId="164" fontId="23" fillId="0" borderId="0" xfId="20" applyFont="1" applyBorder="1" applyAlignment="1">
      <alignment horizontal="right"/>
      <protection/>
    </xf>
    <xf numFmtId="164" fontId="15" fillId="0" borderId="0" xfId="20" applyFont="1" applyBorder="1" applyAlignment="1">
      <alignment horizontal="center"/>
      <protection/>
    </xf>
    <xf numFmtId="164" fontId="15" fillId="0" borderId="0" xfId="20" applyFont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33" fillId="0" borderId="0" xfId="20" applyFont="1" applyAlignment="1">
      <alignment horizontal="center"/>
      <protection/>
    </xf>
    <xf numFmtId="164" fontId="15" fillId="0" borderId="0" xfId="20" applyFont="1">
      <alignment/>
      <protection/>
    </xf>
    <xf numFmtId="164" fontId="0" fillId="0" borderId="0" xfId="20" applyAlignment="1">
      <alignment horizontal="left"/>
      <protection/>
    </xf>
    <xf numFmtId="164" fontId="2" fillId="0" borderId="0" xfId="20" applyFont="1">
      <alignment/>
      <protection/>
    </xf>
    <xf numFmtId="164" fontId="21" fillId="0" borderId="130" xfId="20" applyFont="1" applyBorder="1" applyAlignment="1">
      <alignment horizontal="center" wrapText="1"/>
      <protection/>
    </xf>
    <xf numFmtId="164" fontId="15" fillId="0" borderId="131" xfId="20" applyFont="1" applyBorder="1" applyAlignment="1">
      <alignment horizontal="center"/>
      <protection/>
    </xf>
    <xf numFmtId="164" fontId="15" fillId="0" borderId="132" xfId="20" applyFont="1" applyBorder="1" applyAlignment="1">
      <alignment horizontal="center"/>
      <protection/>
    </xf>
    <xf numFmtId="164" fontId="15" fillId="0" borderId="90" xfId="20" applyFont="1" applyBorder="1" applyAlignment="1">
      <alignment horizontal="center" wrapText="1"/>
      <protection/>
    </xf>
    <xf numFmtId="164" fontId="15" fillId="0" borderId="133" xfId="20" applyFont="1" applyBorder="1" applyAlignment="1">
      <alignment horizontal="center" wrapText="1"/>
      <protection/>
    </xf>
    <xf numFmtId="164" fontId="15" fillId="0" borderId="134" xfId="20" applyFont="1" applyBorder="1" applyAlignment="1">
      <alignment horizontal="center" wrapText="1"/>
      <protection/>
    </xf>
    <xf numFmtId="164" fontId="15" fillId="0" borderId="135" xfId="20" applyFont="1" applyBorder="1" applyAlignment="1">
      <alignment horizontal="center"/>
      <protection/>
    </xf>
    <xf numFmtId="164" fontId="23" fillId="0" borderId="73" xfId="20" applyFont="1" applyBorder="1" applyAlignment="1">
      <alignment horizontal="center"/>
      <protection/>
    </xf>
    <xf numFmtId="164" fontId="23" fillId="0" borderId="47" xfId="20" applyFont="1" applyBorder="1">
      <alignment/>
      <protection/>
    </xf>
    <xf numFmtId="164" fontId="23" fillId="0" borderId="11" xfId="20" applyFont="1" applyBorder="1">
      <alignment/>
      <protection/>
    </xf>
    <xf numFmtId="164" fontId="23" fillId="0" borderId="46" xfId="20" applyFont="1" applyBorder="1">
      <alignment/>
      <protection/>
    </xf>
    <xf numFmtId="165" fontId="23" fillId="0" borderId="46" xfId="20" applyNumberFormat="1" applyFont="1" applyBorder="1">
      <alignment/>
      <protection/>
    </xf>
    <xf numFmtId="164" fontId="23" fillId="0" borderId="47" xfId="20" applyFont="1" applyBorder="1" applyAlignment="1">
      <alignment wrapText="1"/>
      <protection/>
    </xf>
    <xf numFmtId="165" fontId="21" fillId="0" borderId="131" xfId="20" applyNumberFormat="1" applyFont="1" applyBorder="1" applyAlignment="1">
      <alignment/>
      <protection/>
    </xf>
    <xf numFmtId="164" fontId="23" fillId="0" borderId="120" xfId="20" applyFont="1" applyBorder="1" applyAlignment="1">
      <alignment horizontal="center"/>
      <protection/>
    </xf>
    <xf numFmtId="164" fontId="23" fillId="0" borderId="37" xfId="20" applyFont="1" applyBorder="1">
      <alignment/>
      <protection/>
    </xf>
    <xf numFmtId="164" fontId="23" fillId="0" borderId="7" xfId="20" applyFont="1" applyBorder="1">
      <alignment/>
      <protection/>
    </xf>
    <xf numFmtId="164" fontId="23" fillId="0" borderId="38" xfId="20" applyFont="1" applyBorder="1">
      <alignment/>
      <protection/>
    </xf>
    <xf numFmtId="165" fontId="23" fillId="0" borderId="38" xfId="20" applyNumberFormat="1" applyFont="1" applyBorder="1">
      <alignment/>
      <protection/>
    </xf>
    <xf numFmtId="165" fontId="21" fillId="0" borderId="35" xfId="20" applyNumberFormat="1" applyFont="1" applyBorder="1" applyAlignment="1">
      <alignment/>
      <protection/>
    </xf>
    <xf numFmtId="165" fontId="21" fillId="0" borderId="120" xfId="20" applyNumberFormat="1" applyFont="1" applyBorder="1" applyAlignment="1">
      <alignment/>
      <protection/>
    </xf>
    <xf numFmtId="165" fontId="21" fillId="0" borderId="100" xfId="20" applyNumberFormat="1" applyFont="1" applyBorder="1" applyAlignment="1">
      <alignment/>
      <protection/>
    </xf>
    <xf numFmtId="164" fontId="23" fillId="0" borderId="120" xfId="20" applyFont="1" applyBorder="1">
      <alignment/>
      <protection/>
    </xf>
    <xf numFmtId="165" fontId="23" fillId="0" borderId="35" xfId="20" applyNumberFormat="1" applyFont="1" applyBorder="1" applyAlignment="1">
      <alignment/>
      <protection/>
    </xf>
    <xf numFmtId="164" fontId="23" fillId="0" borderId="65" xfId="20" applyFont="1" applyBorder="1">
      <alignment/>
      <protection/>
    </xf>
    <xf numFmtId="164" fontId="23" fillId="0" borderId="40" xfId="20" applyFont="1" applyBorder="1">
      <alignment/>
      <protection/>
    </xf>
    <xf numFmtId="164" fontId="23" fillId="0" borderId="17" xfId="20" applyFont="1" applyBorder="1">
      <alignment/>
      <protection/>
    </xf>
    <xf numFmtId="164" fontId="23" fillId="0" borderId="41" xfId="20" applyFont="1" applyBorder="1">
      <alignment/>
      <protection/>
    </xf>
    <xf numFmtId="165" fontId="23" fillId="0" borderId="41" xfId="20" applyNumberFormat="1" applyFont="1" applyBorder="1">
      <alignment/>
      <protection/>
    </xf>
    <xf numFmtId="165" fontId="23" fillId="0" borderId="136" xfId="20" applyNumberFormat="1" applyFont="1" applyBorder="1" applyAlignment="1">
      <alignment/>
      <protection/>
    </xf>
    <xf numFmtId="164" fontId="15" fillId="0" borderId="130" xfId="20" applyFont="1" applyBorder="1" applyAlignment="1">
      <alignment horizontal="center"/>
      <protection/>
    </xf>
    <xf numFmtId="164" fontId="15" fillId="0" borderId="137" xfId="20" applyFont="1" applyBorder="1">
      <alignment/>
      <protection/>
    </xf>
    <xf numFmtId="164" fontId="15" fillId="0" borderId="109" xfId="20" applyFont="1" applyBorder="1">
      <alignment/>
      <protection/>
    </xf>
    <xf numFmtId="164" fontId="15" fillId="0" borderId="138" xfId="20" applyFont="1" applyBorder="1">
      <alignment/>
      <protection/>
    </xf>
    <xf numFmtId="165" fontId="15" fillId="0" borderId="138" xfId="20" applyNumberFormat="1" applyFont="1" applyBorder="1">
      <alignment/>
      <protection/>
    </xf>
    <xf numFmtId="165" fontId="15" fillId="0" borderId="139" xfId="20" applyNumberFormat="1" applyFont="1" applyBorder="1" applyAlignment="1">
      <alignment/>
      <protection/>
    </xf>
    <xf numFmtId="164" fontId="0" fillId="0" borderId="0" xfId="20" applyFont="1">
      <alignment/>
      <protection/>
    </xf>
    <xf numFmtId="164" fontId="48" fillId="0" borderId="0" xfId="20" applyFont="1" applyBorder="1" applyAlignment="1">
      <alignment horizontal="center"/>
      <protection/>
    </xf>
    <xf numFmtId="164" fontId="27" fillId="0" borderId="0" xfId="20" applyFont="1" applyBorder="1" applyAlignment="1">
      <alignment horizontal="center"/>
      <protection/>
    </xf>
    <xf numFmtId="164" fontId="21" fillId="0" borderId="0" xfId="20" applyFont="1" applyBorder="1" applyAlignment="1">
      <alignment horizontal="center" wrapText="1"/>
      <protection/>
    </xf>
    <xf numFmtId="164" fontId="49" fillId="0" borderId="0" xfId="20" applyFont="1">
      <alignment/>
      <protection/>
    </xf>
    <xf numFmtId="164" fontId="49" fillId="0" borderId="76" xfId="20" applyFont="1" applyBorder="1" applyAlignment="1">
      <alignment horizontal="center"/>
      <protection/>
    </xf>
    <xf numFmtId="164" fontId="49" fillId="0" borderId="0" xfId="20" applyFont="1" applyBorder="1" applyAlignment="1">
      <alignment horizontal="center"/>
      <protection/>
    </xf>
    <xf numFmtId="164" fontId="21" fillId="0" borderId="140" xfId="20" applyFont="1" applyBorder="1" applyAlignment="1">
      <alignment/>
      <protection/>
    </xf>
    <xf numFmtId="164" fontId="21" fillId="0" borderId="121" xfId="20" applyFont="1" applyBorder="1" applyAlignment="1">
      <alignment horizontal="center" vertical="center"/>
      <protection/>
    </xf>
    <xf numFmtId="164" fontId="21" fillId="0" borderId="59" xfId="20" applyFont="1" applyBorder="1" applyAlignment="1">
      <alignment horizontal="center" vertical="center"/>
      <protection/>
    </xf>
    <xf numFmtId="164" fontId="0" fillId="0" borderId="34" xfId="20" applyFont="1" applyBorder="1" applyAlignment="1">
      <alignment/>
      <protection/>
    </xf>
    <xf numFmtId="164" fontId="50" fillId="0" borderId="141" xfId="20" applyFont="1" applyBorder="1" applyAlignment="1">
      <alignment horizontal="center" wrapText="1"/>
      <protection/>
    </xf>
    <xf numFmtId="164" fontId="21" fillId="0" borderId="72" xfId="20" applyFont="1" applyBorder="1" applyAlignment="1">
      <alignment horizontal="center" vertical="center"/>
      <protection/>
    </xf>
    <xf numFmtId="164" fontId="21" fillId="0" borderId="10" xfId="20" applyFont="1" applyBorder="1" applyAlignment="1">
      <alignment horizontal="center"/>
      <protection/>
    </xf>
    <xf numFmtId="164" fontId="21" fillId="0" borderId="12" xfId="20" applyFont="1" applyBorder="1" applyAlignment="1">
      <alignment horizontal="center"/>
      <protection/>
    </xf>
    <xf numFmtId="164" fontId="50" fillId="0" borderId="90" xfId="20" applyFont="1" applyBorder="1">
      <alignment/>
      <protection/>
    </xf>
    <xf numFmtId="164" fontId="50" fillId="0" borderId="142" xfId="20" applyFont="1" applyBorder="1">
      <alignment/>
      <protection/>
    </xf>
    <xf numFmtId="164" fontId="50" fillId="0" borderId="136" xfId="20" applyFont="1" applyBorder="1">
      <alignment/>
      <protection/>
    </xf>
    <xf numFmtId="164" fontId="50" fillId="0" borderId="143" xfId="20" applyFont="1" applyBorder="1" applyAlignment="1">
      <alignment horizontal="center"/>
      <protection/>
    </xf>
    <xf numFmtId="164" fontId="50" fillId="0" borderId="133" xfId="20" applyFont="1" applyBorder="1" applyAlignment="1">
      <alignment horizontal="center"/>
      <protection/>
    </xf>
    <xf numFmtId="164" fontId="50" fillId="0" borderId="144" xfId="20" applyFont="1" applyBorder="1" applyAlignment="1">
      <alignment horizontal="center"/>
      <protection/>
    </xf>
    <xf numFmtId="164" fontId="50" fillId="0" borderId="145" xfId="20" applyFont="1" applyBorder="1" applyAlignment="1">
      <alignment horizontal="center"/>
      <protection/>
    </xf>
    <xf numFmtId="164" fontId="50" fillId="0" borderId="146" xfId="20" applyFont="1" applyBorder="1" applyAlignment="1">
      <alignment wrapText="1"/>
      <protection/>
    </xf>
    <xf numFmtId="164" fontId="0" fillId="0" borderId="147" xfId="20" applyFont="1" applyBorder="1" applyAlignment="1">
      <alignment wrapText="1"/>
      <protection/>
    </xf>
    <xf numFmtId="164" fontId="0" fillId="0" borderId="148" xfId="20" applyFont="1" applyBorder="1" applyAlignment="1">
      <alignment wrapText="1"/>
      <protection/>
    </xf>
    <xf numFmtId="164" fontId="0" fillId="0" borderId="131" xfId="20" applyFont="1" applyBorder="1" applyAlignment="1">
      <alignment wrapText="1"/>
      <protection/>
    </xf>
    <xf numFmtId="164" fontId="0" fillId="0" borderId="149" xfId="20" applyFont="1" applyBorder="1">
      <alignment/>
      <protection/>
    </xf>
    <xf numFmtId="164" fontId="0" fillId="0" borderId="84" xfId="20" applyFont="1" applyBorder="1">
      <alignment/>
      <protection/>
    </xf>
    <xf numFmtId="164" fontId="0" fillId="0" borderId="23" xfId="20" applyFont="1" applyBorder="1">
      <alignment/>
      <protection/>
    </xf>
    <xf numFmtId="164" fontId="0" fillId="0" borderId="15" xfId="20" applyFont="1" applyBorder="1">
      <alignment/>
      <protection/>
    </xf>
    <xf numFmtId="165" fontId="0" fillId="0" borderId="150" xfId="20" applyNumberFormat="1" applyFont="1" applyBorder="1">
      <alignment/>
      <protection/>
    </xf>
    <xf numFmtId="164" fontId="50" fillId="0" borderId="48" xfId="20" applyFont="1" applyBorder="1" applyAlignment="1">
      <alignment wrapText="1"/>
      <protection/>
    </xf>
    <xf numFmtId="165" fontId="21" fillId="0" borderId="44" xfId="20" applyNumberFormat="1" applyFont="1" applyBorder="1" applyAlignment="1">
      <alignment wrapText="1"/>
      <protection/>
    </xf>
    <xf numFmtId="165" fontId="21" fillId="0" borderId="23" xfId="20" applyNumberFormat="1" applyFont="1" applyBorder="1" applyAlignment="1">
      <alignment wrapText="1"/>
      <protection/>
    </xf>
    <xf numFmtId="165" fontId="21" fillId="0" borderId="67" xfId="20" applyNumberFormat="1" applyFont="1" applyBorder="1" applyAlignment="1">
      <alignment wrapText="1"/>
      <protection/>
    </xf>
    <xf numFmtId="165" fontId="21" fillId="0" borderId="21" xfId="20" applyNumberFormat="1" applyFont="1" applyBorder="1">
      <alignment/>
      <protection/>
    </xf>
    <xf numFmtId="165" fontId="21" fillId="0" borderId="22" xfId="20" applyNumberFormat="1" applyFont="1" applyBorder="1">
      <alignment/>
      <protection/>
    </xf>
    <xf numFmtId="165" fontId="21" fillId="0" borderId="13" xfId="20" applyNumberFormat="1" applyFont="1" applyBorder="1">
      <alignment/>
      <protection/>
    </xf>
    <xf numFmtId="165" fontId="21" fillId="0" borderId="12" xfId="20" applyNumberFormat="1" applyFont="1" applyBorder="1">
      <alignment/>
      <protection/>
    </xf>
    <xf numFmtId="165" fontId="5" fillId="0" borderId="118" xfId="20" applyNumberFormat="1" applyFont="1" applyBorder="1">
      <alignment/>
      <protection/>
    </xf>
    <xf numFmtId="164" fontId="27" fillId="0" borderId="151" xfId="20" applyFont="1" applyBorder="1" applyAlignment="1">
      <alignment horizontal="center"/>
      <protection/>
    </xf>
    <xf numFmtId="165" fontId="21" fillId="0" borderId="152" xfId="20" applyNumberFormat="1" applyFont="1" applyBorder="1">
      <alignment/>
      <protection/>
    </xf>
    <xf numFmtId="165" fontId="21" fillId="0" borderId="153" xfId="20" applyNumberFormat="1" applyFont="1" applyBorder="1">
      <alignment/>
      <protection/>
    </xf>
    <xf numFmtId="165" fontId="21" fillId="0" borderId="154" xfId="20" applyNumberFormat="1" applyFont="1" applyBorder="1">
      <alignment/>
      <protection/>
    </xf>
    <xf numFmtId="165" fontId="21" fillId="0" borderId="155" xfId="20" applyNumberFormat="1" applyFont="1" applyBorder="1">
      <alignment/>
      <protection/>
    </xf>
    <xf numFmtId="165" fontId="21" fillId="0" borderId="156" xfId="20" applyNumberFormat="1" applyFont="1" applyBorder="1">
      <alignment/>
      <protection/>
    </xf>
    <xf numFmtId="165" fontId="21" fillId="0" borderId="157" xfId="20" applyNumberFormat="1" applyFont="1" applyBorder="1">
      <alignment/>
      <protection/>
    </xf>
    <xf numFmtId="165" fontId="21" fillId="0" borderId="158" xfId="20" applyNumberFormat="1" applyFont="1" applyBorder="1">
      <alignment/>
      <protection/>
    </xf>
    <xf numFmtId="164" fontId="27" fillId="0" borderId="48" xfId="20" applyFont="1" applyBorder="1" applyAlignment="1">
      <alignment horizontal="center"/>
      <protection/>
    </xf>
    <xf numFmtId="165" fontId="21" fillId="0" borderId="44" xfId="20" applyNumberFormat="1" applyFont="1" applyBorder="1">
      <alignment/>
      <protection/>
    </xf>
    <xf numFmtId="165" fontId="21" fillId="0" borderId="3" xfId="20" applyNumberFormat="1" applyFont="1" applyBorder="1">
      <alignment/>
      <protection/>
    </xf>
    <xf numFmtId="165" fontId="21" fillId="0" borderId="67" xfId="20" applyNumberFormat="1" applyFont="1" applyBorder="1">
      <alignment/>
      <protection/>
    </xf>
    <xf numFmtId="165" fontId="21" fillId="0" borderId="23" xfId="20" applyNumberFormat="1" applyFont="1" applyBorder="1">
      <alignment/>
      <protection/>
    </xf>
    <xf numFmtId="165" fontId="21" fillId="0" borderId="15" xfId="20" applyNumberFormat="1" applyFont="1" applyBorder="1">
      <alignment/>
      <protection/>
    </xf>
    <xf numFmtId="165" fontId="23" fillId="0" borderId="117" xfId="20" applyNumberFormat="1" applyFont="1" applyBorder="1" applyAlignment="1">
      <alignment wrapText="1"/>
      <protection/>
    </xf>
    <xf numFmtId="164" fontId="50" fillId="0" borderId="159" xfId="20" applyFont="1" applyBorder="1" applyAlignment="1">
      <alignment wrapText="1"/>
      <protection/>
    </xf>
    <xf numFmtId="165" fontId="18" fillId="0" borderId="37" xfId="20" applyNumberFormat="1" applyFont="1" applyBorder="1">
      <alignment/>
      <protection/>
    </xf>
    <xf numFmtId="165" fontId="18" fillId="0" borderId="13" xfId="20" applyNumberFormat="1" applyFont="1" applyBorder="1">
      <alignment/>
      <protection/>
    </xf>
    <xf numFmtId="165" fontId="18" fillId="0" borderId="35" xfId="20" applyNumberFormat="1" applyFont="1" applyBorder="1">
      <alignment/>
      <protection/>
    </xf>
    <xf numFmtId="165" fontId="18" fillId="0" borderId="10" xfId="20" applyNumberFormat="1" applyFont="1" applyBorder="1">
      <alignment/>
      <protection/>
    </xf>
    <xf numFmtId="165" fontId="18" fillId="0" borderId="7" xfId="20" applyNumberFormat="1" applyFont="1" applyBorder="1">
      <alignment/>
      <protection/>
    </xf>
    <xf numFmtId="165" fontId="21" fillId="0" borderId="160" xfId="20" applyNumberFormat="1" applyFont="1" applyBorder="1">
      <alignment/>
      <protection/>
    </xf>
    <xf numFmtId="164" fontId="51" fillId="0" borderId="159" xfId="20" applyFont="1" applyBorder="1" applyAlignment="1">
      <alignment wrapText="1"/>
      <protection/>
    </xf>
    <xf numFmtId="165" fontId="23" fillId="0" borderId="37" xfId="20" applyNumberFormat="1" applyFont="1" applyBorder="1">
      <alignment/>
      <protection/>
    </xf>
    <xf numFmtId="165" fontId="23" fillId="0" borderId="13" xfId="20" applyNumberFormat="1" applyFont="1" applyBorder="1">
      <alignment/>
      <protection/>
    </xf>
    <xf numFmtId="165" fontId="23" fillId="0" borderId="35" xfId="20" applyNumberFormat="1" applyFont="1" applyBorder="1">
      <alignment/>
      <protection/>
    </xf>
    <xf numFmtId="165" fontId="23" fillId="0" borderId="10" xfId="20" applyNumberFormat="1" applyFont="1" applyBorder="1">
      <alignment/>
      <protection/>
    </xf>
    <xf numFmtId="165" fontId="23" fillId="0" borderId="7" xfId="20" applyNumberFormat="1" applyFont="1" applyBorder="1">
      <alignment/>
      <protection/>
    </xf>
    <xf numFmtId="165" fontId="23" fillId="0" borderId="12" xfId="20" applyNumberFormat="1" applyFont="1" applyBorder="1">
      <alignment/>
      <protection/>
    </xf>
    <xf numFmtId="165" fontId="21" fillId="0" borderId="118" xfId="20" applyNumberFormat="1" applyFont="1" applyBorder="1">
      <alignment/>
      <protection/>
    </xf>
    <xf numFmtId="164" fontId="50" fillId="0" borderId="39" xfId="20" applyFont="1" applyBorder="1" applyAlignment="1">
      <alignment horizontal="center" wrapText="1"/>
      <protection/>
    </xf>
    <xf numFmtId="165" fontId="23" fillId="0" borderId="40" xfId="20" applyNumberFormat="1" applyFont="1" applyBorder="1">
      <alignment/>
      <protection/>
    </xf>
    <xf numFmtId="165" fontId="23" fillId="0" borderId="18" xfId="20" applyNumberFormat="1" applyFont="1" applyBorder="1">
      <alignment/>
      <protection/>
    </xf>
    <xf numFmtId="165" fontId="23" fillId="0" borderId="64" xfId="20" applyNumberFormat="1" applyFont="1" applyBorder="1">
      <alignment/>
      <protection/>
    </xf>
    <xf numFmtId="165" fontId="23" fillId="0" borderId="20" xfId="20" applyNumberFormat="1" applyFont="1" applyBorder="1">
      <alignment/>
      <protection/>
    </xf>
    <xf numFmtId="165" fontId="23" fillId="0" borderId="17" xfId="20" applyNumberFormat="1" applyFont="1" applyBorder="1">
      <alignment/>
      <protection/>
    </xf>
    <xf numFmtId="165" fontId="23" fillId="0" borderId="23" xfId="20" applyNumberFormat="1" applyFont="1" applyBorder="1">
      <alignment/>
      <protection/>
    </xf>
    <xf numFmtId="165" fontId="23" fillId="0" borderId="15" xfId="20" applyNumberFormat="1" applyFont="1" applyBorder="1">
      <alignment/>
      <protection/>
    </xf>
    <xf numFmtId="165" fontId="23" fillId="0" borderId="161" xfId="20" applyNumberFormat="1" applyFont="1" applyBorder="1">
      <alignment/>
      <protection/>
    </xf>
    <xf numFmtId="164" fontId="51" fillId="0" borderId="159" xfId="20" applyFont="1" applyBorder="1" applyAlignment="1">
      <alignment horizontal="left" wrapText="1"/>
      <protection/>
    </xf>
    <xf numFmtId="165" fontId="23" fillId="0" borderId="118" xfId="20" applyNumberFormat="1" applyFont="1" applyBorder="1">
      <alignment/>
      <protection/>
    </xf>
    <xf numFmtId="164" fontId="50" fillId="0" borderId="48" xfId="20" applyFont="1" applyBorder="1" applyAlignment="1">
      <alignment horizontal="center" wrapText="1"/>
      <protection/>
    </xf>
    <xf numFmtId="165" fontId="23" fillId="0" borderId="162" xfId="20" applyNumberFormat="1" applyFont="1" applyBorder="1">
      <alignment/>
      <protection/>
    </xf>
    <xf numFmtId="165" fontId="23" fillId="0" borderId="144" xfId="20" applyNumberFormat="1" applyFont="1" applyBorder="1">
      <alignment/>
      <protection/>
    </xf>
    <xf numFmtId="165" fontId="23" fillId="0" borderId="135" xfId="20" applyNumberFormat="1" applyFont="1" applyBorder="1">
      <alignment/>
      <protection/>
    </xf>
    <xf numFmtId="165" fontId="23" fillId="0" borderId="163" xfId="20" applyNumberFormat="1" applyFont="1" applyBorder="1">
      <alignment/>
      <protection/>
    </xf>
    <xf numFmtId="165" fontId="23" fillId="0" borderId="164" xfId="20" applyNumberFormat="1" applyFont="1" applyBorder="1">
      <alignment/>
      <protection/>
    </xf>
    <xf numFmtId="165" fontId="23" fillId="0" borderId="165" xfId="20" applyNumberFormat="1" applyFont="1" applyBorder="1">
      <alignment/>
      <protection/>
    </xf>
    <xf numFmtId="164" fontId="27" fillId="0" borderId="166" xfId="20" applyFont="1" applyBorder="1" applyAlignment="1">
      <alignment horizontal="center"/>
      <protection/>
    </xf>
    <xf numFmtId="165" fontId="21" fillId="0" borderId="137" xfId="20" applyNumberFormat="1" applyFont="1" applyBorder="1">
      <alignment/>
      <protection/>
    </xf>
    <xf numFmtId="165" fontId="21" fillId="0" borderId="112" xfId="20" applyNumberFormat="1" applyFont="1" applyBorder="1">
      <alignment/>
      <protection/>
    </xf>
    <xf numFmtId="165" fontId="21" fillId="0" borderId="139" xfId="20" applyNumberFormat="1" applyFont="1" applyBorder="1">
      <alignment/>
      <protection/>
    </xf>
    <xf numFmtId="165" fontId="21" fillId="0" borderId="111" xfId="20" applyNumberFormat="1" applyFont="1" applyBorder="1">
      <alignment/>
      <protection/>
    </xf>
    <xf numFmtId="165" fontId="21" fillId="0" borderId="109" xfId="20" applyNumberFormat="1" applyFont="1" applyBorder="1">
      <alignment/>
      <protection/>
    </xf>
    <xf numFmtId="165" fontId="21" fillId="0" borderId="110" xfId="20" applyNumberFormat="1" applyFont="1" applyBorder="1">
      <alignment/>
      <protection/>
    </xf>
    <xf numFmtId="165" fontId="21" fillId="0" borderId="167" xfId="20" applyNumberFormat="1" applyFont="1" applyBorder="1">
      <alignment/>
      <protection/>
    </xf>
    <xf numFmtId="164" fontId="27" fillId="0" borderId="70" xfId="20" applyFont="1" applyBorder="1" applyAlignment="1">
      <alignment horizontal="center"/>
      <protection/>
    </xf>
    <xf numFmtId="165" fontId="21" fillId="0" borderId="73" xfId="20" applyNumberFormat="1" applyFont="1" applyBorder="1">
      <alignment/>
      <protection/>
    </xf>
    <xf numFmtId="165" fontId="21" fillId="0" borderId="8" xfId="20" applyNumberFormat="1" applyFont="1" applyBorder="1">
      <alignment/>
      <protection/>
    </xf>
    <xf numFmtId="165" fontId="21" fillId="0" borderId="72" xfId="20" applyNumberFormat="1" applyFont="1" applyBorder="1">
      <alignment/>
      <protection/>
    </xf>
    <xf numFmtId="165" fontId="21" fillId="0" borderId="71" xfId="20" applyNumberFormat="1" applyFont="1" applyBorder="1">
      <alignment/>
      <protection/>
    </xf>
    <xf numFmtId="165" fontId="21" fillId="0" borderId="11" xfId="20" applyNumberFormat="1" applyFont="1" applyBorder="1">
      <alignment/>
      <protection/>
    </xf>
    <xf numFmtId="165" fontId="21" fillId="0" borderId="9" xfId="20" applyNumberFormat="1" applyFont="1" applyBorder="1">
      <alignment/>
      <protection/>
    </xf>
    <xf numFmtId="164" fontId="50" fillId="0" borderId="42" xfId="20" applyFont="1" applyBorder="1" applyAlignment="1">
      <alignment horizontal="left"/>
      <protection/>
    </xf>
    <xf numFmtId="165" fontId="21" fillId="0" borderId="68" xfId="20" applyNumberFormat="1" applyFont="1" applyBorder="1">
      <alignment/>
      <protection/>
    </xf>
    <xf numFmtId="165" fontId="21" fillId="0" borderId="0" xfId="20" applyNumberFormat="1" applyFont="1" applyBorder="1">
      <alignment/>
      <protection/>
    </xf>
    <xf numFmtId="165" fontId="21" fillId="0" borderId="150" xfId="20" applyNumberFormat="1" applyFont="1" applyBorder="1">
      <alignment/>
      <protection/>
    </xf>
    <xf numFmtId="164" fontId="50" fillId="0" borderId="82" xfId="20" applyFont="1" applyBorder="1" applyAlignment="1">
      <alignment horizontal="left"/>
      <protection/>
    </xf>
    <xf numFmtId="165" fontId="21" fillId="0" borderId="120" xfId="20" applyNumberFormat="1" applyFont="1" applyBorder="1">
      <alignment/>
      <protection/>
    </xf>
    <xf numFmtId="165" fontId="21" fillId="0" borderId="35" xfId="20" applyNumberFormat="1" applyFont="1" applyBorder="1">
      <alignment/>
      <protection/>
    </xf>
    <xf numFmtId="165" fontId="21" fillId="0" borderId="14" xfId="20" applyNumberFormat="1" applyFont="1" applyBorder="1">
      <alignment/>
      <protection/>
    </xf>
    <xf numFmtId="165" fontId="21" fillId="0" borderId="7" xfId="20" applyNumberFormat="1" applyFont="1" applyBorder="1">
      <alignment/>
      <protection/>
    </xf>
    <xf numFmtId="165" fontId="21" fillId="0" borderId="85" xfId="20" applyNumberFormat="1" applyFont="1" applyBorder="1">
      <alignment/>
      <protection/>
    </xf>
    <xf numFmtId="165" fontId="21" fillId="0" borderId="86" xfId="20" applyNumberFormat="1" applyFont="1" applyBorder="1">
      <alignment/>
      <protection/>
    </xf>
    <xf numFmtId="164" fontId="27" fillId="0" borderId="42" xfId="20" applyFont="1" applyBorder="1" applyAlignment="1">
      <alignment horizontal="center"/>
      <protection/>
    </xf>
    <xf numFmtId="164" fontId="21" fillId="0" borderId="49" xfId="20" applyFont="1" applyBorder="1" applyAlignment="1">
      <alignment horizontal="center"/>
      <protection/>
    </xf>
    <xf numFmtId="165" fontId="21" fillId="0" borderId="75" xfId="20" applyNumberFormat="1" applyFont="1" applyBorder="1">
      <alignment/>
      <protection/>
    </xf>
    <xf numFmtId="165" fontId="21" fillId="0" borderId="28" xfId="20" applyNumberFormat="1" applyFont="1" applyBorder="1">
      <alignment/>
      <protection/>
    </xf>
    <xf numFmtId="165" fontId="21" fillId="0" borderId="56" xfId="20" applyNumberFormat="1" applyFont="1" applyBorder="1">
      <alignment/>
      <protection/>
    </xf>
    <xf numFmtId="165" fontId="21" fillId="0" borderId="53" xfId="20" applyNumberFormat="1" applyFont="1" applyBorder="1">
      <alignment/>
      <protection/>
    </xf>
    <xf numFmtId="165" fontId="21" fillId="0" borderId="31" xfId="20" applyNumberFormat="1" applyFont="1" applyBorder="1">
      <alignment/>
      <protection/>
    </xf>
    <xf numFmtId="165" fontId="21" fillId="0" borderId="29" xfId="20" applyNumberFormat="1" applyFont="1" applyBorder="1">
      <alignment/>
      <protection/>
    </xf>
    <xf numFmtId="165" fontId="21" fillId="0" borderId="126" xfId="20" applyNumberFormat="1" applyFont="1" applyBorder="1">
      <alignment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right"/>
      <protection/>
    </xf>
    <xf numFmtId="164" fontId="1" fillId="0" borderId="168" xfId="20" applyFont="1" applyBorder="1" applyAlignment="1">
      <alignment horizontal="right"/>
      <protection/>
    </xf>
    <xf numFmtId="164" fontId="15" fillId="0" borderId="139" xfId="20" applyFont="1" applyBorder="1" applyAlignment="1">
      <alignment horizontal="center" vertical="center"/>
      <protection/>
    </xf>
    <xf numFmtId="164" fontId="15" fillId="0" borderId="95" xfId="20" applyFont="1" applyBorder="1" applyAlignment="1">
      <alignment horizontal="center"/>
      <protection/>
    </xf>
    <xf numFmtId="164" fontId="15" fillId="0" borderId="169" xfId="20" applyFont="1" applyBorder="1" applyAlignment="1">
      <alignment horizontal="center"/>
      <protection/>
    </xf>
    <xf numFmtId="164" fontId="15" fillId="0" borderId="90" xfId="20" applyFont="1" applyBorder="1" applyAlignment="1">
      <alignment horizontal="center"/>
      <protection/>
    </xf>
    <xf numFmtId="164" fontId="15" fillId="0" borderId="134" xfId="20" applyFont="1" applyBorder="1" applyAlignment="1">
      <alignment horizontal="center"/>
      <protection/>
    </xf>
    <xf numFmtId="164" fontId="15" fillId="0" borderId="170" xfId="20" applyFont="1" applyBorder="1" applyAlignment="1">
      <alignment horizontal="center"/>
      <protection/>
    </xf>
    <xf numFmtId="164" fontId="15" fillId="0" borderId="143" xfId="20" applyFont="1" applyBorder="1" applyAlignment="1">
      <alignment horizontal="center"/>
      <protection/>
    </xf>
    <xf numFmtId="164" fontId="21" fillId="0" borderId="72" xfId="20" applyFont="1" applyBorder="1">
      <alignment/>
      <protection/>
    </xf>
    <xf numFmtId="165" fontId="21" fillId="0" borderId="46" xfId="20" applyNumberFormat="1" applyFont="1" applyBorder="1">
      <alignment/>
      <protection/>
    </xf>
    <xf numFmtId="167" fontId="21" fillId="0" borderId="98" xfId="20" applyNumberFormat="1" applyFont="1" applyBorder="1">
      <alignment/>
      <protection/>
    </xf>
    <xf numFmtId="164" fontId="23" fillId="0" borderId="72" xfId="20" applyFont="1" applyBorder="1">
      <alignment/>
      <protection/>
    </xf>
    <xf numFmtId="167" fontId="23" fillId="0" borderId="132" xfId="20" applyNumberFormat="1" applyFont="1" applyBorder="1">
      <alignment/>
      <protection/>
    </xf>
    <xf numFmtId="164" fontId="22" fillId="0" borderId="72" xfId="20" applyFont="1" applyBorder="1">
      <alignment/>
      <protection/>
    </xf>
    <xf numFmtId="165" fontId="22" fillId="0" borderId="46" xfId="20" applyNumberFormat="1" applyFont="1" applyBorder="1">
      <alignment/>
      <protection/>
    </xf>
    <xf numFmtId="167" fontId="22" fillId="0" borderId="98" xfId="20" applyNumberFormat="1" applyFont="1" applyBorder="1">
      <alignment/>
      <protection/>
    </xf>
    <xf numFmtId="164" fontId="23" fillId="0" borderId="35" xfId="20" applyFont="1" applyBorder="1">
      <alignment/>
      <protection/>
    </xf>
    <xf numFmtId="167" fontId="23" fillId="0" borderId="35" xfId="20" applyNumberFormat="1" applyFont="1" applyBorder="1">
      <alignment/>
      <protection/>
    </xf>
    <xf numFmtId="164" fontId="21" fillId="0" borderId="35" xfId="20" applyFont="1" applyBorder="1">
      <alignment/>
      <protection/>
    </xf>
    <xf numFmtId="165" fontId="21" fillId="0" borderId="38" xfId="20" applyNumberFormat="1" applyFont="1" applyBorder="1">
      <alignment/>
      <protection/>
    </xf>
    <xf numFmtId="164" fontId="22" fillId="0" borderId="35" xfId="20" applyFont="1" applyBorder="1">
      <alignment/>
      <protection/>
    </xf>
    <xf numFmtId="165" fontId="22" fillId="0" borderId="38" xfId="20" applyNumberFormat="1" applyFont="1" applyBorder="1">
      <alignment/>
      <protection/>
    </xf>
    <xf numFmtId="167" fontId="22" fillId="0" borderId="67" xfId="20" applyNumberFormat="1" applyFont="1" applyBorder="1">
      <alignment/>
      <protection/>
    </xf>
    <xf numFmtId="164" fontId="18" fillId="0" borderId="35" xfId="20" applyFont="1" applyBorder="1">
      <alignment/>
      <protection/>
    </xf>
    <xf numFmtId="165" fontId="18" fillId="0" borderId="38" xfId="20" applyNumberFormat="1" applyFont="1" applyBorder="1">
      <alignment/>
      <protection/>
    </xf>
    <xf numFmtId="167" fontId="18" fillId="0" borderId="67" xfId="20" applyNumberFormat="1" applyFont="1" applyBorder="1">
      <alignment/>
      <protection/>
    </xf>
    <xf numFmtId="167" fontId="22" fillId="0" borderId="35" xfId="20" applyNumberFormat="1" applyFont="1" applyBorder="1">
      <alignment/>
      <protection/>
    </xf>
    <xf numFmtId="167" fontId="21" fillId="0" borderId="35" xfId="20" applyNumberFormat="1" applyFont="1" applyBorder="1">
      <alignment/>
      <protection/>
    </xf>
    <xf numFmtId="164" fontId="22" fillId="0" borderId="35" xfId="20" applyFont="1" applyBorder="1" applyAlignment="1">
      <alignment wrapText="1"/>
      <protection/>
    </xf>
    <xf numFmtId="165" fontId="22" fillId="0" borderId="38" xfId="20" applyNumberFormat="1" applyFont="1" applyBorder="1" applyAlignment="1">
      <alignment wrapText="1"/>
      <protection/>
    </xf>
    <xf numFmtId="167" fontId="22" fillId="0" borderId="98" xfId="20" applyNumberFormat="1" applyFont="1" applyBorder="1" applyAlignment="1">
      <alignment wrapText="1"/>
      <protection/>
    </xf>
    <xf numFmtId="164" fontId="0" fillId="0" borderId="0" xfId="0" applyAlignment="1">
      <alignment wrapText="1"/>
    </xf>
    <xf numFmtId="165" fontId="23" fillId="0" borderId="38" xfId="20" applyNumberFormat="1" applyFont="1" applyBorder="1" applyAlignment="1">
      <alignment wrapText="1"/>
      <protection/>
    </xf>
    <xf numFmtId="167" fontId="22" fillId="0" borderId="35" xfId="20" applyNumberFormat="1" applyFont="1" applyBorder="1" applyAlignment="1">
      <alignment wrapText="1"/>
      <protection/>
    </xf>
    <xf numFmtId="164" fontId="52" fillId="0" borderId="35" xfId="20" applyFont="1" applyBorder="1">
      <alignment/>
      <protection/>
    </xf>
    <xf numFmtId="167" fontId="18" fillId="0" borderId="98" xfId="20" applyNumberFormat="1" applyFont="1" applyBorder="1">
      <alignment/>
      <protection/>
    </xf>
    <xf numFmtId="167" fontId="18" fillId="0" borderId="35" xfId="20" applyNumberFormat="1" applyFont="1" applyBorder="1">
      <alignment/>
      <protection/>
    </xf>
    <xf numFmtId="164" fontId="21" fillId="0" borderId="64" xfId="20" applyFont="1" applyBorder="1">
      <alignment/>
      <protection/>
    </xf>
    <xf numFmtId="165" fontId="21" fillId="0" borderId="41" xfId="20" applyNumberFormat="1" applyFont="1" applyBorder="1">
      <alignment/>
      <protection/>
    </xf>
    <xf numFmtId="167" fontId="21" fillId="0" borderId="72" xfId="20" applyNumberFormat="1" applyFont="1" applyBorder="1">
      <alignment/>
      <protection/>
    </xf>
    <xf numFmtId="164" fontId="18" fillId="0" borderId="64" xfId="20" applyFont="1" applyBorder="1">
      <alignment/>
      <protection/>
    </xf>
    <xf numFmtId="165" fontId="18" fillId="0" borderId="41" xfId="20" applyNumberFormat="1" applyFont="1" applyBorder="1">
      <alignment/>
      <protection/>
    </xf>
    <xf numFmtId="167" fontId="18" fillId="0" borderId="72" xfId="20" applyNumberFormat="1" applyFont="1" applyBorder="1">
      <alignment/>
      <protection/>
    </xf>
    <xf numFmtId="165" fontId="18" fillId="0" borderId="64" xfId="20" applyNumberFormat="1" applyFont="1" applyBorder="1">
      <alignment/>
      <protection/>
    </xf>
    <xf numFmtId="167" fontId="23" fillId="0" borderId="67" xfId="20" applyNumberFormat="1" applyFont="1" applyBorder="1">
      <alignment/>
      <protection/>
    </xf>
    <xf numFmtId="167" fontId="21" fillId="0" borderId="97" xfId="20" applyNumberFormat="1" applyFont="1" applyBorder="1">
      <alignment/>
      <protection/>
    </xf>
    <xf numFmtId="167" fontId="23" fillId="0" borderId="72" xfId="20" applyNumberFormat="1" applyFont="1" applyBorder="1">
      <alignment/>
      <protection/>
    </xf>
    <xf numFmtId="164" fontId="15" fillId="0" borderId="139" xfId="20" applyFont="1" applyBorder="1">
      <alignment/>
      <protection/>
    </xf>
    <xf numFmtId="165" fontId="27" fillId="0" borderId="138" xfId="20" applyNumberFormat="1" applyFont="1" applyBorder="1">
      <alignment/>
      <protection/>
    </xf>
    <xf numFmtId="167" fontId="15" fillId="0" borderId="139" xfId="20" applyNumberFormat="1" applyFont="1" applyBorder="1">
      <alignment/>
      <protection/>
    </xf>
    <xf numFmtId="167" fontId="27" fillId="0" borderId="139" xfId="20" applyNumberFormat="1" applyFont="1" applyBorder="1">
      <alignment/>
      <protection/>
    </xf>
    <xf numFmtId="164" fontId="15" fillId="0" borderId="0" xfId="20" applyFont="1" applyBorder="1">
      <alignment/>
      <protection/>
    </xf>
    <xf numFmtId="165" fontId="27" fillId="0" borderId="0" xfId="20" applyNumberFormat="1" applyFont="1" applyBorder="1">
      <alignment/>
      <protection/>
    </xf>
    <xf numFmtId="167" fontId="15" fillId="0" borderId="0" xfId="20" applyNumberFormat="1" applyFont="1" applyBorder="1">
      <alignment/>
      <protection/>
    </xf>
    <xf numFmtId="167" fontId="27" fillId="0" borderId="0" xfId="20" applyNumberFormat="1" applyFont="1" applyBorder="1">
      <alignment/>
      <protection/>
    </xf>
    <xf numFmtId="167" fontId="21" fillId="0" borderId="67" xfId="20" applyNumberFormat="1" applyFont="1" applyBorder="1" applyAlignment="1">
      <alignment wrapText="1"/>
      <protection/>
    </xf>
    <xf numFmtId="164" fontId="23" fillId="0" borderId="0" xfId="20" applyFont="1">
      <alignment/>
      <protection/>
    </xf>
    <xf numFmtId="164" fontId="21" fillId="0" borderId="0" xfId="20" applyFont="1" applyBorder="1" applyAlignment="1">
      <alignment horizontal="center"/>
      <protection/>
    </xf>
    <xf numFmtId="164" fontId="23" fillId="0" borderId="171" xfId="20" applyFont="1" applyBorder="1" applyAlignment="1">
      <alignment vertical="top"/>
      <protection/>
    </xf>
    <xf numFmtId="164" fontId="23" fillId="0" borderId="141" xfId="20" applyFont="1" applyBorder="1" applyAlignment="1">
      <alignment horizontal="center" vertical="top"/>
      <protection/>
    </xf>
    <xf numFmtId="164" fontId="23" fillId="0" borderId="102" xfId="20" applyFont="1" applyBorder="1">
      <alignment/>
      <protection/>
    </xf>
    <xf numFmtId="165" fontId="23" fillId="0" borderId="9" xfId="20" applyNumberFormat="1" applyFont="1" applyBorder="1">
      <alignment/>
      <protection/>
    </xf>
    <xf numFmtId="164" fontId="18" fillId="0" borderId="6" xfId="20" applyFont="1" applyBorder="1">
      <alignment/>
      <protection/>
    </xf>
    <xf numFmtId="165" fontId="18" fillId="0" borderId="12" xfId="20" applyNumberFormat="1" applyFont="1" applyBorder="1">
      <alignment/>
      <protection/>
    </xf>
    <xf numFmtId="164" fontId="23" fillId="0" borderId="6" xfId="20" applyFont="1" applyBorder="1">
      <alignment/>
      <protection/>
    </xf>
    <xf numFmtId="164" fontId="21" fillId="0" borderId="16" xfId="20" applyFont="1" applyBorder="1">
      <alignment/>
      <protection/>
    </xf>
    <xf numFmtId="165" fontId="21" fillId="0" borderId="19" xfId="20" applyNumberFormat="1" applyFont="1" applyBorder="1">
      <alignment/>
      <protection/>
    </xf>
    <xf numFmtId="164" fontId="21" fillId="0" borderId="6" xfId="20" applyFont="1" applyBorder="1">
      <alignment/>
      <protection/>
    </xf>
    <xf numFmtId="164" fontId="21" fillId="0" borderId="102" xfId="20" applyFont="1" applyBorder="1">
      <alignment/>
      <protection/>
    </xf>
    <xf numFmtId="164" fontId="22" fillId="0" borderId="24" xfId="20" applyFont="1" applyBorder="1">
      <alignment/>
      <protection/>
    </xf>
    <xf numFmtId="165" fontId="22" fillId="0" borderId="15" xfId="20" applyNumberFormat="1" applyFont="1" applyBorder="1">
      <alignment/>
      <protection/>
    </xf>
    <xf numFmtId="164" fontId="22" fillId="0" borderId="6" xfId="20" applyFont="1" applyBorder="1">
      <alignment/>
      <protection/>
    </xf>
    <xf numFmtId="165" fontId="22" fillId="0" borderId="12" xfId="20" applyNumberFormat="1" applyFont="1" applyBorder="1">
      <alignment/>
      <protection/>
    </xf>
    <xf numFmtId="164" fontId="22" fillId="0" borderId="16" xfId="20" applyFont="1" applyBorder="1">
      <alignment/>
      <protection/>
    </xf>
    <xf numFmtId="165" fontId="22" fillId="0" borderId="19" xfId="20" applyNumberFormat="1" applyFont="1" applyBorder="1">
      <alignment/>
      <protection/>
    </xf>
    <xf numFmtId="164" fontId="21" fillId="0" borderId="77" xfId="20" applyFont="1" applyBorder="1" applyAlignment="1">
      <alignment wrapText="1"/>
      <protection/>
    </xf>
    <xf numFmtId="165" fontId="21" fillId="0" borderId="172" xfId="20" applyNumberFormat="1" applyFont="1" applyBorder="1">
      <alignment/>
      <protection/>
    </xf>
    <xf numFmtId="164" fontId="21" fillId="0" borderId="77" xfId="20" applyFont="1" applyBorder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Munka1" xfId="21"/>
    <cellStyle name="Normál_Munka11" xfId="22"/>
    <cellStyle name="Normál_Munka11_1" xfId="23"/>
    <cellStyle name="Normál_Munka2" xfId="24"/>
    <cellStyle name="Normál_Munka3_1" xfId="25"/>
    <cellStyle name="Normál_Munka4" xfId="26"/>
    <cellStyle name="Normál_Munka5_1" xfId="27"/>
    <cellStyle name="Normál_Munka6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B54">
      <selection activeCell="A6" sqref="A6"/>
    </sheetView>
  </sheetViews>
  <sheetFormatPr defaultColWidth="9.140625" defaultRowHeight="12.75"/>
  <cols>
    <col min="9" max="9" width="36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2" t="s">
        <v>0</v>
      </c>
      <c r="G3" s="2"/>
      <c r="H3" s="2"/>
      <c r="I3" s="2"/>
      <c r="J3" s="2"/>
    </row>
    <row r="4" spans="1:10" ht="12.75">
      <c r="A4" s="1"/>
      <c r="B4" s="1"/>
      <c r="C4" s="1"/>
      <c r="D4" s="1"/>
      <c r="E4" s="1"/>
      <c r="F4" s="3"/>
      <c r="G4" s="3"/>
      <c r="H4" s="3"/>
      <c r="I4" s="3"/>
      <c r="J4" s="3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4"/>
    </row>
    <row r="6" spans="1:11" ht="12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1"/>
      <c r="B9" s="1"/>
      <c r="C9" s="6"/>
      <c r="D9" s="6"/>
      <c r="E9" s="6"/>
      <c r="F9" s="6"/>
      <c r="G9" s="6"/>
      <c r="H9" s="6"/>
      <c r="I9" s="6"/>
      <c r="J9" s="6"/>
    </row>
    <row r="10" spans="1:10" ht="13.5">
      <c r="A10" s="1"/>
      <c r="B10" s="1"/>
      <c r="C10" s="1"/>
      <c r="D10" s="1"/>
      <c r="E10" s="1"/>
      <c r="F10" s="1"/>
      <c r="G10" s="1"/>
      <c r="H10" s="1"/>
      <c r="I10" s="7" t="s">
        <v>3</v>
      </c>
      <c r="J10" s="7"/>
    </row>
    <row r="11" spans="1:11" ht="13.5" customHeight="1">
      <c r="A11" s="8" t="s">
        <v>4</v>
      </c>
      <c r="B11" s="9" t="s">
        <v>5</v>
      </c>
      <c r="C11" s="9"/>
      <c r="D11" s="9"/>
      <c r="E11" s="9"/>
      <c r="F11" s="10" t="s">
        <v>6</v>
      </c>
      <c r="G11" s="11" t="s">
        <v>7</v>
      </c>
      <c r="H11" s="12" t="s">
        <v>4</v>
      </c>
      <c r="I11" s="13" t="s">
        <v>5</v>
      </c>
      <c r="J11" s="10" t="s">
        <v>6</v>
      </c>
      <c r="K11" s="11" t="s">
        <v>7</v>
      </c>
    </row>
    <row r="12" spans="1:11" ht="12.75">
      <c r="A12" s="8"/>
      <c r="B12" s="9"/>
      <c r="C12" s="9"/>
      <c r="D12" s="9"/>
      <c r="E12" s="9"/>
      <c r="F12" s="10"/>
      <c r="G12" s="11"/>
      <c r="H12" s="12"/>
      <c r="I12" s="13"/>
      <c r="J12" s="10"/>
      <c r="K12" s="11"/>
    </row>
    <row r="13" spans="1:11" ht="12.75">
      <c r="A13" s="14"/>
      <c r="B13" s="15" t="s">
        <v>8</v>
      </c>
      <c r="C13" s="15"/>
      <c r="D13" s="15"/>
      <c r="E13" s="15"/>
      <c r="F13" s="16"/>
      <c r="G13" s="17"/>
      <c r="H13" s="18"/>
      <c r="I13" s="19" t="s">
        <v>9</v>
      </c>
      <c r="J13" s="16"/>
      <c r="K13" s="20"/>
    </row>
    <row r="14" spans="1:11" ht="12.75">
      <c r="A14" s="21" t="s">
        <v>10</v>
      </c>
      <c r="B14" s="22" t="s">
        <v>11</v>
      </c>
      <c r="C14" s="23"/>
      <c r="D14" s="23"/>
      <c r="E14" s="24"/>
      <c r="F14" s="25">
        <f>SUM(F15:F18)</f>
        <v>212369</v>
      </c>
      <c r="G14" s="26">
        <f>G15+G16+G17+G18</f>
        <v>202462</v>
      </c>
      <c r="H14" s="27" t="s">
        <v>10</v>
      </c>
      <c r="I14" s="28" t="s">
        <v>12</v>
      </c>
      <c r="J14" s="25">
        <f>J15+J16+J17+J18+J19</f>
        <v>245927</v>
      </c>
      <c r="K14" s="29">
        <f>SUM(K15:K19)</f>
        <v>196892</v>
      </c>
    </row>
    <row r="15" spans="1:11" ht="12.75">
      <c r="A15" s="30" t="s">
        <v>13</v>
      </c>
      <c r="B15" s="31" t="s">
        <v>14</v>
      </c>
      <c r="C15" s="31"/>
      <c r="D15" s="31"/>
      <c r="E15" s="31"/>
      <c r="F15" s="32">
        <v>172623</v>
      </c>
      <c r="G15" s="33">
        <v>172623</v>
      </c>
      <c r="H15" s="34" t="s">
        <v>13</v>
      </c>
      <c r="I15" s="31" t="s">
        <v>15</v>
      </c>
      <c r="J15" s="32">
        <v>104291</v>
      </c>
      <c r="K15" s="35">
        <v>96734</v>
      </c>
    </row>
    <row r="16" spans="1:11" ht="12.75">
      <c r="A16" s="36" t="s">
        <v>16</v>
      </c>
      <c r="B16" s="37" t="s">
        <v>17</v>
      </c>
      <c r="C16" s="37"/>
      <c r="D16" s="37"/>
      <c r="E16" s="37"/>
      <c r="F16" s="38">
        <v>20659</v>
      </c>
      <c r="G16" s="39">
        <v>17720</v>
      </c>
      <c r="H16" s="40" t="s">
        <v>16</v>
      </c>
      <c r="I16" s="31" t="s">
        <v>18</v>
      </c>
      <c r="J16" s="32">
        <v>24292</v>
      </c>
      <c r="K16" s="41">
        <v>22054</v>
      </c>
    </row>
    <row r="17" spans="1:11" ht="12.75">
      <c r="A17" s="42" t="s">
        <v>19</v>
      </c>
      <c r="B17" s="31" t="s">
        <v>20</v>
      </c>
      <c r="C17" s="31"/>
      <c r="D17" s="31"/>
      <c r="E17" s="31"/>
      <c r="F17" s="32">
        <v>11963</v>
      </c>
      <c r="G17" s="39">
        <v>7908</v>
      </c>
      <c r="H17" s="43" t="s">
        <v>19</v>
      </c>
      <c r="I17" s="37" t="s">
        <v>21</v>
      </c>
      <c r="J17" s="38">
        <v>57370</v>
      </c>
      <c r="K17" s="35">
        <v>45285</v>
      </c>
    </row>
    <row r="18" spans="1:11" ht="12.75">
      <c r="A18" s="42" t="s">
        <v>22</v>
      </c>
      <c r="B18" s="31" t="s">
        <v>23</v>
      </c>
      <c r="C18" s="31"/>
      <c r="D18" s="31"/>
      <c r="E18" s="31"/>
      <c r="F18" s="32">
        <v>7124</v>
      </c>
      <c r="G18" s="33">
        <v>4211</v>
      </c>
      <c r="H18" s="44" t="s">
        <v>22</v>
      </c>
      <c r="I18" s="31" t="s">
        <v>24</v>
      </c>
      <c r="J18" s="32">
        <v>22782</v>
      </c>
      <c r="K18" s="41">
        <v>21702</v>
      </c>
    </row>
    <row r="19" spans="1:11" ht="12.75">
      <c r="A19" s="45"/>
      <c r="B19" s="46"/>
      <c r="C19" s="47"/>
      <c r="D19" s="47"/>
      <c r="E19" s="48"/>
      <c r="F19" s="49"/>
      <c r="G19" s="50"/>
      <c r="H19" s="44" t="s">
        <v>25</v>
      </c>
      <c r="I19" s="31" t="s">
        <v>26</v>
      </c>
      <c r="J19" s="32">
        <v>37192</v>
      </c>
      <c r="K19" s="35">
        <v>11117</v>
      </c>
    </row>
    <row r="20" spans="1:11" ht="12.75">
      <c r="A20" s="45" t="s">
        <v>27</v>
      </c>
      <c r="B20" s="46" t="s">
        <v>28</v>
      </c>
      <c r="C20" s="47"/>
      <c r="D20" s="47"/>
      <c r="E20" s="48"/>
      <c r="F20" s="49">
        <f>SUM(F21:F23)</f>
        <v>17275</v>
      </c>
      <c r="G20" s="51">
        <f>SUM(G21:G23)</f>
        <v>16501</v>
      </c>
      <c r="H20" s="52" t="s">
        <v>27</v>
      </c>
      <c r="I20" s="53" t="s">
        <v>29</v>
      </c>
      <c r="J20" s="54">
        <f>SUM(J21:J23)</f>
        <v>21312</v>
      </c>
      <c r="K20" s="29">
        <f>SUM(K21:K23)</f>
        <v>20568</v>
      </c>
    </row>
    <row r="21" spans="1:11" ht="12.75">
      <c r="A21" s="55" t="s">
        <v>13</v>
      </c>
      <c r="B21" s="46" t="s">
        <v>30</v>
      </c>
      <c r="C21" s="56"/>
      <c r="D21" s="56"/>
      <c r="E21" s="57"/>
      <c r="F21" s="32">
        <v>16488</v>
      </c>
      <c r="G21" s="33">
        <v>16488</v>
      </c>
      <c r="H21" s="44" t="s">
        <v>13</v>
      </c>
      <c r="I21" s="58" t="s">
        <v>31</v>
      </c>
      <c r="J21" s="32">
        <v>15358</v>
      </c>
      <c r="K21" s="35">
        <v>15358</v>
      </c>
    </row>
    <row r="22" spans="1:11" ht="12.75">
      <c r="A22" s="59" t="s">
        <v>16</v>
      </c>
      <c r="B22" s="60" t="s">
        <v>32</v>
      </c>
      <c r="C22" s="61"/>
      <c r="D22" s="61"/>
      <c r="E22" s="62"/>
      <c r="F22" s="63">
        <v>774</v>
      </c>
      <c r="G22" s="64">
        <v>0</v>
      </c>
      <c r="H22" s="43" t="s">
        <v>16</v>
      </c>
      <c r="I22" s="65" t="s">
        <v>33</v>
      </c>
      <c r="J22" s="38">
        <v>2987</v>
      </c>
      <c r="K22" s="41">
        <v>2243</v>
      </c>
    </row>
    <row r="23" spans="1:11" ht="12.75">
      <c r="A23" s="42" t="s">
        <v>19</v>
      </c>
      <c r="B23" s="46" t="s">
        <v>34</v>
      </c>
      <c r="C23" s="56"/>
      <c r="D23" s="56"/>
      <c r="E23" s="57"/>
      <c r="F23" s="32">
        <v>13</v>
      </c>
      <c r="G23" s="39">
        <v>13</v>
      </c>
      <c r="H23" s="43" t="s">
        <v>19</v>
      </c>
      <c r="I23" s="65" t="s">
        <v>35</v>
      </c>
      <c r="J23" s="38">
        <v>2967</v>
      </c>
      <c r="K23" s="35">
        <v>2967</v>
      </c>
    </row>
    <row r="24" spans="1:11" ht="12.75">
      <c r="A24" s="66"/>
      <c r="B24" s="67" t="s">
        <v>36</v>
      </c>
      <c r="C24" s="67"/>
      <c r="D24" s="68"/>
      <c r="E24" s="69"/>
      <c r="F24" s="70">
        <f>SUM(F14+F20)</f>
        <v>229644</v>
      </c>
      <c r="G24" s="71">
        <f>SUM(G14+G20)</f>
        <v>218963</v>
      </c>
      <c r="H24" s="72"/>
      <c r="I24" s="73" t="s">
        <v>37</v>
      </c>
      <c r="J24" s="70">
        <f>SUM(J14+J20)</f>
        <v>267239</v>
      </c>
      <c r="K24" s="74">
        <f>SUM(K14+K20)</f>
        <v>217460</v>
      </c>
    </row>
    <row r="25" spans="1:11" ht="12.75">
      <c r="A25" s="75" t="s">
        <v>38</v>
      </c>
      <c r="B25" s="37" t="s">
        <v>39</v>
      </c>
      <c r="C25" s="37"/>
      <c r="D25" s="76"/>
      <c r="E25" s="77"/>
      <c r="F25" s="78">
        <v>43163</v>
      </c>
      <c r="G25" s="79">
        <v>43163</v>
      </c>
      <c r="H25" s="80" t="s">
        <v>40</v>
      </c>
      <c r="I25" s="65" t="s">
        <v>41</v>
      </c>
      <c r="J25" s="78">
        <v>5568</v>
      </c>
      <c r="K25" s="81">
        <v>5568</v>
      </c>
    </row>
    <row r="26" spans="1:11" ht="13.5">
      <c r="A26" s="75"/>
      <c r="B26" s="37"/>
      <c r="C26" s="76"/>
      <c r="D26" s="82"/>
      <c r="E26" s="83"/>
      <c r="F26" s="78"/>
      <c r="G26" s="79"/>
      <c r="H26" s="84"/>
      <c r="I26" s="58"/>
      <c r="J26" s="49"/>
      <c r="K26" s="41"/>
    </row>
    <row r="27" spans="1:11" ht="14.25">
      <c r="A27" s="85" t="s">
        <v>42</v>
      </c>
      <c r="B27" s="85"/>
      <c r="C27" s="85"/>
      <c r="D27" s="85"/>
      <c r="E27" s="85"/>
      <c r="F27" s="86">
        <f>SUM(F24:F25)</f>
        <v>272807</v>
      </c>
      <c r="G27" s="87">
        <f>SUM(G24:G25)</f>
        <v>262126</v>
      </c>
      <c r="H27" s="88" t="s">
        <v>43</v>
      </c>
      <c r="I27" s="89"/>
      <c r="J27" s="86">
        <f>SUM(J24:J25)</f>
        <v>272807</v>
      </c>
      <c r="K27" s="90">
        <f>SUM(K24:K25)</f>
        <v>223028</v>
      </c>
    </row>
    <row r="28" ht="13.5"/>
    <row r="33" ht="14.25"/>
  </sheetData>
  <sheetProtection selectLockedCells="1" selectUnlockedCells="1"/>
  <mergeCells count="18">
    <mergeCell ref="F3:J3"/>
    <mergeCell ref="A6:K6"/>
    <mergeCell ref="A7:K7"/>
    <mergeCell ref="I10:J10"/>
    <mergeCell ref="A11:A12"/>
    <mergeCell ref="B11:E12"/>
    <mergeCell ref="F11:F12"/>
    <mergeCell ref="G11:G12"/>
    <mergeCell ref="H11:H12"/>
    <mergeCell ref="I11:I12"/>
    <mergeCell ref="J11:J12"/>
    <mergeCell ref="K11:K12"/>
    <mergeCell ref="B13:E13"/>
    <mergeCell ref="B15:E15"/>
    <mergeCell ref="B16:E16"/>
    <mergeCell ref="B17:E17"/>
    <mergeCell ref="B18:E18"/>
    <mergeCell ref="A27:E27"/>
  </mergeCells>
  <printOptions/>
  <pageMargins left="0.75" right="0.75" top="0.7597222222222222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2" sqref="A2"/>
    </sheetView>
  </sheetViews>
  <sheetFormatPr defaultColWidth="9.140625" defaultRowHeight="12.75"/>
  <cols>
    <col min="1" max="1" width="4.00390625" style="0" customWidth="1"/>
    <col min="5" max="5" width="7.8515625" style="0" customWidth="1"/>
    <col min="6" max="21" width="6.7109375" style="0" customWidth="1"/>
  </cols>
  <sheetData>
    <row r="1" spans="1:2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3" t="s">
        <v>400</v>
      </c>
      <c r="P1" s="93"/>
      <c r="Q1" s="93"/>
      <c r="R1" s="93"/>
      <c r="S1" s="93"/>
      <c r="T1" s="93"/>
      <c r="U1" s="93"/>
    </row>
    <row r="2" spans="1:21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2.75" customHeight="1">
      <c r="A3" s="95" t="s">
        <v>401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19" ht="13.5">
      <c r="A5" s="9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21" ht="13.5" customHeight="1">
      <c r="A6" s="98" t="s">
        <v>4</v>
      </c>
      <c r="B6" s="99" t="s">
        <v>402</v>
      </c>
      <c r="C6" s="99"/>
      <c r="D6" s="99"/>
      <c r="E6" s="99"/>
      <c r="F6" s="884" t="s">
        <v>403</v>
      </c>
      <c r="G6" s="884"/>
      <c r="H6" s="884"/>
      <c r="I6" s="884"/>
      <c r="J6" s="884" t="s">
        <v>404</v>
      </c>
      <c r="K6" s="884"/>
      <c r="L6" s="884"/>
      <c r="M6" s="884"/>
      <c r="N6" s="100" t="s">
        <v>405</v>
      </c>
      <c r="O6" s="100"/>
      <c r="P6" s="100"/>
      <c r="Q6" s="100"/>
      <c r="R6" s="885" t="s">
        <v>392</v>
      </c>
      <c r="S6" s="885"/>
      <c r="T6" s="885"/>
      <c r="U6" s="885"/>
    </row>
    <row r="7" spans="1:21" ht="12.75">
      <c r="A7" s="98"/>
      <c r="B7" s="99"/>
      <c r="C7" s="99"/>
      <c r="D7" s="99"/>
      <c r="E7" s="99"/>
      <c r="F7" s="884"/>
      <c r="G7" s="884"/>
      <c r="H7" s="884"/>
      <c r="I7" s="884"/>
      <c r="J7" s="884"/>
      <c r="K7" s="884"/>
      <c r="L7" s="884"/>
      <c r="M7" s="884"/>
      <c r="N7" s="100"/>
      <c r="O7" s="100"/>
      <c r="P7" s="100"/>
      <c r="Q7" s="100"/>
      <c r="R7" s="885"/>
      <c r="S7" s="885"/>
      <c r="T7" s="885"/>
      <c r="U7" s="885"/>
    </row>
    <row r="8" spans="1:21" ht="12.75" customHeight="1">
      <c r="A8" s="98"/>
      <c r="B8" s="99"/>
      <c r="C8" s="99"/>
      <c r="D8" s="99"/>
      <c r="E8" s="99"/>
      <c r="F8" s="104" t="s">
        <v>52</v>
      </c>
      <c r="G8" s="105" t="s">
        <v>57</v>
      </c>
      <c r="H8" s="886"/>
      <c r="I8" s="887" t="s">
        <v>107</v>
      </c>
      <c r="J8" s="104" t="s">
        <v>52</v>
      </c>
      <c r="K8" s="105" t="s">
        <v>57</v>
      </c>
      <c r="L8" s="886"/>
      <c r="M8" s="887" t="s">
        <v>107</v>
      </c>
      <c r="N8" s="104" t="s">
        <v>52</v>
      </c>
      <c r="O8" s="105" t="s">
        <v>57</v>
      </c>
      <c r="P8" s="886"/>
      <c r="Q8" s="887" t="s">
        <v>107</v>
      </c>
      <c r="R8" s="104" t="s">
        <v>52</v>
      </c>
      <c r="S8" s="105" t="s">
        <v>57</v>
      </c>
      <c r="T8" s="886"/>
      <c r="U8" s="107" t="s">
        <v>107</v>
      </c>
    </row>
    <row r="9" spans="1:21" ht="12.75">
      <c r="A9" s="98"/>
      <c r="B9" s="99"/>
      <c r="C9" s="99"/>
      <c r="D9" s="99"/>
      <c r="E9" s="99"/>
      <c r="F9" s="104"/>
      <c r="G9" s="105"/>
      <c r="H9" s="888" t="s">
        <v>106</v>
      </c>
      <c r="I9" s="887"/>
      <c r="J9" s="104"/>
      <c r="K9" s="105"/>
      <c r="L9" s="888" t="s">
        <v>106</v>
      </c>
      <c r="M9" s="887"/>
      <c r="N9" s="104"/>
      <c r="O9" s="105"/>
      <c r="P9" s="888" t="s">
        <v>106</v>
      </c>
      <c r="Q9" s="887"/>
      <c r="R9" s="104"/>
      <c r="S9" s="105"/>
      <c r="T9" s="888" t="s">
        <v>106</v>
      </c>
      <c r="U9" s="107"/>
    </row>
    <row r="10" spans="1:21" ht="12.75">
      <c r="A10" s="98"/>
      <c r="B10" s="108" t="s">
        <v>13</v>
      </c>
      <c r="C10" s="108"/>
      <c r="D10" s="108"/>
      <c r="E10" s="108"/>
      <c r="F10" s="109">
        <v>2</v>
      </c>
      <c r="G10" s="110">
        <v>3</v>
      </c>
      <c r="H10" s="108">
        <v>4</v>
      </c>
      <c r="I10" s="108">
        <v>5</v>
      </c>
      <c r="J10" s="112">
        <v>6</v>
      </c>
      <c r="K10" s="108">
        <v>7</v>
      </c>
      <c r="L10" s="108">
        <v>8</v>
      </c>
      <c r="M10" s="889">
        <v>9</v>
      </c>
      <c r="N10" s="890">
        <v>10</v>
      </c>
      <c r="O10" s="108">
        <v>11</v>
      </c>
      <c r="P10" s="108">
        <v>12</v>
      </c>
      <c r="Q10" s="111">
        <v>13</v>
      </c>
      <c r="R10" s="108">
        <v>14</v>
      </c>
      <c r="S10" s="891">
        <v>15</v>
      </c>
      <c r="T10" s="892">
        <v>16</v>
      </c>
      <c r="U10" s="893">
        <v>17</v>
      </c>
    </row>
    <row r="11" spans="1:21" ht="12.75" customHeight="1">
      <c r="A11" s="115" t="s">
        <v>60</v>
      </c>
      <c r="B11" s="115"/>
      <c r="C11" s="115"/>
      <c r="D11" s="115"/>
      <c r="E11" s="115"/>
      <c r="F11" s="116">
        <f>SUM(F12+F33)</f>
        <v>231049</v>
      </c>
      <c r="G11" s="117">
        <f>SUM(G12+G33)</f>
        <v>268196</v>
      </c>
      <c r="H11" s="894">
        <f>SUM(H12+H33)</f>
        <v>257516</v>
      </c>
      <c r="I11" s="895">
        <f aca="true" t="shared" si="0" ref="I11:I23">H11/G11</f>
        <v>0.9601783770078599</v>
      </c>
      <c r="J11" s="116">
        <v>0</v>
      </c>
      <c r="K11" s="894">
        <f>SUM(K12+K33)</f>
        <v>0</v>
      </c>
      <c r="L11" s="894">
        <f>SUM(L12+L33)</f>
        <v>0</v>
      </c>
      <c r="M11" s="895"/>
      <c r="N11" s="896">
        <v>0</v>
      </c>
      <c r="O11" s="894">
        <v>0</v>
      </c>
      <c r="P11" s="894">
        <v>0</v>
      </c>
      <c r="Q11" s="118"/>
      <c r="R11" s="894">
        <f>SUM(R12)</f>
        <v>231049</v>
      </c>
      <c r="S11" s="117">
        <f>SUM(S12+S33)</f>
        <v>266655</v>
      </c>
      <c r="T11" s="897">
        <f>SUM(T12+T33)</f>
        <v>257516</v>
      </c>
      <c r="U11" s="898">
        <f aca="true" t="shared" si="1" ref="U11:U23">T11/S11</f>
        <v>0.9657272505672123</v>
      </c>
    </row>
    <row r="12" spans="1:21" ht="12.75" customHeight="1">
      <c r="A12" s="120" t="s">
        <v>13</v>
      </c>
      <c r="B12" s="121" t="s">
        <v>61</v>
      </c>
      <c r="C12" s="121"/>
      <c r="D12" s="121"/>
      <c r="E12" s="121"/>
      <c r="F12" s="122">
        <f>SUM(F13:F29)</f>
        <v>231049</v>
      </c>
      <c r="G12" s="123">
        <f>SUM(G13:G29)</f>
        <v>264634</v>
      </c>
      <c r="H12" s="899">
        <f>SUM(H13:H29)</f>
        <v>255004</v>
      </c>
      <c r="I12" s="900">
        <f t="shared" si="0"/>
        <v>0.963610118125411</v>
      </c>
      <c r="J12" s="122">
        <v>0</v>
      </c>
      <c r="K12" s="899">
        <f>SUM(K13:K32)</f>
        <v>0</v>
      </c>
      <c r="L12" s="899">
        <f>SUM(L13:L32)</f>
        <v>0</v>
      </c>
      <c r="M12" s="901"/>
      <c r="N12" s="902">
        <v>0</v>
      </c>
      <c r="O12" s="899">
        <v>0</v>
      </c>
      <c r="P12" s="899">
        <v>0</v>
      </c>
      <c r="Q12" s="124"/>
      <c r="R12" s="903">
        <f>SUM(R13:R32)</f>
        <v>231049</v>
      </c>
      <c r="S12" s="153">
        <f>SUM(S13:S29)</f>
        <v>264634</v>
      </c>
      <c r="T12" s="904">
        <f>SUM(T13:T29)</f>
        <v>255004</v>
      </c>
      <c r="U12" s="905">
        <f t="shared" si="1"/>
        <v>0.963610118125411</v>
      </c>
    </row>
    <row r="13" spans="1:21" ht="12.75">
      <c r="A13" s="126"/>
      <c r="B13" s="127" t="s">
        <v>62</v>
      </c>
      <c r="C13" s="127"/>
      <c r="D13" s="127"/>
      <c r="E13" s="127"/>
      <c r="F13" s="128">
        <v>27108</v>
      </c>
      <c r="G13" s="129">
        <v>10908</v>
      </c>
      <c r="H13" s="906">
        <v>9045</v>
      </c>
      <c r="I13" s="907">
        <f t="shared" si="0"/>
        <v>0.8292079207920792</v>
      </c>
      <c r="J13" s="128">
        <v>0</v>
      </c>
      <c r="K13" s="906">
        <v>0</v>
      </c>
      <c r="L13" s="906">
        <v>0</v>
      </c>
      <c r="M13" s="907"/>
      <c r="N13" s="908">
        <v>0</v>
      </c>
      <c r="O13" s="906">
        <v>0</v>
      </c>
      <c r="P13" s="906">
        <v>0</v>
      </c>
      <c r="Q13" s="130"/>
      <c r="R13" s="903">
        <f aca="true" t="shared" si="2" ref="R13:R24">SUM(F13+J13+N13)</f>
        <v>27108</v>
      </c>
      <c r="S13" s="153">
        <f aca="true" t="shared" si="3" ref="S13:S29">SUM(G13+K13+O13)</f>
        <v>10908</v>
      </c>
      <c r="T13" s="904">
        <f aca="true" t="shared" si="4" ref="T13:T29">SUM(H13+L13+P13)</f>
        <v>9045</v>
      </c>
      <c r="U13" s="905">
        <f t="shared" si="1"/>
        <v>0.8292079207920792</v>
      </c>
    </row>
    <row r="14" spans="1:21" ht="12.75">
      <c r="A14" s="131"/>
      <c r="B14" s="132" t="s">
        <v>63</v>
      </c>
      <c r="C14" s="132"/>
      <c r="D14" s="132"/>
      <c r="E14" s="132"/>
      <c r="F14" s="128">
        <v>15605</v>
      </c>
      <c r="G14" s="129">
        <v>22971</v>
      </c>
      <c r="H14" s="906">
        <v>18367</v>
      </c>
      <c r="I14" s="907">
        <f t="shared" si="0"/>
        <v>0.7995733751251578</v>
      </c>
      <c r="J14" s="128">
        <v>0</v>
      </c>
      <c r="K14" s="906">
        <v>0</v>
      </c>
      <c r="L14" s="906">
        <v>0</v>
      </c>
      <c r="M14" s="907"/>
      <c r="N14" s="908">
        <v>0</v>
      </c>
      <c r="O14" s="906">
        <v>0</v>
      </c>
      <c r="P14" s="906">
        <v>0</v>
      </c>
      <c r="Q14" s="130"/>
      <c r="R14" s="903">
        <f t="shared" si="2"/>
        <v>15605</v>
      </c>
      <c r="S14" s="153">
        <f t="shared" si="3"/>
        <v>22971</v>
      </c>
      <c r="T14" s="904">
        <f t="shared" si="4"/>
        <v>18367</v>
      </c>
      <c r="U14" s="905">
        <f t="shared" si="1"/>
        <v>0.7995733751251578</v>
      </c>
    </row>
    <row r="15" spans="1:21" ht="12.75">
      <c r="A15" s="131"/>
      <c r="B15" s="132" t="s">
        <v>64</v>
      </c>
      <c r="C15" s="134"/>
      <c r="D15" s="134"/>
      <c r="E15" s="134"/>
      <c r="F15" s="128">
        <v>157065</v>
      </c>
      <c r="G15" s="129">
        <v>135231</v>
      </c>
      <c r="H15" s="906">
        <v>135231</v>
      </c>
      <c r="I15" s="907">
        <f t="shared" si="0"/>
        <v>1</v>
      </c>
      <c r="J15" s="128">
        <v>0</v>
      </c>
      <c r="K15" s="906">
        <v>0</v>
      </c>
      <c r="L15" s="906">
        <v>0</v>
      </c>
      <c r="M15" s="907"/>
      <c r="N15" s="908">
        <v>0</v>
      </c>
      <c r="O15" s="906">
        <v>0</v>
      </c>
      <c r="P15" s="906">
        <v>0</v>
      </c>
      <c r="Q15" s="130"/>
      <c r="R15" s="903">
        <f t="shared" si="2"/>
        <v>157065</v>
      </c>
      <c r="S15" s="153">
        <f t="shared" si="3"/>
        <v>135231</v>
      </c>
      <c r="T15" s="904">
        <f t="shared" si="4"/>
        <v>135231</v>
      </c>
      <c r="U15" s="905">
        <f t="shared" si="1"/>
        <v>1</v>
      </c>
    </row>
    <row r="16" spans="1:21" ht="12.75">
      <c r="A16" s="131"/>
      <c r="B16" s="132" t="s">
        <v>65</v>
      </c>
      <c r="C16" s="134"/>
      <c r="D16" s="134"/>
      <c r="E16" s="134"/>
      <c r="F16" s="128">
        <v>0</v>
      </c>
      <c r="G16" s="129">
        <v>35659</v>
      </c>
      <c r="H16" s="906">
        <v>35659</v>
      </c>
      <c r="I16" s="907">
        <f t="shared" si="0"/>
        <v>1</v>
      </c>
      <c r="J16" s="128">
        <v>0</v>
      </c>
      <c r="K16" s="906">
        <v>0</v>
      </c>
      <c r="L16" s="906">
        <v>0</v>
      </c>
      <c r="M16" s="907"/>
      <c r="N16" s="908">
        <v>0</v>
      </c>
      <c r="O16" s="906">
        <v>0</v>
      </c>
      <c r="P16" s="906">
        <v>0</v>
      </c>
      <c r="Q16" s="130"/>
      <c r="R16" s="903">
        <f t="shared" si="2"/>
        <v>0</v>
      </c>
      <c r="S16" s="153">
        <f t="shared" si="3"/>
        <v>35659</v>
      </c>
      <c r="T16" s="904">
        <f t="shared" si="4"/>
        <v>35659</v>
      </c>
      <c r="U16" s="905">
        <f t="shared" si="1"/>
        <v>1</v>
      </c>
    </row>
    <row r="17" spans="1:21" ht="12.75">
      <c r="A17" s="131"/>
      <c r="B17" s="132" t="s">
        <v>66</v>
      </c>
      <c r="C17" s="134"/>
      <c r="D17" s="134"/>
      <c r="E17" s="134"/>
      <c r="F17" s="128">
        <v>2703</v>
      </c>
      <c r="G17" s="129">
        <v>2544</v>
      </c>
      <c r="H17" s="906">
        <v>2306</v>
      </c>
      <c r="I17" s="907">
        <f t="shared" si="0"/>
        <v>0.9064465408805031</v>
      </c>
      <c r="J17" s="128">
        <v>0</v>
      </c>
      <c r="K17" s="906">
        <v>0</v>
      </c>
      <c r="L17" s="906">
        <v>0</v>
      </c>
      <c r="M17" s="907"/>
      <c r="N17" s="908">
        <v>0</v>
      </c>
      <c r="O17" s="906">
        <v>0</v>
      </c>
      <c r="P17" s="906">
        <v>0</v>
      </c>
      <c r="Q17" s="130"/>
      <c r="R17" s="903">
        <f t="shared" si="2"/>
        <v>2703</v>
      </c>
      <c r="S17" s="153">
        <f t="shared" si="3"/>
        <v>2544</v>
      </c>
      <c r="T17" s="904">
        <f t="shared" si="4"/>
        <v>2306</v>
      </c>
      <c r="U17" s="905">
        <f t="shared" si="1"/>
        <v>0.9064465408805031</v>
      </c>
    </row>
    <row r="18" spans="1:21" ht="12.75">
      <c r="A18" s="131"/>
      <c r="B18" s="127" t="s">
        <v>67</v>
      </c>
      <c r="C18" s="127"/>
      <c r="D18" s="127"/>
      <c r="E18" s="127"/>
      <c r="F18" s="128">
        <v>258</v>
      </c>
      <c r="G18" s="129">
        <v>971</v>
      </c>
      <c r="H18" s="906">
        <v>971</v>
      </c>
      <c r="I18" s="907">
        <f t="shared" si="0"/>
        <v>1</v>
      </c>
      <c r="J18" s="128">
        <v>0</v>
      </c>
      <c r="K18" s="906">
        <v>0</v>
      </c>
      <c r="L18" s="906">
        <v>0</v>
      </c>
      <c r="M18" s="907"/>
      <c r="N18" s="908">
        <v>0</v>
      </c>
      <c r="O18" s="906">
        <v>0</v>
      </c>
      <c r="P18" s="906">
        <v>0</v>
      </c>
      <c r="Q18" s="130"/>
      <c r="R18" s="903">
        <f t="shared" si="2"/>
        <v>258</v>
      </c>
      <c r="S18" s="153">
        <f t="shared" si="3"/>
        <v>971</v>
      </c>
      <c r="T18" s="904">
        <f t="shared" si="4"/>
        <v>971</v>
      </c>
      <c r="U18" s="905">
        <f t="shared" si="1"/>
        <v>1</v>
      </c>
    </row>
    <row r="19" spans="1:21" ht="12.75">
      <c r="A19" s="131"/>
      <c r="B19" s="132" t="s">
        <v>68</v>
      </c>
      <c r="C19" s="135"/>
      <c r="D19" s="135"/>
      <c r="E19" s="135"/>
      <c r="F19" s="128">
        <v>7862</v>
      </c>
      <c r="G19" s="129">
        <v>6969</v>
      </c>
      <c r="H19" s="906">
        <v>6969</v>
      </c>
      <c r="I19" s="907">
        <f t="shared" si="0"/>
        <v>1</v>
      </c>
      <c r="J19" s="128">
        <v>0</v>
      </c>
      <c r="K19" s="906">
        <v>0</v>
      </c>
      <c r="L19" s="906">
        <v>0</v>
      </c>
      <c r="M19" s="907"/>
      <c r="N19" s="908">
        <v>0</v>
      </c>
      <c r="O19" s="906">
        <v>0</v>
      </c>
      <c r="P19" s="906">
        <v>0</v>
      </c>
      <c r="Q19" s="130"/>
      <c r="R19" s="903">
        <f t="shared" si="2"/>
        <v>7862</v>
      </c>
      <c r="S19" s="153">
        <f t="shared" si="3"/>
        <v>6969</v>
      </c>
      <c r="T19" s="904">
        <f t="shared" si="4"/>
        <v>6969</v>
      </c>
      <c r="U19" s="905">
        <f t="shared" si="1"/>
        <v>1</v>
      </c>
    </row>
    <row r="20" spans="1:21" ht="12.75">
      <c r="A20" s="131"/>
      <c r="B20" s="132" t="s">
        <v>69</v>
      </c>
      <c r="C20" s="135"/>
      <c r="D20" s="135"/>
      <c r="E20" s="135"/>
      <c r="F20" s="128">
        <v>2987</v>
      </c>
      <c r="G20" s="129">
        <v>25907</v>
      </c>
      <c r="H20" s="906">
        <v>25907</v>
      </c>
      <c r="I20" s="907">
        <f t="shared" si="0"/>
        <v>1</v>
      </c>
      <c r="J20" s="128">
        <v>0</v>
      </c>
      <c r="K20" s="906">
        <v>0</v>
      </c>
      <c r="L20" s="906">
        <v>0</v>
      </c>
      <c r="M20" s="907"/>
      <c r="N20" s="908">
        <v>0</v>
      </c>
      <c r="O20" s="906">
        <v>0</v>
      </c>
      <c r="P20" s="906">
        <v>0</v>
      </c>
      <c r="Q20" s="130"/>
      <c r="R20" s="903">
        <f t="shared" si="2"/>
        <v>2987</v>
      </c>
      <c r="S20" s="153">
        <f t="shared" si="3"/>
        <v>25907</v>
      </c>
      <c r="T20" s="904">
        <f t="shared" si="4"/>
        <v>25907</v>
      </c>
      <c r="U20" s="905">
        <f t="shared" si="1"/>
        <v>1</v>
      </c>
    </row>
    <row r="21" spans="1:21" ht="12.75">
      <c r="A21" s="131"/>
      <c r="B21" s="132" t="s">
        <v>70</v>
      </c>
      <c r="C21" s="132"/>
      <c r="D21" s="132"/>
      <c r="E21" s="132"/>
      <c r="F21" s="128">
        <v>130</v>
      </c>
      <c r="G21" s="129">
        <v>130</v>
      </c>
      <c r="H21" s="906">
        <v>44</v>
      </c>
      <c r="I21" s="907">
        <f t="shared" si="0"/>
        <v>0.3384615384615385</v>
      </c>
      <c r="J21" s="128">
        <v>0</v>
      </c>
      <c r="K21" s="906">
        <v>0</v>
      </c>
      <c r="L21" s="906">
        <v>0</v>
      </c>
      <c r="M21" s="907"/>
      <c r="N21" s="908">
        <v>0</v>
      </c>
      <c r="O21" s="906">
        <v>0</v>
      </c>
      <c r="P21" s="906">
        <v>0</v>
      </c>
      <c r="Q21" s="130"/>
      <c r="R21" s="903">
        <f t="shared" si="2"/>
        <v>130</v>
      </c>
      <c r="S21" s="153">
        <f t="shared" si="3"/>
        <v>130</v>
      </c>
      <c r="T21" s="904">
        <f t="shared" si="4"/>
        <v>44</v>
      </c>
      <c r="U21" s="905">
        <f t="shared" si="1"/>
        <v>0.3384615384615385</v>
      </c>
    </row>
    <row r="22" spans="1:21" ht="12.75">
      <c r="A22" s="131"/>
      <c r="B22" s="132" t="s">
        <v>71</v>
      </c>
      <c r="C22" s="134"/>
      <c r="D22" s="134"/>
      <c r="E22" s="134"/>
      <c r="F22" s="128">
        <v>2449</v>
      </c>
      <c r="G22" s="129">
        <v>2373</v>
      </c>
      <c r="H22" s="906">
        <v>2373</v>
      </c>
      <c r="I22" s="907">
        <f t="shared" si="0"/>
        <v>1</v>
      </c>
      <c r="J22" s="128">
        <v>0</v>
      </c>
      <c r="K22" s="906">
        <v>0</v>
      </c>
      <c r="L22" s="906">
        <v>0</v>
      </c>
      <c r="M22" s="907"/>
      <c r="N22" s="908">
        <v>0</v>
      </c>
      <c r="O22" s="906">
        <v>0</v>
      </c>
      <c r="P22" s="906">
        <v>0</v>
      </c>
      <c r="Q22" s="130"/>
      <c r="R22" s="903">
        <f t="shared" si="2"/>
        <v>2449</v>
      </c>
      <c r="S22" s="153">
        <f t="shared" si="3"/>
        <v>2373</v>
      </c>
      <c r="T22" s="904">
        <f t="shared" si="4"/>
        <v>2373</v>
      </c>
      <c r="U22" s="905">
        <f t="shared" si="1"/>
        <v>1</v>
      </c>
    </row>
    <row r="23" spans="1:21" ht="12.75">
      <c r="A23" s="131"/>
      <c r="B23" s="132" t="s">
        <v>72</v>
      </c>
      <c r="C23" s="134"/>
      <c r="D23" s="134"/>
      <c r="E23" s="134"/>
      <c r="F23" s="128">
        <v>184</v>
      </c>
      <c r="G23" s="129">
        <v>184</v>
      </c>
      <c r="H23" s="906">
        <v>192</v>
      </c>
      <c r="I23" s="907">
        <f t="shared" si="0"/>
        <v>1.0434782608695652</v>
      </c>
      <c r="J23" s="128">
        <v>0</v>
      </c>
      <c r="K23" s="906">
        <v>0</v>
      </c>
      <c r="L23" s="906">
        <v>0</v>
      </c>
      <c r="M23" s="907"/>
      <c r="N23" s="908">
        <v>0</v>
      </c>
      <c r="O23" s="906">
        <v>0</v>
      </c>
      <c r="P23" s="906">
        <v>0</v>
      </c>
      <c r="Q23" s="130"/>
      <c r="R23" s="903">
        <f t="shared" si="2"/>
        <v>184</v>
      </c>
      <c r="S23" s="153">
        <f t="shared" si="3"/>
        <v>184</v>
      </c>
      <c r="T23" s="904">
        <f t="shared" si="4"/>
        <v>192</v>
      </c>
      <c r="U23" s="905">
        <f t="shared" si="1"/>
        <v>1.0434782608695652</v>
      </c>
    </row>
    <row r="24" spans="1:21" ht="12.75">
      <c r="A24" s="131"/>
      <c r="B24" s="132" t="s">
        <v>73</v>
      </c>
      <c r="C24" s="134"/>
      <c r="D24" s="134"/>
      <c r="E24" s="134"/>
      <c r="F24" s="128">
        <v>0</v>
      </c>
      <c r="G24" s="129">
        <v>0</v>
      </c>
      <c r="H24" s="906">
        <v>0</v>
      </c>
      <c r="I24" s="907"/>
      <c r="J24" s="128">
        <v>0</v>
      </c>
      <c r="K24" s="906">
        <v>0</v>
      </c>
      <c r="L24" s="906">
        <v>0</v>
      </c>
      <c r="M24" s="907"/>
      <c r="N24" s="908">
        <v>0</v>
      </c>
      <c r="O24" s="906">
        <v>0</v>
      </c>
      <c r="P24" s="906">
        <v>0</v>
      </c>
      <c r="Q24" s="130"/>
      <c r="R24" s="903">
        <f t="shared" si="2"/>
        <v>0</v>
      </c>
      <c r="S24" s="153">
        <f t="shared" si="3"/>
        <v>0</v>
      </c>
      <c r="T24" s="904">
        <f t="shared" si="4"/>
        <v>0</v>
      </c>
      <c r="U24" s="905">
        <v>0</v>
      </c>
    </row>
    <row r="25" spans="1:21" ht="12.75">
      <c r="A25" s="131"/>
      <c r="B25" s="132" t="s">
        <v>406</v>
      </c>
      <c r="C25" s="134"/>
      <c r="D25" s="134"/>
      <c r="E25" s="134"/>
      <c r="F25" s="128">
        <v>0</v>
      </c>
      <c r="G25" s="129">
        <v>1647</v>
      </c>
      <c r="H25" s="906">
        <v>1647</v>
      </c>
      <c r="I25" s="907">
        <f>H25/G25</f>
        <v>1</v>
      </c>
      <c r="J25" s="128"/>
      <c r="K25" s="906"/>
      <c r="L25" s="906"/>
      <c r="M25" s="907"/>
      <c r="N25" s="908"/>
      <c r="O25" s="906"/>
      <c r="P25" s="906"/>
      <c r="Q25" s="130"/>
      <c r="R25" s="903"/>
      <c r="S25" s="153">
        <f t="shared" si="3"/>
        <v>1647</v>
      </c>
      <c r="T25" s="904">
        <f t="shared" si="4"/>
        <v>1647</v>
      </c>
      <c r="U25" s="905">
        <f>T25/S25</f>
        <v>1</v>
      </c>
    </row>
    <row r="26" spans="1:21" ht="12.75">
      <c r="A26" s="131"/>
      <c r="B26" s="132" t="s">
        <v>75</v>
      </c>
      <c r="C26" s="134"/>
      <c r="D26" s="134"/>
      <c r="E26" s="134"/>
      <c r="F26" s="128">
        <v>0</v>
      </c>
      <c r="G26" s="129">
        <v>0</v>
      </c>
      <c r="H26" s="906">
        <v>0</v>
      </c>
      <c r="I26" s="907"/>
      <c r="J26" s="128">
        <v>0</v>
      </c>
      <c r="K26" s="906">
        <v>0</v>
      </c>
      <c r="L26" s="906">
        <v>0</v>
      </c>
      <c r="M26" s="907"/>
      <c r="N26" s="908">
        <v>0</v>
      </c>
      <c r="O26" s="906">
        <v>0</v>
      </c>
      <c r="P26" s="906">
        <v>0</v>
      </c>
      <c r="Q26" s="130"/>
      <c r="R26" s="903">
        <f aca="true" t="shared" si="5" ref="R26:R29">SUM(F26+J26+N26)</f>
        <v>0</v>
      </c>
      <c r="S26" s="153">
        <f t="shared" si="3"/>
        <v>0</v>
      </c>
      <c r="T26" s="904">
        <f t="shared" si="4"/>
        <v>0</v>
      </c>
      <c r="U26" s="905">
        <v>0</v>
      </c>
    </row>
    <row r="27" spans="1:21" ht="12.75">
      <c r="A27" s="131"/>
      <c r="B27" s="132" t="s">
        <v>76</v>
      </c>
      <c r="C27" s="134"/>
      <c r="D27" s="134"/>
      <c r="E27" s="134"/>
      <c r="F27" s="128">
        <v>244</v>
      </c>
      <c r="G27" s="129">
        <v>244</v>
      </c>
      <c r="H27" s="906">
        <v>98</v>
      </c>
      <c r="I27" s="907">
        <f aca="true" t="shared" si="6" ref="I27:I28">H27/G27</f>
        <v>0.4016393442622951</v>
      </c>
      <c r="J27" s="128">
        <v>0</v>
      </c>
      <c r="K27" s="906">
        <v>0</v>
      </c>
      <c r="L27" s="906">
        <v>0</v>
      </c>
      <c r="M27" s="907"/>
      <c r="N27" s="908">
        <v>0</v>
      </c>
      <c r="O27" s="906">
        <v>0</v>
      </c>
      <c r="P27" s="906">
        <v>0</v>
      </c>
      <c r="Q27" s="130"/>
      <c r="R27" s="903">
        <f t="shared" si="5"/>
        <v>244</v>
      </c>
      <c r="S27" s="153">
        <f t="shared" si="3"/>
        <v>244</v>
      </c>
      <c r="T27" s="904">
        <f t="shared" si="4"/>
        <v>98</v>
      </c>
      <c r="U27" s="905">
        <f aca="true" t="shared" si="7" ref="U27:U28">T27/S27</f>
        <v>0.4016393442622951</v>
      </c>
    </row>
    <row r="28" spans="1:21" ht="12.75">
      <c r="A28" s="131"/>
      <c r="B28" s="132" t="s">
        <v>77</v>
      </c>
      <c r="C28" s="134"/>
      <c r="D28" s="134"/>
      <c r="E28" s="134"/>
      <c r="F28" s="128">
        <v>14454</v>
      </c>
      <c r="G28" s="129">
        <v>18896</v>
      </c>
      <c r="H28" s="906">
        <v>16195</v>
      </c>
      <c r="I28" s="907">
        <f t="shared" si="6"/>
        <v>0.8570596951735817</v>
      </c>
      <c r="J28" s="128">
        <v>0</v>
      </c>
      <c r="K28" s="906">
        <v>0</v>
      </c>
      <c r="L28" s="906">
        <v>0</v>
      </c>
      <c r="M28" s="907"/>
      <c r="N28" s="908">
        <v>0</v>
      </c>
      <c r="O28" s="906">
        <v>0</v>
      </c>
      <c r="P28" s="906">
        <v>0</v>
      </c>
      <c r="Q28" s="130"/>
      <c r="R28" s="903">
        <f t="shared" si="5"/>
        <v>14454</v>
      </c>
      <c r="S28" s="153">
        <f t="shared" si="3"/>
        <v>18896</v>
      </c>
      <c r="T28" s="904">
        <f t="shared" si="4"/>
        <v>16195</v>
      </c>
      <c r="U28" s="905">
        <f t="shared" si="7"/>
        <v>0.8570596951735817</v>
      </c>
    </row>
    <row r="29" spans="1:21" ht="12.75">
      <c r="A29" s="131"/>
      <c r="B29" s="132" t="s">
        <v>78</v>
      </c>
      <c r="C29" s="134"/>
      <c r="D29" s="134"/>
      <c r="E29" s="134"/>
      <c r="F29" s="128">
        <v>0</v>
      </c>
      <c r="G29" s="129">
        <v>0</v>
      </c>
      <c r="H29" s="906">
        <v>0</v>
      </c>
      <c r="I29" s="907">
        <v>0</v>
      </c>
      <c r="J29" s="128">
        <v>0</v>
      </c>
      <c r="K29" s="906">
        <v>0</v>
      </c>
      <c r="L29" s="906">
        <v>0</v>
      </c>
      <c r="M29" s="907"/>
      <c r="N29" s="908">
        <v>0</v>
      </c>
      <c r="O29" s="906">
        <v>0</v>
      </c>
      <c r="P29" s="906">
        <v>0</v>
      </c>
      <c r="Q29" s="130"/>
      <c r="R29" s="903">
        <f t="shared" si="5"/>
        <v>0</v>
      </c>
      <c r="S29" s="153">
        <f t="shared" si="3"/>
        <v>0</v>
      </c>
      <c r="T29" s="904">
        <f t="shared" si="4"/>
        <v>0</v>
      </c>
      <c r="U29" s="905">
        <v>0</v>
      </c>
    </row>
    <row r="30" spans="1:21" ht="12.75">
      <c r="A30" s="131"/>
      <c r="B30" s="132"/>
      <c r="C30" s="134"/>
      <c r="D30" s="134"/>
      <c r="E30" s="134"/>
      <c r="F30" s="128"/>
      <c r="G30" s="129"/>
      <c r="H30" s="906"/>
      <c r="I30" s="907"/>
      <c r="J30" s="128"/>
      <c r="K30" s="906"/>
      <c r="L30" s="906"/>
      <c r="M30" s="907"/>
      <c r="N30" s="908"/>
      <c r="O30" s="906"/>
      <c r="P30" s="906"/>
      <c r="Q30" s="130"/>
      <c r="R30" s="909"/>
      <c r="S30" s="153"/>
      <c r="T30" s="910"/>
      <c r="U30" s="905"/>
    </row>
    <row r="31" spans="1:21" ht="12.75">
      <c r="A31" s="131"/>
      <c r="B31" s="132"/>
      <c r="C31" s="134"/>
      <c r="D31" s="134"/>
      <c r="E31" s="134"/>
      <c r="F31" s="128"/>
      <c r="G31" s="129"/>
      <c r="H31" s="906"/>
      <c r="I31" s="907"/>
      <c r="J31" s="128"/>
      <c r="K31" s="906"/>
      <c r="L31" s="906"/>
      <c r="M31" s="907"/>
      <c r="N31" s="908"/>
      <c r="O31" s="906"/>
      <c r="P31" s="906"/>
      <c r="Q31" s="130"/>
      <c r="R31" s="909"/>
      <c r="S31" s="153"/>
      <c r="T31" s="910"/>
      <c r="U31" s="905"/>
    </row>
    <row r="32" spans="1:21" ht="12.75">
      <c r="A32" s="131"/>
      <c r="B32" s="132"/>
      <c r="C32" s="134"/>
      <c r="D32" s="134"/>
      <c r="E32" s="134"/>
      <c r="F32" s="128"/>
      <c r="G32" s="129"/>
      <c r="H32" s="906"/>
      <c r="I32" s="907"/>
      <c r="J32" s="128"/>
      <c r="K32" s="906"/>
      <c r="L32" s="906"/>
      <c r="M32" s="907"/>
      <c r="N32" s="908"/>
      <c r="O32" s="906"/>
      <c r="P32" s="906"/>
      <c r="Q32" s="130"/>
      <c r="R32" s="909"/>
      <c r="S32" s="153"/>
      <c r="T32" s="910"/>
      <c r="U32" s="905"/>
    </row>
    <row r="33" spans="1:21" ht="12.75">
      <c r="A33" s="138" t="s">
        <v>79</v>
      </c>
      <c r="B33" s="139" t="s">
        <v>80</v>
      </c>
      <c r="C33" s="140"/>
      <c r="D33" s="140"/>
      <c r="E33" s="140"/>
      <c r="F33" s="141">
        <v>0</v>
      </c>
      <c r="G33" s="175">
        <v>3562</v>
      </c>
      <c r="H33" s="911">
        <v>2512</v>
      </c>
      <c r="I33" s="912">
        <v>1</v>
      </c>
      <c r="J33" s="174">
        <v>0</v>
      </c>
      <c r="K33" s="911">
        <v>0</v>
      </c>
      <c r="L33" s="911">
        <v>0</v>
      </c>
      <c r="M33" s="912"/>
      <c r="N33" s="913">
        <v>0</v>
      </c>
      <c r="O33" s="911">
        <v>0</v>
      </c>
      <c r="P33" s="911">
        <v>0</v>
      </c>
      <c r="Q33" s="176"/>
      <c r="R33" s="894">
        <v>0</v>
      </c>
      <c r="S33" s="117">
        <v>2021</v>
      </c>
      <c r="T33" s="897">
        <f aca="true" t="shared" si="8" ref="T33:T34">SUM(H33+L33+P33)</f>
        <v>2512</v>
      </c>
      <c r="U33" s="898">
        <v>1</v>
      </c>
    </row>
    <row r="34" spans="1:21" ht="12.75">
      <c r="A34" s="145"/>
      <c r="B34" s="146" t="s">
        <v>62</v>
      </c>
      <c r="C34" s="146"/>
      <c r="D34" s="146"/>
      <c r="E34" s="146"/>
      <c r="F34" s="147">
        <v>0</v>
      </c>
      <c r="G34" s="148">
        <v>3562</v>
      </c>
      <c r="H34" s="914">
        <v>2512</v>
      </c>
      <c r="I34" s="915">
        <v>1</v>
      </c>
      <c r="J34" s="147">
        <v>0</v>
      </c>
      <c r="K34" s="914">
        <v>0</v>
      </c>
      <c r="L34" s="914">
        <v>0</v>
      </c>
      <c r="M34" s="915"/>
      <c r="N34" s="916">
        <v>0</v>
      </c>
      <c r="O34" s="914">
        <v>0</v>
      </c>
      <c r="P34" s="914">
        <v>0</v>
      </c>
      <c r="Q34" s="150"/>
      <c r="R34" s="917">
        <v>0</v>
      </c>
      <c r="S34" s="918">
        <v>2021</v>
      </c>
      <c r="T34" s="919">
        <f t="shared" si="8"/>
        <v>2512</v>
      </c>
      <c r="U34" s="920">
        <v>1</v>
      </c>
    </row>
    <row r="35" spans="1:21" ht="12.75">
      <c r="A35" s="152" t="s">
        <v>81</v>
      </c>
      <c r="B35" s="152"/>
      <c r="C35" s="152"/>
      <c r="D35" s="152"/>
      <c r="E35" s="152"/>
      <c r="F35" s="921">
        <f>SUM(F36)</f>
        <v>2866</v>
      </c>
      <c r="G35" s="153">
        <f>SUM(G36)</f>
        <v>4611</v>
      </c>
      <c r="H35" s="903">
        <f>SUM(H36)</f>
        <v>4610</v>
      </c>
      <c r="I35" s="922">
        <f>H35/G35</f>
        <v>0.9997831273042724</v>
      </c>
      <c r="J35" s="179">
        <v>0</v>
      </c>
      <c r="K35" s="903">
        <v>0</v>
      </c>
      <c r="L35" s="903">
        <v>0</v>
      </c>
      <c r="M35" s="922"/>
      <c r="N35" s="923">
        <v>0</v>
      </c>
      <c r="O35" s="903">
        <v>0</v>
      </c>
      <c r="P35" s="903">
        <v>0</v>
      </c>
      <c r="Q35" s="130"/>
      <c r="R35" s="903">
        <v>2867</v>
      </c>
      <c r="S35" s="153">
        <v>4761</v>
      </c>
      <c r="T35" s="904">
        <f>SUM(T36)</f>
        <v>4610</v>
      </c>
      <c r="U35" s="905">
        <v>1</v>
      </c>
    </row>
    <row r="36" spans="1:21" ht="12.75">
      <c r="A36" s="138" t="s">
        <v>82</v>
      </c>
      <c r="B36" s="156" t="s">
        <v>83</v>
      </c>
      <c r="C36" s="157"/>
      <c r="D36" s="157"/>
      <c r="E36" s="157"/>
      <c r="F36" s="128">
        <v>2866</v>
      </c>
      <c r="G36" s="129">
        <f>SUM(G37:G39)</f>
        <v>4611</v>
      </c>
      <c r="H36" s="906">
        <f>SUM(H37:H39)</f>
        <v>4610</v>
      </c>
      <c r="I36" s="901">
        <v>1</v>
      </c>
      <c r="J36" s="122">
        <v>0</v>
      </c>
      <c r="K36" s="899">
        <v>0</v>
      </c>
      <c r="L36" s="899">
        <v>0</v>
      </c>
      <c r="M36" s="901"/>
      <c r="N36" s="902">
        <v>0</v>
      </c>
      <c r="O36" s="899">
        <v>0</v>
      </c>
      <c r="P36" s="899">
        <v>0</v>
      </c>
      <c r="Q36" s="124"/>
      <c r="R36" s="903">
        <v>2867</v>
      </c>
      <c r="S36" s="153">
        <v>4761</v>
      </c>
      <c r="T36" s="904">
        <f aca="true" t="shared" si="9" ref="T36:T37">SUM(H36+L36+P36)</f>
        <v>4610</v>
      </c>
      <c r="U36" s="905">
        <v>1</v>
      </c>
    </row>
    <row r="37" spans="1:21" ht="12.75">
      <c r="A37" s="131"/>
      <c r="B37" s="132" t="s">
        <v>84</v>
      </c>
      <c r="C37" s="132"/>
      <c r="D37" s="132"/>
      <c r="E37" s="132"/>
      <c r="F37" s="128">
        <v>0</v>
      </c>
      <c r="G37" s="129">
        <v>1007</v>
      </c>
      <c r="H37" s="906">
        <v>1007</v>
      </c>
      <c r="I37" s="907">
        <v>1</v>
      </c>
      <c r="J37" s="128">
        <v>0</v>
      </c>
      <c r="K37" s="906">
        <v>0</v>
      </c>
      <c r="L37" s="906">
        <v>0</v>
      </c>
      <c r="M37" s="907"/>
      <c r="N37" s="908">
        <v>0</v>
      </c>
      <c r="O37" s="906">
        <v>0</v>
      </c>
      <c r="P37" s="906">
        <v>0</v>
      </c>
      <c r="Q37" s="130"/>
      <c r="R37" s="903">
        <v>0</v>
      </c>
      <c r="S37" s="153">
        <v>1032</v>
      </c>
      <c r="T37" s="904">
        <f t="shared" si="9"/>
        <v>1007</v>
      </c>
      <c r="U37" s="905">
        <v>1</v>
      </c>
    </row>
    <row r="38" spans="1:21" ht="12.75">
      <c r="A38" s="131"/>
      <c r="B38" s="132" t="s">
        <v>407</v>
      </c>
      <c r="C38" s="132"/>
      <c r="D38" s="132"/>
      <c r="E38" s="132"/>
      <c r="F38" s="128">
        <v>0</v>
      </c>
      <c r="G38" s="129">
        <v>200</v>
      </c>
      <c r="H38" s="906">
        <v>200</v>
      </c>
      <c r="I38" s="907">
        <v>1</v>
      </c>
      <c r="J38" s="128"/>
      <c r="K38" s="906"/>
      <c r="L38" s="906"/>
      <c r="M38" s="907"/>
      <c r="N38" s="908"/>
      <c r="O38" s="906"/>
      <c r="P38" s="906"/>
      <c r="Q38" s="130"/>
      <c r="R38" s="903"/>
      <c r="S38" s="153"/>
      <c r="T38" s="904"/>
      <c r="U38" s="905"/>
    </row>
    <row r="39" spans="1:21" ht="13.5">
      <c r="A39" s="158"/>
      <c r="B39" s="132" t="s">
        <v>408</v>
      </c>
      <c r="C39" s="132"/>
      <c r="D39" s="132"/>
      <c r="E39" s="132"/>
      <c r="F39" s="128">
        <v>2866</v>
      </c>
      <c r="G39" s="129">
        <v>3404</v>
      </c>
      <c r="H39" s="906">
        <v>3403</v>
      </c>
      <c r="I39" s="907">
        <v>1</v>
      </c>
      <c r="J39" s="128">
        <v>0</v>
      </c>
      <c r="K39" s="906">
        <v>0</v>
      </c>
      <c r="L39" s="906">
        <v>0</v>
      </c>
      <c r="M39" s="907"/>
      <c r="N39" s="908">
        <v>0</v>
      </c>
      <c r="O39" s="906">
        <v>0</v>
      </c>
      <c r="P39" s="906">
        <v>0</v>
      </c>
      <c r="Q39" s="130"/>
      <c r="R39" s="903">
        <v>2867</v>
      </c>
      <c r="S39" s="153">
        <v>3729</v>
      </c>
      <c r="T39" s="904">
        <f>SUM(H39+L39+P39)</f>
        <v>3403</v>
      </c>
      <c r="U39" s="905">
        <v>1</v>
      </c>
    </row>
    <row r="40" spans="1:21" ht="14.25">
      <c r="A40" s="160" t="s">
        <v>87</v>
      </c>
      <c r="B40" s="160"/>
      <c r="C40" s="160"/>
      <c r="D40" s="160"/>
      <c r="E40" s="161"/>
      <c r="F40" s="162">
        <f>SUM(F11+F35)</f>
        <v>233915</v>
      </c>
      <c r="G40" s="163">
        <f>SUM(G11+G35)</f>
        <v>272807</v>
      </c>
      <c r="H40" s="924">
        <f>SUM(H11+H35)</f>
        <v>262126</v>
      </c>
      <c r="I40" s="925">
        <f>H40/G40</f>
        <v>0.9608477788326546</v>
      </c>
      <c r="J40" s="162">
        <v>0</v>
      </c>
      <c r="K40" s="924">
        <f>SUM(K11)</f>
        <v>0</v>
      </c>
      <c r="L40" s="924">
        <f>SUM(L11)</f>
        <v>0</v>
      </c>
      <c r="M40" s="925"/>
      <c r="N40" s="926">
        <v>0</v>
      </c>
      <c r="O40" s="924">
        <v>0</v>
      </c>
      <c r="P40" s="924">
        <v>0</v>
      </c>
      <c r="Q40" s="164"/>
      <c r="R40" s="924">
        <f>SUM(R11+R35)</f>
        <v>233916</v>
      </c>
      <c r="S40" s="190">
        <f>SUM(S11+S35)</f>
        <v>271416</v>
      </c>
      <c r="T40" s="927">
        <f>SUM(T11+T35)</f>
        <v>262126</v>
      </c>
      <c r="U40" s="928">
        <f>T40/S40</f>
        <v>0.9657720989182657</v>
      </c>
    </row>
    <row r="41" ht="13.5"/>
  </sheetData>
  <sheetProtection selectLockedCells="1" selectUnlockedCells="1"/>
  <mergeCells count="34">
    <mergeCell ref="O1:U1"/>
    <mergeCell ref="A2:U2"/>
    <mergeCell ref="A3:U4"/>
    <mergeCell ref="A6:A10"/>
    <mergeCell ref="B6:E9"/>
    <mergeCell ref="F6:I7"/>
    <mergeCell ref="J6:M7"/>
    <mergeCell ref="N6:Q7"/>
    <mergeCell ref="R6:U7"/>
    <mergeCell ref="F8:F9"/>
    <mergeCell ref="G8:G9"/>
    <mergeCell ref="I8:I9"/>
    <mergeCell ref="J8:J9"/>
    <mergeCell ref="K8:K9"/>
    <mergeCell ref="M8:M9"/>
    <mergeCell ref="N8:N9"/>
    <mergeCell ref="O8:O9"/>
    <mergeCell ref="Q8:Q9"/>
    <mergeCell ref="R8:R9"/>
    <mergeCell ref="S8:S9"/>
    <mergeCell ref="U8:U9"/>
    <mergeCell ref="B10:E10"/>
    <mergeCell ref="A11:E11"/>
    <mergeCell ref="B12:E12"/>
    <mergeCell ref="B13:E13"/>
    <mergeCell ref="B14:E14"/>
    <mergeCell ref="B18:E18"/>
    <mergeCell ref="B21:E21"/>
    <mergeCell ref="B34:E34"/>
    <mergeCell ref="A35:E35"/>
    <mergeCell ref="B37:E37"/>
    <mergeCell ref="B38:E38"/>
    <mergeCell ref="B39:E39"/>
    <mergeCell ref="A40:D40"/>
  </mergeCells>
  <printOptions/>
  <pageMargins left="0.1701388888888889" right="0.1701388888888889" top="0.3402777777777778" bottom="0.3402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4.140625" style="0" customWidth="1"/>
    <col min="6" max="8" width="6.7109375" style="0" customWidth="1"/>
    <col min="9" max="9" width="6.28125" style="0" customWidth="1"/>
    <col min="10" max="17" width="6.7109375" style="0" customWidth="1"/>
    <col min="18" max="18" width="6.57421875" style="0" customWidth="1"/>
    <col min="19" max="21" width="6.7109375" style="0" customWidth="1"/>
  </cols>
  <sheetData>
    <row r="1" spans="1:21" ht="12.75">
      <c r="A1" s="680" t="s">
        <v>409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</row>
    <row r="2" spans="1:21" ht="14.25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</row>
    <row r="3" spans="1:21" ht="21.75" customHeight="1">
      <c r="A3" s="929" t="s">
        <v>410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</row>
    <row r="4" spans="1:21" ht="13.5">
      <c r="A4" s="679"/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83"/>
      <c r="O4" s="930" t="s">
        <v>46</v>
      </c>
      <c r="P4" s="930"/>
      <c r="Q4" s="930"/>
      <c r="R4" s="930"/>
      <c r="S4" s="930"/>
      <c r="T4" s="930"/>
      <c r="U4" s="930"/>
    </row>
    <row r="5" spans="1:21" ht="7.5" customHeight="1">
      <c r="A5" s="686" t="s">
        <v>4</v>
      </c>
      <c r="B5" s="687" t="s">
        <v>306</v>
      </c>
      <c r="C5" s="687"/>
      <c r="D5" s="687"/>
      <c r="E5" s="687"/>
      <c r="F5" s="931" t="s">
        <v>403</v>
      </c>
      <c r="G5" s="931"/>
      <c r="H5" s="931"/>
      <c r="I5" s="931"/>
      <c r="J5" s="932" t="s">
        <v>404</v>
      </c>
      <c r="K5" s="932"/>
      <c r="L5" s="932"/>
      <c r="M5" s="932"/>
      <c r="N5" s="932" t="s">
        <v>405</v>
      </c>
      <c r="O5" s="932"/>
      <c r="P5" s="932"/>
      <c r="Q5" s="932"/>
      <c r="R5" s="933" t="s">
        <v>392</v>
      </c>
      <c r="S5" s="933"/>
      <c r="T5" s="933"/>
      <c r="U5" s="933"/>
    </row>
    <row r="6" spans="1:21" ht="6.75" customHeight="1">
      <c r="A6" s="686"/>
      <c r="B6" s="687"/>
      <c r="C6" s="687"/>
      <c r="D6" s="687"/>
      <c r="E6" s="687"/>
      <c r="F6" s="931"/>
      <c r="G6" s="931"/>
      <c r="H6" s="931"/>
      <c r="I6" s="931"/>
      <c r="J6" s="932"/>
      <c r="K6" s="932"/>
      <c r="L6" s="932"/>
      <c r="M6" s="932"/>
      <c r="N6" s="932"/>
      <c r="O6" s="932"/>
      <c r="P6" s="932"/>
      <c r="Q6" s="932"/>
      <c r="R6" s="933"/>
      <c r="S6" s="933"/>
      <c r="T6" s="933"/>
      <c r="U6" s="933"/>
    </row>
    <row r="7" spans="1:21" ht="12.75" customHeight="1">
      <c r="A7" s="686"/>
      <c r="B7" s="687"/>
      <c r="C7" s="687"/>
      <c r="D7" s="687"/>
      <c r="E7" s="687"/>
      <c r="F7" s="692" t="s">
        <v>411</v>
      </c>
      <c r="G7" s="693" t="s">
        <v>412</v>
      </c>
      <c r="H7" s="693" t="s">
        <v>106</v>
      </c>
      <c r="I7" s="934" t="s">
        <v>124</v>
      </c>
      <c r="J7" s="692" t="s">
        <v>411</v>
      </c>
      <c r="K7" s="693" t="s">
        <v>412</v>
      </c>
      <c r="L7" s="693" t="s">
        <v>106</v>
      </c>
      <c r="M7" s="934" t="s">
        <v>124</v>
      </c>
      <c r="N7" s="692" t="s">
        <v>411</v>
      </c>
      <c r="O7" s="693" t="s">
        <v>412</v>
      </c>
      <c r="P7" s="693" t="s">
        <v>106</v>
      </c>
      <c r="Q7" s="934" t="s">
        <v>124</v>
      </c>
      <c r="R7" s="692" t="s">
        <v>411</v>
      </c>
      <c r="S7" s="693" t="s">
        <v>412</v>
      </c>
      <c r="T7" s="693" t="s">
        <v>106</v>
      </c>
      <c r="U7" s="694" t="s">
        <v>124</v>
      </c>
    </row>
    <row r="8" spans="1:21" ht="12.75">
      <c r="A8" s="686"/>
      <c r="B8" s="687"/>
      <c r="C8" s="687"/>
      <c r="D8" s="687"/>
      <c r="E8" s="687"/>
      <c r="F8" s="692"/>
      <c r="G8" s="693"/>
      <c r="H8" s="693"/>
      <c r="I8" s="934"/>
      <c r="J8" s="692"/>
      <c r="K8" s="693"/>
      <c r="L8" s="693"/>
      <c r="M8" s="934"/>
      <c r="N8" s="692"/>
      <c r="O8" s="693"/>
      <c r="P8" s="693"/>
      <c r="Q8" s="934"/>
      <c r="R8" s="692"/>
      <c r="S8" s="693"/>
      <c r="T8" s="693"/>
      <c r="U8" s="694"/>
    </row>
    <row r="9" spans="1:21" ht="12.75">
      <c r="A9" s="686"/>
      <c r="B9" s="695"/>
      <c r="C9" s="695"/>
      <c r="D9" s="695"/>
      <c r="E9" s="695"/>
      <c r="F9" s="696" t="s">
        <v>13</v>
      </c>
      <c r="G9" s="697" t="s">
        <v>16</v>
      </c>
      <c r="H9" s="695" t="s">
        <v>19</v>
      </c>
      <c r="I9" s="695" t="s">
        <v>22</v>
      </c>
      <c r="J9" s="696" t="s">
        <v>25</v>
      </c>
      <c r="K9" s="697" t="s">
        <v>310</v>
      </c>
      <c r="L9" s="695" t="s">
        <v>311</v>
      </c>
      <c r="M9" s="695" t="s">
        <v>59</v>
      </c>
      <c r="N9" s="696" t="s">
        <v>312</v>
      </c>
      <c r="O9" s="697" t="s">
        <v>313</v>
      </c>
      <c r="P9" s="695" t="s">
        <v>314</v>
      </c>
      <c r="Q9" s="698" t="s">
        <v>336</v>
      </c>
      <c r="R9" s="935" t="s">
        <v>413</v>
      </c>
      <c r="S9" s="936" t="s">
        <v>414</v>
      </c>
      <c r="T9" s="936" t="s">
        <v>415</v>
      </c>
      <c r="U9" s="937" t="s">
        <v>416</v>
      </c>
    </row>
    <row r="10" spans="1:21" ht="12.75">
      <c r="A10" s="115" t="s">
        <v>60</v>
      </c>
      <c r="B10" s="115"/>
      <c r="C10" s="115"/>
      <c r="D10" s="115"/>
      <c r="E10" s="115"/>
      <c r="F10" s="938">
        <f>SUM(F11+F62)</f>
        <v>202560</v>
      </c>
      <c r="G10" s="939">
        <f>SUM(G60+G62)</f>
        <v>240362</v>
      </c>
      <c r="H10" s="940">
        <f>SUM(H60+H62)</f>
        <v>193032</v>
      </c>
      <c r="I10" s="941">
        <f aca="true" t="shared" si="0" ref="I10:I14">H10/G10</f>
        <v>0.8030886745825048</v>
      </c>
      <c r="J10" s="938">
        <v>0</v>
      </c>
      <c r="K10" s="939">
        <v>0</v>
      </c>
      <c r="L10" s="940">
        <v>0</v>
      </c>
      <c r="M10" s="941"/>
      <c r="N10" s="938">
        <v>0</v>
      </c>
      <c r="O10" s="939">
        <v>0</v>
      </c>
      <c r="P10" s="940">
        <v>0</v>
      </c>
      <c r="Q10" s="942"/>
      <c r="R10" s="943">
        <f aca="true" t="shared" si="1" ref="R10:R44">SUM(F10+J10+N10)</f>
        <v>202560</v>
      </c>
      <c r="S10" s="944">
        <f>SUM(S60+S62)</f>
        <v>240362</v>
      </c>
      <c r="T10" s="944">
        <f>SUM(T60+T62)</f>
        <v>193032</v>
      </c>
      <c r="U10" s="945">
        <f aca="true" t="shared" si="2" ref="U10:U14">T10/S10</f>
        <v>0.8030886745825048</v>
      </c>
    </row>
    <row r="11" spans="1:21" ht="12.75" customHeight="1">
      <c r="A11" s="704" t="s">
        <v>13</v>
      </c>
      <c r="B11" s="705" t="s">
        <v>61</v>
      </c>
      <c r="C11" s="705"/>
      <c r="D11" s="705"/>
      <c r="E11" s="705"/>
      <c r="F11" s="946">
        <f>SUM(F60)</f>
        <v>160645</v>
      </c>
      <c r="G11" s="947">
        <f>SUM(G60)</f>
        <v>189533</v>
      </c>
      <c r="H11" s="948">
        <f>SUM(H60)</f>
        <v>145847</v>
      </c>
      <c r="I11" s="949">
        <f t="shared" si="0"/>
        <v>0.7695071570649966</v>
      </c>
      <c r="J11" s="946">
        <v>0</v>
      </c>
      <c r="K11" s="947">
        <v>0</v>
      </c>
      <c r="L11" s="948">
        <v>0</v>
      </c>
      <c r="M11" s="949"/>
      <c r="N11" s="946">
        <v>0</v>
      </c>
      <c r="O11" s="947">
        <v>0</v>
      </c>
      <c r="P11" s="948">
        <v>0</v>
      </c>
      <c r="Q11" s="950"/>
      <c r="R11" s="943">
        <f t="shared" si="1"/>
        <v>160645</v>
      </c>
      <c r="S11" s="951">
        <f>SUM(S60)</f>
        <v>189533</v>
      </c>
      <c r="T11" s="951">
        <f>SUM(T60)</f>
        <v>145847</v>
      </c>
      <c r="U11" s="952">
        <f t="shared" si="2"/>
        <v>0.7695071570649966</v>
      </c>
    </row>
    <row r="12" spans="1:21" ht="12.75">
      <c r="A12" s="710"/>
      <c r="B12" s="711" t="s">
        <v>62</v>
      </c>
      <c r="C12" s="711"/>
      <c r="D12" s="711"/>
      <c r="E12" s="711"/>
      <c r="F12" s="953">
        <v>89423</v>
      </c>
      <c r="G12" s="954">
        <v>57943</v>
      </c>
      <c r="H12" s="955">
        <v>28092</v>
      </c>
      <c r="I12" s="956">
        <f t="shared" si="0"/>
        <v>0.48482128988833856</v>
      </c>
      <c r="J12" s="953"/>
      <c r="K12" s="954"/>
      <c r="L12" s="955"/>
      <c r="M12" s="956"/>
      <c r="N12" s="953"/>
      <c r="O12" s="947"/>
      <c r="P12" s="948"/>
      <c r="Q12" s="950"/>
      <c r="R12" s="943">
        <f t="shared" si="1"/>
        <v>89423</v>
      </c>
      <c r="S12" s="944">
        <f>SUM(G12+K12+O12)</f>
        <v>57943</v>
      </c>
      <c r="T12" s="944">
        <f>SUM(H12+L12+P12)</f>
        <v>28092</v>
      </c>
      <c r="U12" s="945">
        <f t="shared" si="2"/>
        <v>0.48482128988833856</v>
      </c>
    </row>
    <row r="13" spans="1:21" ht="12.75">
      <c r="A13" s="710"/>
      <c r="B13" s="716" t="s">
        <v>315</v>
      </c>
      <c r="C13" s="717"/>
      <c r="D13" s="717"/>
      <c r="E13" s="718"/>
      <c r="F13" s="953">
        <v>90</v>
      </c>
      <c r="G13" s="954">
        <v>90</v>
      </c>
      <c r="H13" s="955">
        <v>0</v>
      </c>
      <c r="I13" s="956">
        <f t="shared" si="0"/>
        <v>0</v>
      </c>
      <c r="J13" s="946"/>
      <c r="K13" s="957"/>
      <c r="L13" s="948"/>
      <c r="M13" s="949"/>
      <c r="N13" s="946"/>
      <c r="O13" s="947"/>
      <c r="P13" s="948"/>
      <c r="Q13" s="950"/>
      <c r="R13" s="943">
        <f t="shared" si="1"/>
        <v>90</v>
      </c>
      <c r="S13" s="951">
        <f aca="true" t="shared" si="3" ref="S13:S43">G13+K13+O13</f>
        <v>90</v>
      </c>
      <c r="T13" s="951">
        <f aca="true" t="shared" si="4" ref="T13:T43">H13+L13+P13</f>
        <v>0</v>
      </c>
      <c r="U13" s="952">
        <f t="shared" si="2"/>
        <v>0</v>
      </c>
    </row>
    <row r="14" spans="1:21" ht="12.75">
      <c r="A14" s="131"/>
      <c r="B14" s="132" t="s">
        <v>63</v>
      </c>
      <c r="C14" s="132"/>
      <c r="D14" s="132"/>
      <c r="E14" s="132"/>
      <c r="F14" s="953">
        <v>15364</v>
      </c>
      <c r="G14" s="954">
        <v>19930</v>
      </c>
      <c r="H14" s="955">
        <v>16482</v>
      </c>
      <c r="I14" s="956">
        <f t="shared" si="0"/>
        <v>0.8269944806823883</v>
      </c>
      <c r="J14" s="953"/>
      <c r="K14" s="954"/>
      <c r="L14" s="955"/>
      <c r="M14" s="956"/>
      <c r="N14" s="953"/>
      <c r="O14" s="954"/>
      <c r="P14" s="955"/>
      <c r="Q14" s="958"/>
      <c r="R14" s="943">
        <f t="shared" si="1"/>
        <v>15364</v>
      </c>
      <c r="S14" s="951">
        <f t="shared" si="3"/>
        <v>19930</v>
      </c>
      <c r="T14" s="951">
        <f t="shared" si="4"/>
        <v>16482</v>
      </c>
      <c r="U14" s="952">
        <f t="shared" si="2"/>
        <v>0.8269944806823883</v>
      </c>
    </row>
    <row r="15" spans="1:21" ht="12.75">
      <c r="A15" s="719"/>
      <c r="B15" s="716" t="s">
        <v>65</v>
      </c>
      <c r="C15" s="720"/>
      <c r="D15" s="720"/>
      <c r="E15" s="721"/>
      <c r="F15" s="953">
        <f>SUM(F195+J286+N286+F377)</f>
        <v>0</v>
      </c>
      <c r="G15" s="954">
        <v>0</v>
      </c>
      <c r="H15" s="955">
        <v>0</v>
      </c>
      <c r="I15" s="956"/>
      <c r="J15" s="953"/>
      <c r="K15" s="954"/>
      <c r="L15" s="955"/>
      <c r="M15" s="956"/>
      <c r="N15" s="953"/>
      <c r="O15" s="954"/>
      <c r="P15" s="955"/>
      <c r="Q15" s="958"/>
      <c r="R15" s="943">
        <f t="shared" si="1"/>
        <v>0</v>
      </c>
      <c r="S15" s="951">
        <f t="shared" si="3"/>
        <v>0</v>
      </c>
      <c r="T15" s="951">
        <f t="shared" si="4"/>
        <v>0</v>
      </c>
      <c r="U15" s="952"/>
    </row>
    <row r="16" spans="1:21" ht="12.75">
      <c r="A16" s="719"/>
      <c r="B16" s="716" t="s">
        <v>66</v>
      </c>
      <c r="C16" s="720"/>
      <c r="D16" s="720"/>
      <c r="E16" s="721"/>
      <c r="F16" s="953">
        <v>2142</v>
      </c>
      <c r="G16" s="954">
        <v>1983</v>
      </c>
      <c r="H16" s="955">
        <v>1990</v>
      </c>
      <c r="I16" s="956">
        <f aca="true" t="shared" si="5" ref="I16:I19">H16/G16</f>
        <v>1.0035300050428644</v>
      </c>
      <c r="J16" s="953"/>
      <c r="K16" s="954"/>
      <c r="L16" s="955"/>
      <c r="M16" s="956"/>
      <c r="N16" s="953"/>
      <c r="O16" s="954"/>
      <c r="P16" s="955"/>
      <c r="Q16" s="958"/>
      <c r="R16" s="943">
        <f t="shared" si="1"/>
        <v>2142</v>
      </c>
      <c r="S16" s="951">
        <f t="shared" si="3"/>
        <v>1983</v>
      </c>
      <c r="T16" s="951">
        <f t="shared" si="4"/>
        <v>1990</v>
      </c>
      <c r="U16" s="952">
        <f aca="true" t="shared" si="6" ref="U16:U19">T16/S16</f>
        <v>1.0035300050428644</v>
      </c>
    </row>
    <row r="17" spans="1:21" ht="12.75">
      <c r="A17" s="131"/>
      <c r="B17" s="127" t="s">
        <v>67</v>
      </c>
      <c r="C17" s="127"/>
      <c r="D17" s="127"/>
      <c r="E17" s="127"/>
      <c r="F17" s="953">
        <v>631</v>
      </c>
      <c r="G17" s="954">
        <v>1350</v>
      </c>
      <c r="H17" s="955">
        <v>1350</v>
      </c>
      <c r="I17" s="956">
        <f t="shared" si="5"/>
        <v>1</v>
      </c>
      <c r="J17" s="953"/>
      <c r="K17" s="954"/>
      <c r="L17" s="955"/>
      <c r="M17" s="956"/>
      <c r="N17" s="953"/>
      <c r="O17" s="954"/>
      <c r="P17" s="955"/>
      <c r="Q17" s="958"/>
      <c r="R17" s="943">
        <f t="shared" si="1"/>
        <v>631</v>
      </c>
      <c r="S17" s="951">
        <f t="shared" si="3"/>
        <v>1350</v>
      </c>
      <c r="T17" s="951">
        <f t="shared" si="4"/>
        <v>1350</v>
      </c>
      <c r="U17" s="952">
        <f t="shared" si="6"/>
        <v>1</v>
      </c>
    </row>
    <row r="18" spans="1:21" ht="12.75">
      <c r="A18" s="719"/>
      <c r="B18" s="716" t="s">
        <v>68</v>
      </c>
      <c r="C18" s="722"/>
      <c r="D18" s="722"/>
      <c r="E18" s="723"/>
      <c r="F18" s="953">
        <v>7998</v>
      </c>
      <c r="G18" s="954">
        <v>7105</v>
      </c>
      <c r="H18" s="955">
        <v>6969</v>
      </c>
      <c r="I18" s="956">
        <f t="shared" si="5"/>
        <v>0.9808585503166783</v>
      </c>
      <c r="J18" s="953"/>
      <c r="K18" s="954"/>
      <c r="L18" s="955"/>
      <c r="M18" s="956"/>
      <c r="N18" s="953"/>
      <c r="O18" s="954"/>
      <c r="P18" s="955"/>
      <c r="Q18" s="958"/>
      <c r="R18" s="943">
        <f t="shared" si="1"/>
        <v>7998</v>
      </c>
      <c r="S18" s="951">
        <f t="shared" si="3"/>
        <v>7105</v>
      </c>
      <c r="T18" s="951">
        <f t="shared" si="4"/>
        <v>6969</v>
      </c>
      <c r="U18" s="952">
        <f t="shared" si="6"/>
        <v>0.9808585503166783</v>
      </c>
    </row>
    <row r="19" spans="1:21" ht="12.75">
      <c r="A19" s="131"/>
      <c r="B19" s="132" t="s">
        <v>69</v>
      </c>
      <c r="C19" s="135"/>
      <c r="D19" s="135"/>
      <c r="E19" s="135"/>
      <c r="F19" s="953">
        <v>3382</v>
      </c>
      <c r="G19" s="954">
        <v>36842</v>
      </c>
      <c r="H19" s="955">
        <v>32848</v>
      </c>
      <c r="I19" s="956">
        <f t="shared" si="5"/>
        <v>0.8915911188317681</v>
      </c>
      <c r="J19" s="953"/>
      <c r="K19" s="954"/>
      <c r="L19" s="955"/>
      <c r="M19" s="956"/>
      <c r="N19" s="953"/>
      <c r="O19" s="954"/>
      <c r="P19" s="955"/>
      <c r="Q19" s="958"/>
      <c r="R19" s="943">
        <f t="shared" si="1"/>
        <v>3382</v>
      </c>
      <c r="S19" s="951">
        <f t="shared" si="3"/>
        <v>36842</v>
      </c>
      <c r="T19" s="951">
        <f t="shared" si="4"/>
        <v>32848</v>
      </c>
      <c r="U19" s="952">
        <f t="shared" si="6"/>
        <v>0.8915911188317681</v>
      </c>
    </row>
    <row r="20" spans="1:21" ht="12.75">
      <c r="A20" s="719"/>
      <c r="B20" s="716" t="s">
        <v>316</v>
      </c>
      <c r="C20" s="722"/>
      <c r="D20" s="722"/>
      <c r="E20" s="723"/>
      <c r="F20" s="953">
        <f aca="true" t="shared" si="7" ref="F20:F21">SUM(F200+J291+N291+F382)</f>
        <v>0</v>
      </c>
      <c r="G20" s="954">
        <v>0</v>
      </c>
      <c r="H20" s="955">
        <v>0</v>
      </c>
      <c r="I20" s="956"/>
      <c r="J20" s="953"/>
      <c r="K20" s="954"/>
      <c r="L20" s="955"/>
      <c r="M20" s="956"/>
      <c r="N20" s="953"/>
      <c r="O20" s="954"/>
      <c r="P20" s="955"/>
      <c r="Q20" s="958"/>
      <c r="R20" s="943">
        <f t="shared" si="1"/>
        <v>0</v>
      </c>
      <c r="S20" s="951">
        <f t="shared" si="3"/>
        <v>0</v>
      </c>
      <c r="T20" s="951">
        <f t="shared" si="4"/>
        <v>0</v>
      </c>
      <c r="U20" s="952"/>
    </row>
    <row r="21" spans="1:21" ht="12.75">
      <c r="A21" s="131"/>
      <c r="B21" s="132" t="s">
        <v>317</v>
      </c>
      <c r="C21" s="135"/>
      <c r="D21" s="135"/>
      <c r="E21" s="135"/>
      <c r="F21" s="953">
        <f t="shared" si="7"/>
        <v>0</v>
      </c>
      <c r="G21" s="954">
        <v>0</v>
      </c>
      <c r="H21" s="955">
        <v>0</v>
      </c>
      <c r="I21" s="956"/>
      <c r="J21" s="953"/>
      <c r="K21" s="954"/>
      <c r="L21" s="955"/>
      <c r="M21" s="956"/>
      <c r="N21" s="953"/>
      <c r="O21" s="954"/>
      <c r="P21" s="955"/>
      <c r="Q21" s="958"/>
      <c r="R21" s="943">
        <f t="shared" si="1"/>
        <v>0</v>
      </c>
      <c r="S21" s="951">
        <f t="shared" si="3"/>
        <v>0</v>
      </c>
      <c r="T21" s="951">
        <f t="shared" si="4"/>
        <v>0</v>
      </c>
      <c r="U21" s="952"/>
    </row>
    <row r="22" spans="1:21" ht="12.75">
      <c r="A22" s="719"/>
      <c r="B22" s="716" t="s">
        <v>318</v>
      </c>
      <c r="C22" s="722"/>
      <c r="D22" s="722"/>
      <c r="E22" s="723"/>
      <c r="F22" s="953">
        <v>635</v>
      </c>
      <c r="G22" s="954">
        <v>3635</v>
      </c>
      <c r="H22" s="955">
        <v>3290</v>
      </c>
      <c r="I22" s="956">
        <f aca="true" t="shared" si="8" ref="I22:I28">H22/G22</f>
        <v>0.9050894085281981</v>
      </c>
      <c r="J22" s="953"/>
      <c r="K22" s="954"/>
      <c r="L22" s="955"/>
      <c r="M22" s="956"/>
      <c r="N22" s="953"/>
      <c r="O22" s="954"/>
      <c r="P22" s="955"/>
      <c r="Q22" s="958"/>
      <c r="R22" s="943">
        <f t="shared" si="1"/>
        <v>635</v>
      </c>
      <c r="S22" s="951">
        <f t="shared" si="3"/>
        <v>3635</v>
      </c>
      <c r="T22" s="951">
        <f t="shared" si="4"/>
        <v>3290</v>
      </c>
      <c r="U22" s="952">
        <f aca="true" t="shared" si="9" ref="U22:U28">T22/S22</f>
        <v>0.9050894085281981</v>
      </c>
    </row>
    <row r="23" spans="1:21" ht="12.75">
      <c r="A23" s="719"/>
      <c r="B23" s="711" t="s">
        <v>70</v>
      </c>
      <c r="C23" s="711"/>
      <c r="D23" s="711"/>
      <c r="E23" s="711"/>
      <c r="F23" s="953">
        <v>1334</v>
      </c>
      <c r="G23" s="954">
        <v>1334</v>
      </c>
      <c r="H23" s="955">
        <v>194</v>
      </c>
      <c r="I23" s="956">
        <f t="shared" si="8"/>
        <v>0.1454272863568216</v>
      </c>
      <c r="J23" s="953"/>
      <c r="K23" s="954"/>
      <c r="L23" s="955"/>
      <c r="M23" s="956"/>
      <c r="N23" s="953"/>
      <c r="O23" s="954"/>
      <c r="P23" s="955"/>
      <c r="Q23" s="958"/>
      <c r="R23" s="943">
        <f t="shared" si="1"/>
        <v>1334</v>
      </c>
      <c r="S23" s="951">
        <f t="shared" si="3"/>
        <v>1334</v>
      </c>
      <c r="T23" s="951">
        <f t="shared" si="4"/>
        <v>194</v>
      </c>
      <c r="U23" s="952">
        <f t="shared" si="9"/>
        <v>0.1454272863568216</v>
      </c>
    </row>
    <row r="24" spans="1:21" ht="12.75">
      <c r="A24" s="719"/>
      <c r="B24" s="716" t="s">
        <v>319</v>
      </c>
      <c r="C24" s="720"/>
      <c r="D24" s="720"/>
      <c r="E24" s="721"/>
      <c r="F24" s="953">
        <v>229</v>
      </c>
      <c r="G24" s="954">
        <v>229</v>
      </c>
      <c r="H24" s="955">
        <v>312</v>
      </c>
      <c r="I24" s="956">
        <f t="shared" si="8"/>
        <v>1.3624454148471616</v>
      </c>
      <c r="J24" s="953"/>
      <c r="K24" s="954"/>
      <c r="L24" s="955"/>
      <c r="M24" s="956"/>
      <c r="N24" s="953"/>
      <c r="O24" s="954"/>
      <c r="P24" s="955"/>
      <c r="Q24" s="958"/>
      <c r="R24" s="943">
        <f t="shared" si="1"/>
        <v>229</v>
      </c>
      <c r="S24" s="951">
        <f t="shared" si="3"/>
        <v>229</v>
      </c>
      <c r="T24" s="951">
        <f t="shared" si="4"/>
        <v>312</v>
      </c>
      <c r="U24" s="952">
        <f t="shared" si="9"/>
        <v>1.3624454148471616</v>
      </c>
    </row>
    <row r="25" spans="1:21" ht="12.75">
      <c r="A25" s="719"/>
      <c r="B25" s="716" t="s">
        <v>320</v>
      </c>
      <c r="C25" s="720"/>
      <c r="D25" s="720"/>
      <c r="E25" s="721"/>
      <c r="F25" s="953">
        <v>3969</v>
      </c>
      <c r="G25" s="954">
        <v>3969</v>
      </c>
      <c r="H25" s="955">
        <v>3316</v>
      </c>
      <c r="I25" s="956">
        <f t="shared" si="8"/>
        <v>0.8354749307130259</v>
      </c>
      <c r="J25" s="953"/>
      <c r="K25" s="954"/>
      <c r="L25" s="955"/>
      <c r="M25" s="956"/>
      <c r="N25" s="953"/>
      <c r="O25" s="954"/>
      <c r="P25" s="955"/>
      <c r="Q25" s="958"/>
      <c r="R25" s="943">
        <f t="shared" si="1"/>
        <v>3969</v>
      </c>
      <c r="S25" s="951">
        <f t="shared" si="3"/>
        <v>3969</v>
      </c>
      <c r="T25" s="951">
        <f t="shared" si="4"/>
        <v>3316</v>
      </c>
      <c r="U25" s="952">
        <f t="shared" si="9"/>
        <v>0.8354749307130259</v>
      </c>
    </row>
    <row r="26" spans="1:21" ht="12.75">
      <c r="A26" s="131"/>
      <c r="B26" s="132" t="s">
        <v>321</v>
      </c>
      <c r="C26" s="134"/>
      <c r="D26" s="134"/>
      <c r="E26" s="134"/>
      <c r="F26" s="953">
        <v>1327</v>
      </c>
      <c r="G26" s="954">
        <v>1440</v>
      </c>
      <c r="H26" s="955">
        <v>876</v>
      </c>
      <c r="I26" s="956">
        <f t="shared" si="8"/>
        <v>0.6083333333333333</v>
      </c>
      <c r="J26" s="953"/>
      <c r="K26" s="954"/>
      <c r="L26" s="955"/>
      <c r="M26" s="956"/>
      <c r="N26" s="953"/>
      <c r="O26" s="954"/>
      <c r="P26" s="955"/>
      <c r="Q26" s="958"/>
      <c r="R26" s="943">
        <f t="shared" si="1"/>
        <v>1327</v>
      </c>
      <c r="S26" s="951">
        <f t="shared" si="3"/>
        <v>1440</v>
      </c>
      <c r="T26" s="951">
        <f t="shared" si="4"/>
        <v>876</v>
      </c>
      <c r="U26" s="952">
        <f t="shared" si="9"/>
        <v>0.6083333333333333</v>
      </c>
    </row>
    <row r="27" spans="1:21" ht="12.75">
      <c r="A27" s="724"/>
      <c r="B27" s="716" t="s">
        <v>322</v>
      </c>
      <c r="C27" s="720"/>
      <c r="D27" s="720"/>
      <c r="E27" s="721"/>
      <c r="F27" s="953">
        <v>455</v>
      </c>
      <c r="G27" s="954">
        <v>455</v>
      </c>
      <c r="H27" s="955">
        <v>438</v>
      </c>
      <c r="I27" s="956">
        <f t="shared" si="8"/>
        <v>0.9626373626373627</v>
      </c>
      <c r="J27" s="953"/>
      <c r="K27" s="954"/>
      <c r="L27" s="955"/>
      <c r="M27" s="956"/>
      <c r="N27" s="953"/>
      <c r="O27" s="954"/>
      <c r="P27" s="955"/>
      <c r="Q27" s="958"/>
      <c r="R27" s="943">
        <f t="shared" si="1"/>
        <v>455</v>
      </c>
      <c r="S27" s="951">
        <f t="shared" si="3"/>
        <v>455</v>
      </c>
      <c r="T27" s="951">
        <f t="shared" si="4"/>
        <v>438</v>
      </c>
      <c r="U27" s="952">
        <f t="shared" si="9"/>
        <v>0.9626373626373627</v>
      </c>
    </row>
    <row r="28" spans="1:21" ht="12.75">
      <c r="A28" s="131"/>
      <c r="B28" s="132" t="s">
        <v>323</v>
      </c>
      <c r="C28" s="134"/>
      <c r="D28" s="134"/>
      <c r="E28" s="134"/>
      <c r="F28" s="953">
        <v>1444</v>
      </c>
      <c r="G28" s="954">
        <v>1444</v>
      </c>
      <c r="H28" s="955">
        <v>1426</v>
      </c>
      <c r="I28" s="956">
        <f t="shared" si="8"/>
        <v>0.9875346260387812</v>
      </c>
      <c r="J28" s="953"/>
      <c r="K28" s="954"/>
      <c r="L28" s="955"/>
      <c r="M28" s="956"/>
      <c r="N28" s="953"/>
      <c r="O28" s="954"/>
      <c r="P28" s="955"/>
      <c r="Q28" s="958"/>
      <c r="R28" s="943">
        <f t="shared" si="1"/>
        <v>1444</v>
      </c>
      <c r="S28" s="951">
        <f t="shared" si="3"/>
        <v>1444</v>
      </c>
      <c r="T28" s="951">
        <f t="shared" si="4"/>
        <v>1426</v>
      </c>
      <c r="U28" s="952">
        <f t="shared" si="9"/>
        <v>0.9875346260387812</v>
      </c>
    </row>
    <row r="29" spans="1:21" ht="12.75">
      <c r="A29" s="719"/>
      <c r="B29" s="716" t="s">
        <v>324</v>
      </c>
      <c r="C29" s="720"/>
      <c r="D29" s="720"/>
      <c r="E29" s="721"/>
      <c r="F29" s="953">
        <f>SUM(F209+J300+N300+F391)</f>
        <v>0</v>
      </c>
      <c r="G29" s="954">
        <v>0</v>
      </c>
      <c r="H29" s="955">
        <v>0</v>
      </c>
      <c r="I29" s="956"/>
      <c r="J29" s="953"/>
      <c r="K29" s="954"/>
      <c r="L29" s="955"/>
      <c r="M29" s="956"/>
      <c r="N29" s="953"/>
      <c r="O29" s="954"/>
      <c r="P29" s="955"/>
      <c r="Q29" s="958"/>
      <c r="R29" s="943">
        <f t="shared" si="1"/>
        <v>0</v>
      </c>
      <c r="S29" s="951">
        <f t="shared" si="3"/>
        <v>0</v>
      </c>
      <c r="T29" s="951">
        <f t="shared" si="4"/>
        <v>0</v>
      </c>
      <c r="U29" s="952"/>
    </row>
    <row r="30" spans="1:21" ht="12.75">
      <c r="A30" s="131"/>
      <c r="B30" s="132" t="s">
        <v>71</v>
      </c>
      <c r="C30" s="134"/>
      <c r="D30" s="134"/>
      <c r="E30" s="134"/>
      <c r="F30" s="953">
        <v>2449</v>
      </c>
      <c r="G30" s="954">
        <v>2373</v>
      </c>
      <c r="H30" s="955">
        <v>1940</v>
      </c>
      <c r="I30" s="956">
        <f aca="true" t="shared" si="10" ref="I30:I33">H30/G30</f>
        <v>0.8175305520438264</v>
      </c>
      <c r="J30" s="953"/>
      <c r="K30" s="954"/>
      <c r="L30" s="955"/>
      <c r="M30" s="956"/>
      <c r="N30" s="953"/>
      <c r="O30" s="954"/>
      <c r="P30" s="955"/>
      <c r="Q30" s="958"/>
      <c r="R30" s="943">
        <f t="shared" si="1"/>
        <v>2449</v>
      </c>
      <c r="S30" s="951">
        <f t="shared" si="3"/>
        <v>2373</v>
      </c>
      <c r="T30" s="951">
        <f t="shared" si="4"/>
        <v>1940</v>
      </c>
      <c r="U30" s="952">
        <f aca="true" t="shared" si="11" ref="U30:U33">T30/S30</f>
        <v>0.8175305520438264</v>
      </c>
    </row>
    <row r="31" spans="1:21" ht="12.75">
      <c r="A31" s="719"/>
      <c r="B31" s="716" t="s">
        <v>325</v>
      </c>
      <c r="C31" s="720"/>
      <c r="D31" s="720"/>
      <c r="E31" s="721"/>
      <c r="F31" s="953">
        <f>SUM(F211+J302+N302+F393)</f>
        <v>0</v>
      </c>
      <c r="G31" s="954">
        <v>104</v>
      </c>
      <c r="H31" s="955">
        <v>44</v>
      </c>
      <c r="I31" s="956">
        <f t="shared" si="10"/>
        <v>0.4230769230769231</v>
      </c>
      <c r="J31" s="953"/>
      <c r="K31" s="954"/>
      <c r="L31" s="955"/>
      <c r="M31" s="956"/>
      <c r="N31" s="953"/>
      <c r="O31" s="954"/>
      <c r="P31" s="955"/>
      <c r="Q31" s="958"/>
      <c r="R31" s="943">
        <f t="shared" si="1"/>
        <v>0</v>
      </c>
      <c r="S31" s="951">
        <f t="shared" si="3"/>
        <v>104</v>
      </c>
      <c r="T31" s="951">
        <f t="shared" si="4"/>
        <v>44</v>
      </c>
      <c r="U31" s="952">
        <f t="shared" si="11"/>
        <v>0.4230769230769231</v>
      </c>
    </row>
    <row r="32" spans="1:21" ht="12.75">
      <c r="A32" s="719"/>
      <c r="B32" s="716" t="s">
        <v>72</v>
      </c>
      <c r="C32" s="720"/>
      <c r="D32" s="720"/>
      <c r="E32" s="721"/>
      <c r="F32" s="953">
        <v>5782</v>
      </c>
      <c r="G32" s="954">
        <v>6826</v>
      </c>
      <c r="H32" s="955">
        <v>5042</v>
      </c>
      <c r="I32" s="956">
        <f t="shared" si="10"/>
        <v>0.7386463521828304</v>
      </c>
      <c r="J32" s="953"/>
      <c r="K32" s="954"/>
      <c r="L32" s="955"/>
      <c r="M32" s="956"/>
      <c r="N32" s="953"/>
      <c r="O32" s="954"/>
      <c r="P32" s="955"/>
      <c r="Q32" s="958"/>
      <c r="R32" s="943">
        <f t="shared" si="1"/>
        <v>5782</v>
      </c>
      <c r="S32" s="951">
        <f t="shared" si="3"/>
        <v>6826</v>
      </c>
      <c r="T32" s="951">
        <f t="shared" si="4"/>
        <v>5042</v>
      </c>
      <c r="U32" s="952">
        <f t="shared" si="11"/>
        <v>0.7386463521828304</v>
      </c>
    </row>
    <row r="33" spans="1:21" ht="12.75">
      <c r="A33" s="719"/>
      <c r="B33" s="716" t="s">
        <v>326</v>
      </c>
      <c r="C33" s="720"/>
      <c r="D33" s="720"/>
      <c r="E33" s="721"/>
      <c r="F33" s="953">
        <f>SUM(F213+J304+N304+F395)</f>
        <v>0</v>
      </c>
      <c r="G33" s="954">
        <v>2972</v>
      </c>
      <c r="H33" s="955">
        <v>3008</v>
      </c>
      <c r="I33" s="956">
        <f t="shared" si="10"/>
        <v>1.012113055181696</v>
      </c>
      <c r="J33" s="953"/>
      <c r="K33" s="954"/>
      <c r="L33" s="955"/>
      <c r="M33" s="956"/>
      <c r="N33" s="953"/>
      <c r="O33" s="954"/>
      <c r="P33" s="955"/>
      <c r="Q33" s="958"/>
      <c r="R33" s="943">
        <f t="shared" si="1"/>
        <v>0</v>
      </c>
      <c r="S33" s="951">
        <f t="shared" si="3"/>
        <v>2972</v>
      </c>
      <c r="T33" s="951">
        <f t="shared" si="4"/>
        <v>3008</v>
      </c>
      <c r="U33" s="952">
        <f t="shared" si="11"/>
        <v>1.012113055181696</v>
      </c>
    </row>
    <row r="34" spans="1:21" ht="12.75">
      <c r="A34" s="719"/>
      <c r="B34" s="716" t="s">
        <v>327</v>
      </c>
      <c r="C34" s="720"/>
      <c r="D34" s="720"/>
      <c r="E34" s="721"/>
      <c r="F34" s="953">
        <v>0</v>
      </c>
      <c r="G34" s="954">
        <v>0</v>
      </c>
      <c r="H34" s="955">
        <v>0</v>
      </c>
      <c r="I34" s="956"/>
      <c r="J34" s="953"/>
      <c r="K34" s="954"/>
      <c r="L34" s="955"/>
      <c r="M34" s="956"/>
      <c r="N34" s="953"/>
      <c r="O34" s="954"/>
      <c r="P34" s="955"/>
      <c r="Q34" s="958"/>
      <c r="R34" s="943">
        <f t="shared" si="1"/>
        <v>0</v>
      </c>
      <c r="S34" s="951">
        <f t="shared" si="3"/>
        <v>0</v>
      </c>
      <c r="T34" s="951">
        <f t="shared" si="4"/>
        <v>0</v>
      </c>
      <c r="U34" s="952"/>
    </row>
    <row r="35" spans="1:21" ht="12.75">
      <c r="A35" s="131"/>
      <c r="B35" s="132" t="s">
        <v>73</v>
      </c>
      <c r="C35" s="134"/>
      <c r="D35" s="134"/>
      <c r="E35" s="134"/>
      <c r="F35" s="953">
        <v>0</v>
      </c>
      <c r="G35" s="954">
        <v>0</v>
      </c>
      <c r="H35" s="955">
        <v>0</v>
      </c>
      <c r="I35" s="956"/>
      <c r="J35" s="953"/>
      <c r="K35" s="954"/>
      <c r="L35" s="955"/>
      <c r="M35" s="956"/>
      <c r="N35" s="953"/>
      <c r="O35" s="954"/>
      <c r="P35" s="955"/>
      <c r="Q35" s="958"/>
      <c r="R35" s="943">
        <f t="shared" si="1"/>
        <v>0</v>
      </c>
      <c r="S35" s="951">
        <f t="shared" si="3"/>
        <v>0</v>
      </c>
      <c r="T35" s="951">
        <f t="shared" si="4"/>
        <v>0</v>
      </c>
      <c r="U35" s="952"/>
    </row>
    <row r="36" spans="1:21" ht="12.75">
      <c r="A36" s="719"/>
      <c r="B36" s="716" t="s">
        <v>328</v>
      </c>
      <c r="C36" s="720"/>
      <c r="D36" s="720"/>
      <c r="E36" s="721"/>
      <c r="F36" s="953">
        <v>3256</v>
      </c>
      <c r="G36" s="954">
        <v>6509</v>
      </c>
      <c r="H36" s="955">
        <v>6507</v>
      </c>
      <c r="I36" s="956">
        <f aca="true" t="shared" si="12" ref="I36:I43">H36/G36</f>
        <v>0.999692733138731</v>
      </c>
      <c r="J36" s="953"/>
      <c r="K36" s="954"/>
      <c r="L36" s="955"/>
      <c r="M36" s="956"/>
      <c r="N36" s="953"/>
      <c r="O36" s="954"/>
      <c r="P36" s="955"/>
      <c r="Q36" s="958"/>
      <c r="R36" s="943">
        <f t="shared" si="1"/>
        <v>3256</v>
      </c>
      <c r="S36" s="951">
        <f t="shared" si="3"/>
        <v>6509</v>
      </c>
      <c r="T36" s="951">
        <f t="shared" si="4"/>
        <v>6507</v>
      </c>
      <c r="U36" s="952">
        <f aca="true" t="shared" si="13" ref="U36:U43">T36/S36</f>
        <v>0.999692733138731</v>
      </c>
    </row>
    <row r="37" spans="1:21" ht="12.75">
      <c r="A37" s="719"/>
      <c r="B37" s="716" t="s">
        <v>75</v>
      </c>
      <c r="C37" s="720"/>
      <c r="D37" s="720"/>
      <c r="E37" s="721"/>
      <c r="F37" s="953">
        <v>4789</v>
      </c>
      <c r="G37" s="954">
        <v>4922</v>
      </c>
      <c r="H37" s="955">
        <v>4862</v>
      </c>
      <c r="I37" s="956">
        <f t="shared" si="12"/>
        <v>0.9878098334010564</v>
      </c>
      <c r="J37" s="953"/>
      <c r="K37" s="954"/>
      <c r="L37" s="955"/>
      <c r="M37" s="956"/>
      <c r="N37" s="953"/>
      <c r="O37" s="954"/>
      <c r="P37" s="955"/>
      <c r="Q37" s="958"/>
      <c r="R37" s="943">
        <f t="shared" si="1"/>
        <v>4789</v>
      </c>
      <c r="S37" s="951">
        <f t="shared" si="3"/>
        <v>4922</v>
      </c>
      <c r="T37" s="951">
        <f t="shared" si="4"/>
        <v>4862</v>
      </c>
      <c r="U37" s="952">
        <f t="shared" si="13"/>
        <v>0.9878098334010564</v>
      </c>
    </row>
    <row r="38" spans="1:21" ht="12.75">
      <c r="A38" s="131"/>
      <c r="B38" s="132" t="s">
        <v>76</v>
      </c>
      <c r="C38" s="134"/>
      <c r="D38" s="134"/>
      <c r="E38" s="134"/>
      <c r="F38" s="953">
        <v>1942</v>
      </c>
      <c r="G38" s="954">
        <v>2198</v>
      </c>
      <c r="H38" s="955">
        <v>2113</v>
      </c>
      <c r="I38" s="956">
        <f t="shared" si="12"/>
        <v>0.9613284804367607</v>
      </c>
      <c r="J38" s="953"/>
      <c r="K38" s="954"/>
      <c r="L38" s="955"/>
      <c r="M38" s="956"/>
      <c r="N38" s="953"/>
      <c r="O38" s="954"/>
      <c r="P38" s="955"/>
      <c r="Q38" s="958"/>
      <c r="R38" s="943">
        <f t="shared" si="1"/>
        <v>1942</v>
      </c>
      <c r="S38" s="951">
        <f t="shared" si="3"/>
        <v>2198</v>
      </c>
      <c r="T38" s="951">
        <f t="shared" si="4"/>
        <v>2113</v>
      </c>
      <c r="U38" s="952">
        <f t="shared" si="13"/>
        <v>0.9613284804367607</v>
      </c>
    </row>
    <row r="39" spans="1:21" ht="12.75">
      <c r="A39" s="719"/>
      <c r="B39" s="716" t="s">
        <v>329</v>
      </c>
      <c r="C39" s="720"/>
      <c r="D39" s="720"/>
      <c r="E39" s="721"/>
      <c r="F39" s="953">
        <v>2206</v>
      </c>
      <c r="G39" s="954">
        <v>2660</v>
      </c>
      <c r="H39" s="955">
        <v>2607</v>
      </c>
      <c r="I39" s="956">
        <f t="shared" si="12"/>
        <v>0.9800751879699248</v>
      </c>
      <c r="J39" s="953"/>
      <c r="K39" s="954"/>
      <c r="L39" s="955"/>
      <c r="M39" s="956"/>
      <c r="N39" s="953"/>
      <c r="O39" s="954"/>
      <c r="P39" s="955"/>
      <c r="Q39" s="958"/>
      <c r="R39" s="943">
        <f t="shared" si="1"/>
        <v>2206</v>
      </c>
      <c r="S39" s="951">
        <f t="shared" si="3"/>
        <v>2660</v>
      </c>
      <c r="T39" s="951">
        <f t="shared" si="4"/>
        <v>2607</v>
      </c>
      <c r="U39" s="952">
        <f t="shared" si="13"/>
        <v>0.9800751879699248</v>
      </c>
    </row>
    <row r="40" spans="1:21" ht="12.75">
      <c r="A40" s="719"/>
      <c r="B40" s="716" t="s">
        <v>330</v>
      </c>
      <c r="C40" s="720"/>
      <c r="D40" s="720"/>
      <c r="E40" s="721"/>
      <c r="F40" s="953">
        <v>300</v>
      </c>
      <c r="G40" s="954">
        <v>300</v>
      </c>
      <c r="H40" s="955">
        <v>260</v>
      </c>
      <c r="I40" s="956">
        <f t="shared" si="12"/>
        <v>0.8666666666666667</v>
      </c>
      <c r="J40" s="953"/>
      <c r="K40" s="954"/>
      <c r="L40" s="955"/>
      <c r="M40" s="956"/>
      <c r="N40" s="953"/>
      <c r="O40" s="954"/>
      <c r="P40" s="955"/>
      <c r="Q40" s="958"/>
      <c r="R40" s="943">
        <f t="shared" si="1"/>
        <v>300</v>
      </c>
      <c r="S40" s="951">
        <f t="shared" si="3"/>
        <v>300</v>
      </c>
      <c r="T40" s="951">
        <f t="shared" si="4"/>
        <v>260</v>
      </c>
      <c r="U40" s="952">
        <f t="shared" si="13"/>
        <v>0.8666666666666667</v>
      </c>
    </row>
    <row r="41" spans="1:21" ht="12.75">
      <c r="A41" s="131"/>
      <c r="B41" s="132" t="s">
        <v>331</v>
      </c>
      <c r="C41" s="134"/>
      <c r="D41" s="134"/>
      <c r="E41" s="134"/>
      <c r="F41" s="953">
        <v>2167</v>
      </c>
      <c r="G41" s="954">
        <v>6585</v>
      </c>
      <c r="H41" s="955">
        <v>6484</v>
      </c>
      <c r="I41" s="956">
        <f t="shared" si="12"/>
        <v>0.9846621108580106</v>
      </c>
      <c r="J41" s="953"/>
      <c r="K41" s="954"/>
      <c r="L41" s="955"/>
      <c r="M41" s="956"/>
      <c r="N41" s="953"/>
      <c r="O41" s="954"/>
      <c r="P41" s="955"/>
      <c r="Q41" s="958"/>
      <c r="R41" s="943">
        <f t="shared" si="1"/>
        <v>2167</v>
      </c>
      <c r="S41" s="951">
        <f t="shared" si="3"/>
        <v>6585</v>
      </c>
      <c r="T41" s="951">
        <f t="shared" si="4"/>
        <v>6484</v>
      </c>
      <c r="U41" s="952">
        <f t="shared" si="13"/>
        <v>0.9846621108580106</v>
      </c>
    </row>
    <row r="42" spans="1:21" ht="12.75">
      <c r="A42" s="719"/>
      <c r="B42" s="716" t="s">
        <v>332</v>
      </c>
      <c r="C42" s="720"/>
      <c r="D42" s="720"/>
      <c r="E42" s="721"/>
      <c r="F42" s="953">
        <v>7557</v>
      </c>
      <c r="G42" s="954">
        <v>7543</v>
      </c>
      <c r="H42" s="955">
        <v>7543</v>
      </c>
      <c r="I42" s="956">
        <f t="shared" si="12"/>
        <v>1</v>
      </c>
      <c r="J42" s="953"/>
      <c r="K42" s="954"/>
      <c r="L42" s="955"/>
      <c r="M42" s="956"/>
      <c r="N42" s="953"/>
      <c r="O42" s="954"/>
      <c r="P42" s="955"/>
      <c r="Q42" s="958"/>
      <c r="R42" s="943">
        <f t="shared" si="1"/>
        <v>7557</v>
      </c>
      <c r="S42" s="951">
        <f t="shared" si="3"/>
        <v>7543</v>
      </c>
      <c r="T42" s="951">
        <f t="shared" si="4"/>
        <v>7543</v>
      </c>
      <c r="U42" s="952">
        <f t="shared" si="13"/>
        <v>1</v>
      </c>
    </row>
    <row r="43" spans="1:21" ht="13.5">
      <c r="A43" s="131"/>
      <c r="B43" s="132" t="s">
        <v>333</v>
      </c>
      <c r="C43" s="134"/>
      <c r="D43" s="134"/>
      <c r="E43" s="134"/>
      <c r="F43" s="953">
        <v>1774</v>
      </c>
      <c r="G43" s="954">
        <v>1845</v>
      </c>
      <c r="H43" s="955">
        <v>908</v>
      </c>
      <c r="I43" s="956">
        <f t="shared" si="12"/>
        <v>0.4921409214092141</v>
      </c>
      <c r="J43" s="953"/>
      <c r="K43" s="954"/>
      <c r="L43" s="955"/>
      <c r="M43" s="956"/>
      <c r="N43" s="953"/>
      <c r="O43" s="954"/>
      <c r="P43" s="955"/>
      <c r="Q43" s="958"/>
      <c r="R43" s="959">
        <f t="shared" si="1"/>
        <v>1774</v>
      </c>
      <c r="S43" s="960">
        <f t="shared" si="3"/>
        <v>1845</v>
      </c>
      <c r="T43" s="960">
        <f t="shared" si="4"/>
        <v>908</v>
      </c>
      <c r="U43" s="961">
        <f t="shared" si="13"/>
        <v>0.4921409214092141</v>
      </c>
    </row>
    <row r="44" spans="1:21" ht="14.25">
      <c r="A44" s="726"/>
      <c r="B44" s="727" t="s">
        <v>334</v>
      </c>
      <c r="C44" s="727"/>
      <c r="D44" s="727"/>
      <c r="E44" s="727"/>
      <c r="F44" s="962">
        <f>SUM(F12:F43)</f>
        <v>160645</v>
      </c>
      <c r="G44" s="963">
        <f>SUM(G12:G43)</f>
        <v>182586</v>
      </c>
      <c r="H44" s="964">
        <f>SUM(H12:H43)</f>
        <v>138901</v>
      </c>
      <c r="I44" s="965"/>
      <c r="J44" s="962">
        <f>SUM(J12:J43)</f>
        <v>0</v>
      </c>
      <c r="K44" s="963">
        <f>SUM(K12:K43)</f>
        <v>0</v>
      </c>
      <c r="L44" s="964">
        <f>SUM(L12:L43)</f>
        <v>0</v>
      </c>
      <c r="M44" s="966"/>
      <c r="N44" s="962">
        <v>0</v>
      </c>
      <c r="O44" s="963">
        <v>0</v>
      </c>
      <c r="P44" s="964">
        <v>0</v>
      </c>
      <c r="Q44" s="967"/>
      <c r="R44" s="968">
        <f t="shared" si="1"/>
        <v>160645</v>
      </c>
      <c r="S44" s="969">
        <f>SUM(S12:S43)</f>
        <v>182586</v>
      </c>
      <c r="T44" s="969">
        <f>SUM(T12:T43)</f>
        <v>138901</v>
      </c>
      <c r="U44" s="970"/>
    </row>
    <row r="45" spans="1:18" ht="13.5">
      <c r="A45" s="732"/>
      <c r="B45" s="733"/>
      <c r="C45" s="734"/>
      <c r="D45" s="734"/>
      <c r="E45" s="734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6"/>
    </row>
    <row r="46" spans="1:21" ht="12.75">
      <c r="A46" s="680" t="s">
        <v>417</v>
      </c>
      <c r="B46" s="680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680"/>
      <c r="T46" s="680"/>
      <c r="U46" s="680"/>
    </row>
    <row r="47" spans="1:21" ht="12.75">
      <c r="A47" s="681" t="s">
        <v>418</v>
      </c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1"/>
      <c r="T47" s="681"/>
      <c r="U47" s="681"/>
    </row>
    <row r="48" spans="1:21" ht="27" customHeight="1">
      <c r="A48" s="929" t="s">
        <v>419</v>
      </c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9"/>
      <c r="U48" s="929"/>
    </row>
    <row r="49" spans="1:21" ht="13.5">
      <c r="A49" s="930" t="s">
        <v>46</v>
      </c>
      <c r="B49" s="930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</row>
    <row r="50" spans="1:21" ht="8.25" customHeight="1">
      <c r="A50" s="686" t="s">
        <v>4</v>
      </c>
      <c r="B50" s="687" t="s">
        <v>306</v>
      </c>
      <c r="C50" s="687"/>
      <c r="D50" s="687"/>
      <c r="E50" s="687"/>
      <c r="F50" s="931" t="s">
        <v>420</v>
      </c>
      <c r="G50" s="931"/>
      <c r="H50" s="931"/>
      <c r="I50" s="931"/>
      <c r="J50" s="932" t="s">
        <v>404</v>
      </c>
      <c r="K50" s="932"/>
      <c r="L50" s="932"/>
      <c r="M50" s="932"/>
      <c r="N50" s="932" t="s">
        <v>405</v>
      </c>
      <c r="O50" s="932"/>
      <c r="P50" s="932"/>
      <c r="Q50" s="932"/>
      <c r="R50" s="971" t="s">
        <v>392</v>
      </c>
      <c r="S50" s="971"/>
      <c r="T50" s="971"/>
      <c r="U50" s="971"/>
    </row>
    <row r="51" spans="1:21" ht="4.5" customHeight="1">
      <c r="A51" s="686"/>
      <c r="B51" s="687"/>
      <c r="C51" s="687"/>
      <c r="D51" s="687"/>
      <c r="E51" s="687"/>
      <c r="F51" s="931"/>
      <c r="G51" s="931"/>
      <c r="H51" s="931"/>
      <c r="I51" s="931"/>
      <c r="J51" s="932"/>
      <c r="K51" s="932"/>
      <c r="L51" s="932"/>
      <c r="M51" s="932"/>
      <c r="N51" s="932"/>
      <c r="O51" s="932"/>
      <c r="P51" s="932"/>
      <c r="Q51" s="932"/>
      <c r="R51" s="971"/>
      <c r="S51" s="971"/>
      <c r="T51" s="971"/>
      <c r="U51" s="971"/>
    </row>
    <row r="52" spans="1:21" ht="13.5" customHeight="1">
      <c r="A52" s="686"/>
      <c r="B52" s="687"/>
      <c r="C52" s="687"/>
      <c r="D52" s="687"/>
      <c r="E52" s="687"/>
      <c r="F52" s="692" t="s">
        <v>411</v>
      </c>
      <c r="G52" s="693" t="s">
        <v>412</v>
      </c>
      <c r="H52" s="693" t="s">
        <v>106</v>
      </c>
      <c r="I52" s="934" t="s">
        <v>124</v>
      </c>
      <c r="J52" s="692" t="s">
        <v>411</v>
      </c>
      <c r="K52" s="693" t="s">
        <v>412</v>
      </c>
      <c r="L52" s="693" t="s">
        <v>106</v>
      </c>
      <c r="M52" s="934" t="s">
        <v>124</v>
      </c>
      <c r="N52" s="692" t="s">
        <v>411</v>
      </c>
      <c r="O52" s="693" t="s">
        <v>412</v>
      </c>
      <c r="P52" s="693" t="s">
        <v>106</v>
      </c>
      <c r="Q52" s="694" t="s">
        <v>124</v>
      </c>
      <c r="R52" s="692" t="s">
        <v>411</v>
      </c>
      <c r="S52" s="693" t="s">
        <v>412</v>
      </c>
      <c r="T52" s="693" t="s">
        <v>106</v>
      </c>
      <c r="U52" s="694" t="s">
        <v>124</v>
      </c>
    </row>
    <row r="53" spans="1:21" ht="12.75">
      <c r="A53" s="686"/>
      <c r="B53" s="687"/>
      <c r="C53" s="687"/>
      <c r="D53" s="687"/>
      <c r="E53" s="687"/>
      <c r="F53" s="692"/>
      <c r="G53" s="693"/>
      <c r="H53" s="693"/>
      <c r="I53" s="934"/>
      <c r="J53" s="692"/>
      <c r="K53" s="693"/>
      <c r="L53" s="693"/>
      <c r="M53" s="934"/>
      <c r="N53" s="692"/>
      <c r="O53" s="693"/>
      <c r="P53" s="693"/>
      <c r="Q53" s="694"/>
      <c r="R53" s="692"/>
      <c r="S53" s="693"/>
      <c r="T53" s="693"/>
      <c r="U53" s="694"/>
    </row>
    <row r="54" spans="1:21" ht="12.75">
      <c r="A54" s="686"/>
      <c r="B54" s="695"/>
      <c r="C54" s="695"/>
      <c r="D54" s="695"/>
      <c r="E54" s="695"/>
      <c r="F54" s="696" t="s">
        <v>13</v>
      </c>
      <c r="G54" s="697" t="s">
        <v>16</v>
      </c>
      <c r="H54" s="695" t="s">
        <v>19</v>
      </c>
      <c r="I54" s="698" t="s">
        <v>22</v>
      </c>
      <c r="J54" s="696" t="s">
        <v>25</v>
      </c>
      <c r="K54" s="697" t="s">
        <v>310</v>
      </c>
      <c r="L54" s="695" t="s">
        <v>311</v>
      </c>
      <c r="M54" s="698" t="s">
        <v>59</v>
      </c>
      <c r="N54" s="696" t="s">
        <v>312</v>
      </c>
      <c r="O54" s="697" t="s">
        <v>313</v>
      </c>
      <c r="P54" s="695" t="s">
        <v>314</v>
      </c>
      <c r="Q54" s="698" t="s">
        <v>336</v>
      </c>
      <c r="R54" s="696" t="s">
        <v>413</v>
      </c>
      <c r="S54" s="892" t="s">
        <v>414</v>
      </c>
      <c r="T54" s="892" t="s">
        <v>415</v>
      </c>
      <c r="U54" s="972" t="s">
        <v>416</v>
      </c>
    </row>
    <row r="55" spans="1:22" ht="12.75">
      <c r="A55" s="738"/>
      <c r="B55" s="739" t="s">
        <v>337</v>
      </c>
      <c r="C55" s="740"/>
      <c r="D55" s="741"/>
      <c r="E55" s="741"/>
      <c r="F55" s="973">
        <f>SUM(F44)</f>
        <v>160645</v>
      </c>
      <c r="G55" s="974">
        <f>SUM(G44)</f>
        <v>182586</v>
      </c>
      <c r="H55" s="975">
        <f>SUM(H44)</f>
        <v>138901</v>
      </c>
      <c r="I55" s="976"/>
      <c r="J55" s="977">
        <f>SUM(J44)</f>
        <v>0</v>
      </c>
      <c r="K55" s="974">
        <f>SUM(K44)</f>
        <v>0</v>
      </c>
      <c r="L55" s="975">
        <f>SUM(L44)</f>
        <v>0</v>
      </c>
      <c r="M55" s="976"/>
      <c r="N55" s="978">
        <f>SUM(N44)</f>
        <v>0</v>
      </c>
      <c r="O55" s="979">
        <f>SUM(O44)</f>
        <v>0</v>
      </c>
      <c r="P55" s="980">
        <f>SUM(P44)</f>
        <v>0</v>
      </c>
      <c r="Q55" s="981"/>
      <c r="R55" s="982">
        <f>SUM(R44)</f>
        <v>160645</v>
      </c>
      <c r="S55" s="951">
        <f>SUM(S44)</f>
        <v>182586</v>
      </c>
      <c r="T55" s="951">
        <f>SUM(T44)</f>
        <v>138901</v>
      </c>
      <c r="U55" s="952"/>
      <c r="V55" s="983"/>
    </row>
    <row r="56" spans="1:22" ht="12.75">
      <c r="A56" s="738"/>
      <c r="B56" s="716" t="s">
        <v>77</v>
      </c>
      <c r="C56" s="720"/>
      <c r="D56" s="720"/>
      <c r="E56" s="721"/>
      <c r="F56" s="984">
        <f aca="true" t="shared" si="14" ref="F56:F57">SUM(F238+J329+N329+F420)</f>
        <v>0</v>
      </c>
      <c r="G56" s="985">
        <v>0</v>
      </c>
      <c r="H56" s="986">
        <v>0</v>
      </c>
      <c r="I56" s="987"/>
      <c r="J56" s="984"/>
      <c r="K56" s="985"/>
      <c r="L56" s="986"/>
      <c r="M56" s="988"/>
      <c r="N56" s="989"/>
      <c r="O56" s="990"/>
      <c r="P56" s="991"/>
      <c r="Q56" s="992"/>
      <c r="R56" s="982">
        <f aca="true" t="shared" si="15" ref="R56:R57">SUM(F56+J56+N56)</f>
        <v>0</v>
      </c>
      <c r="S56" s="944">
        <f aca="true" t="shared" si="16" ref="S56:S60">SUM(G56+K56+O56)</f>
        <v>0</v>
      </c>
      <c r="T56" s="944">
        <f>SUM(H56+L56+P56)</f>
        <v>0</v>
      </c>
      <c r="U56" s="945"/>
      <c r="V56" s="983"/>
    </row>
    <row r="57" spans="1:22" ht="12.75">
      <c r="A57" s="762"/>
      <c r="B57" s="132" t="s">
        <v>78</v>
      </c>
      <c r="C57" s="134"/>
      <c r="D57" s="134"/>
      <c r="E57" s="134"/>
      <c r="F57" s="984">
        <f t="shared" si="14"/>
        <v>0</v>
      </c>
      <c r="G57" s="985">
        <v>0</v>
      </c>
      <c r="H57" s="986">
        <v>0</v>
      </c>
      <c r="I57" s="993"/>
      <c r="J57" s="994"/>
      <c r="K57" s="995"/>
      <c r="L57" s="996"/>
      <c r="M57" s="997"/>
      <c r="N57" s="953"/>
      <c r="O57" s="954"/>
      <c r="P57" s="955"/>
      <c r="Q57" s="998"/>
      <c r="R57" s="982">
        <f t="shared" si="15"/>
        <v>0</v>
      </c>
      <c r="S57" s="951">
        <f t="shared" si="16"/>
        <v>0</v>
      </c>
      <c r="T57" s="951">
        <f aca="true" t="shared" si="17" ref="T57:T60">H57+L57+P57</f>
        <v>0</v>
      </c>
      <c r="U57" s="952"/>
      <c r="V57" s="983"/>
    </row>
    <row r="58" spans="1:22" ht="12.75">
      <c r="A58" s="762"/>
      <c r="B58" s="716" t="s">
        <v>421</v>
      </c>
      <c r="C58" s="720"/>
      <c r="D58" s="720"/>
      <c r="E58" s="721"/>
      <c r="F58" s="984">
        <v>0</v>
      </c>
      <c r="G58" s="985">
        <v>1343</v>
      </c>
      <c r="H58" s="986">
        <v>1342</v>
      </c>
      <c r="I58" s="997">
        <f aca="true" t="shared" si="18" ref="I58:I60">H58/G58</f>
        <v>0.9992553983618764</v>
      </c>
      <c r="J58" s="994"/>
      <c r="K58" s="995"/>
      <c r="L58" s="996"/>
      <c r="M58" s="997"/>
      <c r="N58" s="953"/>
      <c r="O58" s="954"/>
      <c r="P58" s="955"/>
      <c r="Q58" s="998"/>
      <c r="R58" s="982"/>
      <c r="S58" s="951">
        <f t="shared" si="16"/>
        <v>1343</v>
      </c>
      <c r="T58" s="951">
        <f t="shared" si="17"/>
        <v>1342</v>
      </c>
      <c r="U58" s="952">
        <f aca="true" t="shared" si="19" ref="U58:U60">T58/S58</f>
        <v>0.9992553983618764</v>
      </c>
      <c r="V58" s="983"/>
    </row>
    <row r="59" spans="1:22" ht="12.75">
      <c r="A59" s="762"/>
      <c r="B59" s="716" t="s">
        <v>422</v>
      </c>
      <c r="C59" s="720"/>
      <c r="D59" s="720"/>
      <c r="E59" s="721"/>
      <c r="F59" s="984"/>
      <c r="G59" s="985">
        <v>5604</v>
      </c>
      <c r="H59" s="986">
        <v>5604</v>
      </c>
      <c r="I59" s="997">
        <f t="shared" si="18"/>
        <v>1</v>
      </c>
      <c r="J59" s="994"/>
      <c r="K59" s="995"/>
      <c r="L59" s="996"/>
      <c r="M59" s="997"/>
      <c r="N59" s="953"/>
      <c r="O59" s="954"/>
      <c r="P59" s="955"/>
      <c r="Q59" s="998"/>
      <c r="R59" s="982"/>
      <c r="S59" s="951">
        <f t="shared" si="16"/>
        <v>5604</v>
      </c>
      <c r="T59" s="951">
        <f t="shared" si="17"/>
        <v>5604</v>
      </c>
      <c r="U59" s="952">
        <f t="shared" si="19"/>
        <v>1</v>
      </c>
      <c r="V59" s="983"/>
    </row>
    <row r="60" spans="1:22" ht="12.75">
      <c r="A60" s="762"/>
      <c r="B60" s="766" t="s">
        <v>340</v>
      </c>
      <c r="C60" s="767"/>
      <c r="D60" s="767"/>
      <c r="E60" s="768"/>
      <c r="F60" s="977">
        <f>SUM(F55:F57)</f>
        <v>160645</v>
      </c>
      <c r="G60" s="974">
        <f>SUM(G55:G59)</f>
        <v>189533</v>
      </c>
      <c r="H60" s="975">
        <f>SUM(H55:H59)</f>
        <v>145847</v>
      </c>
      <c r="I60" s="993">
        <f t="shared" si="18"/>
        <v>0.7695071570649966</v>
      </c>
      <c r="J60" s="973">
        <f>SUM(J55:J57)</f>
        <v>0</v>
      </c>
      <c r="K60" s="999">
        <f>SUM(K55:K58)</f>
        <v>0</v>
      </c>
      <c r="L60" s="1000">
        <f>SUM(L55:L58)</f>
        <v>0</v>
      </c>
      <c r="M60" s="993"/>
      <c r="N60" s="946">
        <f>SUM(N55:N57)</f>
        <v>0</v>
      </c>
      <c r="O60" s="947">
        <v>0</v>
      </c>
      <c r="P60" s="948">
        <v>0</v>
      </c>
      <c r="Q60" s="1001"/>
      <c r="R60" s="982">
        <f>SUM(F60+J60+N60)</f>
        <v>160645</v>
      </c>
      <c r="S60" s="951">
        <f t="shared" si="16"/>
        <v>189533</v>
      </c>
      <c r="T60" s="951">
        <f t="shared" si="17"/>
        <v>145847</v>
      </c>
      <c r="U60" s="952">
        <f t="shared" si="19"/>
        <v>0.7695071570649966</v>
      </c>
      <c r="V60" s="983"/>
    </row>
    <row r="61" spans="1:22" ht="12.75">
      <c r="A61" s="762"/>
      <c r="B61" s="773"/>
      <c r="C61" s="774"/>
      <c r="D61" s="775"/>
      <c r="E61" s="775"/>
      <c r="F61" s="984"/>
      <c r="G61" s="985"/>
      <c r="H61" s="986"/>
      <c r="I61" s="1002"/>
      <c r="J61" s="1003"/>
      <c r="K61" s="1004"/>
      <c r="L61" s="1005"/>
      <c r="M61" s="1002"/>
      <c r="N61" s="938"/>
      <c r="O61" s="939"/>
      <c r="P61" s="940"/>
      <c r="Q61" s="1006"/>
      <c r="R61" s="982"/>
      <c r="S61" s="951"/>
      <c r="T61" s="951"/>
      <c r="U61" s="952"/>
      <c r="V61" s="983"/>
    </row>
    <row r="62" spans="1:22" ht="12.75">
      <c r="A62" s="779" t="s">
        <v>13</v>
      </c>
      <c r="B62" s="1007" t="s">
        <v>423</v>
      </c>
      <c r="C62" s="1007"/>
      <c r="D62" s="1007"/>
      <c r="E62" s="1007"/>
      <c r="F62" s="984">
        <f>SUM(F63)</f>
        <v>41915</v>
      </c>
      <c r="G62" s="985">
        <f>SUM(G63:G64)</f>
        <v>50829</v>
      </c>
      <c r="H62" s="986">
        <f>SUM(H63:H64)</f>
        <v>47185</v>
      </c>
      <c r="I62" s="993">
        <f aca="true" t="shared" si="20" ref="I62:I63">H62/G62</f>
        <v>0.9283086427039682</v>
      </c>
      <c r="J62" s="973">
        <v>0</v>
      </c>
      <c r="K62" s="999">
        <v>0</v>
      </c>
      <c r="L62" s="1000">
        <v>0</v>
      </c>
      <c r="M62" s="993"/>
      <c r="N62" s="946">
        <v>0</v>
      </c>
      <c r="O62" s="947">
        <v>0</v>
      </c>
      <c r="P62" s="948">
        <v>0</v>
      </c>
      <c r="Q62" s="1001"/>
      <c r="R62" s="938">
        <f aca="true" t="shared" si="21" ref="R62:R63">SUM(F62+J62+N62)</f>
        <v>41915</v>
      </c>
      <c r="S62" s="951">
        <f aca="true" t="shared" si="22" ref="S62:S64">SUM(G62+K62+O62)</f>
        <v>50829</v>
      </c>
      <c r="T62" s="951">
        <f aca="true" t="shared" si="23" ref="T62:T64">H62+L62+P62</f>
        <v>47185</v>
      </c>
      <c r="U62" s="952">
        <f aca="true" t="shared" si="24" ref="U62:U64">T62/S62</f>
        <v>0.9283086427039682</v>
      </c>
      <c r="V62" s="983"/>
    </row>
    <row r="63" spans="1:22" ht="12.75">
      <c r="A63" s="762"/>
      <c r="B63" s="711" t="s">
        <v>62</v>
      </c>
      <c r="C63" s="711"/>
      <c r="D63" s="711"/>
      <c r="E63" s="711"/>
      <c r="F63" s="984">
        <v>41915</v>
      </c>
      <c r="G63" s="985">
        <v>50785</v>
      </c>
      <c r="H63" s="986">
        <v>47141</v>
      </c>
      <c r="I63" s="997">
        <f t="shared" si="20"/>
        <v>0.9282465294870532</v>
      </c>
      <c r="J63" s="994">
        <v>0</v>
      </c>
      <c r="K63" s="995">
        <v>0</v>
      </c>
      <c r="L63" s="996">
        <v>0</v>
      </c>
      <c r="M63" s="997"/>
      <c r="N63" s="953">
        <v>0</v>
      </c>
      <c r="O63" s="954">
        <v>0</v>
      </c>
      <c r="P63" s="955">
        <v>0</v>
      </c>
      <c r="Q63" s="998"/>
      <c r="R63" s="959">
        <f t="shared" si="21"/>
        <v>41915</v>
      </c>
      <c r="S63" s="951">
        <f t="shared" si="22"/>
        <v>50785</v>
      </c>
      <c r="T63" s="951">
        <f t="shared" si="23"/>
        <v>47141</v>
      </c>
      <c r="U63" s="952">
        <f t="shared" si="24"/>
        <v>0.9282465294870532</v>
      </c>
      <c r="V63" s="983"/>
    </row>
    <row r="64" spans="1:22" ht="12.75">
      <c r="A64" s="762"/>
      <c r="B64" s="132" t="s">
        <v>69</v>
      </c>
      <c r="C64" s="135"/>
      <c r="D64" s="135"/>
      <c r="E64" s="135"/>
      <c r="F64" s="984"/>
      <c r="G64" s="985">
        <v>44</v>
      </c>
      <c r="H64" s="986">
        <v>44</v>
      </c>
      <c r="I64" s="997">
        <v>1</v>
      </c>
      <c r="J64" s="994"/>
      <c r="K64" s="995"/>
      <c r="L64" s="996"/>
      <c r="M64" s="997"/>
      <c r="N64" s="953"/>
      <c r="O64" s="954"/>
      <c r="P64" s="955"/>
      <c r="Q64" s="998"/>
      <c r="R64" s="959"/>
      <c r="S64" s="951">
        <f t="shared" si="22"/>
        <v>44</v>
      </c>
      <c r="T64" s="951">
        <f t="shared" si="23"/>
        <v>44</v>
      </c>
      <c r="U64" s="952">
        <f t="shared" si="24"/>
        <v>1</v>
      </c>
      <c r="V64" s="983"/>
    </row>
    <row r="65" spans="1:22" ht="12.75">
      <c r="A65" s="762"/>
      <c r="B65" s="773"/>
      <c r="C65" s="774"/>
      <c r="D65" s="775"/>
      <c r="E65" s="775"/>
      <c r="F65" s="984"/>
      <c r="G65" s="985"/>
      <c r="H65" s="986"/>
      <c r="I65" s="1002"/>
      <c r="J65" s="1003"/>
      <c r="K65" s="1004"/>
      <c r="L65" s="1005"/>
      <c r="M65" s="1002"/>
      <c r="N65" s="938"/>
      <c r="O65" s="939"/>
      <c r="P65" s="940"/>
      <c r="Q65" s="1006"/>
      <c r="R65" s="959"/>
      <c r="S65" s="951"/>
      <c r="T65" s="951"/>
      <c r="U65" s="952"/>
      <c r="V65" s="983"/>
    </row>
    <row r="66" spans="1:22" ht="12.75">
      <c r="A66" s="784">
        <v>2</v>
      </c>
      <c r="B66" s="785" t="s">
        <v>343</v>
      </c>
      <c r="C66" s="786"/>
      <c r="D66" s="786"/>
      <c r="E66" s="786"/>
      <c r="F66" s="1008"/>
      <c r="G66" s="1009"/>
      <c r="H66" s="1010"/>
      <c r="I66" s="1002"/>
      <c r="J66" s="1003"/>
      <c r="K66" s="1004"/>
      <c r="L66" s="1005"/>
      <c r="M66" s="1002"/>
      <c r="N66" s="938"/>
      <c r="O66" s="939"/>
      <c r="P66" s="940"/>
      <c r="Q66" s="1006"/>
      <c r="R66" s="959"/>
      <c r="S66" s="951"/>
      <c r="T66" s="951"/>
      <c r="U66" s="952"/>
      <c r="V66" s="983"/>
    </row>
    <row r="67" spans="1:22" ht="12.75">
      <c r="A67" s="696"/>
      <c r="B67" s="1011" t="s">
        <v>424</v>
      </c>
      <c r="C67" s="1011"/>
      <c r="D67" s="1011"/>
      <c r="E67" s="1011"/>
      <c r="F67" s="984">
        <v>23007</v>
      </c>
      <c r="G67" s="985">
        <v>23735</v>
      </c>
      <c r="H67" s="986">
        <v>23693</v>
      </c>
      <c r="I67" s="997">
        <f aca="true" t="shared" si="25" ref="I67:I71">H67/G67</f>
        <v>0.9982304613440067</v>
      </c>
      <c r="J67" s="953">
        <v>0</v>
      </c>
      <c r="K67" s="954">
        <v>0</v>
      </c>
      <c r="L67" s="955">
        <v>0</v>
      </c>
      <c r="M67" s="997"/>
      <c r="N67" s="953">
        <v>0</v>
      </c>
      <c r="O67" s="954">
        <v>0</v>
      </c>
      <c r="P67" s="955">
        <v>0</v>
      </c>
      <c r="Q67" s="998"/>
      <c r="R67" s="959">
        <f>SUM(F67+J67+N67)</f>
        <v>23007</v>
      </c>
      <c r="S67" s="951">
        <f aca="true" t="shared" si="26" ref="S67:S71">SUM(G67+K67+O67)</f>
        <v>23735</v>
      </c>
      <c r="T67" s="951">
        <f aca="true" t="shared" si="27" ref="T67:T71">H67+L67+P67</f>
        <v>23693</v>
      </c>
      <c r="U67" s="952">
        <f aca="true" t="shared" si="28" ref="U67:U71">T67/S67</f>
        <v>0.9982304613440067</v>
      </c>
      <c r="V67" s="983"/>
    </row>
    <row r="68" spans="1:22" ht="12.75">
      <c r="A68" s="696"/>
      <c r="B68" s="1012" t="s">
        <v>425</v>
      </c>
      <c r="C68" s="837"/>
      <c r="D68" s="837"/>
      <c r="E68" s="718"/>
      <c r="F68" s="984"/>
      <c r="G68" s="985">
        <v>85</v>
      </c>
      <c r="H68" s="986">
        <v>85</v>
      </c>
      <c r="I68" s="997">
        <f t="shared" si="25"/>
        <v>1</v>
      </c>
      <c r="J68" s="953">
        <v>0</v>
      </c>
      <c r="K68" s="954">
        <v>0</v>
      </c>
      <c r="L68" s="955">
        <v>0</v>
      </c>
      <c r="M68" s="997"/>
      <c r="N68" s="953">
        <v>0</v>
      </c>
      <c r="O68" s="954">
        <v>0</v>
      </c>
      <c r="P68" s="955">
        <v>0</v>
      </c>
      <c r="Q68" s="998"/>
      <c r="R68" s="959"/>
      <c r="S68" s="951">
        <f t="shared" si="26"/>
        <v>85</v>
      </c>
      <c r="T68" s="951">
        <f t="shared" si="27"/>
        <v>85</v>
      </c>
      <c r="U68" s="952">
        <f t="shared" si="28"/>
        <v>1</v>
      </c>
      <c r="V68" s="983"/>
    </row>
    <row r="69" spans="1:22" ht="12.75">
      <c r="A69" s="696"/>
      <c r="B69" s="1011" t="s">
        <v>426</v>
      </c>
      <c r="C69" s="1011"/>
      <c r="D69" s="1011"/>
      <c r="E69" s="1011"/>
      <c r="F69" s="984">
        <v>3979</v>
      </c>
      <c r="G69" s="985">
        <v>4157</v>
      </c>
      <c r="H69" s="986">
        <v>2119</v>
      </c>
      <c r="I69" s="997">
        <f t="shared" si="25"/>
        <v>0.5097426028385855</v>
      </c>
      <c r="J69" s="953">
        <v>0</v>
      </c>
      <c r="K69" s="954">
        <v>0</v>
      </c>
      <c r="L69" s="955">
        <v>0</v>
      </c>
      <c r="M69" s="997"/>
      <c r="N69" s="953">
        <v>0</v>
      </c>
      <c r="O69" s="954">
        <v>0</v>
      </c>
      <c r="P69" s="955">
        <v>0</v>
      </c>
      <c r="Q69" s="998"/>
      <c r="R69" s="959">
        <f aca="true" t="shared" si="29" ref="R69:R71">SUM(F69+J69+N69)</f>
        <v>3979</v>
      </c>
      <c r="S69" s="951">
        <f t="shared" si="26"/>
        <v>4157</v>
      </c>
      <c r="T69" s="951">
        <f t="shared" si="27"/>
        <v>2119</v>
      </c>
      <c r="U69" s="952">
        <f t="shared" si="28"/>
        <v>0.5097426028385855</v>
      </c>
      <c r="V69" s="983"/>
    </row>
    <row r="70" spans="1:22" ht="12.75">
      <c r="A70" s="696"/>
      <c r="B70" s="1011" t="s">
        <v>427</v>
      </c>
      <c r="C70" s="1011"/>
      <c r="D70" s="1011"/>
      <c r="E70" s="1011"/>
      <c r="F70" s="984">
        <v>4369</v>
      </c>
      <c r="G70" s="985">
        <v>4468</v>
      </c>
      <c r="H70" s="986">
        <v>4099</v>
      </c>
      <c r="I70" s="997">
        <f t="shared" si="25"/>
        <v>0.9174127126230975</v>
      </c>
      <c r="J70" s="953">
        <v>0</v>
      </c>
      <c r="K70" s="954">
        <v>0</v>
      </c>
      <c r="L70" s="955">
        <v>0</v>
      </c>
      <c r="M70" s="998"/>
      <c r="N70" s="953">
        <v>0</v>
      </c>
      <c r="O70" s="954">
        <v>0</v>
      </c>
      <c r="P70" s="955">
        <v>0</v>
      </c>
      <c r="Q70" s="998"/>
      <c r="R70" s="959">
        <f t="shared" si="29"/>
        <v>4369</v>
      </c>
      <c r="S70" s="951">
        <f t="shared" si="26"/>
        <v>4468</v>
      </c>
      <c r="T70" s="951">
        <f t="shared" si="27"/>
        <v>4099</v>
      </c>
      <c r="U70" s="952">
        <f t="shared" si="28"/>
        <v>0.9174127126230975</v>
      </c>
      <c r="V70" s="983"/>
    </row>
    <row r="71" spans="1:22" ht="12.75">
      <c r="A71" s="1013" t="s">
        <v>82</v>
      </c>
      <c r="B71" s="793" t="s">
        <v>428</v>
      </c>
      <c r="C71" s="793"/>
      <c r="D71" s="793"/>
      <c r="E71" s="793"/>
      <c r="F71" s="973">
        <f>SUM(F67:F70)</f>
        <v>31355</v>
      </c>
      <c r="G71" s="974">
        <f>SUM(G67:G70)</f>
        <v>32445</v>
      </c>
      <c r="H71" s="975">
        <f>SUM(H67:H70)</f>
        <v>29996</v>
      </c>
      <c r="I71" s="997">
        <f t="shared" si="25"/>
        <v>0.9245184157805517</v>
      </c>
      <c r="J71" s="946">
        <v>0</v>
      </c>
      <c r="K71" s="947">
        <v>0</v>
      </c>
      <c r="L71" s="948">
        <v>0</v>
      </c>
      <c r="M71" s="1014"/>
      <c r="N71" s="946">
        <v>0</v>
      </c>
      <c r="O71" s="947">
        <v>0</v>
      </c>
      <c r="P71" s="948">
        <v>0</v>
      </c>
      <c r="Q71" s="1001"/>
      <c r="R71" s="959">
        <f t="shared" si="29"/>
        <v>31355</v>
      </c>
      <c r="S71" s="951">
        <f t="shared" si="26"/>
        <v>32445</v>
      </c>
      <c r="T71" s="951">
        <f t="shared" si="27"/>
        <v>29996</v>
      </c>
      <c r="U71" s="952">
        <f t="shared" si="28"/>
        <v>0.9245184157805517</v>
      </c>
      <c r="V71" s="983"/>
    </row>
    <row r="72" spans="1:22" ht="12.75">
      <c r="A72" s="696"/>
      <c r="B72" s="789"/>
      <c r="C72" s="795"/>
      <c r="D72" s="795"/>
      <c r="E72" s="795"/>
      <c r="F72" s="994"/>
      <c r="G72" s="995"/>
      <c r="H72" s="996"/>
      <c r="I72" s="997"/>
      <c r="J72" s="1015"/>
      <c r="K72" s="1016"/>
      <c r="L72" s="1017"/>
      <c r="M72" s="1018"/>
      <c r="N72" s="953"/>
      <c r="O72" s="954"/>
      <c r="P72" s="955"/>
      <c r="Q72" s="998"/>
      <c r="R72" s="943"/>
      <c r="S72" s="1019"/>
      <c r="T72" s="1019"/>
      <c r="U72" s="945"/>
      <c r="V72" s="983"/>
    </row>
    <row r="73" spans="1:22" ht="12.75">
      <c r="A73" s="696"/>
      <c r="B73" s="789"/>
      <c r="C73" s="795"/>
      <c r="D73" s="795"/>
      <c r="E73" s="795"/>
      <c r="F73" s="994"/>
      <c r="G73" s="995"/>
      <c r="H73" s="996"/>
      <c r="I73" s="997"/>
      <c r="J73" s="953"/>
      <c r="K73" s="954"/>
      <c r="L73" s="955"/>
      <c r="M73" s="998"/>
      <c r="N73" s="953"/>
      <c r="O73" s="954"/>
      <c r="P73" s="955"/>
      <c r="Q73" s="998"/>
      <c r="R73" s="943"/>
      <c r="S73" s="1020"/>
      <c r="T73" s="1020"/>
      <c r="U73" s="952"/>
      <c r="V73" s="983"/>
    </row>
    <row r="74" spans="1:22" ht="12.75">
      <c r="A74" s="696"/>
      <c r="B74" s="789"/>
      <c r="C74" s="795"/>
      <c r="D74" s="795"/>
      <c r="E74" s="795"/>
      <c r="F74" s="994"/>
      <c r="G74" s="995"/>
      <c r="H74" s="996"/>
      <c r="I74" s="997"/>
      <c r="J74" s="953"/>
      <c r="K74" s="954"/>
      <c r="L74" s="955"/>
      <c r="M74" s="998"/>
      <c r="N74" s="953"/>
      <c r="O74" s="954"/>
      <c r="P74" s="955"/>
      <c r="Q74" s="998"/>
      <c r="R74" s="943"/>
      <c r="S74" s="1019"/>
      <c r="T74" s="1019"/>
      <c r="U74" s="945"/>
      <c r="V74" s="983"/>
    </row>
    <row r="75" spans="1:22" ht="12.75">
      <c r="A75" s="696"/>
      <c r="B75" s="789"/>
      <c r="C75" s="795"/>
      <c r="D75" s="795"/>
      <c r="E75" s="795"/>
      <c r="F75" s="994"/>
      <c r="G75" s="995"/>
      <c r="H75" s="996"/>
      <c r="I75" s="997"/>
      <c r="J75" s="953"/>
      <c r="K75" s="954"/>
      <c r="L75" s="955"/>
      <c r="M75" s="998"/>
      <c r="N75" s="953"/>
      <c r="O75" s="954"/>
      <c r="P75" s="955"/>
      <c r="Q75" s="998"/>
      <c r="R75" s="943"/>
      <c r="S75" s="1020"/>
      <c r="T75" s="1020"/>
      <c r="U75" s="952"/>
      <c r="V75" s="983"/>
    </row>
    <row r="76" spans="1:22" ht="12.75">
      <c r="A76" s="696"/>
      <c r="B76" s="789"/>
      <c r="C76" s="795"/>
      <c r="D76" s="795"/>
      <c r="E76" s="795"/>
      <c r="F76" s="994"/>
      <c r="G76" s="995"/>
      <c r="H76" s="996"/>
      <c r="I76" s="997"/>
      <c r="J76" s="953"/>
      <c r="K76" s="954"/>
      <c r="L76" s="955"/>
      <c r="M76" s="998"/>
      <c r="N76" s="953"/>
      <c r="O76" s="954"/>
      <c r="P76" s="955"/>
      <c r="Q76" s="998"/>
      <c r="R76" s="943"/>
      <c r="S76" s="1019"/>
      <c r="T76" s="1019"/>
      <c r="U76" s="945"/>
      <c r="V76" s="983"/>
    </row>
    <row r="77" spans="1:22" ht="12.75">
      <c r="A77" s="696"/>
      <c r="B77" s="789"/>
      <c r="C77" s="795"/>
      <c r="D77" s="795"/>
      <c r="E77" s="795"/>
      <c r="F77" s="994"/>
      <c r="G77" s="995"/>
      <c r="H77" s="996"/>
      <c r="I77" s="997"/>
      <c r="J77" s="953"/>
      <c r="K77" s="954"/>
      <c r="L77" s="955"/>
      <c r="M77" s="998"/>
      <c r="N77" s="953"/>
      <c r="O77" s="954"/>
      <c r="P77" s="955"/>
      <c r="Q77" s="998"/>
      <c r="R77" s="943"/>
      <c r="S77" s="1020"/>
      <c r="T77" s="1020"/>
      <c r="U77" s="952"/>
      <c r="V77" s="983"/>
    </row>
    <row r="78" spans="1:22" ht="12.75">
      <c r="A78" s="696"/>
      <c r="B78" s="789"/>
      <c r="C78" s="795"/>
      <c r="D78" s="795"/>
      <c r="E78" s="795"/>
      <c r="F78" s="994"/>
      <c r="G78" s="995"/>
      <c r="H78" s="996"/>
      <c r="I78" s="997"/>
      <c r="J78" s="953"/>
      <c r="K78" s="954"/>
      <c r="L78" s="955"/>
      <c r="M78" s="998"/>
      <c r="N78" s="953"/>
      <c r="O78" s="954"/>
      <c r="P78" s="955"/>
      <c r="Q78" s="998"/>
      <c r="R78" s="943"/>
      <c r="S78" s="1019"/>
      <c r="T78" s="1019"/>
      <c r="U78" s="945"/>
      <c r="V78" s="983"/>
    </row>
    <row r="79" spans="1:22" ht="12.75">
      <c r="A79" s="696"/>
      <c r="B79" s="695"/>
      <c r="C79" s="774"/>
      <c r="D79" s="774"/>
      <c r="E79" s="774"/>
      <c r="F79" s="953"/>
      <c r="G79" s="954"/>
      <c r="H79" s="955"/>
      <c r="I79" s="997"/>
      <c r="J79" s="1015"/>
      <c r="K79" s="1016"/>
      <c r="L79" s="1017"/>
      <c r="M79" s="1018"/>
      <c r="N79" s="953"/>
      <c r="O79" s="954"/>
      <c r="P79" s="955"/>
      <c r="Q79" s="998"/>
      <c r="R79" s="1021"/>
      <c r="S79" s="1022"/>
      <c r="T79" s="1022"/>
      <c r="U79" s="1023"/>
      <c r="V79" s="983"/>
    </row>
    <row r="80" spans="1:22" ht="12.75">
      <c r="A80" s="696"/>
      <c r="B80" s="695"/>
      <c r="C80" s="774"/>
      <c r="D80" s="774"/>
      <c r="E80" s="774"/>
      <c r="F80" s="953"/>
      <c r="G80" s="954"/>
      <c r="H80" s="955"/>
      <c r="I80" s="997"/>
      <c r="J80" s="1015"/>
      <c r="K80" s="1016"/>
      <c r="L80" s="1017"/>
      <c r="M80" s="1018"/>
      <c r="N80" s="953"/>
      <c r="O80" s="954"/>
      <c r="P80" s="955"/>
      <c r="Q80" s="998"/>
      <c r="R80" s="1021"/>
      <c r="S80" s="1024"/>
      <c r="T80" s="1024"/>
      <c r="U80" s="1025"/>
      <c r="V80" s="983"/>
    </row>
    <row r="81" spans="1:22" ht="12.75">
      <c r="A81" s="696"/>
      <c r="B81" s="695"/>
      <c r="C81" s="774"/>
      <c r="D81" s="774"/>
      <c r="E81" s="774"/>
      <c r="F81" s="953"/>
      <c r="G81" s="954"/>
      <c r="H81" s="955"/>
      <c r="I81" s="997"/>
      <c r="J81" s="1015"/>
      <c r="K81" s="1016"/>
      <c r="L81" s="1017"/>
      <c r="M81" s="1018"/>
      <c r="N81" s="953"/>
      <c r="O81" s="954"/>
      <c r="P81" s="955"/>
      <c r="Q81" s="998"/>
      <c r="R81" s="1021"/>
      <c r="S81" s="1022"/>
      <c r="T81" s="1022"/>
      <c r="U81" s="1023"/>
      <c r="V81" s="983"/>
    </row>
    <row r="82" spans="1:22" ht="12.75">
      <c r="A82" s="696"/>
      <c r="B82" s="695"/>
      <c r="C82" s="774"/>
      <c r="D82" s="774"/>
      <c r="E82" s="774"/>
      <c r="F82" s="953"/>
      <c r="G82" s="954"/>
      <c r="H82" s="955"/>
      <c r="I82" s="997"/>
      <c r="J82" s="1015"/>
      <c r="K82" s="1016"/>
      <c r="L82" s="1017"/>
      <c r="M82" s="1018"/>
      <c r="N82" s="953"/>
      <c r="O82" s="954"/>
      <c r="P82" s="955"/>
      <c r="Q82" s="998"/>
      <c r="R82" s="1021"/>
      <c r="S82" s="1024"/>
      <c r="T82" s="1024"/>
      <c r="U82" s="1025"/>
      <c r="V82" s="983"/>
    </row>
    <row r="83" spans="1:22" ht="12.75">
      <c r="A83" s="696"/>
      <c r="B83" s="695"/>
      <c r="C83" s="774"/>
      <c r="D83" s="774"/>
      <c r="E83" s="774"/>
      <c r="F83" s="953"/>
      <c r="G83" s="954"/>
      <c r="H83" s="955"/>
      <c r="I83" s="997"/>
      <c r="J83" s="1015"/>
      <c r="K83" s="1016"/>
      <c r="L83" s="1017"/>
      <c r="M83" s="1018"/>
      <c r="N83" s="953"/>
      <c r="O83" s="954"/>
      <c r="P83" s="955"/>
      <c r="Q83" s="998"/>
      <c r="R83" s="1021"/>
      <c r="S83" s="1022"/>
      <c r="T83" s="1022"/>
      <c r="U83" s="1023"/>
      <c r="V83" s="983"/>
    </row>
    <row r="84" spans="1:22" ht="12.75">
      <c r="A84" s="696"/>
      <c r="B84" s="695"/>
      <c r="C84" s="774"/>
      <c r="D84" s="774"/>
      <c r="E84" s="774"/>
      <c r="F84" s="953"/>
      <c r="G84" s="954"/>
      <c r="H84" s="955"/>
      <c r="I84" s="997"/>
      <c r="J84" s="1015"/>
      <c r="K84" s="1016"/>
      <c r="L84" s="1017"/>
      <c r="M84" s="1018"/>
      <c r="N84" s="953"/>
      <c r="O84" s="954"/>
      <c r="P84" s="955"/>
      <c r="Q84" s="998"/>
      <c r="R84" s="1021"/>
      <c r="S84" s="1024"/>
      <c r="T84" s="1024"/>
      <c r="U84" s="1025"/>
      <c r="V84" s="983"/>
    </row>
    <row r="85" spans="1:22" ht="12.75">
      <c r="A85" s="696"/>
      <c r="B85" s="695"/>
      <c r="C85" s="774"/>
      <c r="D85" s="774"/>
      <c r="E85" s="774"/>
      <c r="F85" s="953"/>
      <c r="G85" s="954"/>
      <c r="H85" s="955"/>
      <c r="I85" s="997"/>
      <c r="J85" s="1015"/>
      <c r="K85" s="1016"/>
      <c r="L85" s="1017"/>
      <c r="M85" s="1018"/>
      <c r="N85" s="953"/>
      <c r="O85" s="954"/>
      <c r="P85" s="955"/>
      <c r="Q85" s="998"/>
      <c r="R85" s="1021"/>
      <c r="S85" s="1022"/>
      <c r="T85" s="1022"/>
      <c r="U85" s="1023"/>
      <c r="V85" s="983"/>
    </row>
    <row r="86" spans="1:22" ht="12.75">
      <c r="A86" s="696"/>
      <c r="B86" s="695"/>
      <c r="C86" s="774"/>
      <c r="D86" s="774"/>
      <c r="E86" s="774"/>
      <c r="F86" s="953"/>
      <c r="G86" s="954"/>
      <c r="H86" s="955"/>
      <c r="I86" s="997"/>
      <c r="J86" s="1015"/>
      <c r="K86" s="1016"/>
      <c r="L86" s="1017"/>
      <c r="M86" s="1018"/>
      <c r="N86" s="953"/>
      <c r="O86" s="954"/>
      <c r="P86" s="955"/>
      <c r="Q86" s="998"/>
      <c r="R86" s="1021"/>
      <c r="S86" s="1024"/>
      <c r="T86" s="1024"/>
      <c r="U86" s="1025"/>
      <c r="V86" s="983"/>
    </row>
    <row r="87" spans="1:22" ht="13.5">
      <c r="A87" s="800"/>
      <c r="B87" s="801"/>
      <c r="C87" s="740"/>
      <c r="D87" s="740"/>
      <c r="E87" s="740"/>
      <c r="F87" s="989"/>
      <c r="G87" s="990"/>
      <c r="H87" s="991"/>
      <c r="I87" s="987"/>
      <c r="J87" s="1026"/>
      <c r="K87" s="1027"/>
      <c r="L87" s="1028"/>
      <c r="M87" s="1029"/>
      <c r="N87" s="989"/>
      <c r="O87" s="990"/>
      <c r="P87" s="991"/>
      <c r="Q87" s="1030"/>
      <c r="R87" s="1031"/>
      <c r="S87" s="1032"/>
      <c r="T87" s="1032"/>
      <c r="U87" s="1033"/>
      <c r="V87" s="983"/>
    </row>
    <row r="88" spans="1:22" ht="14.25">
      <c r="A88" s="808" t="s">
        <v>352</v>
      </c>
      <c r="B88" s="808"/>
      <c r="C88" s="808"/>
      <c r="D88" s="808"/>
      <c r="E88" s="808"/>
      <c r="F88" s="1034">
        <f>SUM(F60+F63+F71)</f>
        <v>233915</v>
      </c>
      <c r="G88" s="1035">
        <f>SUM(G60+G62+G71)</f>
        <v>272807</v>
      </c>
      <c r="H88" s="1036">
        <f>SUM(H60+H62+H71)</f>
        <v>223028</v>
      </c>
      <c r="I88" s="1037">
        <f>H88/G88</f>
        <v>0.817530341963366</v>
      </c>
      <c r="J88" s="1034">
        <f>SUM(J60+J62+J71)</f>
        <v>0</v>
      </c>
      <c r="K88" s="1035">
        <f>SUM(K60)</f>
        <v>0</v>
      </c>
      <c r="L88" s="1036">
        <f>SUM(L60)</f>
        <v>0</v>
      </c>
      <c r="M88" s="1038"/>
      <c r="N88" s="1034">
        <f>SUM(N60+N62+N71)</f>
        <v>0</v>
      </c>
      <c r="O88" s="1035">
        <v>0</v>
      </c>
      <c r="P88" s="1036">
        <v>0</v>
      </c>
      <c r="Q88" s="1038"/>
      <c r="R88" s="968">
        <f>SUM(R60+R62+R71)</f>
        <v>233915</v>
      </c>
      <c r="S88" s="1039">
        <f>SUM(S60+S62+S71)</f>
        <v>272807</v>
      </c>
      <c r="T88" s="1039">
        <f>SUM(T60+T62+T71)</f>
        <v>223028</v>
      </c>
      <c r="U88" s="1040">
        <f>T88/S88</f>
        <v>0.817530341963366</v>
      </c>
      <c r="V88" s="983"/>
    </row>
    <row r="89" ht="13.5"/>
  </sheetData>
  <sheetProtection selectLockedCells="1" selectUnlockedCells="1"/>
  <mergeCells count="72">
    <mergeCell ref="A1:U1"/>
    <mergeCell ref="A2:U2"/>
    <mergeCell ref="A3:U3"/>
    <mergeCell ref="O4:U4"/>
    <mergeCell ref="A5:A9"/>
    <mergeCell ref="B5:E8"/>
    <mergeCell ref="F5:I6"/>
    <mergeCell ref="J5:M6"/>
    <mergeCell ref="N5:Q6"/>
    <mergeCell ref="R5:U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B9:E9"/>
    <mergeCell ref="A10:E10"/>
    <mergeCell ref="B11:E11"/>
    <mergeCell ref="B12:E12"/>
    <mergeCell ref="B14:E14"/>
    <mergeCell ref="B17:E17"/>
    <mergeCell ref="B23:E23"/>
    <mergeCell ref="B44:E44"/>
    <mergeCell ref="A46:U46"/>
    <mergeCell ref="A47:U47"/>
    <mergeCell ref="A48:U48"/>
    <mergeCell ref="A49:U49"/>
    <mergeCell ref="A50:A54"/>
    <mergeCell ref="B50:E53"/>
    <mergeCell ref="F50:I51"/>
    <mergeCell ref="J50:M51"/>
    <mergeCell ref="N50:Q51"/>
    <mergeCell ref="R50:U51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B54:E54"/>
    <mergeCell ref="B62:E62"/>
    <mergeCell ref="B63:E63"/>
    <mergeCell ref="B67:E67"/>
    <mergeCell ref="B69:E69"/>
    <mergeCell ref="B70:E70"/>
    <mergeCell ref="D72:E72"/>
    <mergeCell ref="D83:E83"/>
    <mergeCell ref="D85:E85"/>
    <mergeCell ref="D86:E86"/>
    <mergeCell ref="D87:E87"/>
    <mergeCell ref="A88:E88"/>
  </mergeCells>
  <printOptions/>
  <pageMargins left="0.1798611111111111" right="0.1701388888888889" top="0.2798611111111111" bottom="0.30972222222222223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4">
      <selection activeCell="A4" sqref="A4"/>
    </sheetView>
  </sheetViews>
  <sheetFormatPr defaultColWidth="9.140625" defaultRowHeight="12.75"/>
  <cols>
    <col min="2" max="2" width="50.57421875" style="0" customWidth="1"/>
    <col min="3" max="3" width="10.00390625" style="0" customWidth="1"/>
  </cols>
  <sheetData>
    <row r="1" spans="1:5" ht="12.75">
      <c r="A1" s="193"/>
      <c r="B1" s="193"/>
      <c r="C1" s="193"/>
      <c r="D1" s="193" t="s">
        <v>429</v>
      </c>
      <c r="E1" s="193"/>
    </row>
    <row r="2" spans="1:5" ht="12.75">
      <c r="A2" s="193"/>
      <c r="B2" s="193"/>
      <c r="C2" s="193"/>
      <c r="D2" s="193"/>
      <c r="E2" s="193"/>
    </row>
    <row r="3" spans="1:5" ht="12.75">
      <c r="A3" s="193"/>
      <c r="B3" s="193"/>
      <c r="C3" s="193"/>
      <c r="D3" s="193"/>
      <c r="E3" s="193"/>
    </row>
    <row r="4" spans="1:5" ht="14.25">
      <c r="A4" s="194" t="s">
        <v>1</v>
      </c>
      <c r="B4" s="194"/>
      <c r="C4" s="194"/>
      <c r="D4" s="194"/>
      <c r="E4" s="194"/>
    </row>
    <row r="5" spans="1:5" ht="12.75">
      <c r="A5" s="194" t="s">
        <v>430</v>
      </c>
      <c r="B5" s="194"/>
      <c r="C5" s="194"/>
      <c r="D5" s="194"/>
      <c r="E5" s="194"/>
    </row>
    <row r="6" spans="1:5" ht="12.75">
      <c r="A6" s="195"/>
      <c r="B6" s="196"/>
      <c r="C6" s="196"/>
      <c r="D6" s="196"/>
      <c r="E6" s="196"/>
    </row>
    <row r="7" spans="1:5" ht="12.75">
      <c r="A7" s="195"/>
      <c r="B7" s="197"/>
      <c r="C7" s="196"/>
      <c r="D7" s="196"/>
      <c r="E7" s="196"/>
    </row>
    <row r="8" spans="1:5" ht="12.75">
      <c r="A8" s="195"/>
      <c r="B8" s="196"/>
      <c r="C8" s="196"/>
      <c r="D8" s="196"/>
      <c r="E8" s="196"/>
    </row>
    <row r="9" spans="1:5" ht="12.75">
      <c r="A9" s="198"/>
      <c r="B9" s="198"/>
      <c r="C9" s="198"/>
      <c r="D9" s="198"/>
      <c r="E9" s="198"/>
    </row>
    <row r="10" spans="1:5" ht="13.5">
      <c r="A10" s="196"/>
      <c r="B10" s="196"/>
      <c r="C10" s="196"/>
      <c r="D10" s="196" t="s">
        <v>46</v>
      </c>
      <c r="E10" s="196"/>
    </row>
    <row r="11" spans="1:5" ht="34.5" customHeight="1">
      <c r="A11" s="199" t="s">
        <v>103</v>
      </c>
      <c r="B11" s="199"/>
      <c r="C11" s="1041" t="s">
        <v>431</v>
      </c>
      <c r="D11" s="1041" t="s">
        <v>432</v>
      </c>
      <c r="E11" s="1042"/>
    </row>
    <row r="12" spans="1:5" ht="13.5">
      <c r="A12" s="202" t="s">
        <v>108</v>
      </c>
      <c r="B12" s="203" t="s">
        <v>109</v>
      </c>
      <c r="C12" s="1043"/>
      <c r="D12" s="1043"/>
      <c r="E12" s="1044"/>
    </row>
    <row r="13" spans="1:5" ht="13.5">
      <c r="A13" s="204" t="s">
        <v>110</v>
      </c>
      <c r="B13" s="205"/>
      <c r="C13" s="206">
        <f aca="true" t="shared" si="0" ref="C13:C14">SUM(C14)</f>
        <v>66030</v>
      </c>
      <c r="D13" s="206">
        <f aca="true" t="shared" si="1" ref="D13:D14">SUM(D14)</f>
        <v>24513</v>
      </c>
      <c r="E13" s="208"/>
    </row>
    <row r="14" spans="1:5" ht="12.75">
      <c r="A14" s="1045" t="s">
        <v>111</v>
      </c>
      <c r="B14" s="1046" t="s">
        <v>61</v>
      </c>
      <c r="C14" s="1047">
        <f t="shared" si="0"/>
        <v>66030</v>
      </c>
      <c r="D14" s="1047">
        <f t="shared" si="1"/>
        <v>24513</v>
      </c>
      <c r="E14" s="1048"/>
    </row>
    <row r="15" spans="1:5" ht="12.75">
      <c r="A15" s="1049" t="s">
        <v>433</v>
      </c>
      <c r="B15" s="1050" t="s">
        <v>434</v>
      </c>
      <c r="C15" s="1051">
        <f>SUM(C17+C29+C32+C26)</f>
        <v>66030</v>
      </c>
      <c r="D15" s="1051">
        <f>SUM(D17+D26+D29+D32+D34)</f>
        <v>24513</v>
      </c>
      <c r="E15" s="1052"/>
    </row>
    <row r="16" spans="1:5" ht="12.75">
      <c r="A16" s="1053"/>
      <c r="B16" s="1054" t="s">
        <v>435</v>
      </c>
      <c r="C16" s="1055"/>
      <c r="D16" s="1055"/>
      <c r="E16" s="1052"/>
    </row>
    <row r="17" spans="1:5" ht="12.75">
      <c r="A17" s="1056" t="s">
        <v>436</v>
      </c>
      <c r="B17" s="1057" t="s">
        <v>437</v>
      </c>
      <c r="C17" s="1058">
        <f>SUM(C20+C24)</f>
        <v>41192</v>
      </c>
      <c r="D17" s="1058">
        <f>SUM(D24)</f>
        <v>1346</v>
      </c>
      <c r="E17" s="1052"/>
    </row>
    <row r="18" spans="1:5" ht="33.75">
      <c r="A18" s="1059"/>
      <c r="B18" s="1060" t="s">
        <v>438</v>
      </c>
      <c r="C18" s="1061">
        <v>64990</v>
      </c>
      <c r="D18" s="1061">
        <v>64990</v>
      </c>
      <c r="E18" s="228"/>
    </row>
    <row r="19" spans="1:5" ht="12.75">
      <c r="A19" s="1059"/>
      <c r="B19" s="1062" t="s">
        <v>439</v>
      </c>
      <c r="C19" s="1061">
        <v>-33113</v>
      </c>
      <c r="D19" s="1055">
        <v>-33113</v>
      </c>
      <c r="E19" s="1063"/>
    </row>
    <row r="20" spans="1:5" ht="12.75">
      <c r="A20" s="1059"/>
      <c r="B20" s="1062" t="s">
        <v>440</v>
      </c>
      <c r="C20" s="1061">
        <f>SUM(C18:C19)</f>
        <v>31877</v>
      </c>
      <c r="D20" s="1055">
        <v>-31877</v>
      </c>
      <c r="E20" s="228"/>
    </row>
    <row r="21" spans="1:5" ht="12.75">
      <c r="A21" s="1059"/>
      <c r="B21" s="1062"/>
      <c r="C21" s="1061"/>
      <c r="D21" s="1055"/>
      <c r="E21" s="228"/>
    </row>
    <row r="22" spans="1:5" ht="12.75">
      <c r="A22" s="1056" t="s">
        <v>441</v>
      </c>
      <c r="B22" s="1062" t="s">
        <v>442</v>
      </c>
      <c r="C22" s="1061">
        <v>19756</v>
      </c>
      <c r="D22" s="1061">
        <v>19756</v>
      </c>
      <c r="E22" s="228"/>
    </row>
    <row r="23" spans="1:5" ht="12.75">
      <c r="A23" s="1059"/>
      <c r="B23" s="1062" t="s">
        <v>439</v>
      </c>
      <c r="C23" s="1061">
        <v>-10441</v>
      </c>
      <c r="D23" s="1061">
        <v>-18410</v>
      </c>
      <c r="E23" s="228"/>
    </row>
    <row r="24" spans="1:5" ht="12.75">
      <c r="A24" s="1059"/>
      <c r="B24" s="1064" t="s">
        <v>443</v>
      </c>
      <c r="C24" s="1061">
        <f>SUM(C22:C23)</f>
        <v>9315</v>
      </c>
      <c r="D24" s="1065">
        <f>SUM(D22:D23)</f>
        <v>1346</v>
      </c>
      <c r="E24" s="228"/>
    </row>
    <row r="25" spans="1:5" ht="12.75">
      <c r="A25" s="1059"/>
      <c r="B25" s="1062"/>
      <c r="C25" s="1066"/>
      <c r="D25" s="1055"/>
      <c r="E25" s="228"/>
    </row>
    <row r="26" spans="1:5" ht="12.75">
      <c r="A26" s="1056" t="s">
        <v>444</v>
      </c>
      <c r="B26" s="1067" t="s">
        <v>445</v>
      </c>
      <c r="C26" s="1068">
        <v>140</v>
      </c>
      <c r="D26" s="1058">
        <v>140</v>
      </c>
      <c r="E26" s="228"/>
    </row>
    <row r="27" spans="1:5" ht="12.75">
      <c r="A27" s="1059"/>
      <c r="B27" s="1069" t="s">
        <v>446</v>
      </c>
      <c r="C27" s="1065"/>
      <c r="D27" s="1070"/>
      <c r="E27" s="228"/>
    </row>
    <row r="28" spans="1:5" ht="12.75">
      <c r="A28" s="1059"/>
      <c r="B28" s="1069"/>
      <c r="C28" s="1066"/>
      <c r="D28" s="1055"/>
      <c r="E28" s="228"/>
    </row>
    <row r="29" spans="1:5" ht="12.75">
      <c r="A29" s="1056" t="s">
        <v>447</v>
      </c>
      <c r="B29" s="1067" t="s">
        <v>448</v>
      </c>
      <c r="C29" s="1058">
        <v>23334</v>
      </c>
      <c r="D29" s="1058">
        <v>14335</v>
      </c>
      <c r="E29" s="228"/>
    </row>
    <row r="30" spans="1:5" ht="22.5">
      <c r="A30" s="1059"/>
      <c r="B30" s="1071" t="s">
        <v>449</v>
      </c>
      <c r="C30" s="1061"/>
      <c r="D30" s="1061"/>
      <c r="E30" s="223"/>
    </row>
    <row r="31" spans="1:5" ht="12.75">
      <c r="A31" s="1059"/>
      <c r="B31" s="1069"/>
      <c r="C31" s="1055"/>
      <c r="D31" s="1055"/>
      <c r="E31" s="228"/>
    </row>
    <row r="32" spans="1:5" ht="12.75">
      <c r="A32" s="1056" t="s">
        <v>450</v>
      </c>
      <c r="B32" s="1067" t="s">
        <v>451</v>
      </c>
      <c r="C32" s="1058">
        <v>1364</v>
      </c>
      <c r="D32" s="1058">
        <v>1364</v>
      </c>
      <c r="E32" s="228"/>
    </row>
    <row r="33" spans="1:5" ht="12.75">
      <c r="A33" s="1056"/>
      <c r="B33" s="1067"/>
      <c r="C33" s="1072"/>
      <c r="D33" s="1072"/>
      <c r="E33" s="255"/>
    </row>
    <row r="34" spans="1:5" ht="12.75">
      <c r="A34" s="1056" t="s">
        <v>452</v>
      </c>
      <c r="B34" s="1067" t="s">
        <v>453</v>
      </c>
      <c r="C34" s="1058">
        <v>0</v>
      </c>
      <c r="D34" s="1058">
        <v>7328</v>
      </c>
      <c r="E34" s="223"/>
    </row>
    <row r="35" spans="1:5" ht="12.75">
      <c r="A35" s="1059"/>
      <c r="B35" s="1069"/>
      <c r="C35" s="1073"/>
      <c r="D35" s="1073"/>
      <c r="E35" s="1074"/>
    </row>
    <row r="36" spans="1:5" ht="12.75">
      <c r="A36" s="231" t="s">
        <v>79</v>
      </c>
      <c r="B36" s="232" t="s">
        <v>116</v>
      </c>
      <c r="C36" s="1072"/>
      <c r="D36" s="1072"/>
      <c r="E36" s="255"/>
    </row>
    <row r="37" spans="1:5" ht="12.75">
      <c r="A37" s="224"/>
      <c r="B37" s="225"/>
      <c r="C37" s="1072"/>
      <c r="D37" s="1072"/>
      <c r="E37" s="255"/>
    </row>
    <row r="38" spans="1:5" ht="12.75">
      <c r="A38" s="236"/>
      <c r="B38" s="237"/>
      <c r="C38" s="1075"/>
      <c r="D38" s="1075"/>
      <c r="E38" s="1076"/>
    </row>
    <row r="39" spans="1:5" ht="12.75">
      <c r="A39" s="241" t="s">
        <v>136</v>
      </c>
      <c r="B39" s="242"/>
      <c r="C39" s="1077"/>
      <c r="D39" s="198"/>
      <c r="E39" s="1078"/>
    </row>
    <row r="40" spans="1:5" ht="12.75">
      <c r="A40" s="246" t="s">
        <v>82</v>
      </c>
      <c r="B40" s="232" t="s">
        <v>118</v>
      </c>
      <c r="C40" s="1079"/>
      <c r="D40" s="1080"/>
      <c r="E40" s="1081"/>
    </row>
    <row r="41" spans="1:5" ht="12.75">
      <c r="A41" s="209"/>
      <c r="B41" s="249"/>
      <c r="C41" s="1082"/>
      <c r="E41" s="1083"/>
    </row>
    <row r="42" spans="1:5" ht="12.75">
      <c r="A42" s="251"/>
      <c r="B42" s="252"/>
      <c r="C42" s="1082"/>
      <c r="E42" s="1083"/>
    </row>
    <row r="43" spans="1:5" ht="13.5">
      <c r="A43" s="251"/>
      <c r="B43" s="252"/>
      <c r="C43" s="1082"/>
      <c r="E43" s="1083"/>
    </row>
    <row r="44" spans="1:5" ht="14.25">
      <c r="A44" s="256" t="s">
        <v>119</v>
      </c>
      <c r="B44" s="256"/>
      <c r="C44" s="1084">
        <f>SUM(C13+C36+C40)</f>
        <v>66030</v>
      </c>
      <c r="D44" s="1085">
        <f>SUM(D13+D36+D40)</f>
        <v>24513</v>
      </c>
      <c r="E44" s="1086"/>
    </row>
    <row r="45" ht="13.5"/>
  </sheetData>
  <sheetProtection selectLockedCells="1" selectUnlockedCells="1"/>
  <mergeCells count="4">
    <mergeCell ref="A4:E4"/>
    <mergeCell ref="A5:E5"/>
    <mergeCell ref="A11:B11"/>
    <mergeCell ref="A44:B44"/>
  </mergeCells>
  <printOptions/>
  <pageMargins left="0.7402777777777778" right="0.3402777777777778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" sqref="A2"/>
    </sheetView>
  </sheetViews>
  <sheetFormatPr defaultColWidth="9.140625" defaultRowHeight="12.75"/>
  <sheetData>
    <row r="1" spans="1:12" ht="12.75">
      <c r="A1" s="1087"/>
      <c r="B1" s="1087"/>
      <c r="C1" s="1087"/>
      <c r="D1" s="1087"/>
      <c r="E1" s="1087"/>
      <c r="F1" s="1087"/>
      <c r="G1" s="1087"/>
      <c r="H1" s="1087"/>
      <c r="I1" s="1088" t="s">
        <v>454</v>
      </c>
      <c r="J1" s="1088"/>
      <c r="K1" s="1088"/>
      <c r="L1" s="1088"/>
    </row>
    <row r="2" spans="1:12" ht="12.75">
      <c r="A2" s="1089" t="s">
        <v>455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</row>
    <row r="3" spans="1:12" ht="12.75">
      <c r="A3" s="1089" t="s">
        <v>456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</row>
    <row r="4" spans="1:12" ht="12.75">
      <c r="A4" s="1090"/>
      <c r="B4" s="1091"/>
      <c r="C4" s="1091"/>
      <c r="D4" s="1091"/>
      <c r="E4" s="1091"/>
      <c r="F4" s="1091"/>
      <c r="G4" s="1091"/>
      <c r="H4" s="1091"/>
      <c r="I4" s="1091"/>
      <c r="J4" s="1091"/>
      <c r="K4" s="1091"/>
      <c r="L4" s="1091"/>
    </row>
    <row r="5" spans="1:12" ht="12.75">
      <c r="A5" s="1090"/>
      <c r="B5" s="1091"/>
      <c r="C5" s="1091"/>
      <c r="D5" s="1091"/>
      <c r="E5" s="1087"/>
      <c r="F5" s="1092"/>
      <c r="G5" s="1091"/>
      <c r="H5" s="1091"/>
      <c r="I5" s="1091"/>
      <c r="J5" s="1091"/>
      <c r="K5" s="1091"/>
      <c r="L5" s="1091"/>
    </row>
    <row r="6" spans="1:12" ht="12.75">
      <c r="A6" s="1087"/>
      <c r="B6" s="1087"/>
      <c r="C6" s="1087"/>
      <c r="D6" s="1087"/>
      <c r="E6" s="1087"/>
      <c r="F6" s="1087"/>
      <c r="G6" s="1087"/>
      <c r="H6" s="1087"/>
      <c r="I6" s="1093"/>
      <c r="J6" s="1093"/>
      <c r="K6" s="1094"/>
      <c r="L6" s="1087"/>
    </row>
    <row r="7" spans="1:12" ht="13.5">
      <c r="A7" s="1087"/>
      <c r="B7" s="1087"/>
      <c r="C7" s="1087"/>
      <c r="D7" s="1087"/>
      <c r="E7" s="1087"/>
      <c r="F7" s="1087"/>
      <c r="G7" s="1087"/>
      <c r="H7" s="1087"/>
      <c r="I7" s="1087"/>
      <c r="J7" s="1087"/>
      <c r="K7" s="1095" t="s">
        <v>46</v>
      </c>
      <c r="L7" s="1087"/>
    </row>
    <row r="8" spans="1:12" ht="17.25" customHeight="1">
      <c r="A8" s="1096" t="s">
        <v>457</v>
      </c>
      <c r="B8" s="1097" t="s">
        <v>458</v>
      </c>
      <c r="C8" s="1097"/>
      <c r="D8" s="1097"/>
      <c r="E8" s="1097" t="s">
        <v>459</v>
      </c>
      <c r="F8" s="1097"/>
      <c r="G8" s="1097"/>
      <c r="H8" s="1097" t="s">
        <v>460</v>
      </c>
      <c r="I8" s="1097"/>
      <c r="J8" s="1097"/>
      <c r="K8" s="1098" t="s">
        <v>392</v>
      </c>
      <c r="L8" s="1098"/>
    </row>
    <row r="9" spans="1:12" ht="26.25">
      <c r="A9" s="1096"/>
      <c r="B9" s="1099" t="s">
        <v>461</v>
      </c>
      <c r="C9" s="1100" t="s">
        <v>462</v>
      </c>
      <c r="D9" s="1101" t="s">
        <v>463</v>
      </c>
      <c r="E9" s="1099" t="s">
        <v>461</v>
      </c>
      <c r="F9" s="1100" t="s">
        <v>462</v>
      </c>
      <c r="G9" s="1101" t="s">
        <v>463</v>
      </c>
      <c r="H9" s="1099" t="s">
        <v>461</v>
      </c>
      <c r="I9" s="1100" t="s">
        <v>462</v>
      </c>
      <c r="J9" s="1101" t="s">
        <v>463</v>
      </c>
      <c r="K9" s="1102" t="s">
        <v>464</v>
      </c>
      <c r="L9" s="1102"/>
    </row>
    <row r="10" spans="1:12" ht="22.5">
      <c r="A10" s="1103">
        <v>31</v>
      </c>
      <c r="B10" s="1104"/>
      <c r="C10" s="1105"/>
      <c r="D10" s="1106"/>
      <c r="E10" s="1104"/>
      <c r="F10" s="1105"/>
      <c r="G10" s="1107"/>
      <c r="H10" s="1108" t="s">
        <v>465</v>
      </c>
      <c r="I10" s="1105">
        <v>100</v>
      </c>
      <c r="J10" s="1107">
        <v>2689</v>
      </c>
      <c r="K10" s="1109">
        <v>2689</v>
      </c>
      <c r="L10" s="1109"/>
    </row>
    <row r="11" spans="1:12" ht="22.5" customHeight="1">
      <c r="A11" s="1110">
        <v>2</v>
      </c>
      <c r="B11" s="1111"/>
      <c r="C11" s="1112"/>
      <c r="D11" s="1113"/>
      <c r="E11" s="1111"/>
      <c r="F11" s="1112"/>
      <c r="G11" s="1114"/>
      <c r="H11" s="1108" t="s">
        <v>465</v>
      </c>
      <c r="I11" s="1112">
        <v>50</v>
      </c>
      <c r="J11" s="1114">
        <v>143</v>
      </c>
      <c r="K11" s="1115">
        <v>143</v>
      </c>
      <c r="L11" s="1115"/>
    </row>
    <row r="12" spans="1:12" ht="12.75">
      <c r="A12" s="1110"/>
      <c r="B12" s="1111"/>
      <c r="C12" s="1112"/>
      <c r="D12" s="1113"/>
      <c r="E12" s="1111"/>
      <c r="F12" s="1112"/>
      <c r="G12" s="1114"/>
      <c r="H12" s="1111"/>
      <c r="I12" s="1112"/>
      <c r="J12" s="1114"/>
      <c r="K12" s="1116"/>
      <c r="L12" s="1117"/>
    </row>
    <row r="13" spans="1:12" ht="12.75">
      <c r="A13" s="1110"/>
      <c r="B13" s="1111"/>
      <c r="C13" s="1112"/>
      <c r="D13" s="1113"/>
      <c r="E13" s="1111"/>
      <c r="F13" s="1112"/>
      <c r="G13" s="1114"/>
      <c r="H13" s="1111"/>
      <c r="I13" s="1112"/>
      <c r="J13" s="1114"/>
      <c r="K13" s="1115"/>
      <c r="L13" s="1115"/>
    </row>
    <row r="14" spans="1:12" ht="12.75">
      <c r="A14" s="1110"/>
      <c r="B14" s="1111"/>
      <c r="C14" s="1112"/>
      <c r="D14" s="1113"/>
      <c r="E14" s="1111"/>
      <c r="F14" s="1112"/>
      <c r="G14" s="1114"/>
      <c r="H14" s="1111"/>
      <c r="I14" s="1112"/>
      <c r="J14" s="1114"/>
      <c r="K14" s="1115"/>
      <c r="L14" s="1115"/>
    </row>
    <row r="15" spans="1:12" ht="12.75">
      <c r="A15" s="1118"/>
      <c r="B15" s="1111"/>
      <c r="C15" s="1112"/>
      <c r="D15" s="1113"/>
      <c r="E15" s="1111"/>
      <c r="F15" s="1112"/>
      <c r="G15" s="1114"/>
      <c r="H15" s="1111"/>
      <c r="I15" s="1112"/>
      <c r="J15" s="1114"/>
      <c r="K15" s="1115"/>
      <c r="L15" s="1115"/>
    </row>
    <row r="16" spans="1:12" ht="12.75">
      <c r="A16" s="1118"/>
      <c r="B16" s="1111"/>
      <c r="C16" s="1112"/>
      <c r="D16" s="1113"/>
      <c r="E16" s="1111"/>
      <c r="F16" s="1112"/>
      <c r="G16" s="1114"/>
      <c r="H16" s="1111"/>
      <c r="I16" s="1112"/>
      <c r="J16" s="1114"/>
      <c r="K16" s="1115"/>
      <c r="L16" s="1115"/>
    </row>
    <row r="17" spans="1:12" ht="12.75">
      <c r="A17" s="1118"/>
      <c r="B17" s="1111"/>
      <c r="C17" s="1112"/>
      <c r="D17" s="1113"/>
      <c r="E17" s="1111"/>
      <c r="F17" s="1112"/>
      <c r="G17" s="1114"/>
      <c r="H17" s="1111"/>
      <c r="I17" s="1112"/>
      <c r="J17" s="1114"/>
      <c r="K17" s="1115"/>
      <c r="L17" s="1115"/>
    </row>
    <row r="18" spans="1:12" ht="12.75">
      <c r="A18" s="1118"/>
      <c r="B18" s="1111"/>
      <c r="C18" s="1112"/>
      <c r="D18" s="1113"/>
      <c r="E18" s="1111"/>
      <c r="F18" s="1112"/>
      <c r="G18" s="1114"/>
      <c r="H18" s="1111"/>
      <c r="I18" s="1112"/>
      <c r="J18" s="1114"/>
      <c r="K18" s="1115"/>
      <c r="L18" s="1115"/>
    </row>
    <row r="19" spans="1:12" ht="12.75">
      <c r="A19" s="1118"/>
      <c r="B19" s="1111"/>
      <c r="C19" s="1112"/>
      <c r="D19" s="1113"/>
      <c r="E19" s="1111"/>
      <c r="F19" s="1112"/>
      <c r="G19" s="1114"/>
      <c r="H19" s="1111"/>
      <c r="I19" s="1112"/>
      <c r="J19" s="1114"/>
      <c r="K19" s="1115"/>
      <c r="L19" s="1115"/>
    </row>
    <row r="20" spans="1:12" ht="12.75">
      <c r="A20" s="1118"/>
      <c r="B20" s="1111"/>
      <c r="C20" s="1112"/>
      <c r="D20" s="1113"/>
      <c r="E20" s="1111"/>
      <c r="F20" s="1112"/>
      <c r="G20" s="1114"/>
      <c r="H20" s="1111"/>
      <c r="I20" s="1112"/>
      <c r="J20" s="1114"/>
      <c r="K20" s="1119"/>
      <c r="L20" s="1119"/>
    </row>
    <row r="21" spans="1:12" ht="12.75">
      <c r="A21" s="1118"/>
      <c r="B21" s="1111"/>
      <c r="C21" s="1112"/>
      <c r="D21" s="1113"/>
      <c r="E21" s="1111"/>
      <c r="F21" s="1112"/>
      <c r="G21" s="1114"/>
      <c r="H21" s="1111"/>
      <c r="I21" s="1112"/>
      <c r="J21" s="1114"/>
      <c r="K21" s="1119"/>
      <c r="L21" s="1119"/>
    </row>
    <row r="22" spans="1:12" ht="13.5">
      <c r="A22" s="1120"/>
      <c r="B22" s="1121"/>
      <c r="C22" s="1122"/>
      <c r="D22" s="1123"/>
      <c r="E22" s="1121"/>
      <c r="F22" s="1122"/>
      <c r="G22" s="1124"/>
      <c r="H22" s="1121"/>
      <c r="I22" s="1122"/>
      <c r="J22" s="1124"/>
      <c r="K22" s="1125"/>
      <c r="L22" s="1125"/>
    </row>
    <row r="23" spans="1:12" ht="13.5">
      <c r="A23" s="1126">
        <f>SUM(A10:A22)</f>
        <v>33</v>
      </c>
      <c r="B23" s="1127">
        <v>0</v>
      </c>
      <c r="C23" s="1128">
        <v>0</v>
      </c>
      <c r="D23" s="1129">
        <f>SUM(D13:D14)</f>
        <v>0</v>
      </c>
      <c r="E23" s="1127">
        <v>0</v>
      </c>
      <c r="F23" s="1128">
        <v>0</v>
      </c>
      <c r="G23" s="1130">
        <v>0</v>
      </c>
      <c r="H23" s="1127">
        <v>0</v>
      </c>
      <c r="I23" s="1128">
        <v>0</v>
      </c>
      <c r="J23" s="1130">
        <f>SUM(J10:J22)</f>
        <v>2832</v>
      </c>
      <c r="K23" s="1131">
        <f>SUM(K10:L17)</f>
        <v>2832</v>
      </c>
      <c r="L23" s="1131"/>
    </row>
  </sheetData>
  <sheetProtection selectLockedCells="1" selectUnlockedCells="1"/>
  <mergeCells count="22">
    <mergeCell ref="I1:L1"/>
    <mergeCell ref="A2:L2"/>
    <mergeCell ref="A3:L3"/>
    <mergeCell ref="A8:A9"/>
    <mergeCell ref="B8:D8"/>
    <mergeCell ref="E8:G8"/>
    <mergeCell ref="H8:J8"/>
    <mergeCell ref="K8:L8"/>
    <mergeCell ref="K9:L9"/>
    <mergeCell ref="K10:L10"/>
    <mergeCell ref="K11:L1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</mergeCells>
  <printOptions/>
  <pageMargins left="1.6402777777777777" right="0.7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7:I31"/>
  <sheetViews>
    <sheetView workbookViewId="0" topLeftCell="A1">
      <selection activeCell="A8" sqref="A8"/>
    </sheetView>
  </sheetViews>
  <sheetFormatPr defaultColWidth="9.140625" defaultRowHeight="12.75"/>
  <cols>
    <col min="1" max="1" width="27.421875" style="0" customWidth="1"/>
  </cols>
  <sheetData>
    <row r="7" spans="1:9" ht="12.75">
      <c r="A7" s="1132"/>
      <c r="B7" s="1132"/>
      <c r="C7" s="1132"/>
      <c r="D7" s="1132"/>
      <c r="E7" s="1132"/>
      <c r="F7" s="1132"/>
      <c r="G7" s="1133" t="s">
        <v>466</v>
      </c>
      <c r="H7" s="1133"/>
      <c r="I7" s="1133"/>
    </row>
    <row r="8" spans="1:9" ht="14.25">
      <c r="A8" s="1134" t="s">
        <v>467</v>
      </c>
      <c r="B8" s="1134"/>
      <c r="C8" s="1134"/>
      <c r="D8" s="1134"/>
      <c r="E8" s="1134"/>
      <c r="F8" s="1134"/>
      <c r="G8" s="1134"/>
      <c r="H8" s="1134"/>
      <c r="I8" s="1134"/>
    </row>
    <row r="9" spans="1:9" ht="12.75" customHeight="1">
      <c r="A9" s="1135" t="s">
        <v>468</v>
      </c>
      <c r="B9" s="1135"/>
      <c r="C9" s="1135"/>
      <c r="D9" s="1135"/>
      <c r="E9" s="1135"/>
      <c r="F9" s="1135"/>
      <c r="G9" s="1135"/>
      <c r="H9" s="1135"/>
      <c r="I9" s="1135"/>
    </row>
    <row r="10" spans="1:9" ht="13.5">
      <c r="A10" s="1132"/>
      <c r="B10" s="1132"/>
      <c r="C10" s="1132"/>
      <c r="D10" s="1132"/>
      <c r="E10" s="1132"/>
      <c r="F10" s="1136"/>
      <c r="G10" s="1137"/>
      <c r="H10" s="1138"/>
      <c r="I10" s="1132"/>
    </row>
    <row r="11" spans="1:9" ht="13.5" customHeight="1">
      <c r="A11" s="1139" t="s">
        <v>469</v>
      </c>
      <c r="B11" s="1140" t="s">
        <v>470</v>
      </c>
      <c r="C11" s="1140"/>
      <c r="D11" s="1141" t="s">
        <v>471</v>
      </c>
      <c r="E11" s="1142"/>
      <c r="F11" s="1142"/>
      <c r="G11" s="1142"/>
      <c r="H11" s="1142"/>
      <c r="I11" s="1143" t="s">
        <v>472</v>
      </c>
    </row>
    <row r="12" spans="1:9" ht="12.75" customHeight="1">
      <c r="A12" s="1139"/>
      <c r="B12" s="1140"/>
      <c r="C12" s="1140"/>
      <c r="D12" s="1144" t="s">
        <v>473</v>
      </c>
      <c r="E12" s="1145" t="s">
        <v>474</v>
      </c>
      <c r="F12" s="1145"/>
      <c r="G12" s="1146" t="s">
        <v>475</v>
      </c>
      <c r="H12" s="1146"/>
      <c r="I12" s="1143"/>
    </row>
    <row r="13" spans="1:9" ht="13.5">
      <c r="A13" s="1139"/>
      <c r="B13" s="1147" t="s">
        <v>476</v>
      </c>
      <c r="C13" s="1148" t="s">
        <v>477</v>
      </c>
      <c r="D13" s="1149" t="s">
        <v>478</v>
      </c>
      <c r="E13" s="1150" t="s">
        <v>476</v>
      </c>
      <c r="F13" s="1151" t="s">
        <v>477</v>
      </c>
      <c r="G13" s="1152" t="s">
        <v>479</v>
      </c>
      <c r="H13" s="1153" t="s">
        <v>477</v>
      </c>
      <c r="I13" s="1143"/>
    </row>
    <row r="14" spans="1:9" ht="12.75">
      <c r="A14" s="1154" t="s">
        <v>480</v>
      </c>
      <c r="B14" s="1155">
        <v>0</v>
      </c>
      <c r="C14" s="1156">
        <v>0</v>
      </c>
      <c r="D14" s="1157">
        <v>0</v>
      </c>
      <c r="E14" s="1158">
        <v>0</v>
      </c>
      <c r="F14" s="1159">
        <v>0</v>
      </c>
      <c r="G14" s="1160">
        <v>0</v>
      </c>
      <c r="H14" s="1161">
        <v>0</v>
      </c>
      <c r="I14" s="1162">
        <v>0</v>
      </c>
    </row>
    <row r="15" spans="1:9" ht="13.5">
      <c r="A15" s="1163"/>
      <c r="B15" s="1164"/>
      <c r="C15" s="1165"/>
      <c r="D15" s="1166"/>
      <c r="E15" s="1167"/>
      <c r="F15" s="1168"/>
      <c r="G15" s="1169"/>
      <c r="H15" s="1170"/>
      <c r="I15" s="1171"/>
    </row>
    <row r="16" spans="1:9" ht="13.5">
      <c r="A16" s="1172" t="s">
        <v>481</v>
      </c>
      <c r="B16" s="1173">
        <v>0</v>
      </c>
      <c r="C16" s="1174">
        <v>0</v>
      </c>
      <c r="D16" s="1175">
        <v>0</v>
      </c>
      <c r="E16" s="1176">
        <v>0</v>
      </c>
      <c r="F16" s="1173">
        <v>0</v>
      </c>
      <c r="G16" s="1177">
        <v>0</v>
      </c>
      <c r="H16" s="1178">
        <v>0</v>
      </c>
      <c r="I16" s="1179">
        <v>0</v>
      </c>
    </row>
    <row r="17" spans="1:9" ht="13.5">
      <c r="A17" s="1180"/>
      <c r="B17" s="1181"/>
      <c r="C17" s="1182"/>
      <c r="D17" s="1183"/>
      <c r="E17" s="1167"/>
      <c r="F17" s="1167"/>
      <c r="G17" s="1184"/>
      <c r="H17" s="1185"/>
      <c r="I17" s="1186"/>
    </row>
    <row r="18" spans="1:9" ht="12.75">
      <c r="A18" s="1187" t="s">
        <v>482</v>
      </c>
      <c r="B18" s="1188"/>
      <c r="C18" s="1189"/>
      <c r="D18" s="1190"/>
      <c r="E18" s="1191"/>
      <c r="F18" s="1192"/>
      <c r="G18" s="1189"/>
      <c r="H18" s="1170"/>
      <c r="I18" s="1193"/>
    </row>
    <row r="19" spans="1:9" ht="19.5">
      <c r="A19" s="1194" t="s">
        <v>483</v>
      </c>
      <c r="B19" s="1195">
        <v>14346</v>
      </c>
      <c r="C19" s="1196">
        <f>D19+F19</f>
        <v>14346</v>
      </c>
      <c r="D19" s="1197">
        <v>1937</v>
      </c>
      <c r="E19" s="1198">
        <v>12409</v>
      </c>
      <c r="F19" s="1199">
        <v>12409</v>
      </c>
      <c r="G19" s="1196">
        <v>0</v>
      </c>
      <c r="H19" s="1200">
        <v>0</v>
      </c>
      <c r="I19" s="1201">
        <v>0</v>
      </c>
    </row>
    <row r="20" spans="1:9" ht="12.75">
      <c r="A20" s="1202"/>
      <c r="B20" s="1203"/>
      <c r="C20" s="1204"/>
      <c r="D20" s="1205"/>
      <c r="E20" s="1206"/>
      <c r="F20" s="1207"/>
      <c r="G20" s="1208"/>
      <c r="H20" s="1209"/>
      <c r="I20" s="1210"/>
    </row>
    <row r="21" spans="1:9" ht="12.75">
      <c r="A21" s="1211"/>
      <c r="B21" s="1195"/>
      <c r="C21" s="1196"/>
      <c r="D21" s="1197"/>
      <c r="E21" s="1198"/>
      <c r="F21" s="1199"/>
      <c r="G21" s="1196"/>
      <c r="H21" s="1200"/>
      <c r="I21" s="1212"/>
    </row>
    <row r="22" spans="1:9" ht="13.5">
      <c r="A22" s="1213"/>
      <c r="B22" s="1214"/>
      <c r="C22" s="1215"/>
      <c r="D22" s="1216"/>
      <c r="E22" s="1217"/>
      <c r="F22" s="1218"/>
      <c r="G22" s="1208"/>
      <c r="H22" s="1209"/>
      <c r="I22" s="1219"/>
    </row>
    <row r="23" spans="1:9" ht="13.5">
      <c r="A23" s="1220" t="s">
        <v>481</v>
      </c>
      <c r="B23" s="1221">
        <f>SUM(B19:B21)</f>
        <v>14346</v>
      </c>
      <c r="C23" s="1222">
        <f>SUM(C19:C22)</f>
        <v>14346</v>
      </c>
      <c r="D23" s="1223">
        <f>SUM(D19)</f>
        <v>1937</v>
      </c>
      <c r="E23" s="1224">
        <f>SUM(E19:E21)</f>
        <v>12409</v>
      </c>
      <c r="F23" s="1225">
        <f>SUM(F19:F22)</f>
        <v>12409</v>
      </c>
      <c r="G23" s="1222">
        <f>SUM(G19:G21)</f>
        <v>0</v>
      </c>
      <c r="H23" s="1226">
        <f>SUM(H19:H21)</f>
        <v>0</v>
      </c>
      <c r="I23" s="1227">
        <v>0</v>
      </c>
    </row>
    <row r="24" spans="1:9" ht="12.75">
      <c r="A24" s="1228"/>
      <c r="B24" s="1229"/>
      <c r="C24" s="1230"/>
      <c r="D24" s="1231"/>
      <c r="E24" s="1232"/>
      <c r="F24" s="1233"/>
      <c r="G24" s="1230"/>
      <c r="H24" s="1234"/>
      <c r="I24" s="1193"/>
    </row>
    <row r="25" spans="1:9" ht="12.75">
      <c r="A25" s="1235" t="s">
        <v>484</v>
      </c>
      <c r="B25" s="1236"/>
      <c r="C25" s="1184"/>
      <c r="D25" s="1183"/>
      <c r="E25" s="1237"/>
      <c r="F25" s="1168"/>
      <c r="G25" s="1184"/>
      <c r="H25" s="1185"/>
      <c r="I25" s="1238"/>
    </row>
    <row r="26" spans="1:9" ht="12.75">
      <c r="A26" s="1239"/>
      <c r="B26" s="1240"/>
      <c r="C26" s="1169"/>
      <c r="D26" s="1241"/>
      <c r="E26" s="1242"/>
      <c r="F26" s="1243"/>
      <c r="G26" s="1169"/>
      <c r="H26" s="1170"/>
      <c r="I26" s="1201"/>
    </row>
    <row r="27" spans="1:9" ht="13.5">
      <c r="A27" s="1239"/>
      <c r="B27" s="1240"/>
      <c r="C27" s="1169"/>
      <c r="D27" s="1241"/>
      <c r="E27" s="1242"/>
      <c r="F27" s="1243"/>
      <c r="G27" s="1169"/>
      <c r="H27" s="1170"/>
      <c r="I27" s="1201"/>
    </row>
    <row r="28" spans="1:9" ht="13.5">
      <c r="A28" s="1220" t="s">
        <v>481</v>
      </c>
      <c r="B28" s="1221">
        <f>SUM(B26:B27)</f>
        <v>0</v>
      </c>
      <c r="C28" s="1222">
        <f>SUM(C26:C27)</f>
        <v>0</v>
      </c>
      <c r="D28" s="1223">
        <v>0</v>
      </c>
      <c r="E28" s="1224">
        <v>0</v>
      </c>
      <c r="F28" s="1225">
        <v>0</v>
      </c>
      <c r="G28" s="1244">
        <f>SUM(G26)</f>
        <v>0</v>
      </c>
      <c r="H28" s="1245">
        <f>SUM(H26:H27)</f>
        <v>0</v>
      </c>
      <c r="I28" s="1227">
        <f>SUM(I26)</f>
        <v>0</v>
      </c>
    </row>
    <row r="29" spans="1:9" ht="12.75">
      <c r="A29" s="1246"/>
      <c r="B29" s="1236"/>
      <c r="C29" s="1184"/>
      <c r="D29" s="1183"/>
      <c r="E29" s="1237"/>
      <c r="F29" s="1168"/>
      <c r="G29" s="1244"/>
      <c r="H29" s="1245"/>
      <c r="I29" s="1238"/>
    </row>
    <row r="30" spans="1:9" ht="13.5">
      <c r="A30" s="1246"/>
      <c r="B30" s="1236"/>
      <c r="C30" s="1184"/>
      <c r="D30" s="1183"/>
      <c r="E30" s="1237"/>
      <c r="F30" s="1168"/>
      <c r="G30" s="1184"/>
      <c r="H30" s="1185"/>
      <c r="I30" s="1238"/>
    </row>
    <row r="31" spans="1:9" ht="14.25">
      <c r="A31" s="1247" t="s">
        <v>485</v>
      </c>
      <c r="B31" s="1248">
        <f>SUM(B16+B23+B28)</f>
        <v>14346</v>
      </c>
      <c r="C31" s="1249">
        <f>SUM(C16+C23+C28)</f>
        <v>14346</v>
      </c>
      <c r="D31" s="1250">
        <f>SUM(D16+D23+D28)</f>
        <v>1937</v>
      </c>
      <c r="E31" s="1251">
        <f>SUM(E16+E23+E28)</f>
        <v>12409</v>
      </c>
      <c r="F31" s="1252">
        <f>SUM(F16+F23+F28)</f>
        <v>12409</v>
      </c>
      <c r="G31" s="1249">
        <f>SUM(G23+G28)</f>
        <v>0</v>
      </c>
      <c r="H31" s="1253">
        <f>SUM(H23+H28)</f>
        <v>0</v>
      </c>
      <c r="I31" s="1254">
        <f>SUM(I28)</f>
        <v>0</v>
      </c>
    </row>
    <row r="32" ht="13.5"/>
    <row r="34" ht="14.25"/>
  </sheetData>
  <sheetProtection selectLockedCells="1" selectUnlockedCells="1"/>
  <mergeCells count="9">
    <mergeCell ref="G7:I7"/>
    <mergeCell ref="A8:I8"/>
    <mergeCell ref="A9:I9"/>
    <mergeCell ref="A11:A13"/>
    <mergeCell ref="B11:C12"/>
    <mergeCell ref="E11:H11"/>
    <mergeCell ref="I11:I13"/>
    <mergeCell ref="E12:F12"/>
    <mergeCell ref="G12:H12"/>
  </mergeCells>
  <printOptions/>
  <pageMargins left="1.979861111111111" right="0.7" top="0.2701388888888889" bottom="0.3402777777777778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21">
      <selection activeCell="A86" sqref="A86"/>
    </sheetView>
  </sheetViews>
  <sheetFormatPr defaultColWidth="9.140625" defaultRowHeight="12.75"/>
  <cols>
    <col min="1" max="1" width="44.00390625" style="0" customWidth="1"/>
    <col min="2" max="2" width="9.28125" style="0" customWidth="1"/>
    <col min="5" max="5" width="40.8515625" style="0" customWidth="1"/>
  </cols>
  <sheetData>
    <row r="1" spans="1:8" ht="12.75">
      <c r="A1" s="1255"/>
      <c r="B1" s="1255"/>
      <c r="C1" s="1255"/>
      <c r="D1" s="1255"/>
      <c r="E1" s="1255"/>
      <c r="F1" s="1256" t="s">
        <v>486</v>
      </c>
      <c r="G1" s="1256"/>
      <c r="H1" s="1256"/>
    </row>
    <row r="2" spans="1:8" ht="14.25">
      <c r="A2" s="1089" t="s">
        <v>487</v>
      </c>
      <c r="B2" s="1089"/>
      <c r="C2" s="1089"/>
      <c r="D2" s="1089"/>
      <c r="E2" s="1089"/>
      <c r="F2" s="1089"/>
      <c r="G2" s="1089"/>
      <c r="H2" s="1089"/>
    </row>
    <row r="3" spans="1:8" ht="12.75">
      <c r="A3" s="1089" t="s">
        <v>488</v>
      </c>
      <c r="B3" s="1089"/>
      <c r="C3" s="1089"/>
      <c r="D3" s="1089"/>
      <c r="E3" s="1089"/>
      <c r="F3" s="1089"/>
      <c r="G3" s="1089"/>
      <c r="H3" s="1089"/>
    </row>
    <row r="4" spans="1:8" ht="13.5">
      <c r="A4" s="1255"/>
      <c r="B4" s="1255"/>
      <c r="C4" s="1255"/>
      <c r="D4" s="1255"/>
      <c r="E4" s="1255"/>
      <c r="F4" s="1257" t="s">
        <v>489</v>
      </c>
      <c r="G4" s="1257"/>
      <c r="H4" s="1257"/>
    </row>
    <row r="5" spans="1:8" ht="12.75">
      <c r="A5" s="1258" t="s">
        <v>490</v>
      </c>
      <c r="B5" s="1097" t="s">
        <v>491</v>
      </c>
      <c r="C5" s="1097"/>
      <c r="D5" s="1259" t="s">
        <v>492</v>
      </c>
      <c r="E5" s="1258" t="s">
        <v>493</v>
      </c>
      <c r="F5" s="1260" t="s">
        <v>494</v>
      </c>
      <c r="G5" s="1260"/>
      <c r="H5" s="1259" t="s">
        <v>492</v>
      </c>
    </row>
    <row r="6" spans="1:8" ht="13.5">
      <c r="A6" s="1258"/>
      <c r="B6" s="1261" t="s">
        <v>495</v>
      </c>
      <c r="C6" s="1262" t="s">
        <v>496</v>
      </c>
      <c r="D6" s="1263" t="s">
        <v>497</v>
      </c>
      <c r="E6" s="1258"/>
      <c r="F6" s="1264" t="s">
        <v>498</v>
      </c>
      <c r="G6" s="1262" t="s">
        <v>499</v>
      </c>
      <c r="H6" s="1263" t="s">
        <v>497</v>
      </c>
    </row>
    <row r="7" spans="1:8" ht="12.75">
      <c r="A7" s="1265" t="s">
        <v>500</v>
      </c>
      <c r="B7" s="1266">
        <v>1928</v>
      </c>
      <c r="C7" s="1266">
        <v>308</v>
      </c>
      <c r="D7" s="1267">
        <f>C7/B6:B7</f>
        <v>0.15975103734439833</v>
      </c>
      <c r="E7" s="1268" t="s">
        <v>501</v>
      </c>
      <c r="F7" s="1107">
        <v>1806304</v>
      </c>
      <c r="G7" s="1107">
        <v>1806304</v>
      </c>
      <c r="H7" s="1269">
        <f aca="true" t="shared" si="0" ref="H7:H14">G7/F7</f>
        <v>1</v>
      </c>
    </row>
    <row r="8" spans="1:8" ht="12.75">
      <c r="A8" s="1270" t="s">
        <v>502</v>
      </c>
      <c r="B8" s="1271">
        <v>1928</v>
      </c>
      <c r="C8" s="1271">
        <v>308</v>
      </c>
      <c r="D8" s="1272">
        <f aca="true" t="shared" si="1" ref="D8:D10">C8/B8</f>
        <v>0.15975103734439833</v>
      </c>
      <c r="E8" s="1273" t="s">
        <v>503</v>
      </c>
      <c r="F8" s="1114">
        <v>41345</v>
      </c>
      <c r="G8" s="1114">
        <v>41345</v>
      </c>
      <c r="H8" s="1274">
        <f t="shared" si="0"/>
        <v>1</v>
      </c>
    </row>
    <row r="9" spans="1:8" ht="12.75">
      <c r="A9" s="1275" t="s">
        <v>504</v>
      </c>
      <c r="B9" s="1276">
        <f>SUM(B10:B18)</f>
        <v>1328601</v>
      </c>
      <c r="C9" s="1276">
        <f>SUM(C10:C18)</f>
        <v>1290519</v>
      </c>
      <c r="D9" s="1267">
        <f t="shared" si="1"/>
        <v>0.971336767020347</v>
      </c>
      <c r="E9" s="1277" t="s">
        <v>505</v>
      </c>
      <c r="F9" s="1278">
        <v>-481921</v>
      </c>
      <c r="G9" s="1278">
        <v>-496152</v>
      </c>
      <c r="H9" s="1279">
        <f t="shared" si="0"/>
        <v>1.0295297362015765</v>
      </c>
    </row>
    <row r="10" spans="1:8" ht="12.75">
      <c r="A10" s="1277" t="s">
        <v>506</v>
      </c>
      <c r="B10" s="1278">
        <v>24898</v>
      </c>
      <c r="C10" s="1278">
        <v>24898</v>
      </c>
      <c r="D10" s="1272">
        <f t="shared" si="1"/>
        <v>1</v>
      </c>
      <c r="E10" s="1273" t="s">
        <v>507</v>
      </c>
      <c r="F10" s="1114">
        <v>-14231</v>
      </c>
      <c r="G10" s="1114">
        <v>-38059</v>
      </c>
      <c r="H10" s="1279">
        <f t="shared" si="0"/>
        <v>2.67437284800787</v>
      </c>
    </row>
    <row r="11" spans="1:8" ht="12.75">
      <c r="A11" s="1277" t="s">
        <v>508</v>
      </c>
      <c r="B11" s="1278">
        <v>2</v>
      </c>
      <c r="C11" s="1278">
        <v>2</v>
      </c>
      <c r="D11" s="1272">
        <v>1</v>
      </c>
      <c r="E11" s="1280" t="s">
        <v>509</v>
      </c>
      <c r="F11" s="1281">
        <f>SUM(F7:F10)</f>
        <v>1351497</v>
      </c>
      <c r="G11" s="1281">
        <f>SUM(G7:G10)</f>
        <v>1313438</v>
      </c>
      <c r="H11" s="1282">
        <f t="shared" si="0"/>
        <v>0.9718393751521461</v>
      </c>
    </row>
    <row r="12" spans="1:8" ht="12.75">
      <c r="A12" s="1277" t="s">
        <v>510</v>
      </c>
      <c r="B12" s="1278">
        <v>106</v>
      </c>
      <c r="C12" s="1278">
        <v>106</v>
      </c>
      <c r="D12" s="1272">
        <v>1</v>
      </c>
      <c r="E12" s="1277" t="s">
        <v>511</v>
      </c>
      <c r="F12" s="1278">
        <v>4614</v>
      </c>
      <c r="G12" s="1278">
        <v>2245</v>
      </c>
      <c r="H12" s="1274">
        <f t="shared" si="0"/>
        <v>0.4865626354573039</v>
      </c>
    </row>
    <row r="13" spans="1:8" ht="12.75">
      <c r="A13" s="1277" t="s">
        <v>512</v>
      </c>
      <c r="B13" s="1278">
        <v>1450</v>
      </c>
      <c r="C13" s="1278">
        <v>1450</v>
      </c>
      <c r="D13" s="1272">
        <v>1</v>
      </c>
      <c r="E13" s="1277" t="s">
        <v>513</v>
      </c>
      <c r="F13" s="1278">
        <v>74</v>
      </c>
      <c r="G13" s="1278">
        <v>0</v>
      </c>
      <c r="H13" s="1274">
        <f t="shared" si="0"/>
        <v>0</v>
      </c>
    </row>
    <row r="14" spans="1:8" ht="12.75">
      <c r="A14" s="1277" t="s">
        <v>514</v>
      </c>
      <c r="B14" s="1278">
        <v>138699</v>
      </c>
      <c r="C14" s="1278">
        <v>148007</v>
      </c>
      <c r="D14" s="1272">
        <f aca="true" t="shared" si="2" ref="D14:D19">C14/B14</f>
        <v>1.0671093519059258</v>
      </c>
      <c r="E14" s="1277" t="s">
        <v>515</v>
      </c>
      <c r="F14" s="1114">
        <v>399</v>
      </c>
      <c r="G14" s="1114">
        <v>61</v>
      </c>
      <c r="H14" s="1274">
        <f t="shared" si="0"/>
        <v>0.15288220551378445</v>
      </c>
    </row>
    <row r="15" spans="1:8" ht="12.75">
      <c r="A15" s="1277" t="s">
        <v>516</v>
      </c>
      <c r="B15" s="1278">
        <v>989517</v>
      </c>
      <c r="C15" s="1278">
        <v>1110483</v>
      </c>
      <c r="D15" s="1272">
        <f t="shared" si="2"/>
        <v>1.1222475207601283</v>
      </c>
      <c r="E15" s="1277" t="s">
        <v>517</v>
      </c>
      <c r="F15" s="1278"/>
      <c r="G15" s="1278"/>
      <c r="H15" s="1283"/>
    </row>
    <row r="16" spans="1:8" ht="12.75">
      <c r="A16" s="1277" t="s">
        <v>518</v>
      </c>
      <c r="B16" s="1278">
        <v>776</v>
      </c>
      <c r="C16" s="1278">
        <v>340</v>
      </c>
      <c r="D16" s="1272">
        <f t="shared" si="2"/>
        <v>0.4381443298969072</v>
      </c>
      <c r="E16" s="1280" t="s">
        <v>519</v>
      </c>
      <c r="F16" s="1281">
        <f>SUM(F12:F15)</f>
        <v>5087</v>
      </c>
      <c r="G16" s="1281">
        <f>SUM(G12:G15)</f>
        <v>2306</v>
      </c>
      <c r="H16" s="1284">
        <f aca="true" t="shared" si="3" ref="H16:H18">G16/F16</f>
        <v>0.45331236485158244</v>
      </c>
    </row>
    <row r="17" spans="1:8" s="1288" customFormat="1" ht="12.75">
      <c r="A17" s="1285" t="s">
        <v>520</v>
      </c>
      <c r="B17" s="1286">
        <v>4380</v>
      </c>
      <c r="C17" s="1286">
        <v>5233</v>
      </c>
      <c r="D17" s="1287">
        <f t="shared" si="2"/>
        <v>1.1947488584474886</v>
      </c>
      <c r="E17" s="1277" t="s">
        <v>521</v>
      </c>
      <c r="F17" s="1278">
        <v>5568</v>
      </c>
      <c r="G17" s="1278">
        <v>4338</v>
      </c>
      <c r="H17" s="1274">
        <f t="shared" si="3"/>
        <v>0.7790948275862069</v>
      </c>
    </row>
    <row r="18" spans="1:8" s="1288" customFormat="1" ht="22.5">
      <c r="A18" s="1285" t="s">
        <v>522</v>
      </c>
      <c r="B18" s="1286">
        <v>168773</v>
      </c>
      <c r="C18" s="1286">
        <v>0</v>
      </c>
      <c r="D18" s="1287">
        <f t="shared" si="2"/>
        <v>0</v>
      </c>
      <c r="E18" s="1285" t="s">
        <v>523</v>
      </c>
      <c r="F18" s="1289">
        <v>5568</v>
      </c>
      <c r="G18" s="1289">
        <v>4338</v>
      </c>
      <c r="H18" s="1274">
        <f t="shared" si="3"/>
        <v>0.7790948275862069</v>
      </c>
    </row>
    <row r="19" spans="1:8" ht="22.5">
      <c r="A19" s="1280" t="s">
        <v>524</v>
      </c>
      <c r="B19" s="1281">
        <v>508</v>
      </c>
      <c r="C19" s="1281">
        <v>508</v>
      </c>
      <c r="D19" s="1267">
        <f t="shared" si="2"/>
        <v>1</v>
      </c>
      <c r="E19" s="1285" t="s">
        <v>525</v>
      </c>
      <c r="F19" s="1286"/>
      <c r="G19" s="1286"/>
      <c r="H19" s="1290"/>
    </row>
    <row r="20" spans="1:8" ht="12.75">
      <c r="A20" s="1277" t="s">
        <v>526</v>
      </c>
      <c r="B20" s="1278">
        <v>508</v>
      </c>
      <c r="C20" s="1278">
        <v>508</v>
      </c>
      <c r="D20" s="1272">
        <v>1</v>
      </c>
      <c r="E20" s="1280" t="s">
        <v>527</v>
      </c>
      <c r="F20" s="1281">
        <f>SUM(F17)</f>
        <v>5568</v>
      </c>
      <c r="G20" s="1281">
        <f>SUM(G17)</f>
        <v>4338</v>
      </c>
      <c r="H20" s="1284">
        <f aca="true" t="shared" si="4" ref="H20:H26">G20/F20</f>
        <v>0.7790948275862069</v>
      </c>
    </row>
    <row r="21" spans="1:8" ht="12.75">
      <c r="A21" s="1277" t="s">
        <v>528</v>
      </c>
      <c r="B21" s="1278">
        <v>0</v>
      </c>
      <c r="C21" s="1278">
        <v>0</v>
      </c>
      <c r="D21" s="1272">
        <v>0</v>
      </c>
      <c r="E21" s="1277" t="s">
        <v>529</v>
      </c>
      <c r="F21" s="1278">
        <v>9135</v>
      </c>
      <c r="G21" s="1278">
        <v>5577</v>
      </c>
      <c r="H21" s="1283">
        <f t="shared" si="4"/>
        <v>0.6105090311986864</v>
      </c>
    </row>
    <row r="22" spans="1:8" ht="12.75">
      <c r="A22" s="1277" t="s">
        <v>530</v>
      </c>
      <c r="B22" s="1278">
        <v>0</v>
      </c>
      <c r="C22" s="1278">
        <v>0</v>
      </c>
      <c r="D22" s="1272">
        <v>0</v>
      </c>
      <c r="E22" s="1277" t="s">
        <v>531</v>
      </c>
      <c r="F22" s="1278">
        <v>451</v>
      </c>
      <c r="G22" s="1278">
        <v>1264</v>
      </c>
      <c r="H22" s="1283">
        <f t="shared" si="4"/>
        <v>2.802660753880266</v>
      </c>
    </row>
    <row r="23" spans="1:8" ht="12.75">
      <c r="A23" s="1291" t="s">
        <v>532</v>
      </c>
      <c r="B23" s="1281">
        <f>SUM(B7+B9+B19)</f>
        <v>1331037</v>
      </c>
      <c r="C23" s="1281">
        <f>SUM(C7+C9+C19)</f>
        <v>1291335</v>
      </c>
      <c r="D23" s="1292">
        <f aca="true" t="shared" si="5" ref="D23:D29">C23/B23</f>
        <v>0.9701721289490826</v>
      </c>
      <c r="E23" s="1280" t="s">
        <v>533</v>
      </c>
      <c r="F23" s="1281">
        <f>SUM(F21:F22)</f>
        <v>9586</v>
      </c>
      <c r="G23" s="1281">
        <f>SUM(G21:G22)</f>
        <v>6841</v>
      </c>
      <c r="H23" s="1293">
        <f t="shared" si="4"/>
        <v>0.7136448988107656</v>
      </c>
    </row>
    <row r="24" spans="1:8" ht="12.75">
      <c r="A24" s="1277" t="s">
        <v>534</v>
      </c>
      <c r="B24" s="1278">
        <v>2640</v>
      </c>
      <c r="C24" s="1278">
        <v>97</v>
      </c>
      <c r="D24" s="1272">
        <f t="shared" si="5"/>
        <v>0.03674242424242424</v>
      </c>
      <c r="E24" s="1280" t="s">
        <v>535</v>
      </c>
      <c r="F24" s="1281">
        <f>SUM(F16+F20+F23)</f>
        <v>20241</v>
      </c>
      <c r="G24" s="1281">
        <f>SUM(G16+G20+G23)</f>
        <v>13485</v>
      </c>
      <c r="H24" s="1293">
        <f t="shared" si="4"/>
        <v>0.6662220246035275</v>
      </c>
    </row>
    <row r="25" spans="1:8" ht="12.75">
      <c r="A25" s="1277" t="s">
        <v>536</v>
      </c>
      <c r="B25" s="1278">
        <v>26911</v>
      </c>
      <c r="C25" s="1278">
        <v>27159</v>
      </c>
      <c r="D25" s="1272">
        <f t="shared" si="5"/>
        <v>1.0092155624094237</v>
      </c>
      <c r="E25" s="1280" t="s">
        <v>537</v>
      </c>
      <c r="F25" s="1281">
        <v>19</v>
      </c>
      <c r="G25" s="1281">
        <v>0</v>
      </c>
      <c r="H25" s="1293">
        <f t="shared" si="4"/>
        <v>0</v>
      </c>
    </row>
    <row r="26" spans="1:8" ht="12.75">
      <c r="A26" s="1277" t="s">
        <v>538</v>
      </c>
      <c r="B26" s="1278">
        <v>19</v>
      </c>
      <c r="C26" s="1278">
        <v>0</v>
      </c>
      <c r="D26" s="1272">
        <f t="shared" si="5"/>
        <v>0</v>
      </c>
      <c r="E26" s="1280" t="s">
        <v>539</v>
      </c>
      <c r="F26" s="1281">
        <v>4489</v>
      </c>
      <c r="G26" s="1281">
        <v>7032</v>
      </c>
      <c r="H26" s="1293">
        <f t="shared" si="4"/>
        <v>1.5664958788148808</v>
      </c>
    </row>
    <row r="27" spans="1:8" ht="12.75">
      <c r="A27" s="1275" t="s">
        <v>540</v>
      </c>
      <c r="B27" s="1276">
        <f>SUM(B24:B26)</f>
        <v>29570</v>
      </c>
      <c r="C27" s="1276">
        <f>SUM(C24:C26)</f>
        <v>27256</v>
      </c>
      <c r="D27" s="1267">
        <f t="shared" si="5"/>
        <v>0.9217450118363206</v>
      </c>
      <c r="E27" s="1277"/>
      <c r="F27" s="1278"/>
      <c r="G27" s="1278"/>
      <c r="H27" s="1293"/>
    </row>
    <row r="28" spans="1:8" ht="12.75">
      <c r="A28" s="1277" t="s">
        <v>541</v>
      </c>
      <c r="B28" s="1278">
        <v>3020</v>
      </c>
      <c r="C28" s="1278">
        <v>2628</v>
      </c>
      <c r="D28" s="1272">
        <f t="shared" si="5"/>
        <v>0.8701986754966887</v>
      </c>
      <c r="E28" s="1277"/>
      <c r="F28" s="1278"/>
      <c r="G28" s="1278"/>
      <c r="H28" s="1283"/>
    </row>
    <row r="29" spans="1:8" ht="12.75">
      <c r="A29" s="1277" t="s">
        <v>542</v>
      </c>
      <c r="B29" s="1278">
        <v>4568</v>
      </c>
      <c r="C29" s="1278">
        <v>3693</v>
      </c>
      <c r="D29" s="1272">
        <f t="shared" si="5"/>
        <v>0.8084500875656743</v>
      </c>
      <c r="E29" s="1277"/>
      <c r="F29" s="1278"/>
      <c r="G29" s="1278"/>
      <c r="H29" s="1279"/>
    </row>
    <row r="30" spans="1:8" ht="12.75">
      <c r="A30" s="1277" t="s">
        <v>543</v>
      </c>
      <c r="B30" s="1278"/>
      <c r="C30" s="1278">
        <v>774</v>
      </c>
      <c r="D30" s="1272"/>
      <c r="E30" s="1277"/>
      <c r="F30" s="1278"/>
      <c r="G30" s="1278"/>
      <c r="H30" s="1279"/>
    </row>
    <row r="31" spans="1:8" ht="12.75">
      <c r="A31" s="1277" t="s">
        <v>544</v>
      </c>
      <c r="B31" s="1278">
        <v>1725</v>
      </c>
      <c r="C31" s="1278">
        <v>1839</v>
      </c>
      <c r="D31" s="1272">
        <f aca="true" t="shared" si="6" ref="D31:D32">C31/B31</f>
        <v>1.0660869565217392</v>
      </c>
      <c r="E31" s="1277"/>
      <c r="F31" s="1278"/>
      <c r="G31" s="1278"/>
      <c r="H31" s="1274"/>
    </row>
    <row r="32" spans="1:8" ht="12.75">
      <c r="A32" s="1277" t="s">
        <v>545</v>
      </c>
      <c r="B32" s="1278">
        <v>3097</v>
      </c>
      <c r="C32" s="1278">
        <v>0</v>
      </c>
      <c r="D32" s="1272">
        <f t="shared" si="6"/>
        <v>0</v>
      </c>
      <c r="E32" s="1275"/>
      <c r="F32" s="1276"/>
      <c r="G32" s="1276"/>
      <c r="H32" s="1284"/>
    </row>
    <row r="33" spans="1:8" ht="12.75">
      <c r="A33" s="1277" t="s">
        <v>546</v>
      </c>
      <c r="B33" s="1278"/>
      <c r="C33" s="1278">
        <v>1710</v>
      </c>
      <c r="D33" s="1272"/>
      <c r="E33" s="1294"/>
      <c r="F33" s="1295"/>
      <c r="G33" s="1295"/>
      <c r="H33" s="1296"/>
    </row>
    <row r="34" spans="1:8" ht="12.75">
      <c r="A34" s="1277" t="s">
        <v>547</v>
      </c>
      <c r="B34" s="1278">
        <v>560</v>
      </c>
      <c r="C34" s="1278">
        <v>480</v>
      </c>
      <c r="D34" s="1272">
        <f aca="true" t="shared" si="7" ref="D34:D37">C34/B34</f>
        <v>0.8571428571428571</v>
      </c>
      <c r="E34" s="1297"/>
      <c r="F34" s="1298"/>
      <c r="G34" s="1298"/>
      <c r="H34" s="1299"/>
    </row>
    <row r="35" spans="1:8" ht="12.75">
      <c r="A35" s="1280" t="s">
        <v>548</v>
      </c>
      <c r="B35" s="1281">
        <f>SUM(B28:B34)</f>
        <v>12970</v>
      </c>
      <c r="C35" s="1281">
        <f>SUM(C28:C34)</f>
        <v>11124</v>
      </c>
      <c r="D35" s="1292">
        <f t="shared" si="7"/>
        <v>0.8576715497301465</v>
      </c>
      <c r="E35" s="1300"/>
      <c r="F35" s="1298"/>
      <c r="G35" s="1298"/>
      <c r="H35" s="1282"/>
    </row>
    <row r="36" spans="1:8" ht="12.75">
      <c r="A36" s="1277" t="s">
        <v>549</v>
      </c>
      <c r="B36" s="1278">
        <v>2669</v>
      </c>
      <c r="C36" s="1278">
        <v>4240</v>
      </c>
      <c r="D36" s="1272">
        <f t="shared" si="7"/>
        <v>1.5886099662795055</v>
      </c>
      <c r="E36" s="1297"/>
      <c r="F36" s="1298"/>
      <c r="G36" s="1298"/>
      <c r="H36" s="1282"/>
    </row>
    <row r="37" spans="1:8" ht="12.75">
      <c r="A37" s="1275" t="s">
        <v>550</v>
      </c>
      <c r="B37" s="1276">
        <v>2669</v>
      </c>
      <c r="C37" s="1276">
        <v>4240</v>
      </c>
      <c r="D37" s="1267">
        <f t="shared" si="7"/>
        <v>1.5886099662795055</v>
      </c>
      <c r="E37" s="1277"/>
      <c r="F37" s="1278"/>
      <c r="G37" s="1278"/>
      <c r="H37" s="1301"/>
    </row>
    <row r="38" spans="1:8" ht="12.75">
      <c r="A38" s="1275"/>
      <c r="B38" s="1276"/>
      <c r="C38" s="1276"/>
      <c r="D38" s="1267"/>
      <c r="E38" s="1277"/>
      <c r="F38" s="1278"/>
      <c r="G38" s="1278"/>
      <c r="H38" s="1274"/>
    </row>
    <row r="39" spans="1:8" ht="13.5">
      <c r="A39" s="1297"/>
      <c r="B39" s="1298"/>
      <c r="C39" s="1298"/>
      <c r="D39" s="1302"/>
      <c r="E39" s="1297"/>
      <c r="F39" s="1298"/>
      <c r="G39" s="1298"/>
      <c r="H39" s="1303"/>
    </row>
    <row r="40" spans="1:8" ht="13.5">
      <c r="A40" s="1304" t="s">
        <v>551</v>
      </c>
      <c r="B40" s="1305">
        <f>SUM(B23+B27+B35+B37)</f>
        <v>1376246</v>
      </c>
      <c r="C40" s="1305">
        <f>SUM(C23+C27+C35+C37)</f>
        <v>1333955</v>
      </c>
      <c r="D40" s="1306">
        <f>C40/B40</f>
        <v>0.9692707553736759</v>
      </c>
      <c r="E40" s="1304" t="s">
        <v>552</v>
      </c>
      <c r="F40" s="1305">
        <f>SUM(F11+F24+F25+F26)</f>
        <v>1376246</v>
      </c>
      <c r="G40" s="1305">
        <f>SUM(G11+G24+G25+G26)</f>
        <v>1333955</v>
      </c>
      <c r="H40" s="1307">
        <f>G40/F40</f>
        <v>0.9692707553736759</v>
      </c>
    </row>
    <row r="41" spans="1:8" ht="12.75">
      <c r="A41" s="1308"/>
      <c r="B41" s="1309"/>
      <c r="C41" s="1309"/>
      <c r="D41" s="1310"/>
      <c r="E41" s="1308"/>
      <c r="F41" s="1309"/>
      <c r="G41" s="1309"/>
      <c r="H41" s="1311"/>
    </row>
    <row r="42" spans="1:8" ht="12.75">
      <c r="A42" s="1308"/>
      <c r="B42" s="1309"/>
      <c r="C42" s="1309"/>
      <c r="D42" s="1310"/>
      <c r="E42" s="1308"/>
      <c r="F42" s="1309"/>
      <c r="G42" s="1309"/>
      <c r="H42" s="1311"/>
    </row>
    <row r="43" spans="1:8" ht="12.75">
      <c r="A43" s="1255"/>
      <c r="B43" s="1255"/>
      <c r="C43" s="1255"/>
      <c r="D43" s="1255"/>
      <c r="E43" s="1255"/>
      <c r="F43" s="1256" t="s">
        <v>553</v>
      </c>
      <c r="G43" s="1256"/>
      <c r="H43" s="1256"/>
    </row>
    <row r="44" spans="1:8" ht="12.75">
      <c r="A44" s="1089" t="s">
        <v>554</v>
      </c>
      <c r="B44" s="1089"/>
      <c r="C44" s="1089"/>
      <c r="D44" s="1089"/>
      <c r="E44" s="1089"/>
      <c r="F44" s="1089"/>
      <c r="G44" s="1089"/>
      <c r="H44" s="1089"/>
    </row>
    <row r="45" spans="1:8" ht="12.75">
      <c r="A45" s="1089" t="s">
        <v>555</v>
      </c>
      <c r="B45" s="1089"/>
      <c r="C45" s="1089"/>
      <c r="D45" s="1089"/>
      <c r="E45" s="1089"/>
      <c r="F45" s="1089"/>
      <c r="G45" s="1089"/>
      <c r="H45" s="1089"/>
    </row>
    <row r="46" spans="1:8" ht="13.5">
      <c r="A46" s="1255"/>
      <c r="B46" s="1255"/>
      <c r="C46" s="1255"/>
      <c r="D46" s="1255"/>
      <c r="E46" s="1255"/>
      <c r="F46" s="1257" t="s">
        <v>489</v>
      </c>
      <c r="G46" s="1257"/>
      <c r="H46" s="1257"/>
    </row>
    <row r="47" spans="1:8" ht="12.75">
      <c r="A47" s="1258" t="s">
        <v>490</v>
      </c>
      <c r="B47" s="1097" t="s">
        <v>491</v>
      </c>
      <c r="C47" s="1097"/>
      <c r="D47" s="1259" t="s">
        <v>492</v>
      </c>
      <c r="E47" s="1258" t="s">
        <v>493</v>
      </c>
      <c r="F47" s="1260" t="s">
        <v>494</v>
      </c>
      <c r="G47" s="1260"/>
      <c r="H47" s="1259" t="s">
        <v>492</v>
      </c>
    </row>
    <row r="48" spans="1:8" ht="13.5">
      <c r="A48" s="1258"/>
      <c r="B48" s="1261" t="s">
        <v>495</v>
      </c>
      <c r="C48" s="1262" t="s">
        <v>496</v>
      </c>
      <c r="D48" s="1263" t="s">
        <v>497</v>
      </c>
      <c r="E48" s="1258"/>
      <c r="F48" s="1264" t="s">
        <v>498</v>
      </c>
      <c r="G48" s="1262" t="s">
        <v>499</v>
      </c>
      <c r="H48" s="1263" t="s">
        <v>497</v>
      </c>
    </row>
    <row r="49" spans="1:8" ht="12.75">
      <c r="A49" s="1265" t="s">
        <v>500</v>
      </c>
      <c r="B49" s="1266"/>
      <c r="C49" s="1266"/>
      <c r="D49" s="1267"/>
      <c r="E49" s="1268" t="s">
        <v>556</v>
      </c>
      <c r="F49" s="1107"/>
      <c r="G49" s="1107"/>
      <c r="H49" s="1269"/>
    </row>
    <row r="50" spans="1:8" ht="12.75">
      <c r="A50" s="1270" t="s">
        <v>502</v>
      </c>
      <c r="B50" s="1271"/>
      <c r="C50" s="1271"/>
      <c r="D50" s="1272"/>
      <c r="E50" s="1273" t="s">
        <v>503</v>
      </c>
      <c r="F50" s="1114"/>
      <c r="G50" s="1114"/>
      <c r="H50" s="1274"/>
    </row>
    <row r="51" spans="1:8" ht="12.75">
      <c r="A51" s="1275" t="s">
        <v>504</v>
      </c>
      <c r="B51" s="1276"/>
      <c r="C51" s="1276"/>
      <c r="D51" s="1267"/>
      <c r="E51" s="1277" t="s">
        <v>505</v>
      </c>
      <c r="F51" s="1278">
        <v>1278</v>
      </c>
      <c r="G51" s="1278">
        <v>-2121</v>
      </c>
      <c r="H51" s="1279">
        <f aca="true" t="shared" si="8" ref="H51:H54">G51/F51</f>
        <v>-1.65962441314554</v>
      </c>
    </row>
    <row r="52" spans="1:8" ht="12.75">
      <c r="A52" s="1277" t="s">
        <v>506</v>
      </c>
      <c r="B52" s="1278"/>
      <c r="C52" s="1278"/>
      <c r="D52" s="1272"/>
      <c r="E52" s="1273" t="s">
        <v>507</v>
      </c>
      <c r="F52" s="1114">
        <v>-3579</v>
      </c>
      <c r="G52" s="1114">
        <v>1938</v>
      </c>
      <c r="H52" s="1279">
        <f t="shared" si="8"/>
        <v>-0.5414920368818106</v>
      </c>
    </row>
    <row r="53" spans="1:8" ht="12.75">
      <c r="A53" s="1277" t="s">
        <v>508</v>
      </c>
      <c r="B53" s="1278"/>
      <c r="C53" s="1278"/>
      <c r="D53" s="1272"/>
      <c r="E53" s="1280" t="s">
        <v>509</v>
      </c>
      <c r="F53" s="1281">
        <f>SUM(F49:F52)</f>
        <v>-2301</v>
      </c>
      <c r="G53" s="1281">
        <f>SUM(G49:G52)</f>
        <v>-183</v>
      </c>
      <c r="H53" s="1282">
        <f t="shared" si="8"/>
        <v>0.07953063885267275</v>
      </c>
    </row>
    <row r="54" spans="1:8" ht="12.75">
      <c r="A54" s="1277" t="s">
        <v>510</v>
      </c>
      <c r="B54" s="1278"/>
      <c r="C54" s="1278"/>
      <c r="D54" s="1272"/>
      <c r="E54" s="1277" t="s">
        <v>511</v>
      </c>
      <c r="F54" s="1278">
        <v>607</v>
      </c>
      <c r="G54" s="1278">
        <v>212</v>
      </c>
      <c r="H54" s="1274">
        <f t="shared" si="8"/>
        <v>0.34925864909390447</v>
      </c>
    </row>
    <row r="55" spans="1:8" ht="12.75">
      <c r="A55" s="1277" t="s">
        <v>512</v>
      </c>
      <c r="B55" s="1278"/>
      <c r="C55" s="1278"/>
      <c r="D55" s="1272"/>
      <c r="E55" s="1277" t="s">
        <v>513</v>
      </c>
      <c r="F55" s="1278"/>
      <c r="G55" s="1278"/>
      <c r="H55" s="1279"/>
    </row>
    <row r="56" spans="1:8" ht="12.75">
      <c r="A56" s="1277" t="s">
        <v>514</v>
      </c>
      <c r="B56" s="1278"/>
      <c r="C56" s="1278"/>
      <c r="D56" s="1272"/>
      <c r="E56" s="1277" t="s">
        <v>515</v>
      </c>
      <c r="F56" s="1114"/>
      <c r="G56" s="1114"/>
      <c r="H56" s="1274"/>
    </row>
    <row r="57" spans="1:8" ht="12.75">
      <c r="A57" s="1277" t="s">
        <v>516</v>
      </c>
      <c r="B57" s="1278"/>
      <c r="C57" s="1278"/>
      <c r="D57" s="1272"/>
      <c r="E57" s="1277" t="s">
        <v>517</v>
      </c>
      <c r="F57" s="1278"/>
      <c r="G57" s="1278"/>
      <c r="H57" s="1283"/>
    </row>
    <row r="58" spans="1:8" ht="12.75">
      <c r="A58" s="1277" t="s">
        <v>518</v>
      </c>
      <c r="B58" s="1278"/>
      <c r="C58" s="1278"/>
      <c r="D58" s="1272"/>
      <c r="E58" s="1280" t="s">
        <v>519</v>
      </c>
      <c r="F58" s="1281">
        <f>SUM(F54:F57)</f>
        <v>607</v>
      </c>
      <c r="G58" s="1281">
        <f>SUM(G54:G57)</f>
        <v>212</v>
      </c>
      <c r="H58" s="1284">
        <f>G58/F58</f>
        <v>0.34925864909390447</v>
      </c>
    </row>
    <row r="59" spans="1:8" ht="12.75">
      <c r="A59" s="1285" t="s">
        <v>520</v>
      </c>
      <c r="B59" s="1286"/>
      <c r="C59" s="1286"/>
      <c r="D59" s="1287"/>
      <c r="E59" s="1277" t="s">
        <v>521</v>
      </c>
      <c r="F59" s="1278"/>
      <c r="G59" s="1278"/>
      <c r="H59" s="1274"/>
    </row>
    <row r="60" spans="1:8" ht="22.5">
      <c r="A60" s="1285" t="s">
        <v>522</v>
      </c>
      <c r="B60" s="1286"/>
      <c r="C60" s="1286"/>
      <c r="D60" s="1287"/>
      <c r="E60" s="1285" t="s">
        <v>523</v>
      </c>
      <c r="F60" s="1289"/>
      <c r="G60" s="1289"/>
      <c r="H60" s="1312"/>
    </row>
    <row r="61" spans="1:8" ht="22.5">
      <c r="A61" s="1280" t="s">
        <v>524</v>
      </c>
      <c r="B61" s="1281"/>
      <c r="C61" s="1281"/>
      <c r="D61" s="1267"/>
      <c r="E61" s="1285" t="s">
        <v>525</v>
      </c>
      <c r="F61" s="1286"/>
      <c r="G61" s="1286"/>
      <c r="H61" s="1290"/>
    </row>
    <row r="62" spans="1:8" ht="12.75">
      <c r="A62" s="1277" t="s">
        <v>526</v>
      </c>
      <c r="B62" s="1278"/>
      <c r="C62" s="1278"/>
      <c r="D62" s="1272"/>
      <c r="E62" s="1280" t="s">
        <v>527</v>
      </c>
      <c r="F62" s="1281"/>
      <c r="G62" s="1281"/>
      <c r="H62" s="1284"/>
    </row>
    <row r="63" spans="1:8" ht="12.75">
      <c r="A63" s="1277" t="s">
        <v>528</v>
      </c>
      <c r="B63" s="1278"/>
      <c r="C63" s="1278"/>
      <c r="D63" s="1272"/>
      <c r="E63" s="1277" t="s">
        <v>529</v>
      </c>
      <c r="F63" s="1278">
        <v>19</v>
      </c>
      <c r="G63" s="1278">
        <v>351</v>
      </c>
      <c r="H63" s="1283">
        <f>G63/F63</f>
        <v>18.473684210526315</v>
      </c>
    </row>
    <row r="64" spans="1:8" ht="12.75">
      <c r="A64" s="1277" t="s">
        <v>530</v>
      </c>
      <c r="B64" s="1278"/>
      <c r="C64" s="1278"/>
      <c r="D64" s="1272"/>
      <c r="E64" s="1277" t="s">
        <v>531</v>
      </c>
      <c r="F64" s="1278"/>
      <c r="G64" s="1278"/>
      <c r="H64" s="1283"/>
    </row>
    <row r="65" spans="1:8" ht="12.75">
      <c r="A65" s="1291" t="s">
        <v>532</v>
      </c>
      <c r="B65" s="1281"/>
      <c r="C65" s="1281"/>
      <c r="D65" s="1292"/>
      <c r="E65" s="1280" t="s">
        <v>533</v>
      </c>
      <c r="F65" s="1281">
        <f>SUM(F63:F64)</f>
        <v>19</v>
      </c>
      <c r="G65" s="1281">
        <f>SUM(G63:G64)</f>
        <v>351</v>
      </c>
      <c r="H65" s="1293">
        <f aca="true" t="shared" si="9" ref="H65:H66">G65/F65</f>
        <v>18.473684210526315</v>
      </c>
    </row>
    <row r="66" spans="1:8" ht="12.75">
      <c r="A66" s="1277" t="s">
        <v>534</v>
      </c>
      <c r="B66" s="1278"/>
      <c r="C66" s="1278">
        <v>602</v>
      </c>
      <c r="D66" s="1272"/>
      <c r="E66" s="1280" t="s">
        <v>535</v>
      </c>
      <c r="F66" s="1281">
        <f>SUM(F58+F62+F65)</f>
        <v>626</v>
      </c>
      <c r="G66" s="1281">
        <f>SUM(G58+G62+G65)</f>
        <v>563</v>
      </c>
      <c r="H66" s="1293">
        <f t="shared" si="9"/>
        <v>0.8993610223642172</v>
      </c>
    </row>
    <row r="67" spans="1:8" ht="12.75">
      <c r="A67" s="1277" t="s">
        <v>536</v>
      </c>
      <c r="B67" s="1278"/>
      <c r="C67" s="1278">
        <v>5</v>
      </c>
      <c r="D67" s="1272"/>
      <c r="E67" s="1280" t="s">
        <v>537</v>
      </c>
      <c r="F67" s="1281"/>
      <c r="G67" s="1281"/>
      <c r="H67" s="1293"/>
    </row>
    <row r="68" spans="1:8" ht="12.75">
      <c r="A68" s="1277" t="s">
        <v>538</v>
      </c>
      <c r="B68" s="1278"/>
      <c r="C68" s="1278"/>
      <c r="D68" s="1272"/>
      <c r="E68" s="1280" t="s">
        <v>539</v>
      </c>
      <c r="F68" s="1281">
        <v>3853</v>
      </c>
      <c r="G68" s="1281">
        <v>3616</v>
      </c>
      <c r="H68" s="1293">
        <f>G68/F68</f>
        <v>0.9384894887100961</v>
      </c>
    </row>
    <row r="69" spans="1:8" ht="12.75">
      <c r="A69" s="1275" t="s">
        <v>540</v>
      </c>
      <c r="B69" s="1276"/>
      <c r="C69" s="1276">
        <f>SUM(C66:C68)</f>
        <v>607</v>
      </c>
      <c r="D69" s="1267"/>
      <c r="E69" s="1277"/>
      <c r="F69" s="1278"/>
      <c r="G69" s="1278"/>
      <c r="H69" s="1293"/>
    </row>
    <row r="70" spans="1:8" ht="12.75">
      <c r="A70" s="1277" t="s">
        <v>541</v>
      </c>
      <c r="B70" s="1278"/>
      <c r="C70" s="1278"/>
      <c r="D70" s="1272"/>
      <c r="E70" s="1277"/>
      <c r="F70" s="1278"/>
      <c r="G70" s="1278"/>
      <c r="H70" s="1283"/>
    </row>
    <row r="71" spans="1:8" ht="12.75">
      <c r="A71" s="1277" t="s">
        <v>542</v>
      </c>
      <c r="B71" s="1278"/>
      <c r="C71" s="1278"/>
      <c r="D71" s="1272"/>
      <c r="E71" s="1277"/>
      <c r="F71" s="1278"/>
      <c r="G71" s="1278"/>
      <c r="H71" s="1279"/>
    </row>
    <row r="72" spans="1:8" ht="12.75">
      <c r="A72" s="1277" t="s">
        <v>544</v>
      </c>
      <c r="B72" s="1278"/>
      <c r="C72" s="1278">
        <v>1050</v>
      </c>
      <c r="D72" s="1272"/>
      <c r="E72" s="1277"/>
      <c r="F72" s="1278"/>
      <c r="G72" s="1278"/>
      <c r="H72" s="1274"/>
    </row>
    <row r="73" spans="1:8" ht="12.75">
      <c r="A73" s="1277" t="s">
        <v>545</v>
      </c>
      <c r="B73" s="1278"/>
      <c r="C73" s="1278"/>
      <c r="D73" s="1272"/>
      <c r="E73" s="1275"/>
      <c r="F73" s="1276"/>
      <c r="G73" s="1276"/>
      <c r="H73" s="1284"/>
    </row>
    <row r="74" spans="1:8" ht="12.75">
      <c r="A74" s="1277" t="s">
        <v>547</v>
      </c>
      <c r="B74" s="1278"/>
      <c r="C74" s="1278"/>
      <c r="D74" s="1272"/>
      <c r="E74" s="1297"/>
      <c r="F74" s="1298"/>
      <c r="G74" s="1298"/>
      <c r="H74" s="1299"/>
    </row>
    <row r="75" spans="1:8" ht="12.75">
      <c r="A75" s="1280" t="s">
        <v>548</v>
      </c>
      <c r="B75" s="1281"/>
      <c r="C75" s="1281">
        <f>SUM(C72:C74)</f>
        <v>1050</v>
      </c>
      <c r="D75" s="1292"/>
      <c r="E75" s="1300"/>
      <c r="F75" s="1298"/>
      <c r="G75" s="1298"/>
      <c r="H75" s="1282"/>
    </row>
    <row r="76" spans="1:8" ht="12.75">
      <c r="A76" s="1277" t="s">
        <v>549</v>
      </c>
      <c r="B76" s="1278"/>
      <c r="C76" s="1278"/>
      <c r="D76" s="1272"/>
      <c r="E76" s="1297"/>
      <c r="F76" s="1298"/>
      <c r="G76" s="1298"/>
      <c r="H76" s="1282"/>
    </row>
    <row r="77" spans="1:8" ht="12.75">
      <c r="A77" s="1275" t="s">
        <v>550</v>
      </c>
      <c r="B77" s="1276">
        <v>2178</v>
      </c>
      <c r="C77" s="1276">
        <v>2339</v>
      </c>
      <c r="D77" s="1267">
        <f>C77/B77</f>
        <v>1.073921028466483</v>
      </c>
      <c r="E77" s="1277"/>
      <c r="F77" s="1278"/>
      <c r="G77" s="1278"/>
      <c r="H77" s="1301"/>
    </row>
    <row r="78" spans="1:8" ht="12.75">
      <c r="A78" s="1275"/>
      <c r="B78" s="1276"/>
      <c r="C78" s="1276"/>
      <c r="D78" s="1267"/>
      <c r="E78" s="1277"/>
      <c r="F78" s="1278"/>
      <c r="G78" s="1278"/>
      <c r="H78" s="1274"/>
    </row>
    <row r="79" spans="1:8" ht="13.5">
      <c r="A79" s="1297"/>
      <c r="B79" s="1298"/>
      <c r="C79" s="1298"/>
      <c r="D79" s="1302"/>
      <c r="E79" s="1297"/>
      <c r="F79" s="1298"/>
      <c r="G79" s="1298"/>
      <c r="H79" s="1303"/>
    </row>
    <row r="80" spans="1:8" ht="13.5">
      <c r="A80" s="1304" t="s">
        <v>551</v>
      </c>
      <c r="B80" s="1305">
        <v>2178</v>
      </c>
      <c r="C80" s="1305">
        <f>SUM(C69+C75+C77)</f>
        <v>3996</v>
      </c>
      <c r="D80" s="1306">
        <f>C80/B80</f>
        <v>1.834710743801653</v>
      </c>
      <c r="E80" s="1304" t="s">
        <v>552</v>
      </c>
      <c r="F80" s="1305">
        <f>SUM(F53+F66+F67+F68)</f>
        <v>2178</v>
      </c>
      <c r="G80" s="1305">
        <f>SUM(G53+G66+G67+G68)</f>
        <v>3996</v>
      </c>
      <c r="H80" s="1307">
        <f>G80/F80</f>
        <v>1.834710743801653</v>
      </c>
    </row>
    <row r="81" spans="1:8" ht="12.75">
      <c r="A81" s="1308"/>
      <c r="B81" s="1309"/>
      <c r="C81" s="1309"/>
      <c r="D81" s="1310"/>
      <c r="E81" s="1308"/>
      <c r="F81" s="1309"/>
      <c r="G81" s="1309"/>
      <c r="H81" s="1311"/>
    </row>
    <row r="82" spans="1:8" ht="12.75">
      <c r="A82" s="1308"/>
      <c r="B82" s="1309"/>
      <c r="C82" s="1309"/>
      <c r="D82" s="1310"/>
      <c r="E82" s="1308"/>
      <c r="F82" s="1309"/>
      <c r="G82" s="1309"/>
      <c r="H82" s="1311"/>
    </row>
    <row r="83" spans="1:8" ht="12.75">
      <c r="A83" s="1308"/>
      <c r="B83" s="1309"/>
      <c r="C83" s="1309"/>
      <c r="D83" s="1310"/>
      <c r="E83" s="1308"/>
      <c r="F83" s="1309"/>
      <c r="G83" s="1309"/>
      <c r="H83" s="1311"/>
    </row>
    <row r="84" spans="1:8" ht="12.75">
      <c r="A84" s="1308"/>
      <c r="B84" s="1309"/>
      <c r="C84" s="1309"/>
      <c r="D84" s="1310"/>
      <c r="E84" s="1308"/>
      <c r="F84" s="1309"/>
      <c r="G84" s="1309"/>
      <c r="H84" s="1311"/>
    </row>
    <row r="85" spans="1:8" ht="12.75">
      <c r="A85" s="1255"/>
      <c r="B85" s="1255"/>
      <c r="C85" s="1255"/>
      <c r="D85" s="1255"/>
      <c r="E85" s="1255"/>
      <c r="F85" s="1256" t="s">
        <v>557</v>
      </c>
      <c r="G85" s="1256"/>
      <c r="H85" s="1256"/>
    </row>
    <row r="86" spans="1:8" ht="12.75">
      <c r="A86" s="1089" t="s">
        <v>554</v>
      </c>
      <c r="B86" s="1089"/>
      <c r="C86" s="1089"/>
      <c r="D86" s="1089"/>
      <c r="E86" s="1089"/>
      <c r="F86" s="1089"/>
      <c r="G86" s="1089"/>
      <c r="H86" s="1089"/>
    </row>
    <row r="87" spans="1:8" ht="12.75">
      <c r="A87" s="1089" t="s">
        <v>488</v>
      </c>
      <c r="B87" s="1089"/>
      <c r="C87" s="1089"/>
      <c r="D87" s="1089"/>
      <c r="E87" s="1089"/>
      <c r="F87" s="1089"/>
      <c r="G87" s="1089"/>
      <c r="H87" s="1089"/>
    </row>
    <row r="88" spans="1:8" ht="13.5">
      <c r="A88" s="1255"/>
      <c r="B88" s="1255"/>
      <c r="C88" s="1255"/>
      <c r="D88" s="1255"/>
      <c r="E88" s="1255"/>
      <c r="F88" s="1257" t="s">
        <v>489</v>
      </c>
      <c r="G88" s="1257"/>
      <c r="H88" s="1257"/>
    </row>
    <row r="89" spans="1:8" ht="12.75">
      <c r="A89" s="1258" t="s">
        <v>490</v>
      </c>
      <c r="B89" s="1097" t="s">
        <v>491</v>
      </c>
      <c r="C89" s="1097"/>
      <c r="D89" s="1259" t="s">
        <v>492</v>
      </c>
      <c r="E89" s="1258" t="s">
        <v>493</v>
      </c>
      <c r="F89" s="1260" t="s">
        <v>494</v>
      </c>
      <c r="G89" s="1260"/>
      <c r="H89" s="1259" t="s">
        <v>492</v>
      </c>
    </row>
    <row r="90" spans="1:8" ht="13.5">
      <c r="A90" s="1258"/>
      <c r="B90" s="1261" t="s">
        <v>495</v>
      </c>
      <c r="C90" s="1262" t="s">
        <v>496</v>
      </c>
      <c r="D90" s="1263" t="s">
        <v>497</v>
      </c>
      <c r="E90" s="1258"/>
      <c r="F90" s="1264" t="s">
        <v>498</v>
      </c>
      <c r="G90" s="1262" t="s">
        <v>499</v>
      </c>
      <c r="H90" s="1263" t="s">
        <v>497</v>
      </c>
    </row>
    <row r="91" spans="1:8" ht="12.75">
      <c r="A91" s="1265" t="s">
        <v>500</v>
      </c>
      <c r="B91" s="1266"/>
      <c r="C91" s="1266"/>
      <c r="D91" s="1267"/>
      <c r="E91" s="1268" t="s">
        <v>556</v>
      </c>
      <c r="F91" s="1107"/>
      <c r="G91" s="1107"/>
      <c r="H91" s="1269"/>
    </row>
    <row r="92" spans="1:8" ht="12.75">
      <c r="A92" s="1270" t="s">
        <v>502</v>
      </c>
      <c r="B92" s="1271"/>
      <c r="C92" s="1271"/>
      <c r="D92" s="1272"/>
      <c r="E92" s="1273" t="s">
        <v>503</v>
      </c>
      <c r="F92" s="1114">
        <v>148</v>
      </c>
      <c r="G92" s="1114">
        <v>148</v>
      </c>
      <c r="H92" s="1274">
        <f aca="true" t="shared" si="10" ref="H92:H93">G92/F92</f>
        <v>1</v>
      </c>
    </row>
    <row r="93" spans="1:8" ht="12.75">
      <c r="A93" s="1275" t="s">
        <v>504</v>
      </c>
      <c r="B93" s="1276"/>
      <c r="C93" s="1276"/>
      <c r="D93" s="1267"/>
      <c r="E93" s="1277" t="s">
        <v>505</v>
      </c>
      <c r="F93" s="1278">
        <v>-2117</v>
      </c>
      <c r="G93" s="1278">
        <v>-2379</v>
      </c>
      <c r="H93" s="1279">
        <f t="shared" si="10"/>
        <v>1.1237600377893244</v>
      </c>
    </row>
    <row r="94" spans="1:8" ht="12.75">
      <c r="A94" s="1277" t="s">
        <v>506</v>
      </c>
      <c r="B94" s="1278"/>
      <c r="C94" s="1278"/>
      <c r="D94" s="1272"/>
      <c r="E94" s="1273" t="s">
        <v>507</v>
      </c>
      <c r="F94" s="1114">
        <v>-208</v>
      </c>
      <c r="G94" s="1114">
        <v>516</v>
      </c>
      <c r="H94" s="1274"/>
    </row>
    <row r="95" spans="1:8" ht="12.75">
      <c r="A95" s="1277" t="s">
        <v>508</v>
      </c>
      <c r="B95" s="1278"/>
      <c r="C95" s="1278"/>
      <c r="D95" s="1272"/>
      <c r="E95" s="1280" t="s">
        <v>509</v>
      </c>
      <c r="F95" s="1281">
        <f>SUM(F91:F94)</f>
        <v>-2177</v>
      </c>
      <c r="G95" s="1281">
        <f>SUM(G91:G94)</f>
        <v>-1715</v>
      </c>
      <c r="H95" s="1282">
        <f aca="true" t="shared" si="11" ref="H95:H96">G95/F95</f>
        <v>0.7877813504823151</v>
      </c>
    </row>
    <row r="96" spans="1:8" ht="12.75">
      <c r="A96" s="1277" t="s">
        <v>510</v>
      </c>
      <c r="B96" s="1278"/>
      <c r="C96" s="1278"/>
      <c r="D96" s="1272"/>
      <c r="E96" s="1277" t="s">
        <v>511</v>
      </c>
      <c r="F96" s="1278">
        <v>1335</v>
      </c>
      <c r="G96" s="1278">
        <v>657</v>
      </c>
      <c r="H96" s="1274">
        <f t="shared" si="11"/>
        <v>0.49213483146067416</v>
      </c>
    </row>
    <row r="97" spans="1:8" ht="12.75">
      <c r="A97" s="1277" t="s">
        <v>512</v>
      </c>
      <c r="B97" s="1278"/>
      <c r="C97" s="1278"/>
      <c r="D97" s="1272"/>
      <c r="E97" s="1277" t="s">
        <v>513</v>
      </c>
      <c r="F97" s="1278"/>
      <c r="G97" s="1278"/>
      <c r="H97" s="1279"/>
    </row>
    <row r="98" spans="1:8" ht="12.75">
      <c r="A98" s="1277" t="s">
        <v>514</v>
      </c>
      <c r="B98" s="1278"/>
      <c r="C98" s="1278"/>
      <c r="D98" s="1272"/>
      <c r="E98" s="1277" t="s">
        <v>515</v>
      </c>
      <c r="F98" s="1114"/>
      <c r="G98" s="1114"/>
      <c r="H98" s="1274"/>
    </row>
    <row r="99" spans="1:8" ht="12.75">
      <c r="A99" s="1277" t="s">
        <v>516</v>
      </c>
      <c r="B99" s="1278"/>
      <c r="C99" s="1278"/>
      <c r="D99" s="1272"/>
      <c r="E99" s="1277" t="s">
        <v>517</v>
      </c>
      <c r="F99" s="1278"/>
      <c r="G99" s="1278"/>
      <c r="H99" s="1283"/>
    </row>
    <row r="100" spans="1:8" ht="12.75">
      <c r="A100" s="1277" t="s">
        <v>518</v>
      </c>
      <c r="B100" s="1278"/>
      <c r="C100" s="1278"/>
      <c r="D100" s="1272"/>
      <c r="E100" s="1280" t="s">
        <v>519</v>
      </c>
      <c r="F100" s="1281">
        <f>SUM(F96:F99)</f>
        <v>1335</v>
      </c>
      <c r="G100" s="1281">
        <f>SUM(G96:G99)</f>
        <v>657</v>
      </c>
      <c r="H100" s="1284">
        <f>G100/F100</f>
        <v>0.49213483146067416</v>
      </c>
    </row>
    <row r="101" spans="1:8" ht="12.75">
      <c r="A101" s="1285" t="s">
        <v>520</v>
      </c>
      <c r="B101" s="1286"/>
      <c r="C101" s="1286"/>
      <c r="D101" s="1287"/>
      <c r="E101" s="1277" t="s">
        <v>521</v>
      </c>
      <c r="F101" s="1278"/>
      <c r="G101" s="1278"/>
      <c r="H101" s="1274"/>
    </row>
    <row r="102" spans="1:8" ht="22.5">
      <c r="A102" s="1285" t="s">
        <v>522</v>
      </c>
      <c r="B102" s="1286"/>
      <c r="C102" s="1286"/>
      <c r="D102" s="1287"/>
      <c r="E102" s="1285" t="s">
        <v>523</v>
      </c>
      <c r="F102" s="1289"/>
      <c r="G102" s="1289"/>
      <c r="H102" s="1312"/>
    </row>
    <row r="103" spans="1:8" ht="22.5">
      <c r="A103" s="1280" t="s">
        <v>524</v>
      </c>
      <c r="B103" s="1281"/>
      <c r="C103" s="1281"/>
      <c r="D103" s="1267"/>
      <c r="E103" s="1285" t="s">
        <v>525</v>
      </c>
      <c r="F103" s="1286"/>
      <c r="G103" s="1286"/>
      <c r="H103" s="1290"/>
    </row>
    <row r="104" spans="1:8" ht="12.75">
      <c r="A104" s="1277" t="s">
        <v>526</v>
      </c>
      <c r="B104" s="1278"/>
      <c r="C104" s="1278"/>
      <c r="D104" s="1272"/>
      <c r="E104" s="1280" t="s">
        <v>527</v>
      </c>
      <c r="F104" s="1281"/>
      <c r="G104" s="1281"/>
      <c r="H104" s="1284"/>
    </row>
    <row r="105" spans="1:8" ht="12.75">
      <c r="A105" s="1277" t="s">
        <v>528</v>
      </c>
      <c r="B105" s="1278"/>
      <c r="C105" s="1278"/>
      <c r="D105" s="1272"/>
      <c r="E105" s="1277" t="s">
        <v>529</v>
      </c>
      <c r="F105" s="1278"/>
      <c r="G105" s="1278"/>
      <c r="H105" s="1283"/>
    </row>
    <row r="106" spans="1:8" ht="12.75">
      <c r="A106" s="1277" t="s">
        <v>530</v>
      </c>
      <c r="B106" s="1278"/>
      <c r="C106" s="1278"/>
      <c r="D106" s="1272"/>
      <c r="E106" s="1277" t="s">
        <v>531</v>
      </c>
      <c r="F106" s="1278"/>
      <c r="G106" s="1278"/>
      <c r="H106" s="1283"/>
    </row>
    <row r="107" spans="1:8" ht="12.75">
      <c r="A107" s="1291" t="s">
        <v>532</v>
      </c>
      <c r="B107" s="1281"/>
      <c r="C107" s="1281"/>
      <c r="D107" s="1292"/>
      <c r="E107" s="1280" t="s">
        <v>533</v>
      </c>
      <c r="F107" s="1281"/>
      <c r="G107" s="1281"/>
      <c r="H107" s="1293"/>
    </row>
    <row r="108" spans="1:8" ht="12.75">
      <c r="A108" s="1277" t="s">
        <v>534</v>
      </c>
      <c r="B108" s="1278"/>
      <c r="C108" s="1278">
        <v>27</v>
      </c>
      <c r="D108" s="1272"/>
      <c r="E108" s="1280" t="s">
        <v>535</v>
      </c>
      <c r="F108" s="1281">
        <f>SUM(F100+F104+F107)</f>
        <v>1335</v>
      </c>
      <c r="G108" s="1281">
        <f>SUM(G100+G104+G107)</f>
        <v>657</v>
      </c>
      <c r="H108" s="1293">
        <f>G108/F108</f>
        <v>0.49213483146067416</v>
      </c>
    </row>
    <row r="109" spans="1:8" ht="12.75">
      <c r="A109" s="1277" t="s">
        <v>536</v>
      </c>
      <c r="B109" s="1278">
        <v>59</v>
      </c>
      <c r="C109" s="1278">
        <v>6</v>
      </c>
      <c r="D109" s="1272">
        <f>C109/B109</f>
        <v>0.1016949152542373</v>
      </c>
      <c r="E109" s="1280" t="s">
        <v>537</v>
      </c>
      <c r="F109" s="1281"/>
      <c r="G109" s="1281"/>
      <c r="H109" s="1293"/>
    </row>
    <row r="110" spans="1:8" ht="12.75">
      <c r="A110" s="1277" t="s">
        <v>538</v>
      </c>
      <c r="B110" s="1278"/>
      <c r="C110" s="1278"/>
      <c r="D110" s="1272"/>
      <c r="E110" s="1280" t="s">
        <v>539</v>
      </c>
      <c r="F110" s="1281">
        <v>1849</v>
      </c>
      <c r="G110" s="1281">
        <v>2252</v>
      </c>
      <c r="H110" s="1293">
        <f>G110/F110</f>
        <v>1.2179556517036236</v>
      </c>
    </row>
    <row r="111" spans="1:8" ht="12.75">
      <c r="A111" s="1275" t="s">
        <v>540</v>
      </c>
      <c r="B111" s="1276">
        <v>59</v>
      </c>
      <c r="C111" s="1276">
        <f>SUM(C108:C110)</f>
        <v>33</v>
      </c>
      <c r="D111" s="1267">
        <f>C111/B111</f>
        <v>0.559322033898305</v>
      </c>
      <c r="E111" s="1277"/>
      <c r="F111" s="1278"/>
      <c r="G111" s="1278"/>
      <c r="H111" s="1293"/>
    </row>
    <row r="112" spans="1:8" ht="12.75">
      <c r="A112" s="1277" t="s">
        <v>541</v>
      </c>
      <c r="B112" s="1278"/>
      <c r="C112" s="1278"/>
      <c r="D112" s="1272"/>
      <c r="E112" s="1277"/>
      <c r="F112" s="1278"/>
      <c r="G112" s="1278"/>
      <c r="H112" s="1283"/>
    </row>
    <row r="113" spans="1:8" ht="12.75">
      <c r="A113" s="1277" t="s">
        <v>542</v>
      </c>
      <c r="B113" s="1278"/>
      <c r="C113" s="1278"/>
      <c r="D113" s="1272"/>
      <c r="E113" s="1277"/>
      <c r="F113" s="1278"/>
      <c r="G113" s="1278"/>
      <c r="H113" s="1279"/>
    </row>
    <row r="114" spans="1:8" ht="12.75">
      <c r="A114" s="1277" t="s">
        <v>544</v>
      </c>
      <c r="B114" s="1278"/>
      <c r="C114" s="1278"/>
      <c r="D114" s="1272"/>
      <c r="E114" s="1277"/>
      <c r="F114" s="1278"/>
      <c r="G114" s="1278"/>
      <c r="H114" s="1274"/>
    </row>
    <row r="115" spans="1:8" ht="12.75">
      <c r="A115" s="1277" t="s">
        <v>545</v>
      </c>
      <c r="B115" s="1278"/>
      <c r="C115" s="1278"/>
      <c r="D115" s="1272"/>
      <c r="E115" s="1275"/>
      <c r="F115" s="1276"/>
      <c r="G115" s="1276"/>
      <c r="H115" s="1284"/>
    </row>
    <row r="116" spans="1:8" ht="12.75">
      <c r="A116" s="1277" t="s">
        <v>547</v>
      </c>
      <c r="B116" s="1278"/>
      <c r="C116" s="1278"/>
      <c r="D116" s="1272"/>
      <c r="E116" s="1297"/>
      <c r="F116" s="1298"/>
      <c r="G116" s="1298"/>
      <c r="H116" s="1299"/>
    </row>
    <row r="117" spans="1:8" ht="12.75">
      <c r="A117" s="1280" t="s">
        <v>548</v>
      </c>
      <c r="B117" s="1281"/>
      <c r="C117" s="1281"/>
      <c r="D117" s="1292"/>
      <c r="E117" s="1300"/>
      <c r="F117" s="1298"/>
      <c r="G117" s="1298"/>
      <c r="H117" s="1282"/>
    </row>
    <row r="118" spans="1:8" ht="12.75">
      <c r="A118" s="1277" t="s">
        <v>549</v>
      </c>
      <c r="B118" s="1278"/>
      <c r="C118" s="1278"/>
      <c r="D118" s="1272"/>
      <c r="E118" s="1297"/>
      <c r="F118" s="1298"/>
      <c r="G118" s="1298"/>
      <c r="H118" s="1282"/>
    </row>
    <row r="119" spans="1:8" ht="12.75">
      <c r="A119" s="1275" t="s">
        <v>550</v>
      </c>
      <c r="B119" s="1276">
        <v>948</v>
      </c>
      <c r="C119" s="1276">
        <v>1161</v>
      </c>
      <c r="D119" s="1267">
        <f>C119/B119</f>
        <v>1.2246835443037976</v>
      </c>
      <c r="E119" s="1277"/>
      <c r="F119" s="1278"/>
      <c r="G119" s="1278"/>
      <c r="H119" s="1301"/>
    </row>
    <row r="120" spans="1:8" ht="12.75">
      <c r="A120" s="1275"/>
      <c r="B120" s="1276"/>
      <c r="C120" s="1276"/>
      <c r="D120" s="1267"/>
      <c r="E120" s="1277"/>
      <c r="F120" s="1278"/>
      <c r="G120" s="1278"/>
      <c r="H120" s="1274"/>
    </row>
    <row r="121" spans="1:8" ht="14.25">
      <c r="A121" s="1297"/>
      <c r="B121" s="1298"/>
      <c r="C121" s="1298"/>
      <c r="D121" s="1302"/>
      <c r="E121" s="1297"/>
      <c r="F121" s="1298"/>
      <c r="G121" s="1298"/>
      <c r="H121" s="1303"/>
    </row>
    <row r="122" spans="1:8" ht="13.5">
      <c r="A122" s="1304" t="s">
        <v>551</v>
      </c>
      <c r="B122" s="1305">
        <f>SUM(B107+B111+B117+B119)</f>
        <v>1007</v>
      </c>
      <c r="C122" s="1305">
        <f>SUM(C107+C111+C117+C119)</f>
        <v>1194</v>
      </c>
      <c r="D122" s="1306">
        <f>C122/B122</f>
        <v>1.1857000993048659</v>
      </c>
      <c r="E122" s="1304" t="s">
        <v>552</v>
      </c>
      <c r="F122" s="1305">
        <f>SUM(F95+F108+F109+F110)</f>
        <v>1007</v>
      </c>
      <c r="G122" s="1305">
        <f>SUM(G95+G108+G109+G110)</f>
        <v>1194</v>
      </c>
      <c r="H122" s="1307">
        <f>G122/F122</f>
        <v>1.1857000993048659</v>
      </c>
    </row>
  </sheetData>
  <sheetProtection selectLockedCells="1" selectUnlockedCells="1"/>
  <mergeCells count="24">
    <mergeCell ref="F1:H1"/>
    <mergeCell ref="A2:H2"/>
    <mergeCell ref="A3:H3"/>
    <mergeCell ref="F4:H4"/>
    <mergeCell ref="A5:A6"/>
    <mergeCell ref="B5:C5"/>
    <mergeCell ref="E5:E6"/>
    <mergeCell ref="F5:G5"/>
    <mergeCell ref="F43:H43"/>
    <mergeCell ref="A44:H44"/>
    <mergeCell ref="A45:H45"/>
    <mergeCell ref="F46:H46"/>
    <mergeCell ref="A47:A48"/>
    <mergeCell ref="B47:C47"/>
    <mergeCell ref="E47:E48"/>
    <mergeCell ref="F47:G47"/>
    <mergeCell ref="F85:H85"/>
    <mergeCell ref="A86:H86"/>
    <mergeCell ref="A87:H87"/>
    <mergeCell ref="F88:H88"/>
    <mergeCell ref="A89:A90"/>
    <mergeCell ref="B89:C89"/>
    <mergeCell ref="E89:E90"/>
    <mergeCell ref="F89:G89"/>
  </mergeCells>
  <printOptions/>
  <pageMargins left="0.5402777777777777" right="0.2" top="0.24027777777777778" bottom="0.42986111111111114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5:B140"/>
  <sheetViews>
    <sheetView workbookViewId="0" topLeftCell="A1">
      <selection activeCell="A125" sqref="A125"/>
    </sheetView>
  </sheetViews>
  <sheetFormatPr defaultColWidth="9.140625" defaultRowHeight="12.75"/>
  <cols>
    <col min="1" max="1" width="68.140625" style="0" customWidth="1"/>
    <col min="2" max="2" width="18.8515625" style="0" customWidth="1"/>
  </cols>
  <sheetData>
    <row r="5" spans="1:2" ht="12.75">
      <c r="A5" s="1313"/>
      <c r="B5" s="1313" t="s">
        <v>558</v>
      </c>
    </row>
    <row r="6" spans="1:2" ht="14.25">
      <c r="A6" s="1314" t="s">
        <v>559</v>
      </c>
      <c r="B6" s="1314"/>
    </row>
    <row r="7" spans="1:2" ht="12.75">
      <c r="A7" s="1314" t="s">
        <v>560</v>
      </c>
      <c r="B7" s="1314"/>
    </row>
    <row r="8" spans="1:2" ht="12.75">
      <c r="A8" s="1313"/>
      <c r="B8" s="1313"/>
    </row>
    <row r="9" spans="1:2" ht="13.5">
      <c r="A9" s="1313"/>
      <c r="B9" s="1313" t="s">
        <v>561</v>
      </c>
    </row>
    <row r="10" spans="1:2" ht="13.5">
      <c r="A10" s="1315" t="s">
        <v>5</v>
      </c>
      <c r="B10" s="1316" t="s">
        <v>562</v>
      </c>
    </row>
    <row r="11" spans="1:2" ht="13.5">
      <c r="A11" s="1315"/>
      <c r="B11" s="1316"/>
    </row>
    <row r="12" spans="1:2" ht="12.75">
      <c r="A12" s="1317" t="s">
        <v>563</v>
      </c>
      <c r="B12" s="1318">
        <v>215007</v>
      </c>
    </row>
    <row r="13" spans="1:2" ht="12.75">
      <c r="A13" s="1317" t="s">
        <v>564</v>
      </c>
      <c r="B13" s="1318">
        <v>140279</v>
      </c>
    </row>
    <row r="14" spans="1:2" ht="12.75">
      <c r="A14" s="1319" t="s">
        <v>565</v>
      </c>
      <c r="B14" s="1320">
        <f>B12-B13</f>
        <v>74728</v>
      </c>
    </row>
    <row r="15" spans="1:2" ht="12.75">
      <c r="A15" s="1321" t="s">
        <v>566</v>
      </c>
      <c r="B15" s="1200">
        <v>39997</v>
      </c>
    </row>
    <row r="16" spans="1:2" ht="12.75">
      <c r="A16" s="1321" t="s">
        <v>567</v>
      </c>
      <c r="B16" s="1200">
        <v>79415</v>
      </c>
    </row>
    <row r="17" spans="1:2" ht="12.75">
      <c r="A17" s="1319" t="s">
        <v>568</v>
      </c>
      <c r="B17" s="1320">
        <f>B15-B16</f>
        <v>-39418</v>
      </c>
    </row>
    <row r="18" spans="1:2" ht="12.75">
      <c r="A18" s="1322" t="s">
        <v>569</v>
      </c>
      <c r="B18" s="1323">
        <f>B14+B17</f>
        <v>35310</v>
      </c>
    </row>
    <row r="19" spans="1:2" ht="12.75">
      <c r="A19" s="1324" t="s">
        <v>570</v>
      </c>
      <c r="B19" s="1170">
        <f>SUM(B18)</f>
        <v>35310</v>
      </c>
    </row>
    <row r="20" spans="1:2" ht="12.75">
      <c r="A20" s="1325" t="s">
        <v>571</v>
      </c>
      <c r="B20" s="1234">
        <v>4338</v>
      </c>
    </row>
    <row r="21" spans="1:2" ht="12.75">
      <c r="A21" s="1326" t="s">
        <v>572</v>
      </c>
      <c r="B21" s="1327">
        <v>4338</v>
      </c>
    </row>
    <row r="22" spans="1:2" ht="12.75">
      <c r="A22" s="1322" t="s">
        <v>573</v>
      </c>
      <c r="B22" s="1323">
        <f>SUM(B19-B20)</f>
        <v>30972</v>
      </c>
    </row>
    <row r="23" spans="1:2" ht="12.75">
      <c r="A23" s="1322" t="s">
        <v>574</v>
      </c>
      <c r="B23" s="1323">
        <f>SUM(B24:B28)</f>
        <v>-3078</v>
      </c>
    </row>
    <row r="24" spans="1:2" ht="12.75">
      <c r="A24" s="1328" t="s">
        <v>575</v>
      </c>
      <c r="B24" s="1329">
        <v>-1061</v>
      </c>
    </row>
    <row r="25" spans="1:2" ht="12.75">
      <c r="A25" s="1328" t="s">
        <v>576</v>
      </c>
      <c r="B25" s="1329">
        <v>-39</v>
      </c>
    </row>
    <row r="26" spans="1:2" ht="12.75">
      <c r="A26" s="1330" t="s">
        <v>577</v>
      </c>
      <c r="B26" s="1331">
        <v>-1440</v>
      </c>
    </row>
    <row r="27" spans="1:2" ht="12.75">
      <c r="A27" s="1330" t="s">
        <v>578</v>
      </c>
      <c r="B27" s="1331">
        <v>-350</v>
      </c>
    </row>
    <row r="28" spans="1:2" ht="12.75">
      <c r="A28" s="1330" t="s">
        <v>579</v>
      </c>
      <c r="B28" s="1331">
        <v>-188</v>
      </c>
    </row>
    <row r="29" spans="1:2" ht="23.25">
      <c r="A29" s="1332" t="s">
        <v>580</v>
      </c>
      <c r="B29" s="1333">
        <f>SUM(B22:B23)</f>
        <v>27894</v>
      </c>
    </row>
    <row r="30" ht="13.5"/>
    <row r="36" ht="14.25"/>
    <row r="68" spans="1:2" ht="12.75">
      <c r="A68" s="1313"/>
      <c r="B68" s="1313" t="s">
        <v>581</v>
      </c>
    </row>
    <row r="69" spans="1:2" ht="12.75">
      <c r="A69" s="1314" t="s">
        <v>559</v>
      </c>
      <c r="B69" s="1314"/>
    </row>
    <row r="70" spans="1:2" ht="12.75">
      <c r="A70" s="1314" t="s">
        <v>582</v>
      </c>
      <c r="B70" s="1314"/>
    </row>
    <row r="71" spans="1:2" ht="12.75" customHeight="1">
      <c r="A71" s="1313"/>
      <c r="B71" s="1313"/>
    </row>
    <row r="72" spans="1:2" ht="13.5">
      <c r="A72" s="1313"/>
      <c r="B72" s="1313" t="s">
        <v>561</v>
      </c>
    </row>
    <row r="73" spans="1:2" ht="13.5">
      <c r="A73" s="1315" t="s">
        <v>5</v>
      </c>
      <c r="B73" s="1316" t="s">
        <v>562</v>
      </c>
    </row>
    <row r="74" spans="1:2" ht="13.5">
      <c r="A74" s="1315"/>
      <c r="B74" s="1316"/>
    </row>
    <row r="75" spans="1:2" ht="12.75">
      <c r="A75" s="1317" t="s">
        <v>563</v>
      </c>
      <c r="B75" s="1318">
        <v>353</v>
      </c>
    </row>
    <row r="76" spans="1:2" ht="12.75">
      <c r="A76" s="1317" t="s">
        <v>564</v>
      </c>
      <c r="B76" s="1318">
        <v>47185</v>
      </c>
    </row>
    <row r="77" spans="1:2" ht="12.75">
      <c r="A77" s="1319" t="s">
        <v>565</v>
      </c>
      <c r="B77" s="1320">
        <f>B75-B76</f>
        <v>-46832</v>
      </c>
    </row>
    <row r="78" spans="1:2" ht="12.75">
      <c r="A78" s="1321" t="s">
        <v>566</v>
      </c>
      <c r="B78" s="1200">
        <v>49426</v>
      </c>
    </row>
    <row r="79" spans="1:2" ht="12.75">
      <c r="A79" s="1321" t="s">
        <v>567</v>
      </c>
      <c r="B79" s="1200">
        <v>0</v>
      </c>
    </row>
    <row r="80" spans="1:2" ht="12.75">
      <c r="A80" s="1319" t="s">
        <v>568</v>
      </c>
      <c r="B80" s="1320">
        <f>B78-B79</f>
        <v>49426</v>
      </c>
    </row>
    <row r="81" spans="1:2" ht="12.75">
      <c r="A81" s="1322" t="s">
        <v>569</v>
      </c>
      <c r="B81" s="1323">
        <f>B77+B80</f>
        <v>2594</v>
      </c>
    </row>
    <row r="82" spans="1:2" ht="12.75">
      <c r="A82" s="1324" t="s">
        <v>570</v>
      </c>
      <c r="B82" s="1170">
        <f>SUM(B81)</f>
        <v>2594</v>
      </c>
    </row>
    <row r="83" spans="1:2" ht="12.75">
      <c r="A83" s="1325" t="s">
        <v>571</v>
      </c>
      <c r="B83" s="1234">
        <v>0</v>
      </c>
    </row>
    <row r="84" spans="1:2" ht="13.5">
      <c r="A84" s="1334" t="s">
        <v>583</v>
      </c>
      <c r="B84" s="1333">
        <f>B82-B83</f>
        <v>2594</v>
      </c>
    </row>
    <row r="85" ht="13.5"/>
    <row r="124" spans="1:2" ht="12.75">
      <c r="A124" s="1313"/>
      <c r="B124" s="1313" t="s">
        <v>584</v>
      </c>
    </row>
    <row r="125" spans="1:2" ht="12.75">
      <c r="A125" s="1314" t="s">
        <v>559</v>
      </c>
      <c r="B125" s="1314"/>
    </row>
    <row r="126" spans="1:2" ht="12.75">
      <c r="A126" s="1314" t="s">
        <v>585</v>
      </c>
      <c r="B126" s="1314"/>
    </row>
    <row r="127" spans="1:2" ht="12.75" customHeight="1">
      <c r="A127" s="1313"/>
      <c r="B127" s="1313"/>
    </row>
    <row r="128" spans="1:2" ht="13.5">
      <c r="A128" s="1313"/>
      <c r="B128" s="1313" t="s">
        <v>561</v>
      </c>
    </row>
    <row r="129" spans="1:2" ht="13.5">
      <c r="A129" s="1315" t="s">
        <v>5</v>
      </c>
      <c r="B129" s="1316" t="s">
        <v>562</v>
      </c>
    </row>
    <row r="130" spans="1:2" ht="13.5">
      <c r="A130" s="1315"/>
      <c r="B130" s="1316"/>
    </row>
    <row r="131" spans="1:2" ht="12.75">
      <c r="A131" s="1317" t="s">
        <v>563</v>
      </c>
      <c r="B131" s="1318">
        <v>3603</v>
      </c>
    </row>
    <row r="132" spans="1:2" ht="12.75">
      <c r="A132" s="1317" t="s">
        <v>564</v>
      </c>
      <c r="B132" s="1318">
        <v>29996</v>
      </c>
    </row>
    <row r="133" spans="1:2" ht="12.75">
      <c r="A133" s="1319" t="s">
        <v>565</v>
      </c>
      <c r="B133" s="1320">
        <f>B131-B132</f>
        <v>-26393</v>
      </c>
    </row>
    <row r="134" spans="1:2" ht="12.75">
      <c r="A134" s="1321" t="s">
        <v>566</v>
      </c>
      <c r="B134" s="1200">
        <v>27587</v>
      </c>
    </row>
    <row r="135" spans="1:2" ht="12.75">
      <c r="A135" s="1321" t="s">
        <v>567</v>
      </c>
      <c r="B135" s="1200">
        <v>0</v>
      </c>
    </row>
    <row r="136" spans="1:2" ht="12.75">
      <c r="A136" s="1319" t="s">
        <v>568</v>
      </c>
      <c r="B136" s="1320">
        <f>B134-B135</f>
        <v>27587</v>
      </c>
    </row>
    <row r="137" spans="1:2" ht="12.75">
      <c r="A137" s="1322" t="s">
        <v>569</v>
      </c>
      <c r="B137" s="1323">
        <f>B133+B136</f>
        <v>1194</v>
      </c>
    </row>
    <row r="138" spans="1:2" ht="12.75">
      <c r="A138" s="1324" t="s">
        <v>570</v>
      </c>
      <c r="B138" s="1170">
        <f>SUM(B137)</f>
        <v>1194</v>
      </c>
    </row>
    <row r="139" spans="1:2" ht="12.75">
      <c r="A139" s="1325" t="s">
        <v>571</v>
      </c>
      <c r="B139" s="1234">
        <v>0</v>
      </c>
    </row>
    <row r="140" spans="1:2" ht="13.5">
      <c r="A140" s="1334" t="s">
        <v>586</v>
      </c>
      <c r="B140" s="1333">
        <f>B138-B139</f>
        <v>1194</v>
      </c>
    </row>
  </sheetData>
  <sheetProtection selectLockedCells="1" selectUnlockedCells="1"/>
  <mergeCells count="12">
    <mergeCell ref="A6:B6"/>
    <mergeCell ref="A7:B7"/>
    <mergeCell ref="A10:A11"/>
    <mergeCell ref="B10:B11"/>
    <mergeCell ref="A69:B69"/>
    <mergeCell ref="A70:B70"/>
    <mergeCell ref="A73:A74"/>
    <mergeCell ref="B73:B74"/>
    <mergeCell ref="A125:B125"/>
    <mergeCell ref="A126:B126"/>
    <mergeCell ref="A129:A130"/>
    <mergeCell ref="B129:B130"/>
  </mergeCells>
  <printOptions/>
  <pageMargins left="0.7" right="0.7" top="1.2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4"/>
  <sheetViews>
    <sheetView workbookViewId="0" topLeftCell="A196">
      <selection activeCell="A128" sqref="A128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8.00390625" style="0" customWidth="1"/>
    <col min="4" max="4" width="8.140625" style="0" customWidth="1"/>
    <col min="5" max="5" width="11.00390625" style="0" customWidth="1"/>
    <col min="6" max="13" width="7.28125" style="0" customWidth="1"/>
    <col min="14" max="14" width="7.140625" style="0" customWidth="1"/>
    <col min="15" max="17" width="7.28125" style="0" customWidth="1"/>
  </cols>
  <sheetData>
    <row r="1" spans="1:17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3" t="s">
        <v>44</v>
      </c>
      <c r="O1" s="93"/>
      <c r="P1" s="93"/>
      <c r="Q1" s="93"/>
    </row>
    <row r="2" spans="1:17" ht="12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2.75" customHeight="1">
      <c r="A3" s="95" t="s">
        <v>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3.5">
      <c r="A5" s="9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 t="s">
        <v>46</v>
      </c>
      <c r="P5" s="97"/>
      <c r="Q5" s="96"/>
    </row>
    <row r="6" spans="1:17" ht="13.5" customHeight="1">
      <c r="A6" s="98" t="s">
        <v>4</v>
      </c>
      <c r="B6" s="99" t="s">
        <v>47</v>
      </c>
      <c r="C6" s="99"/>
      <c r="D6" s="99"/>
      <c r="E6" s="99"/>
      <c r="F6" s="100" t="s">
        <v>48</v>
      </c>
      <c r="G6" s="100"/>
      <c r="H6" s="100"/>
      <c r="I6" s="100"/>
      <c r="J6" s="101" t="s">
        <v>49</v>
      </c>
      <c r="K6" s="101"/>
      <c r="L6" s="101"/>
      <c r="M6" s="101"/>
      <c r="N6" s="101"/>
      <c r="O6" s="101"/>
      <c r="P6" s="101"/>
      <c r="Q6" s="101"/>
    </row>
    <row r="7" spans="1:17" ht="12.75">
      <c r="A7" s="98"/>
      <c r="B7" s="99"/>
      <c r="C7" s="99"/>
      <c r="D7" s="99"/>
      <c r="E7" s="99"/>
      <c r="F7" s="100"/>
      <c r="G7" s="100"/>
      <c r="H7" s="100"/>
      <c r="I7" s="100"/>
      <c r="J7" s="102" t="s">
        <v>50</v>
      </c>
      <c r="K7" s="102"/>
      <c r="L7" s="102"/>
      <c r="M7" s="102"/>
      <c r="N7" s="103" t="s">
        <v>51</v>
      </c>
      <c r="O7" s="103"/>
      <c r="P7" s="103"/>
      <c r="Q7" s="103"/>
    </row>
    <row r="8" spans="1:17" ht="12.75" customHeight="1">
      <c r="A8" s="98"/>
      <c r="B8" s="99"/>
      <c r="C8" s="99"/>
      <c r="D8" s="99"/>
      <c r="E8" s="99"/>
      <c r="F8" s="104" t="s">
        <v>52</v>
      </c>
      <c r="G8" s="105" t="s">
        <v>6</v>
      </c>
      <c r="H8" s="105" t="s">
        <v>53</v>
      </c>
      <c r="I8" s="106" t="s">
        <v>54</v>
      </c>
      <c r="J8" s="104" t="s">
        <v>55</v>
      </c>
      <c r="K8" s="105" t="s">
        <v>6</v>
      </c>
      <c r="L8" s="105" t="s">
        <v>56</v>
      </c>
      <c r="M8" s="106" t="s">
        <v>54</v>
      </c>
      <c r="N8" s="104" t="s">
        <v>52</v>
      </c>
      <c r="O8" s="105" t="s">
        <v>57</v>
      </c>
      <c r="P8" s="105" t="s">
        <v>58</v>
      </c>
      <c r="Q8" s="107" t="s">
        <v>54</v>
      </c>
    </row>
    <row r="9" spans="1:17" ht="15.75" customHeight="1">
      <c r="A9" s="98"/>
      <c r="B9" s="99"/>
      <c r="C9" s="99"/>
      <c r="D9" s="99"/>
      <c r="E9" s="99"/>
      <c r="F9" s="104"/>
      <c r="G9" s="105"/>
      <c r="H9" s="105"/>
      <c r="I9" s="106"/>
      <c r="J9" s="104"/>
      <c r="K9" s="105"/>
      <c r="L9" s="105"/>
      <c r="M9" s="106"/>
      <c r="N9" s="104"/>
      <c r="O9" s="105"/>
      <c r="P9" s="105"/>
      <c r="Q9" s="107"/>
    </row>
    <row r="10" spans="1:17" ht="12.75">
      <c r="A10" s="98"/>
      <c r="B10" s="108" t="s">
        <v>13</v>
      </c>
      <c r="C10" s="108"/>
      <c r="D10" s="108"/>
      <c r="E10" s="108"/>
      <c r="F10" s="109">
        <v>2</v>
      </c>
      <c r="G10" s="110">
        <v>3</v>
      </c>
      <c r="H10" s="110" t="s">
        <v>22</v>
      </c>
      <c r="I10" s="111">
        <v>5</v>
      </c>
      <c r="J10" s="112">
        <v>6</v>
      </c>
      <c r="K10" s="110">
        <v>7</v>
      </c>
      <c r="L10" s="110" t="s">
        <v>59</v>
      </c>
      <c r="M10" s="111">
        <v>9</v>
      </c>
      <c r="N10" s="113">
        <v>10</v>
      </c>
      <c r="O10" s="110">
        <v>11</v>
      </c>
      <c r="P10" s="110">
        <v>12</v>
      </c>
      <c r="Q10" s="114">
        <v>13</v>
      </c>
    </row>
    <row r="11" spans="1:17" ht="12.75" customHeight="1">
      <c r="A11" s="115" t="s">
        <v>60</v>
      </c>
      <c r="B11" s="115"/>
      <c r="C11" s="115"/>
      <c r="D11" s="115"/>
      <c r="E11" s="115"/>
      <c r="F11" s="116">
        <f>SUM(F13:F30)</f>
        <v>231049</v>
      </c>
      <c r="G11" s="117">
        <f>SUM(G12+G31)</f>
        <v>268196</v>
      </c>
      <c r="H11" s="117">
        <f>SUM(H12+H31)</f>
        <v>257516</v>
      </c>
      <c r="I11" s="118">
        <f aca="true" t="shared" si="0" ref="I11:I23">H11/G11</f>
        <v>0.9601783770078599</v>
      </c>
      <c r="J11" s="117">
        <f>SUM(J12+J31)</f>
        <v>174375</v>
      </c>
      <c r="K11" s="117">
        <f>SUM(K12+K31)</f>
        <v>172423</v>
      </c>
      <c r="L11" s="117">
        <f>SUM(L12+L32)</f>
        <v>172423</v>
      </c>
      <c r="M11" s="118">
        <f aca="true" t="shared" si="1" ref="M11:M13">L11/K11</f>
        <v>1</v>
      </c>
      <c r="N11" s="117">
        <f>SUM(N12+N31)</f>
        <v>16077</v>
      </c>
      <c r="O11" s="117">
        <f>SUM(O12+O31)</f>
        <v>20659</v>
      </c>
      <c r="P11" s="117">
        <f>SUM(P12+P31)</f>
        <v>17720</v>
      </c>
      <c r="Q11" s="119">
        <f aca="true" t="shared" si="2" ref="Q11:Q12">P11/O11</f>
        <v>0.8577375477999903</v>
      </c>
    </row>
    <row r="12" spans="1:17" ht="12.75" customHeight="1">
      <c r="A12" s="120" t="s">
        <v>13</v>
      </c>
      <c r="B12" s="121" t="s">
        <v>61</v>
      </c>
      <c r="C12" s="121"/>
      <c r="D12" s="121"/>
      <c r="E12" s="121"/>
      <c r="F12" s="122">
        <f>SUM(F11)</f>
        <v>231049</v>
      </c>
      <c r="G12" s="123">
        <f>SUM(G13:G29)</f>
        <v>264634</v>
      </c>
      <c r="H12" s="123">
        <f>SUM(H13:H30)</f>
        <v>255004</v>
      </c>
      <c r="I12" s="124">
        <f t="shared" si="0"/>
        <v>0.963610118125411</v>
      </c>
      <c r="J12" s="123">
        <f>SUM(J13:J30)</f>
        <v>174375</v>
      </c>
      <c r="K12" s="123">
        <f>SUM(K13:K30)</f>
        <v>172360</v>
      </c>
      <c r="L12" s="123">
        <f>SUM(L13:L30)</f>
        <v>172360</v>
      </c>
      <c r="M12" s="124">
        <f t="shared" si="1"/>
        <v>1</v>
      </c>
      <c r="N12" s="123">
        <f>SUM(N13:N30)</f>
        <v>16077</v>
      </c>
      <c r="O12" s="123">
        <f>SUM(O13:O30)</f>
        <v>20519</v>
      </c>
      <c r="P12" s="123">
        <f>SUM(P13:P29)</f>
        <v>17580</v>
      </c>
      <c r="Q12" s="125">
        <f t="shared" si="2"/>
        <v>0.8567668989716848</v>
      </c>
    </row>
    <row r="13" spans="1:17" ht="12.75">
      <c r="A13" s="126"/>
      <c r="B13" s="127" t="s">
        <v>62</v>
      </c>
      <c r="C13" s="127"/>
      <c r="D13" s="127"/>
      <c r="E13" s="127"/>
      <c r="F13" s="128">
        <f aca="true" t="shared" si="3" ref="F13:F24">SUM(N57+F139+J139+N139)</f>
        <v>27108</v>
      </c>
      <c r="G13" s="129">
        <f aca="true" t="shared" si="4" ref="G13:G29">SUM(O57+G139+K139+O139)</f>
        <v>10908</v>
      </c>
      <c r="H13" s="129">
        <f aca="true" t="shared" si="5" ref="H13:H29">SUM(P57+H139+L139+P139)</f>
        <v>9045</v>
      </c>
      <c r="I13" s="130">
        <f t="shared" si="0"/>
        <v>0.8292079207920792</v>
      </c>
      <c r="J13" s="129">
        <v>2674</v>
      </c>
      <c r="K13" s="129">
        <v>4404</v>
      </c>
      <c r="L13" s="129">
        <v>4404</v>
      </c>
      <c r="M13" s="130">
        <f t="shared" si="1"/>
        <v>1</v>
      </c>
      <c r="N13" s="123">
        <v>0</v>
      </c>
      <c r="O13" s="123">
        <v>0</v>
      </c>
      <c r="P13" s="123">
        <v>0</v>
      </c>
      <c r="Q13" s="125"/>
    </row>
    <row r="14" spans="1:17" ht="12.75">
      <c r="A14" s="131"/>
      <c r="B14" s="132" t="s">
        <v>63</v>
      </c>
      <c r="C14" s="132"/>
      <c r="D14" s="132"/>
      <c r="E14" s="132"/>
      <c r="F14" s="128">
        <f t="shared" si="3"/>
        <v>15605</v>
      </c>
      <c r="G14" s="129">
        <f t="shared" si="4"/>
        <v>22971</v>
      </c>
      <c r="H14" s="129">
        <f t="shared" si="5"/>
        <v>18367</v>
      </c>
      <c r="I14" s="130">
        <f t="shared" si="0"/>
        <v>0.7995733751251578</v>
      </c>
      <c r="J14" s="129">
        <v>0</v>
      </c>
      <c r="K14" s="129">
        <v>0</v>
      </c>
      <c r="L14" s="129">
        <v>0</v>
      </c>
      <c r="M14" s="130"/>
      <c r="N14" s="129">
        <v>0</v>
      </c>
      <c r="O14" s="129">
        <v>0</v>
      </c>
      <c r="P14" s="129">
        <v>0</v>
      </c>
      <c r="Q14" s="133"/>
    </row>
    <row r="15" spans="1:17" ht="12.75">
      <c r="A15" s="131"/>
      <c r="B15" s="132" t="s">
        <v>64</v>
      </c>
      <c r="C15" s="134"/>
      <c r="D15" s="134"/>
      <c r="E15" s="134"/>
      <c r="F15" s="128">
        <f t="shared" si="3"/>
        <v>157065</v>
      </c>
      <c r="G15" s="129">
        <f t="shared" si="4"/>
        <v>135231</v>
      </c>
      <c r="H15" s="129">
        <f t="shared" si="5"/>
        <v>135231</v>
      </c>
      <c r="I15" s="130">
        <f t="shared" si="0"/>
        <v>1</v>
      </c>
      <c r="J15" s="129">
        <v>157065</v>
      </c>
      <c r="K15" s="129">
        <v>129168</v>
      </c>
      <c r="L15" s="129">
        <v>129168</v>
      </c>
      <c r="M15" s="130">
        <f>L15/K15</f>
        <v>1</v>
      </c>
      <c r="N15" s="129">
        <v>0</v>
      </c>
      <c r="O15" s="129">
        <v>0</v>
      </c>
      <c r="P15" s="129">
        <v>0</v>
      </c>
      <c r="Q15" s="133"/>
    </row>
    <row r="16" spans="1:17" ht="12.75">
      <c r="A16" s="131"/>
      <c r="B16" s="132" t="s">
        <v>65</v>
      </c>
      <c r="C16" s="134"/>
      <c r="D16" s="134"/>
      <c r="E16" s="134"/>
      <c r="F16" s="128">
        <f t="shared" si="3"/>
        <v>0</v>
      </c>
      <c r="G16" s="129">
        <f t="shared" si="4"/>
        <v>35659</v>
      </c>
      <c r="H16" s="129">
        <f t="shared" si="5"/>
        <v>35659</v>
      </c>
      <c r="I16" s="130">
        <f t="shared" si="0"/>
        <v>1</v>
      </c>
      <c r="J16" s="129">
        <v>0</v>
      </c>
      <c r="K16" s="129">
        <v>0</v>
      </c>
      <c r="L16" s="129">
        <v>0</v>
      </c>
      <c r="M16" s="130"/>
      <c r="N16" s="129">
        <v>0</v>
      </c>
      <c r="O16" s="129">
        <v>0</v>
      </c>
      <c r="P16" s="129">
        <v>0</v>
      </c>
      <c r="Q16" s="133"/>
    </row>
    <row r="17" spans="1:17" ht="12.75">
      <c r="A17" s="131"/>
      <c r="B17" s="132" t="s">
        <v>66</v>
      </c>
      <c r="C17" s="134"/>
      <c r="D17" s="134"/>
      <c r="E17" s="134"/>
      <c r="F17" s="128">
        <f t="shared" si="3"/>
        <v>2703</v>
      </c>
      <c r="G17" s="129">
        <f t="shared" si="4"/>
        <v>2544</v>
      </c>
      <c r="H17" s="129">
        <f t="shared" si="5"/>
        <v>2306</v>
      </c>
      <c r="I17" s="130">
        <f t="shared" si="0"/>
        <v>0.9064465408805031</v>
      </c>
      <c r="J17" s="129">
        <v>1080</v>
      </c>
      <c r="K17" s="129">
        <v>921</v>
      </c>
      <c r="L17" s="129">
        <v>921</v>
      </c>
      <c r="M17" s="130">
        <f aca="true" t="shared" si="6" ref="M17:M20">L17/K17</f>
        <v>1</v>
      </c>
      <c r="N17" s="129">
        <v>1623</v>
      </c>
      <c r="O17" s="129">
        <v>1623</v>
      </c>
      <c r="P17" s="129">
        <v>1385</v>
      </c>
      <c r="Q17" s="133">
        <f>P17/O17</f>
        <v>0.8533579790511399</v>
      </c>
    </row>
    <row r="18" spans="1:17" ht="12.75">
      <c r="A18" s="131"/>
      <c r="B18" s="127" t="s">
        <v>67</v>
      </c>
      <c r="C18" s="127"/>
      <c r="D18" s="127"/>
      <c r="E18" s="127"/>
      <c r="F18" s="128">
        <f t="shared" si="3"/>
        <v>258</v>
      </c>
      <c r="G18" s="129">
        <f t="shared" si="4"/>
        <v>971</v>
      </c>
      <c r="H18" s="129">
        <f t="shared" si="5"/>
        <v>971</v>
      </c>
      <c r="I18" s="130">
        <f t="shared" si="0"/>
        <v>1</v>
      </c>
      <c r="J18" s="129">
        <v>258</v>
      </c>
      <c r="K18" s="129">
        <v>971</v>
      </c>
      <c r="L18" s="129">
        <v>971</v>
      </c>
      <c r="M18" s="130">
        <f t="shared" si="6"/>
        <v>1</v>
      </c>
      <c r="N18" s="129">
        <v>0</v>
      </c>
      <c r="O18" s="129">
        <v>0</v>
      </c>
      <c r="P18" s="129">
        <v>0</v>
      </c>
      <c r="Q18" s="133"/>
    </row>
    <row r="19" spans="1:17" ht="12.75">
      <c r="A19" s="131"/>
      <c r="B19" s="132" t="s">
        <v>68</v>
      </c>
      <c r="C19" s="135"/>
      <c r="D19" s="135"/>
      <c r="E19" s="135"/>
      <c r="F19" s="128">
        <f t="shared" si="3"/>
        <v>7862</v>
      </c>
      <c r="G19" s="129">
        <f t="shared" si="4"/>
        <v>6969</v>
      </c>
      <c r="H19" s="129">
        <f t="shared" si="5"/>
        <v>6969</v>
      </c>
      <c r="I19" s="130">
        <f t="shared" si="0"/>
        <v>1</v>
      </c>
      <c r="J19" s="129">
        <v>7862</v>
      </c>
      <c r="K19" s="129">
        <v>6969</v>
      </c>
      <c r="L19" s="129">
        <v>6969</v>
      </c>
      <c r="M19" s="130">
        <f t="shared" si="6"/>
        <v>1</v>
      </c>
      <c r="N19" s="129">
        <v>0</v>
      </c>
      <c r="O19" s="129">
        <v>0</v>
      </c>
      <c r="P19" s="129">
        <v>0</v>
      </c>
      <c r="Q19" s="133"/>
    </row>
    <row r="20" spans="1:17" ht="12.75">
      <c r="A20" s="131"/>
      <c r="B20" s="132" t="s">
        <v>69</v>
      </c>
      <c r="C20" s="135"/>
      <c r="D20" s="135"/>
      <c r="E20" s="135"/>
      <c r="F20" s="128">
        <f t="shared" si="3"/>
        <v>2987</v>
      </c>
      <c r="G20" s="129">
        <f t="shared" si="4"/>
        <v>25907</v>
      </c>
      <c r="H20" s="129">
        <f t="shared" si="5"/>
        <v>25907</v>
      </c>
      <c r="I20" s="130">
        <f t="shared" si="0"/>
        <v>1</v>
      </c>
      <c r="J20" s="129">
        <v>2987</v>
      </c>
      <c r="K20" s="129">
        <v>25907</v>
      </c>
      <c r="L20" s="129">
        <v>25907</v>
      </c>
      <c r="M20" s="130">
        <f t="shared" si="6"/>
        <v>1</v>
      </c>
      <c r="N20" s="129">
        <v>0</v>
      </c>
      <c r="O20" s="129">
        <v>0</v>
      </c>
      <c r="P20" s="129">
        <v>0</v>
      </c>
      <c r="Q20" s="133"/>
    </row>
    <row r="21" spans="1:17" ht="12.75">
      <c r="A21" s="131"/>
      <c r="B21" s="132" t="s">
        <v>70</v>
      </c>
      <c r="C21" s="132"/>
      <c r="D21" s="132"/>
      <c r="E21" s="132"/>
      <c r="F21" s="128">
        <f t="shared" si="3"/>
        <v>130</v>
      </c>
      <c r="G21" s="129">
        <f t="shared" si="4"/>
        <v>130</v>
      </c>
      <c r="H21" s="129">
        <f t="shared" si="5"/>
        <v>44</v>
      </c>
      <c r="I21" s="130">
        <f t="shared" si="0"/>
        <v>0.3384615384615385</v>
      </c>
      <c r="J21" s="129">
        <v>0</v>
      </c>
      <c r="K21" s="129">
        <v>0</v>
      </c>
      <c r="L21" s="129">
        <v>0</v>
      </c>
      <c r="M21" s="130"/>
      <c r="N21" s="129">
        <v>0</v>
      </c>
      <c r="O21" s="129">
        <v>0</v>
      </c>
      <c r="P21" s="129">
        <v>0</v>
      </c>
      <c r="Q21" s="133"/>
    </row>
    <row r="22" spans="1:17" ht="12.75">
      <c r="A22" s="131"/>
      <c r="B22" s="132" t="s">
        <v>71</v>
      </c>
      <c r="C22" s="134"/>
      <c r="D22" s="134"/>
      <c r="E22" s="134"/>
      <c r="F22" s="128">
        <f t="shared" si="3"/>
        <v>2449</v>
      </c>
      <c r="G22" s="129">
        <f t="shared" si="4"/>
        <v>2373</v>
      </c>
      <c r="H22" s="129">
        <f t="shared" si="5"/>
        <v>2373</v>
      </c>
      <c r="I22" s="130">
        <f t="shared" si="0"/>
        <v>1</v>
      </c>
      <c r="J22" s="129">
        <v>2449</v>
      </c>
      <c r="K22" s="129">
        <v>2373</v>
      </c>
      <c r="L22" s="129">
        <v>2373</v>
      </c>
      <c r="M22" s="130">
        <f>L22/K22</f>
        <v>1</v>
      </c>
      <c r="N22" s="129">
        <v>0</v>
      </c>
      <c r="O22" s="129">
        <v>0</v>
      </c>
      <c r="P22" s="129">
        <v>0</v>
      </c>
      <c r="Q22" s="133"/>
    </row>
    <row r="23" spans="1:17" ht="12.75">
      <c r="A23" s="131"/>
      <c r="B23" s="132" t="s">
        <v>72</v>
      </c>
      <c r="C23" s="134"/>
      <c r="D23" s="134"/>
      <c r="E23" s="134"/>
      <c r="F23" s="128">
        <f t="shared" si="3"/>
        <v>184</v>
      </c>
      <c r="G23" s="129">
        <f t="shared" si="4"/>
        <v>184</v>
      </c>
      <c r="H23" s="129">
        <f t="shared" si="5"/>
        <v>192</v>
      </c>
      <c r="I23" s="130">
        <f t="shared" si="0"/>
        <v>1.0434782608695652</v>
      </c>
      <c r="J23" s="129">
        <v>0</v>
      </c>
      <c r="K23" s="129">
        <v>0</v>
      </c>
      <c r="L23" s="129">
        <v>0</v>
      </c>
      <c r="M23" s="130"/>
      <c r="N23" s="129">
        <v>0</v>
      </c>
      <c r="O23" s="129">
        <v>0</v>
      </c>
      <c r="P23" s="129">
        <v>0</v>
      </c>
      <c r="Q23" s="133"/>
    </row>
    <row r="24" spans="1:17" ht="12.75">
      <c r="A24" s="131"/>
      <c r="B24" s="132" t="s">
        <v>73</v>
      </c>
      <c r="C24" s="134"/>
      <c r="D24" s="134"/>
      <c r="E24" s="134"/>
      <c r="F24" s="128">
        <f t="shared" si="3"/>
        <v>0</v>
      </c>
      <c r="G24" s="129">
        <f t="shared" si="4"/>
        <v>0</v>
      </c>
      <c r="H24" s="129">
        <f t="shared" si="5"/>
        <v>0</v>
      </c>
      <c r="I24" s="130"/>
      <c r="J24" s="129">
        <v>0</v>
      </c>
      <c r="K24" s="129">
        <v>0</v>
      </c>
      <c r="L24" s="129">
        <v>0</v>
      </c>
      <c r="M24" s="130"/>
      <c r="N24" s="129">
        <v>0</v>
      </c>
      <c r="O24" s="129">
        <v>0</v>
      </c>
      <c r="P24" s="129">
        <v>0</v>
      </c>
      <c r="Q24" s="133"/>
    </row>
    <row r="25" spans="1:17" ht="12.75">
      <c r="A25" s="131"/>
      <c r="B25" s="132" t="s">
        <v>74</v>
      </c>
      <c r="C25" s="134"/>
      <c r="D25" s="134"/>
      <c r="E25" s="134"/>
      <c r="F25" s="128"/>
      <c r="G25" s="129">
        <f t="shared" si="4"/>
        <v>1647</v>
      </c>
      <c r="H25" s="129">
        <f t="shared" si="5"/>
        <v>1647</v>
      </c>
      <c r="I25" s="130">
        <f>H25/G25</f>
        <v>1</v>
      </c>
      <c r="J25" s="129"/>
      <c r="K25" s="129">
        <v>1647</v>
      </c>
      <c r="L25" s="129">
        <v>1647</v>
      </c>
      <c r="M25" s="130">
        <f>L25/K25</f>
        <v>1</v>
      </c>
      <c r="N25" s="129">
        <v>0</v>
      </c>
      <c r="O25" s="129">
        <v>0</v>
      </c>
      <c r="P25" s="129">
        <v>0</v>
      </c>
      <c r="Q25" s="133"/>
    </row>
    <row r="26" spans="1:17" ht="12.75">
      <c r="A26" s="131"/>
      <c r="B26" s="132" t="s">
        <v>75</v>
      </c>
      <c r="C26" s="134"/>
      <c r="D26" s="134"/>
      <c r="E26" s="134"/>
      <c r="F26" s="128">
        <f aca="true" t="shared" si="7" ref="F26:F29">SUM(N70+F152+J152+N152)</f>
        <v>0</v>
      </c>
      <c r="G26" s="129">
        <f t="shared" si="4"/>
        <v>0</v>
      </c>
      <c r="H26" s="129">
        <f t="shared" si="5"/>
        <v>0</v>
      </c>
      <c r="I26" s="130"/>
      <c r="J26" s="129">
        <v>0</v>
      </c>
      <c r="K26" s="129">
        <v>0</v>
      </c>
      <c r="L26" s="129">
        <v>0</v>
      </c>
      <c r="M26" s="130"/>
      <c r="N26" s="129">
        <v>0</v>
      </c>
      <c r="O26" s="129">
        <v>0</v>
      </c>
      <c r="P26" s="129">
        <v>0</v>
      </c>
      <c r="Q26" s="133"/>
    </row>
    <row r="27" spans="1:17" ht="12.75">
      <c r="A27" s="131"/>
      <c r="B27" s="132" t="s">
        <v>76</v>
      </c>
      <c r="C27" s="134"/>
      <c r="D27" s="134"/>
      <c r="E27" s="134"/>
      <c r="F27" s="128">
        <f t="shared" si="7"/>
        <v>244</v>
      </c>
      <c r="G27" s="129">
        <f t="shared" si="4"/>
        <v>244</v>
      </c>
      <c r="H27" s="129">
        <f t="shared" si="5"/>
        <v>98</v>
      </c>
      <c r="I27" s="130">
        <f aca="true" t="shared" si="8" ref="I27:I28">H27/G27</f>
        <v>0.4016393442622951</v>
      </c>
      <c r="J27" s="129">
        <v>0</v>
      </c>
      <c r="K27" s="129">
        <v>0</v>
      </c>
      <c r="L27" s="129">
        <v>0</v>
      </c>
      <c r="M27" s="130"/>
      <c r="N27" s="129">
        <v>0</v>
      </c>
      <c r="O27" s="129">
        <v>0</v>
      </c>
      <c r="P27" s="129">
        <v>0</v>
      </c>
      <c r="Q27" s="133"/>
    </row>
    <row r="28" spans="1:17" ht="12.75">
      <c r="A28" s="131"/>
      <c r="B28" s="132" t="s">
        <v>77</v>
      </c>
      <c r="C28" s="134"/>
      <c r="D28" s="134"/>
      <c r="E28" s="134"/>
      <c r="F28" s="128">
        <f t="shared" si="7"/>
        <v>14454</v>
      </c>
      <c r="G28" s="129">
        <f t="shared" si="4"/>
        <v>18896</v>
      </c>
      <c r="H28" s="129">
        <f t="shared" si="5"/>
        <v>16195</v>
      </c>
      <c r="I28" s="130">
        <f t="shared" si="8"/>
        <v>0.8570596951735817</v>
      </c>
      <c r="J28" s="129">
        <v>0</v>
      </c>
      <c r="K28" s="129">
        <v>0</v>
      </c>
      <c r="L28" s="129">
        <v>0</v>
      </c>
      <c r="M28" s="130"/>
      <c r="N28" s="129">
        <v>14454</v>
      </c>
      <c r="O28" s="129">
        <v>18896</v>
      </c>
      <c r="P28" s="129">
        <v>16195</v>
      </c>
      <c r="Q28" s="133">
        <f>P28/O28</f>
        <v>0.8570596951735817</v>
      </c>
    </row>
    <row r="29" spans="1:17" ht="12.75">
      <c r="A29" s="131"/>
      <c r="B29" s="132" t="s">
        <v>78</v>
      </c>
      <c r="C29" s="134"/>
      <c r="D29" s="134"/>
      <c r="E29" s="134"/>
      <c r="F29" s="128">
        <f t="shared" si="7"/>
        <v>0</v>
      </c>
      <c r="G29" s="129">
        <f t="shared" si="4"/>
        <v>0</v>
      </c>
      <c r="H29" s="129">
        <f t="shared" si="5"/>
        <v>0</v>
      </c>
      <c r="I29" s="130"/>
      <c r="J29" s="129">
        <v>0</v>
      </c>
      <c r="K29" s="129">
        <v>0</v>
      </c>
      <c r="L29" s="129">
        <v>0</v>
      </c>
      <c r="M29" s="130"/>
      <c r="N29" s="129">
        <v>0</v>
      </c>
      <c r="O29" s="129">
        <v>0</v>
      </c>
      <c r="P29" s="129">
        <v>0</v>
      </c>
      <c r="Q29" s="133"/>
    </row>
    <row r="30" spans="1:17" ht="12.75">
      <c r="A30" s="131"/>
      <c r="B30" s="132"/>
      <c r="C30" s="134"/>
      <c r="D30" s="134"/>
      <c r="E30" s="134"/>
      <c r="F30" s="128"/>
      <c r="G30" s="129"/>
      <c r="H30" s="129"/>
      <c r="I30" s="130"/>
      <c r="J30" s="129"/>
      <c r="K30" s="129"/>
      <c r="L30" s="129"/>
      <c r="M30" s="130"/>
      <c r="N30" s="136"/>
      <c r="O30" s="136"/>
      <c r="P30" s="136"/>
      <c r="Q30" s="137"/>
    </row>
    <row r="31" spans="1:17" ht="12.75">
      <c r="A31" s="138" t="s">
        <v>79</v>
      </c>
      <c r="B31" s="139" t="s">
        <v>80</v>
      </c>
      <c r="C31" s="140"/>
      <c r="D31" s="140"/>
      <c r="E31" s="140"/>
      <c r="F31" s="141">
        <f aca="true" t="shared" si="9" ref="F31:F32">SUM(N75+F157+J157+N157)</f>
        <v>0</v>
      </c>
      <c r="G31" s="142">
        <f aca="true" t="shared" si="10" ref="G31:G37">SUM(O75+G157+K157+O157)</f>
        <v>3562</v>
      </c>
      <c r="H31" s="142">
        <f aca="true" t="shared" si="11" ref="H31:H37">SUM(P75+H157+L157)</f>
        <v>2512</v>
      </c>
      <c r="I31" s="143">
        <f aca="true" t="shared" si="12" ref="I31:I34">H31/G31</f>
        <v>0.7052217855137564</v>
      </c>
      <c r="J31" s="142">
        <v>0</v>
      </c>
      <c r="K31" s="142">
        <v>63</v>
      </c>
      <c r="L31" s="142">
        <v>63</v>
      </c>
      <c r="M31" s="143">
        <v>1</v>
      </c>
      <c r="N31" s="142">
        <v>0</v>
      </c>
      <c r="O31" s="142">
        <v>140</v>
      </c>
      <c r="P31" s="142">
        <v>140</v>
      </c>
      <c r="Q31" s="144">
        <f>P31/O31</f>
        <v>1</v>
      </c>
    </row>
    <row r="32" spans="1:17" ht="12.75">
      <c r="A32" s="145"/>
      <c r="B32" s="146" t="s">
        <v>62</v>
      </c>
      <c r="C32" s="146"/>
      <c r="D32" s="146"/>
      <c r="E32" s="146"/>
      <c r="F32" s="147">
        <f t="shared" si="9"/>
        <v>0</v>
      </c>
      <c r="G32" s="148">
        <f t="shared" si="10"/>
        <v>3562</v>
      </c>
      <c r="H32" s="149">
        <f t="shared" si="11"/>
        <v>2512</v>
      </c>
      <c r="I32" s="150">
        <f t="shared" si="12"/>
        <v>0.7052217855137564</v>
      </c>
      <c r="J32" s="148">
        <v>0</v>
      </c>
      <c r="K32" s="148">
        <v>63</v>
      </c>
      <c r="L32" s="148">
        <v>63</v>
      </c>
      <c r="M32" s="150">
        <v>1</v>
      </c>
      <c r="N32" s="148">
        <v>0</v>
      </c>
      <c r="O32" s="148">
        <v>140</v>
      </c>
      <c r="P32" s="148">
        <v>140</v>
      </c>
      <c r="Q32" s="151">
        <v>1</v>
      </c>
    </row>
    <row r="33" spans="1:17" ht="12.75">
      <c r="A33" s="152" t="s">
        <v>81</v>
      </c>
      <c r="B33" s="152"/>
      <c r="C33" s="152"/>
      <c r="D33" s="152"/>
      <c r="E33" s="152"/>
      <c r="F33" s="116">
        <f>SUM(F34)</f>
        <v>2866</v>
      </c>
      <c r="G33" s="153">
        <f t="shared" si="10"/>
        <v>4611</v>
      </c>
      <c r="H33" s="117">
        <f t="shared" si="11"/>
        <v>4610</v>
      </c>
      <c r="I33" s="154">
        <f t="shared" si="12"/>
        <v>0.9997831273042724</v>
      </c>
      <c r="J33" s="153">
        <v>0</v>
      </c>
      <c r="K33" s="153">
        <v>200</v>
      </c>
      <c r="L33" s="153">
        <v>200</v>
      </c>
      <c r="M33" s="154">
        <v>1</v>
      </c>
      <c r="N33" s="153">
        <v>0</v>
      </c>
      <c r="O33" s="153">
        <v>0</v>
      </c>
      <c r="P33" s="153">
        <v>0</v>
      </c>
      <c r="Q33" s="155"/>
    </row>
    <row r="34" spans="1:17" ht="12.75">
      <c r="A34" s="138" t="s">
        <v>82</v>
      </c>
      <c r="B34" s="156" t="s">
        <v>83</v>
      </c>
      <c r="C34" s="157"/>
      <c r="D34" s="157"/>
      <c r="E34" s="157"/>
      <c r="F34" s="128">
        <f aca="true" t="shared" si="13" ref="F34:F36">SUM(N78+F160+J160+N160)</f>
        <v>2866</v>
      </c>
      <c r="G34" s="129">
        <f t="shared" si="10"/>
        <v>4611</v>
      </c>
      <c r="H34" s="123">
        <f t="shared" si="11"/>
        <v>4610</v>
      </c>
      <c r="I34" s="124">
        <f t="shared" si="12"/>
        <v>0.9997831273042724</v>
      </c>
      <c r="J34" s="123">
        <v>0</v>
      </c>
      <c r="K34" s="123">
        <v>200</v>
      </c>
      <c r="L34" s="123">
        <v>200</v>
      </c>
      <c r="M34" s="124">
        <v>1</v>
      </c>
      <c r="N34" s="123">
        <v>0</v>
      </c>
      <c r="O34" s="123">
        <v>0</v>
      </c>
      <c r="P34" s="123">
        <v>0</v>
      </c>
      <c r="Q34" s="125"/>
    </row>
    <row r="35" spans="1:17" ht="12.75">
      <c r="A35" s="131"/>
      <c r="B35" s="132" t="s">
        <v>84</v>
      </c>
      <c r="C35" s="132"/>
      <c r="D35" s="132"/>
      <c r="E35" s="132"/>
      <c r="F35" s="128">
        <f t="shared" si="13"/>
        <v>0</v>
      </c>
      <c r="G35" s="129">
        <f t="shared" si="10"/>
        <v>1007</v>
      </c>
      <c r="H35" s="123">
        <f t="shared" si="11"/>
        <v>1007</v>
      </c>
      <c r="I35" s="130">
        <v>1</v>
      </c>
      <c r="J35" s="129">
        <v>0</v>
      </c>
      <c r="K35" s="129">
        <v>0</v>
      </c>
      <c r="L35" s="129">
        <v>0</v>
      </c>
      <c r="M35" s="154"/>
      <c r="N35" s="129">
        <v>0</v>
      </c>
      <c r="O35" s="129">
        <v>0</v>
      </c>
      <c r="P35" s="129">
        <v>0</v>
      </c>
      <c r="Q35" s="133"/>
    </row>
    <row r="36" spans="1:17" ht="12.75">
      <c r="A36" s="158"/>
      <c r="B36" s="132" t="s">
        <v>85</v>
      </c>
      <c r="C36" s="132"/>
      <c r="D36" s="132"/>
      <c r="E36" s="132"/>
      <c r="F36" s="128">
        <f t="shared" si="13"/>
        <v>0</v>
      </c>
      <c r="G36" s="129">
        <f t="shared" si="10"/>
        <v>200</v>
      </c>
      <c r="H36" s="123">
        <f t="shared" si="11"/>
        <v>200</v>
      </c>
      <c r="I36" s="130">
        <f aca="true" t="shared" si="14" ref="I36:I38">H36/G36</f>
        <v>1</v>
      </c>
      <c r="J36" s="129">
        <v>0</v>
      </c>
      <c r="K36" s="129">
        <v>200</v>
      </c>
      <c r="L36" s="129">
        <v>200</v>
      </c>
      <c r="M36" s="154">
        <v>1</v>
      </c>
      <c r="N36" s="129">
        <v>0</v>
      </c>
      <c r="O36" s="129">
        <v>0</v>
      </c>
      <c r="P36" s="129">
        <v>0</v>
      </c>
      <c r="Q36" s="133"/>
    </row>
    <row r="37" spans="1:17" ht="13.5">
      <c r="A37" s="131"/>
      <c r="B37" s="132" t="s">
        <v>86</v>
      </c>
      <c r="C37" s="132"/>
      <c r="D37" s="132"/>
      <c r="E37" s="132"/>
      <c r="F37" s="128">
        <v>2866</v>
      </c>
      <c r="G37" s="129">
        <f t="shared" si="10"/>
        <v>3404</v>
      </c>
      <c r="H37" s="123">
        <f t="shared" si="11"/>
        <v>3403</v>
      </c>
      <c r="I37" s="130">
        <f t="shared" si="14"/>
        <v>0.9997062279670975</v>
      </c>
      <c r="J37" s="129">
        <v>0</v>
      </c>
      <c r="K37" s="129">
        <v>0</v>
      </c>
      <c r="L37" s="159">
        <v>0</v>
      </c>
      <c r="M37" s="154"/>
      <c r="N37" s="129"/>
      <c r="O37" s="129"/>
      <c r="P37" s="159"/>
      <c r="Q37" s="133"/>
    </row>
    <row r="38" spans="1:17" ht="14.25">
      <c r="A38" s="160" t="s">
        <v>87</v>
      </c>
      <c r="B38" s="160"/>
      <c r="C38" s="160"/>
      <c r="D38" s="160"/>
      <c r="E38" s="161"/>
      <c r="F38" s="162">
        <f>SUM(F11+F33)</f>
        <v>233915</v>
      </c>
      <c r="G38" s="163">
        <f>SUM(G11+G33)</f>
        <v>272807</v>
      </c>
      <c r="H38" s="163">
        <f>SUM(H11+H33)</f>
        <v>262126</v>
      </c>
      <c r="I38" s="164">
        <f t="shared" si="14"/>
        <v>0.9608477788326546</v>
      </c>
      <c r="J38" s="163">
        <f>SUM(J11+J33)</f>
        <v>174375</v>
      </c>
      <c r="K38" s="163">
        <f>SUM(K11+K33)</f>
        <v>172623</v>
      </c>
      <c r="L38" s="165">
        <f>SUM(L11+L33)</f>
        <v>172623</v>
      </c>
      <c r="M38" s="164">
        <f>L38/K38</f>
        <v>1</v>
      </c>
      <c r="N38" s="163">
        <f>SUM(N11+N33)</f>
        <v>16077</v>
      </c>
      <c r="O38" s="163">
        <f>SUM(O11)</f>
        <v>20659</v>
      </c>
      <c r="P38" s="165">
        <f>SUM(P11)</f>
        <v>17720</v>
      </c>
      <c r="Q38" s="166">
        <f>P38/O38</f>
        <v>0.8577375477999903</v>
      </c>
    </row>
    <row r="39" spans="1:17" ht="13.5">
      <c r="A39" s="167"/>
      <c r="B39" s="168"/>
      <c r="C39" s="168"/>
      <c r="D39" s="168"/>
      <c r="E39" s="169"/>
      <c r="F39" s="170"/>
      <c r="G39" s="170"/>
      <c r="H39" s="170"/>
      <c r="I39" s="171"/>
      <c r="J39" s="170"/>
      <c r="K39" s="170"/>
      <c r="L39" s="170"/>
      <c r="M39" s="171"/>
      <c r="N39" s="170"/>
      <c r="O39" s="170"/>
      <c r="P39" s="170"/>
      <c r="Q39" s="171"/>
    </row>
    <row r="40" spans="1:17" ht="12.75">
      <c r="A40" s="167"/>
      <c r="B40" s="168"/>
      <c r="C40" s="168"/>
      <c r="D40" s="168"/>
      <c r="E40" s="169"/>
      <c r="F40" s="170"/>
      <c r="G40" s="170"/>
      <c r="H40" s="170"/>
      <c r="I40" s="171"/>
      <c r="J40" s="170"/>
      <c r="K40" s="170"/>
      <c r="L40" s="170"/>
      <c r="M40" s="171"/>
      <c r="N40" s="170"/>
      <c r="O40" s="170"/>
      <c r="P40" s="170"/>
      <c r="Q40" s="171"/>
    </row>
    <row r="41" spans="1:17" ht="12.75">
      <c r="A41" s="167"/>
      <c r="B41" s="168"/>
      <c r="C41" s="168"/>
      <c r="D41" s="168"/>
      <c r="E41" s="169"/>
      <c r="F41" s="170"/>
      <c r="G41" s="170"/>
      <c r="H41" s="170"/>
      <c r="I41" s="171"/>
      <c r="J41" s="170"/>
      <c r="K41" s="170"/>
      <c r="L41" s="170"/>
      <c r="M41" s="171"/>
      <c r="N41" s="170"/>
      <c r="O41" s="170"/>
      <c r="P41" s="170"/>
      <c r="Q41" s="171"/>
    </row>
    <row r="42" spans="1:17" ht="12.75">
      <c r="A42" s="167"/>
      <c r="B42" s="168"/>
      <c r="C42" s="168"/>
      <c r="D42" s="168"/>
      <c r="E42" s="169"/>
      <c r="F42" s="170"/>
      <c r="G42" s="170"/>
      <c r="H42" s="170"/>
      <c r="I42" s="171"/>
      <c r="J42" s="170"/>
      <c r="K42" s="170"/>
      <c r="L42" s="170"/>
      <c r="M42" s="171"/>
      <c r="N42" s="170"/>
      <c r="O42" s="170"/>
      <c r="P42" s="170"/>
      <c r="Q42" s="171"/>
    </row>
    <row r="43" spans="1:17" ht="12.75">
      <c r="A43" s="167"/>
      <c r="B43" s="168"/>
      <c r="C43" s="168"/>
      <c r="D43" s="168"/>
      <c r="E43" s="169"/>
      <c r="F43" s="170"/>
      <c r="G43" s="170"/>
      <c r="H43" s="170"/>
      <c r="I43" s="171"/>
      <c r="J43" s="170"/>
      <c r="K43" s="170"/>
      <c r="L43" s="170"/>
      <c r="M43" s="171"/>
      <c r="N43" s="170"/>
      <c r="O43" s="170"/>
      <c r="P43" s="170"/>
      <c r="Q43" s="171"/>
    </row>
    <row r="44" spans="1:17" ht="12.75">
      <c r="A44" s="167"/>
      <c r="B44" s="168"/>
      <c r="C44" s="168"/>
      <c r="D44" s="168"/>
      <c r="E44" s="169"/>
      <c r="F44" s="170"/>
      <c r="G44" s="170"/>
      <c r="H44" s="170"/>
      <c r="I44" s="171"/>
      <c r="J44" s="170"/>
      <c r="K44" s="170"/>
      <c r="L44" s="170"/>
      <c r="M44" s="171"/>
      <c r="N44" s="170"/>
      <c r="O44" s="170"/>
      <c r="P44" s="170"/>
      <c r="Q44" s="171"/>
    </row>
    <row r="45" spans="1:17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3" t="s">
        <v>88</v>
      </c>
      <c r="O45" s="93"/>
      <c r="P45" s="93"/>
      <c r="Q45" s="93"/>
    </row>
    <row r="46" spans="1:17" ht="12.75">
      <c r="A46" s="94" t="s">
        <v>89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17" ht="12.75" customHeight="1">
      <c r="A47" s="95" t="s">
        <v>45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2.7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13.5">
      <c r="A49" s="91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  <c r="O49" s="97" t="s">
        <v>46</v>
      </c>
      <c r="P49" s="97"/>
      <c r="Q49" s="96"/>
    </row>
    <row r="50" spans="1:17" ht="13.5" customHeight="1">
      <c r="A50" s="98" t="s">
        <v>4</v>
      </c>
      <c r="B50" s="99" t="s">
        <v>47</v>
      </c>
      <c r="C50" s="99"/>
      <c r="D50" s="99"/>
      <c r="E50" s="99"/>
      <c r="F50" s="172" t="s">
        <v>49</v>
      </c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1:17" ht="12.75">
      <c r="A51" s="98"/>
      <c r="B51" s="99"/>
      <c r="C51" s="99"/>
      <c r="D51" s="99"/>
      <c r="E51" s="99"/>
      <c r="F51" s="173" t="s">
        <v>90</v>
      </c>
      <c r="G51" s="173"/>
      <c r="H51" s="173"/>
      <c r="I51" s="173"/>
      <c r="J51" s="102" t="s">
        <v>91</v>
      </c>
      <c r="K51" s="102"/>
      <c r="L51" s="102"/>
      <c r="M51" s="102"/>
      <c r="N51" s="103" t="s">
        <v>92</v>
      </c>
      <c r="O51" s="103"/>
      <c r="P51" s="103"/>
      <c r="Q51" s="103"/>
    </row>
    <row r="52" spans="1:17" ht="12.75" customHeight="1">
      <c r="A52" s="98"/>
      <c r="B52" s="99"/>
      <c r="C52" s="99"/>
      <c r="D52" s="99"/>
      <c r="E52" s="99"/>
      <c r="F52" s="104" t="s">
        <v>52</v>
      </c>
      <c r="G52" s="105" t="s">
        <v>6</v>
      </c>
      <c r="H52" s="105" t="s">
        <v>53</v>
      </c>
      <c r="I52" s="106" t="s">
        <v>54</v>
      </c>
      <c r="J52" s="104" t="s">
        <v>55</v>
      </c>
      <c r="K52" s="105" t="s">
        <v>6</v>
      </c>
      <c r="L52" s="105" t="s">
        <v>56</v>
      </c>
      <c r="M52" s="106" t="s">
        <v>54</v>
      </c>
      <c r="N52" s="104" t="s">
        <v>52</v>
      </c>
      <c r="O52" s="105" t="s">
        <v>57</v>
      </c>
      <c r="P52" s="105" t="s">
        <v>58</v>
      </c>
      <c r="Q52" s="107" t="s">
        <v>54</v>
      </c>
    </row>
    <row r="53" spans="1:17" ht="16.5" customHeight="1">
      <c r="A53" s="98"/>
      <c r="B53" s="99"/>
      <c r="C53" s="99"/>
      <c r="D53" s="99"/>
      <c r="E53" s="99"/>
      <c r="F53" s="104"/>
      <c r="G53" s="105"/>
      <c r="H53" s="105"/>
      <c r="I53" s="106"/>
      <c r="J53" s="104"/>
      <c r="K53" s="105"/>
      <c r="L53" s="105"/>
      <c r="M53" s="106"/>
      <c r="N53" s="104"/>
      <c r="O53" s="105"/>
      <c r="P53" s="105"/>
      <c r="Q53" s="107"/>
    </row>
    <row r="54" spans="1:17" ht="12.75">
      <c r="A54" s="98"/>
      <c r="B54" s="108" t="s">
        <v>13</v>
      </c>
      <c r="C54" s="108"/>
      <c r="D54" s="108"/>
      <c r="E54" s="108"/>
      <c r="F54" s="109"/>
      <c r="G54" s="110"/>
      <c r="H54" s="110" t="s">
        <v>22</v>
      </c>
      <c r="I54" s="111"/>
      <c r="J54" s="112"/>
      <c r="K54" s="110"/>
      <c r="L54" s="110" t="s">
        <v>59</v>
      </c>
      <c r="M54" s="111"/>
      <c r="N54" s="113"/>
      <c r="O54" s="110"/>
      <c r="P54" s="110"/>
      <c r="Q54" s="114"/>
    </row>
    <row r="55" spans="1:17" ht="12.75" customHeight="1">
      <c r="A55" s="115" t="s">
        <v>60</v>
      </c>
      <c r="B55" s="115"/>
      <c r="C55" s="115"/>
      <c r="D55" s="115"/>
      <c r="E55" s="115"/>
      <c r="F55" s="116">
        <f>SUM(F56+F75)</f>
        <v>4008</v>
      </c>
      <c r="G55" s="117">
        <f>SUM(G56)</f>
        <v>8559</v>
      </c>
      <c r="H55" s="117">
        <f>SUM(H56)</f>
        <v>4505</v>
      </c>
      <c r="I55" s="118">
        <f aca="true" t="shared" si="15" ref="I55:I58">H55/G55</f>
        <v>0.5263465358102583</v>
      </c>
      <c r="J55" s="117">
        <f>SUM(J57:J74)</f>
        <v>1100</v>
      </c>
      <c r="K55" s="117">
        <f>SUM(K56+K75)</f>
        <v>7124</v>
      </c>
      <c r="L55" s="117">
        <f>SUM(L56+L75)</f>
        <v>4211</v>
      </c>
      <c r="M55" s="118">
        <f aca="true" t="shared" si="16" ref="M55:M57">L55/K55</f>
        <v>0.591100505334082</v>
      </c>
      <c r="N55" s="117">
        <f>SUM(N56)</f>
        <v>195560</v>
      </c>
      <c r="O55" s="117">
        <f>SUM(O56+O75)</f>
        <v>208765</v>
      </c>
      <c r="P55" s="117">
        <f>SUM(P56+P75)</f>
        <v>198859</v>
      </c>
      <c r="Q55" s="119">
        <f aca="true" t="shared" si="17" ref="Q55:Q59">P55/O55</f>
        <v>0.9525495173999473</v>
      </c>
    </row>
    <row r="56" spans="1:17" ht="12.75" customHeight="1">
      <c r="A56" s="120" t="s">
        <v>13</v>
      </c>
      <c r="B56" s="121" t="s">
        <v>61</v>
      </c>
      <c r="C56" s="121"/>
      <c r="D56" s="121"/>
      <c r="E56" s="121"/>
      <c r="F56" s="122">
        <f>SUM(F57:F74)</f>
        <v>4008</v>
      </c>
      <c r="G56" s="123">
        <f>SUM(G57:G73)</f>
        <v>8559</v>
      </c>
      <c r="H56" s="123">
        <f>SUM(H57:H73)</f>
        <v>4505</v>
      </c>
      <c r="I56" s="124">
        <f t="shared" si="15"/>
        <v>0.5263465358102583</v>
      </c>
      <c r="J56" s="123">
        <f>SUM(J55)</f>
        <v>1100</v>
      </c>
      <c r="K56" s="123">
        <f>SUM(K57:K73)</f>
        <v>5924</v>
      </c>
      <c r="L56" s="123">
        <f>SUM(L57:L73)</f>
        <v>4061</v>
      </c>
      <c r="M56" s="124">
        <f t="shared" si="16"/>
        <v>0.6855165428764348</v>
      </c>
      <c r="N56" s="123">
        <f>SUM(N57:N74)</f>
        <v>195560</v>
      </c>
      <c r="O56" s="123">
        <f>SUM(O57:O74)</f>
        <v>207362</v>
      </c>
      <c r="P56" s="123">
        <f>SUM(P57:P74)</f>
        <v>198506</v>
      </c>
      <c r="Q56" s="125">
        <f t="shared" si="17"/>
        <v>0.957292078587205</v>
      </c>
    </row>
    <row r="57" spans="1:17" ht="12.75">
      <c r="A57" s="126"/>
      <c r="B57" s="127" t="s">
        <v>62</v>
      </c>
      <c r="C57" s="127"/>
      <c r="D57" s="127"/>
      <c r="E57" s="127"/>
      <c r="F57" s="128">
        <v>0</v>
      </c>
      <c r="G57" s="129">
        <v>104</v>
      </c>
      <c r="H57" s="129">
        <v>104</v>
      </c>
      <c r="I57" s="130">
        <f t="shared" si="15"/>
        <v>1</v>
      </c>
      <c r="J57" s="129">
        <v>1100</v>
      </c>
      <c r="K57" s="129">
        <v>5924</v>
      </c>
      <c r="L57" s="129">
        <v>4061</v>
      </c>
      <c r="M57" s="130">
        <f t="shared" si="16"/>
        <v>0.6855165428764348</v>
      </c>
      <c r="N57" s="123">
        <f aca="true" t="shared" si="18" ref="N57:N68">SUM(J13+N13+F57+J57)</f>
        <v>3774</v>
      </c>
      <c r="O57" s="123">
        <f aca="true" t="shared" si="19" ref="O57:O73">SUM(K13+O13+G57+K57)</f>
        <v>10432</v>
      </c>
      <c r="P57" s="123">
        <f aca="true" t="shared" si="20" ref="P57:P73">SUM(L13+P13+H57+L57)</f>
        <v>8569</v>
      </c>
      <c r="Q57" s="125">
        <f t="shared" si="17"/>
        <v>0.8214148773006135</v>
      </c>
    </row>
    <row r="58" spans="1:17" ht="12.75">
      <c r="A58" s="131"/>
      <c r="B58" s="132" t="s">
        <v>63</v>
      </c>
      <c r="C58" s="132"/>
      <c r="D58" s="132"/>
      <c r="E58" s="132"/>
      <c r="F58" s="128">
        <v>3450</v>
      </c>
      <c r="G58" s="129">
        <v>7897</v>
      </c>
      <c r="H58" s="129">
        <v>4067</v>
      </c>
      <c r="I58" s="130">
        <f t="shared" si="15"/>
        <v>0.5150056983664683</v>
      </c>
      <c r="J58" s="129">
        <v>0</v>
      </c>
      <c r="K58" s="129">
        <v>0</v>
      </c>
      <c r="L58" s="129">
        <v>0</v>
      </c>
      <c r="M58" s="130"/>
      <c r="N58" s="123">
        <f t="shared" si="18"/>
        <v>3450</v>
      </c>
      <c r="O58" s="123">
        <f t="shared" si="19"/>
        <v>7897</v>
      </c>
      <c r="P58" s="123">
        <f t="shared" si="20"/>
        <v>4067</v>
      </c>
      <c r="Q58" s="125">
        <f t="shared" si="17"/>
        <v>0.5150056983664683</v>
      </c>
    </row>
    <row r="59" spans="1:17" ht="12.75">
      <c r="A59" s="131"/>
      <c r="B59" s="132" t="s">
        <v>64</v>
      </c>
      <c r="C59" s="134"/>
      <c r="D59" s="134"/>
      <c r="E59" s="134"/>
      <c r="F59" s="128">
        <v>0</v>
      </c>
      <c r="G59" s="129">
        <v>0</v>
      </c>
      <c r="H59" s="129">
        <v>0</v>
      </c>
      <c r="I59" s="130"/>
      <c r="J59" s="129">
        <v>0</v>
      </c>
      <c r="K59" s="129">
        <v>0</v>
      </c>
      <c r="L59" s="129">
        <v>0</v>
      </c>
      <c r="M59" s="130"/>
      <c r="N59" s="123">
        <f t="shared" si="18"/>
        <v>157065</v>
      </c>
      <c r="O59" s="123">
        <f t="shared" si="19"/>
        <v>129168</v>
      </c>
      <c r="P59" s="123">
        <f t="shared" si="20"/>
        <v>129168</v>
      </c>
      <c r="Q59" s="125">
        <f t="shared" si="17"/>
        <v>1</v>
      </c>
    </row>
    <row r="60" spans="1:17" ht="12.75">
      <c r="A60" s="131"/>
      <c r="B60" s="132" t="s">
        <v>65</v>
      </c>
      <c r="C60" s="134"/>
      <c r="D60" s="134"/>
      <c r="E60" s="134"/>
      <c r="F60" s="128">
        <v>0</v>
      </c>
      <c r="G60" s="129">
        <v>0</v>
      </c>
      <c r="H60" s="129">
        <v>0</v>
      </c>
      <c r="I60" s="130"/>
      <c r="J60" s="129">
        <v>0</v>
      </c>
      <c r="K60" s="129">
        <v>0</v>
      </c>
      <c r="L60" s="129">
        <v>0</v>
      </c>
      <c r="M60" s="130"/>
      <c r="N60" s="123">
        <f t="shared" si="18"/>
        <v>0</v>
      </c>
      <c r="O60" s="123">
        <f t="shared" si="19"/>
        <v>0</v>
      </c>
      <c r="P60" s="123">
        <f t="shared" si="20"/>
        <v>0</v>
      </c>
      <c r="Q60" s="125"/>
    </row>
    <row r="61" spans="1:17" ht="12.75">
      <c r="A61" s="131"/>
      <c r="B61" s="132" t="s">
        <v>66</v>
      </c>
      <c r="C61" s="134"/>
      <c r="D61" s="134"/>
      <c r="E61" s="134"/>
      <c r="F61" s="128">
        <v>0</v>
      </c>
      <c r="G61" s="129">
        <v>0</v>
      </c>
      <c r="H61" s="129">
        <v>0</v>
      </c>
      <c r="I61" s="130"/>
      <c r="J61" s="129">
        <v>0</v>
      </c>
      <c r="K61" s="129">
        <v>0</v>
      </c>
      <c r="L61" s="129">
        <v>0</v>
      </c>
      <c r="M61" s="130"/>
      <c r="N61" s="123">
        <f t="shared" si="18"/>
        <v>2703</v>
      </c>
      <c r="O61" s="123">
        <f t="shared" si="19"/>
        <v>2544</v>
      </c>
      <c r="P61" s="123">
        <f t="shared" si="20"/>
        <v>2306</v>
      </c>
      <c r="Q61" s="125">
        <f aca="true" t="shared" si="21" ref="Q61:Q67">P61/O61</f>
        <v>0.9064465408805031</v>
      </c>
    </row>
    <row r="62" spans="1:17" ht="12.75">
      <c r="A62" s="131"/>
      <c r="B62" s="127" t="s">
        <v>67</v>
      </c>
      <c r="C62" s="127"/>
      <c r="D62" s="127"/>
      <c r="E62" s="127"/>
      <c r="F62" s="128">
        <v>0</v>
      </c>
      <c r="G62" s="129">
        <v>0</v>
      </c>
      <c r="H62" s="129">
        <v>0</v>
      </c>
      <c r="I62" s="130"/>
      <c r="J62" s="129">
        <v>0</v>
      </c>
      <c r="K62" s="129">
        <v>0</v>
      </c>
      <c r="L62" s="129">
        <v>0</v>
      </c>
      <c r="M62" s="130"/>
      <c r="N62" s="123">
        <f t="shared" si="18"/>
        <v>258</v>
      </c>
      <c r="O62" s="123">
        <f t="shared" si="19"/>
        <v>971</v>
      </c>
      <c r="P62" s="123">
        <f t="shared" si="20"/>
        <v>971</v>
      </c>
      <c r="Q62" s="125">
        <f t="shared" si="21"/>
        <v>1</v>
      </c>
    </row>
    <row r="63" spans="1:17" ht="12.75">
      <c r="A63" s="131"/>
      <c r="B63" s="132" t="s">
        <v>68</v>
      </c>
      <c r="C63" s="135"/>
      <c r="D63" s="135"/>
      <c r="E63" s="135"/>
      <c r="F63" s="128">
        <v>0</v>
      </c>
      <c r="G63" s="129">
        <v>0</v>
      </c>
      <c r="H63" s="129">
        <v>0</v>
      </c>
      <c r="I63" s="130"/>
      <c r="J63" s="129">
        <v>0</v>
      </c>
      <c r="K63" s="129">
        <v>0</v>
      </c>
      <c r="L63" s="129">
        <v>0</v>
      </c>
      <c r="M63" s="130"/>
      <c r="N63" s="123">
        <f t="shared" si="18"/>
        <v>7862</v>
      </c>
      <c r="O63" s="123">
        <f t="shared" si="19"/>
        <v>6969</v>
      </c>
      <c r="P63" s="123">
        <f t="shared" si="20"/>
        <v>6969</v>
      </c>
      <c r="Q63" s="125">
        <f t="shared" si="21"/>
        <v>1</v>
      </c>
    </row>
    <row r="64" spans="1:17" ht="12.75">
      <c r="A64" s="131"/>
      <c r="B64" s="132" t="s">
        <v>69</v>
      </c>
      <c r="C64" s="135"/>
      <c r="D64" s="135"/>
      <c r="E64" s="135"/>
      <c r="F64" s="128">
        <v>0</v>
      </c>
      <c r="G64" s="129">
        <v>0</v>
      </c>
      <c r="H64" s="129">
        <v>0</v>
      </c>
      <c r="I64" s="130"/>
      <c r="J64" s="129">
        <v>0</v>
      </c>
      <c r="K64" s="129">
        <v>0</v>
      </c>
      <c r="L64" s="129">
        <v>0</v>
      </c>
      <c r="M64" s="130"/>
      <c r="N64" s="123">
        <f t="shared" si="18"/>
        <v>2987</v>
      </c>
      <c r="O64" s="123">
        <f t="shared" si="19"/>
        <v>25907</v>
      </c>
      <c r="P64" s="123">
        <f t="shared" si="20"/>
        <v>25907</v>
      </c>
      <c r="Q64" s="125">
        <f t="shared" si="21"/>
        <v>1</v>
      </c>
    </row>
    <row r="65" spans="1:17" ht="12.75">
      <c r="A65" s="131"/>
      <c r="B65" s="132" t="s">
        <v>70</v>
      </c>
      <c r="C65" s="132"/>
      <c r="D65" s="132"/>
      <c r="E65" s="132"/>
      <c r="F65" s="128">
        <v>130</v>
      </c>
      <c r="G65" s="129">
        <v>130</v>
      </c>
      <c r="H65" s="129">
        <v>44</v>
      </c>
      <c r="I65" s="130">
        <f>H65/G65</f>
        <v>0.3384615384615385</v>
      </c>
      <c r="J65" s="129">
        <v>0</v>
      </c>
      <c r="K65" s="129">
        <v>0</v>
      </c>
      <c r="L65" s="129">
        <v>0</v>
      </c>
      <c r="M65" s="130"/>
      <c r="N65" s="123">
        <f t="shared" si="18"/>
        <v>130</v>
      </c>
      <c r="O65" s="123">
        <f t="shared" si="19"/>
        <v>130</v>
      </c>
      <c r="P65" s="123">
        <f t="shared" si="20"/>
        <v>44</v>
      </c>
      <c r="Q65" s="125">
        <f t="shared" si="21"/>
        <v>0.3384615384615385</v>
      </c>
    </row>
    <row r="66" spans="1:17" ht="12.75">
      <c r="A66" s="131"/>
      <c r="B66" s="132" t="s">
        <v>71</v>
      </c>
      <c r="C66" s="134"/>
      <c r="D66" s="134"/>
      <c r="E66" s="134"/>
      <c r="F66" s="128">
        <v>0</v>
      </c>
      <c r="G66" s="129">
        <v>0</v>
      </c>
      <c r="H66" s="129">
        <v>0</v>
      </c>
      <c r="I66" s="130"/>
      <c r="J66" s="129">
        <v>0</v>
      </c>
      <c r="K66" s="129">
        <v>0</v>
      </c>
      <c r="L66" s="129">
        <v>0</v>
      </c>
      <c r="M66" s="130"/>
      <c r="N66" s="123">
        <f t="shared" si="18"/>
        <v>2449</v>
      </c>
      <c r="O66" s="123">
        <f t="shared" si="19"/>
        <v>2373</v>
      </c>
      <c r="P66" s="123">
        <f t="shared" si="20"/>
        <v>2373</v>
      </c>
      <c r="Q66" s="125">
        <f t="shared" si="21"/>
        <v>1</v>
      </c>
    </row>
    <row r="67" spans="1:17" ht="12.75">
      <c r="A67" s="131"/>
      <c r="B67" s="132" t="s">
        <v>72</v>
      </c>
      <c r="C67" s="134"/>
      <c r="D67" s="134"/>
      <c r="E67" s="134"/>
      <c r="F67" s="128">
        <v>184</v>
      </c>
      <c r="G67" s="129">
        <v>184</v>
      </c>
      <c r="H67" s="129">
        <v>192</v>
      </c>
      <c r="I67" s="130">
        <f>H67/G67</f>
        <v>1.0434782608695652</v>
      </c>
      <c r="J67" s="129">
        <v>0</v>
      </c>
      <c r="K67" s="129">
        <v>0</v>
      </c>
      <c r="L67" s="129">
        <v>0</v>
      </c>
      <c r="M67" s="130"/>
      <c r="N67" s="123">
        <f t="shared" si="18"/>
        <v>184</v>
      </c>
      <c r="O67" s="123">
        <f t="shared" si="19"/>
        <v>184</v>
      </c>
      <c r="P67" s="123">
        <f t="shared" si="20"/>
        <v>192</v>
      </c>
      <c r="Q67" s="125">
        <f t="shared" si="21"/>
        <v>1.0434782608695652</v>
      </c>
    </row>
    <row r="68" spans="1:17" ht="12.75">
      <c r="A68" s="131"/>
      <c r="B68" s="132" t="s">
        <v>73</v>
      </c>
      <c r="C68" s="134"/>
      <c r="D68" s="134"/>
      <c r="E68" s="134"/>
      <c r="F68" s="128">
        <v>0</v>
      </c>
      <c r="G68" s="129">
        <v>0</v>
      </c>
      <c r="H68" s="129">
        <v>0</v>
      </c>
      <c r="I68" s="130"/>
      <c r="J68" s="129">
        <v>0</v>
      </c>
      <c r="K68" s="129">
        <v>0</v>
      </c>
      <c r="L68" s="129">
        <v>0</v>
      </c>
      <c r="M68" s="130"/>
      <c r="N68" s="123">
        <f t="shared" si="18"/>
        <v>0</v>
      </c>
      <c r="O68" s="123">
        <f t="shared" si="19"/>
        <v>0</v>
      </c>
      <c r="P68" s="123">
        <f t="shared" si="20"/>
        <v>0</v>
      </c>
      <c r="Q68" s="125"/>
    </row>
    <row r="69" spans="1:17" ht="12.75">
      <c r="A69" s="131"/>
      <c r="B69" s="132" t="s">
        <v>74</v>
      </c>
      <c r="C69" s="134"/>
      <c r="D69" s="134"/>
      <c r="E69" s="134"/>
      <c r="F69" s="128">
        <v>0</v>
      </c>
      <c r="G69" s="129">
        <v>0</v>
      </c>
      <c r="H69" s="129">
        <v>0</v>
      </c>
      <c r="I69" s="130"/>
      <c r="J69" s="129">
        <v>0</v>
      </c>
      <c r="K69" s="129">
        <v>0</v>
      </c>
      <c r="L69" s="129">
        <v>0</v>
      </c>
      <c r="M69" s="130"/>
      <c r="N69" s="123">
        <v>0</v>
      </c>
      <c r="O69" s="123">
        <f t="shared" si="19"/>
        <v>1647</v>
      </c>
      <c r="P69" s="123">
        <f t="shared" si="20"/>
        <v>1647</v>
      </c>
      <c r="Q69" s="125">
        <f>P69/O69</f>
        <v>1</v>
      </c>
    </row>
    <row r="70" spans="1:17" ht="12.75">
      <c r="A70" s="131"/>
      <c r="B70" s="132" t="s">
        <v>75</v>
      </c>
      <c r="C70" s="134"/>
      <c r="D70" s="134"/>
      <c r="E70" s="134"/>
      <c r="F70" s="128">
        <v>0</v>
      </c>
      <c r="G70" s="129">
        <v>0</v>
      </c>
      <c r="H70" s="129">
        <v>0</v>
      </c>
      <c r="I70" s="130"/>
      <c r="J70" s="129">
        <v>0</v>
      </c>
      <c r="K70" s="129">
        <v>0</v>
      </c>
      <c r="L70" s="129">
        <v>0</v>
      </c>
      <c r="M70" s="130"/>
      <c r="N70" s="123">
        <f aca="true" t="shared" si="22" ref="N70:N73">SUM(J26+N26+F70+J70)</f>
        <v>0</v>
      </c>
      <c r="O70" s="123">
        <f t="shared" si="19"/>
        <v>0</v>
      </c>
      <c r="P70" s="123">
        <f t="shared" si="20"/>
        <v>0</v>
      </c>
      <c r="Q70" s="125"/>
    </row>
    <row r="71" spans="1:17" ht="12.75">
      <c r="A71" s="131"/>
      <c r="B71" s="132" t="s">
        <v>76</v>
      </c>
      <c r="C71" s="134"/>
      <c r="D71" s="134"/>
      <c r="E71" s="134"/>
      <c r="F71" s="128">
        <v>244</v>
      </c>
      <c r="G71" s="129">
        <v>244</v>
      </c>
      <c r="H71" s="129">
        <v>98</v>
      </c>
      <c r="I71" s="130">
        <f>H71/G71</f>
        <v>0.4016393442622951</v>
      </c>
      <c r="J71" s="129">
        <v>0</v>
      </c>
      <c r="K71" s="129">
        <v>0</v>
      </c>
      <c r="L71" s="129">
        <v>0</v>
      </c>
      <c r="M71" s="130"/>
      <c r="N71" s="123">
        <f t="shared" si="22"/>
        <v>244</v>
      </c>
      <c r="O71" s="123">
        <f t="shared" si="19"/>
        <v>244</v>
      </c>
      <c r="P71" s="123">
        <f t="shared" si="20"/>
        <v>98</v>
      </c>
      <c r="Q71" s="125">
        <f aca="true" t="shared" si="23" ref="Q71:Q72">P71/O71</f>
        <v>0.4016393442622951</v>
      </c>
    </row>
    <row r="72" spans="1:17" ht="12.75">
      <c r="A72" s="131"/>
      <c r="B72" s="132" t="s">
        <v>77</v>
      </c>
      <c r="C72" s="134"/>
      <c r="D72" s="134"/>
      <c r="E72" s="134"/>
      <c r="F72" s="128">
        <v>0</v>
      </c>
      <c r="G72" s="129">
        <v>0</v>
      </c>
      <c r="H72" s="129">
        <v>0</v>
      </c>
      <c r="I72" s="130"/>
      <c r="J72" s="129">
        <v>0</v>
      </c>
      <c r="K72" s="129">
        <v>0</v>
      </c>
      <c r="L72" s="129">
        <v>0</v>
      </c>
      <c r="M72" s="130"/>
      <c r="N72" s="123">
        <f t="shared" si="22"/>
        <v>14454</v>
      </c>
      <c r="O72" s="123">
        <f t="shared" si="19"/>
        <v>18896</v>
      </c>
      <c r="P72" s="123">
        <f t="shared" si="20"/>
        <v>16195</v>
      </c>
      <c r="Q72" s="125">
        <f t="shared" si="23"/>
        <v>0.8570596951735817</v>
      </c>
    </row>
    <row r="73" spans="1:17" ht="12.75">
      <c r="A73" s="131"/>
      <c r="B73" s="132" t="s">
        <v>78</v>
      </c>
      <c r="C73" s="134"/>
      <c r="D73" s="134"/>
      <c r="E73" s="134"/>
      <c r="F73" s="128">
        <v>0</v>
      </c>
      <c r="G73" s="129">
        <v>0</v>
      </c>
      <c r="H73" s="129">
        <v>0</v>
      </c>
      <c r="I73" s="130"/>
      <c r="J73" s="129">
        <v>0</v>
      </c>
      <c r="K73" s="129">
        <v>0</v>
      </c>
      <c r="L73" s="129">
        <v>0</v>
      </c>
      <c r="M73" s="130"/>
      <c r="N73" s="123">
        <f t="shared" si="22"/>
        <v>0</v>
      </c>
      <c r="O73" s="123">
        <f t="shared" si="19"/>
        <v>0</v>
      </c>
      <c r="P73" s="123">
        <f t="shared" si="20"/>
        <v>0</v>
      </c>
      <c r="Q73" s="125"/>
    </row>
    <row r="74" spans="1:17" ht="12.75">
      <c r="A74" s="131"/>
      <c r="B74" s="132"/>
      <c r="C74" s="134"/>
      <c r="D74" s="134"/>
      <c r="E74" s="134"/>
      <c r="F74" s="128"/>
      <c r="G74" s="129"/>
      <c r="H74" s="129"/>
      <c r="I74" s="130"/>
      <c r="J74" s="129"/>
      <c r="K74" s="129"/>
      <c r="L74" s="129"/>
      <c r="M74" s="130"/>
      <c r="N74" s="123"/>
      <c r="O74" s="136"/>
      <c r="P74" s="123"/>
      <c r="Q74" s="137"/>
    </row>
    <row r="75" spans="1:17" ht="12.75">
      <c r="A75" s="138" t="s">
        <v>79</v>
      </c>
      <c r="B75" s="139" t="s">
        <v>80</v>
      </c>
      <c r="C75" s="140"/>
      <c r="D75" s="140"/>
      <c r="E75" s="140"/>
      <c r="F75" s="174">
        <v>0</v>
      </c>
      <c r="G75" s="175">
        <v>0</v>
      </c>
      <c r="H75" s="175"/>
      <c r="I75" s="176"/>
      <c r="J75" s="175">
        <v>0</v>
      </c>
      <c r="K75" s="175">
        <v>1200</v>
      </c>
      <c r="L75" s="175">
        <v>150</v>
      </c>
      <c r="M75" s="176">
        <f>L75/K75</f>
        <v>0.125</v>
      </c>
      <c r="N75" s="141">
        <f aca="true" t="shared" si="24" ref="N75:N76">SUM(J31+N31+F75+J75)</f>
        <v>0</v>
      </c>
      <c r="O75" s="142">
        <f aca="true" t="shared" si="25" ref="O75:O81">SUM(K31+O31+G75+K75)</f>
        <v>1403</v>
      </c>
      <c r="P75" s="142">
        <f aca="true" t="shared" si="26" ref="P75:P76">SUM(L31+P31+H75+L75)</f>
        <v>353</v>
      </c>
      <c r="Q75" s="177">
        <f aca="true" t="shared" si="27" ref="Q75:Q78">P75/O75</f>
        <v>0.25160370634354956</v>
      </c>
    </row>
    <row r="76" spans="1:17" ht="12.75">
      <c r="A76" s="145"/>
      <c r="B76" s="146" t="s">
        <v>62</v>
      </c>
      <c r="C76" s="146"/>
      <c r="D76" s="146"/>
      <c r="E76" s="146"/>
      <c r="F76" s="147">
        <v>0</v>
      </c>
      <c r="G76" s="148">
        <v>0</v>
      </c>
      <c r="H76" s="148"/>
      <c r="I76" s="150"/>
      <c r="J76" s="148">
        <v>0</v>
      </c>
      <c r="K76" s="148">
        <v>1200</v>
      </c>
      <c r="L76" s="148">
        <v>150</v>
      </c>
      <c r="M76" s="150">
        <v>0.13</v>
      </c>
      <c r="N76" s="178">
        <f t="shared" si="24"/>
        <v>0</v>
      </c>
      <c r="O76" s="148">
        <f t="shared" si="25"/>
        <v>1403</v>
      </c>
      <c r="P76" s="149">
        <f t="shared" si="26"/>
        <v>353</v>
      </c>
      <c r="Q76" s="151">
        <f t="shared" si="27"/>
        <v>0.25160370634354956</v>
      </c>
    </row>
    <row r="77" spans="1:17" ht="12.75">
      <c r="A77" s="152" t="s">
        <v>81</v>
      </c>
      <c r="B77" s="152"/>
      <c r="C77" s="152"/>
      <c r="D77" s="152"/>
      <c r="E77" s="152"/>
      <c r="F77" s="179">
        <f>SUM(F78)</f>
        <v>2866</v>
      </c>
      <c r="G77" s="153">
        <f>SUM(G78)</f>
        <v>3404</v>
      </c>
      <c r="H77" s="153">
        <f>SUM(H78)</f>
        <v>3403</v>
      </c>
      <c r="I77" s="130">
        <f aca="true" t="shared" si="28" ref="I77:I78">H77/G77</f>
        <v>0.9997062279670975</v>
      </c>
      <c r="J77" s="153">
        <v>0</v>
      </c>
      <c r="K77" s="153">
        <v>0</v>
      </c>
      <c r="L77" s="153">
        <v>0</v>
      </c>
      <c r="M77" s="154"/>
      <c r="N77" s="123">
        <f>SUM(N80)</f>
        <v>0</v>
      </c>
      <c r="O77" s="175">
        <f t="shared" si="25"/>
        <v>3604</v>
      </c>
      <c r="P77" s="153">
        <f>SUM(P78)</f>
        <v>3603</v>
      </c>
      <c r="Q77" s="155">
        <f t="shared" si="27"/>
        <v>0.9997225305216426</v>
      </c>
    </row>
    <row r="78" spans="1:17" ht="12.75">
      <c r="A78" s="138" t="s">
        <v>82</v>
      </c>
      <c r="B78" s="156" t="s">
        <v>83</v>
      </c>
      <c r="C78" s="157"/>
      <c r="D78" s="157"/>
      <c r="E78" s="157"/>
      <c r="F78" s="122">
        <v>2866</v>
      </c>
      <c r="G78" s="123">
        <v>3404</v>
      </c>
      <c r="H78" s="123">
        <f>SUM(H79:H81)</f>
        <v>3403</v>
      </c>
      <c r="I78" s="124">
        <f t="shared" si="28"/>
        <v>0.9997062279670975</v>
      </c>
      <c r="J78" s="123">
        <v>0</v>
      </c>
      <c r="K78" s="123">
        <v>0</v>
      </c>
      <c r="L78" s="123">
        <v>0</v>
      </c>
      <c r="M78" s="124"/>
      <c r="N78" s="123">
        <f aca="true" t="shared" si="29" ref="N78:N80">SUM(J34+N34+F78+J78)</f>
        <v>2866</v>
      </c>
      <c r="O78" s="129">
        <f t="shared" si="25"/>
        <v>3604</v>
      </c>
      <c r="P78" s="123">
        <f>SUM(P79:P81)</f>
        <v>3603</v>
      </c>
      <c r="Q78" s="125">
        <f t="shared" si="27"/>
        <v>0.9997225305216426</v>
      </c>
    </row>
    <row r="79" spans="1:17" ht="12.75">
      <c r="A79" s="131"/>
      <c r="B79" s="132" t="s">
        <v>84</v>
      </c>
      <c r="C79" s="132"/>
      <c r="D79" s="132"/>
      <c r="E79" s="132"/>
      <c r="F79" s="128">
        <v>0</v>
      </c>
      <c r="G79" s="129">
        <v>0</v>
      </c>
      <c r="H79" s="129">
        <v>0</v>
      </c>
      <c r="I79" s="130"/>
      <c r="J79" s="129">
        <v>0</v>
      </c>
      <c r="K79" s="129">
        <v>0</v>
      </c>
      <c r="L79" s="129">
        <v>0</v>
      </c>
      <c r="M79" s="154"/>
      <c r="N79" s="123">
        <f t="shared" si="29"/>
        <v>0</v>
      </c>
      <c r="O79" s="129">
        <f t="shared" si="25"/>
        <v>0</v>
      </c>
      <c r="P79" s="123">
        <v>0</v>
      </c>
      <c r="Q79" s="133"/>
    </row>
    <row r="80" spans="1:17" ht="12.75">
      <c r="A80" s="158"/>
      <c r="B80" s="132" t="s">
        <v>85</v>
      </c>
      <c r="C80" s="132"/>
      <c r="D80" s="132"/>
      <c r="E80" s="132"/>
      <c r="F80" s="128">
        <v>0</v>
      </c>
      <c r="G80" s="129">
        <v>0</v>
      </c>
      <c r="H80" s="129">
        <v>0</v>
      </c>
      <c r="I80" s="130"/>
      <c r="J80" s="129">
        <v>0</v>
      </c>
      <c r="K80" s="129">
        <v>0</v>
      </c>
      <c r="L80" s="129">
        <v>0</v>
      </c>
      <c r="M80" s="154"/>
      <c r="N80" s="123">
        <f t="shared" si="29"/>
        <v>0</v>
      </c>
      <c r="O80" s="129">
        <f t="shared" si="25"/>
        <v>200</v>
      </c>
      <c r="P80" s="129">
        <f aca="true" t="shared" si="30" ref="P80:P81">SUM(L36+P36+H80+L80)</f>
        <v>200</v>
      </c>
      <c r="Q80" s="133">
        <f aca="true" t="shared" si="31" ref="Q80:Q82">P80/O80</f>
        <v>1</v>
      </c>
    </row>
    <row r="81" spans="1:17" ht="13.5">
      <c r="A81" s="131"/>
      <c r="B81" s="132" t="s">
        <v>86</v>
      </c>
      <c r="C81" s="132"/>
      <c r="D81" s="132"/>
      <c r="E81" s="132"/>
      <c r="F81" s="128">
        <v>2866</v>
      </c>
      <c r="G81" s="129">
        <v>3404</v>
      </c>
      <c r="H81" s="129">
        <v>3403</v>
      </c>
      <c r="I81" s="130">
        <f aca="true" t="shared" si="32" ref="I81:I82">H81/G81</f>
        <v>0.9997062279670975</v>
      </c>
      <c r="J81" s="129"/>
      <c r="K81" s="129"/>
      <c r="L81" s="159"/>
      <c r="M81" s="154"/>
      <c r="N81" s="180"/>
      <c r="O81" s="129">
        <f t="shared" si="25"/>
        <v>3404</v>
      </c>
      <c r="P81" s="129">
        <f t="shared" si="30"/>
        <v>3403</v>
      </c>
      <c r="Q81" s="133">
        <f t="shared" si="31"/>
        <v>0.9997062279670975</v>
      </c>
    </row>
    <row r="82" spans="1:17" ht="14.25">
      <c r="A82" s="160" t="s">
        <v>87</v>
      </c>
      <c r="B82" s="160"/>
      <c r="C82" s="160"/>
      <c r="D82" s="160"/>
      <c r="E82" s="161"/>
      <c r="F82" s="162">
        <f>SUM(F55+F77)</f>
        <v>6874</v>
      </c>
      <c r="G82" s="163">
        <f>SUM(G55+G77)</f>
        <v>11963</v>
      </c>
      <c r="H82" s="163">
        <f>SUM(H56+H77)</f>
        <v>7908</v>
      </c>
      <c r="I82" s="164">
        <f t="shared" si="32"/>
        <v>0.6610382011201204</v>
      </c>
      <c r="J82" s="163">
        <f>SUM(J55+J77)</f>
        <v>1100</v>
      </c>
      <c r="K82" s="163">
        <f>SUM(K55)</f>
        <v>7124</v>
      </c>
      <c r="L82" s="165">
        <f>SUM(L55+L77)</f>
        <v>4211</v>
      </c>
      <c r="M82" s="164">
        <f>L82/K82</f>
        <v>0.591100505334082</v>
      </c>
      <c r="N82" s="181">
        <f>SUM(N56+N77)</f>
        <v>195560</v>
      </c>
      <c r="O82" s="163">
        <f>SUM(O55+O77)</f>
        <v>212369</v>
      </c>
      <c r="P82" s="165">
        <f>SUM(P55+P77)</f>
        <v>202462</v>
      </c>
      <c r="Q82" s="166">
        <f t="shared" si="31"/>
        <v>0.9533500652166748</v>
      </c>
    </row>
    <row r="83" spans="1:17" ht="13.5">
      <c r="A83" s="167"/>
      <c r="B83" s="168"/>
      <c r="C83" s="168"/>
      <c r="D83" s="168"/>
      <c r="E83" s="169"/>
      <c r="F83" s="170"/>
      <c r="G83" s="170"/>
      <c r="H83" s="170"/>
      <c r="I83" s="171"/>
      <c r="J83" s="170"/>
      <c r="K83" s="170"/>
      <c r="L83" s="170"/>
      <c r="M83" s="171"/>
      <c r="N83" s="170"/>
      <c r="O83" s="170"/>
      <c r="P83" s="170"/>
      <c r="Q83" s="171"/>
    </row>
    <row r="84" spans="1:17" ht="12.75">
      <c r="A84" s="167"/>
      <c r="B84" s="168"/>
      <c r="C84" s="168"/>
      <c r="D84" s="168"/>
      <c r="E84" s="169"/>
      <c r="F84" s="170"/>
      <c r="G84" s="170"/>
      <c r="H84" s="170"/>
      <c r="I84" s="171"/>
      <c r="J84" s="170"/>
      <c r="K84" s="170"/>
      <c r="L84" s="170"/>
      <c r="M84" s="171"/>
      <c r="N84" s="170"/>
      <c r="O84" s="170"/>
      <c r="P84" s="170"/>
      <c r="Q84" s="171"/>
    </row>
    <row r="85" spans="1:17" ht="12.75">
      <c r="A85" s="167"/>
      <c r="B85" s="168"/>
      <c r="C85" s="168"/>
      <c r="D85" s="168"/>
      <c r="E85" s="169"/>
      <c r="F85" s="170"/>
      <c r="G85" s="170"/>
      <c r="H85" s="170"/>
      <c r="I85" s="171"/>
      <c r="J85" s="170"/>
      <c r="K85" s="170"/>
      <c r="L85" s="170"/>
      <c r="M85" s="171"/>
      <c r="N85" s="170"/>
      <c r="O85" s="170"/>
      <c r="P85" s="170"/>
      <c r="Q85" s="171"/>
    </row>
    <row r="86" spans="1:17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2"/>
      <c r="N86" s="93" t="s">
        <v>93</v>
      </c>
      <c r="O86" s="93"/>
      <c r="P86" s="93"/>
      <c r="Q86" s="93"/>
    </row>
    <row r="87" spans="1:17" ht="12.75">
      <c r="A87" s="94" t="s">
        <v>94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1:17" ht="12.75" customHeight="1">
      <c r="A88" s="95" t="s">
        <v>45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ht="12.7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t="13.5">
      <c r="A90" s="91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7"/>
      <c r="O90" s="97" t="s">
        <v>46</v>
      </c>
      <c r="P90" s="97"/>
      <c r="Q90" s="96"/>
    </row>
    <row r="91" spans="1:17" ht="13.5" customHeight="1">
      <c r="A91" s="98" t="s">
        <v>4</v>
      </c>
      <c r="B91" s="99" t="s">
        <v>47</v>
      </c>
      <c r="C91" s="99"/>
      <c r="D91" s="99"/>
      <c r="E91" s="99"/>
      <c r="F91" s="172" t="s">
        <v>49</v>
      </c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spans="1:17" ht="12.75">
      <c r="A92" s="98"/>
      <c r="B92" s="99"/>
      <c r="C92" s="99"/>
      <c r="D92" s="99"/>
      <c r="E92" s="99"/>
      <c r="F92" s="173" t="s">
        <v>95</v>
      </c>
      <c r="G92" s="173"/>
      <c r="H92" s="173"/>
      <c r="I92" s="173"/>
      <c r="J92" s="102" t="s">
        <v>96</v>
      </c>
      <c r="K92" s="102"/>
      <c r="L92" s="102"/>
      <c r="M92" s="102"/>
      <c r="N92" s="103" t="s">
        <v>97</v>
      </c>
      <c r="O92" s="103"/>
      <c r="P92" s="103"/>
      <c r="Q92" s="103"/>
    </row>
    <row r="93" spans="1:17" ht="12.75" customHeight="1">
      <c r="A93" s="98"/>
      <c r="B93" s="99"/>
      <c r="C93" s="99"/>
      <c r="D93" s="99"/>
      <c r="E93" s="99"/>
      <c r="F93" s="104" t="s">
        <v>52</v>
      </c>
      <c r="G93" s="105" t="s">
        <v>6</v>
      </c>
      <c r="H93" s="105" t="s">
        <v>53</v>
      </c>
      <c r="I93" s="106" t="s">
        <v>54</v>
      </c>
      <c r="J93" s="104" t="s">
        <v>55</v>
      </c>
      <c r="K93" s="105" t="s">
        <v>6</v>
      </c>
      <c r="L93" s="105" t="s">
        <v>56</v>
      </c>
      <c r="M93" s="106" t="s">
        <v>54</v>
      </c>
      <c r="N93" s="104" t="s">
        <v>52</v>
      </c>
      <c r="O93" s="105" t="s">
        <v>57</v>
      </c>
      <c r="P93" s="105" t="s">
        <v>58</v>
      </c>
      <c r="Q93" s="107" t="s">
        <v>54</v>
      </c>
    </row>
    <row r="94" spans="1:17" ht="15.75" customHeight="1">
      <c r="A94" s="98"/>
      <c r="B94" s="99"/>
      <c r="C94" s="99"/>
      <c r="D94" s="99"/>
      <c r="E94" s="99"/>
      <c r="F94" s="104"/>
      <c r="G94" s="105"/>
      <c r="H94" s="105"/>
      <c r="I94" s="106"/>
      <c r="J94" s="104"/>
      <c r="K94" s="105"/>
      <c r="L94" s="105"/>
      <c r="M94" s="106"/>
      <c r="N94" s="104"/>
      <c r="O94" s="105"/>
      <c r="P94" s="105"/>
      <c r="Q94" s="107"/>
    </row>
    <row r="95" spans="1:17" ht="12.75">
      <c r="A95" s="98"/>
      <c r="B95" s="108" t="s">
        <v>13</v>
      </c>
      <c r="C95" s="108"/>
      <c r="D95" s="108"/>
      <c r="E95" s="108"/>
      <c r="F95" s="109">
        <v>2</v>
      </c>
      <c r="G95" s="110">
        <v>3</v>
      </c>
      <c r="H95" s="110" t="s">
        <v>22</v>
      </c>
      <c r="I95" s="111">
        <v>5</v>
      </c>
      <c r="J95" s="112">
        <v>6</v>
      </c>
      <c r="K95" s="110">
        <v>7</v>
      </c>
      <c r="L95" s="110" t="s">
        <v>59</v>
      </c>
      <c r="M95" s="111">
        <v>9</v>
      </c>
      <c r="N95" s="113">
        <v>10</v>
      </c>
      <c r="O95" s="110">
        <v>11</v>
      </c>
      <c r="P95" s="110">
        <v>12</v>
      </c>
      <c r="Q95" s="114">
        <v>13</v>
      </c>
    </row>
    <row r="96" spans="1:17" ht="12.75" customHeight="1">
      <c r="A96" s="115" t="s">
        <v>60</v>
      </c>
      <c r="B96" s="115"/>
      <c r="C96" s="115"/>
      <c r="D96" s="115"/>
      <c r="E96" s="115"/>
      <c r="F96" s="116">
        <f>SUM(F97+F116)</f>
        <v>12155</v>
      </c>
      <c r="G96" s="117">
        <f>SUM(G97)</f>
        <v>16488</v>
      </c>
      <c r="H96" s="117">
        <f>SUM(H97)</f>
        <v>16488</v>
      </c>
      <c r="I96" s="118">
        <f aca="true" t="shared" si="33" ref="I96:I98">H96/G96</f>
        <v>1</v>
      </c>
      <c r="J96" s="117">
        <v>0</v>
      </c>
      <c r="K96" s="117">
        <f>SUM(K97)</f>
        <v>774</v>
      </c>
      <c r="L96" s="117">
        <f>SUM(L97)</f>
        <v>0</v>
      </c>
      <c r="M96" s="118">
        <f aca="true" t="shared" si="34" ref="M96:M97">L96/K96</f>
        <v>0</v>
      </c>
      <c r="N96" s="117">
        <v>0</v>
      </c>
      <c r="O96" s="117">
        <f>SUM(O97)</f>
        <v>13</v>
      </c>
      <c r="P96" s="117">
        <f>SUM(P97)</f>
        <v>13</v>
      </c>
      <c r="Q96" s="119">
        <f aca="true" t="shared" si="35" ref="Q96:Q98">P96/O96</f>
        <v>1</v>
      </c>
    </row>
    <row r="97" spans="1:17" ht="12.75" customHeight="1">
      <c r="A97" s="120" t="s">
        <v>13</v>
      </c>
      <c r="B97" s="121" t="s">
        <v>61</v>
      </c>
      <c r="C97" s="121"/>
      <c r="D97" s="121"/>
      <c r="E97" s="121"/>
      <c r="F97" s="122">
        <f>SUM(F98:F115)</f>
        <v>12155</v>
      </c>
      <c r="G97" s="123">
        <f>SUM(G98:G115)</f>
        <v>16488</v>
      </c>
      <c r="H97" s="123">
        <f>SUM(H98:H115)</f>
        <v>16488</v>
      </c>
      <c r="I97" s="124">
        <f t="shared" si="33"/>
        <v>1</v>
      </c>
      <c r="J97" s="123">
        <v>0</v>
      </c>
      <c r="K97" s="123">
        <f>SUM(K98:K115)</f>
        <v>774</v>
      </c>
      <c r="L97" s="123">
        <f>SUM(L98:L115)</f>
        <v>0</v>
      </c>
      <c r="M97" s="124">
        <f t="shared" si="34"/>
        <v>0</v>
      </c>
      <c r="N97" s="123">
        <v>0</v>
      </c>
      <c r="O97" s="123">
        <f>SUM(O98:O115)</f>
        <v>13</v>
      </c>
      <c r="P97" s="123">
        <f>SUM(P98:P115)</f>
        <v>13</v>
      </c>
      <c r="Q97" s="125">
        <f t="shared" si="35"/>
        <v>1</v>
      </c>
    </row>
    <row r="98" spans="1:17" ht="12.75">
      <c r="A98" s="126"/>
      <c r="B98" s="127" t="s">
        <v>62</v>
      </c>
      <c r="C98" s="127"/>
      <c r="D98" s="127"/>
      <c r="E98" s="127"/>
      <c r="F98" s="128">
        <v>0</v>
      </c>
      <c r="G98" s="129">
        <v>463</v>
      </c>
      <c r="H98" s="129">
        <v>463</v>
      </c>
      <c r="I98" s="130">
        <f t="shared" si="33"/>
        <v>1</v>
      </c>
      <c r="J98" s="129">
        <v>0</v>
      </c>
      <c r="K98" s="129">
        <v>0</v>
      </c>
      <c r="L98" s="129">
        <v>0</v>
      </c>
      <c r="M98" s="130"/>
      <c r="N98" s="129">
        <v>0</v>
      </c>
      <c r="O98" s="129">
        <v>13</v>
      </c>
      <c r="P98" s="129">
        <v>13</v>
      </c>
      <c r="Q98" s="133">
        <f t="shared" si="35"/>
        <v>1</v>
      </c>
    </row>
    <row r="99" spans="1:17" ht="12.75">
      <c r="A99" s="131"/>
      <c r="B99" s="132" t="s">
        <v>63</v>
      </c>
      <c r="C99" s="132"/>
      <c r="D99" s="132"/>
      <c r="E99" s="132"/>
      <c r="F99" s="128">
        <v>12155</v>
      </c>
      <c r="G99" s="129">
        <v>14300</v>
      </c>
      <c r="H99" s="129">
        <v>14300</v>
      </c>
      <c r="I99" s="130">
        <v>1</v>
      </c>
      <c r="J99" s="129">
        <v>0</v>
      </c>
      <c r="K99" s="129">
        <v>774</v>
      </c>
      <c r="L99" s="129">
        <v>0</v>
      </c>
      <c r="M99" s="130"/>
      <c r="N99" s="129">
        <v>0</v>
      </c>
      <c r="O99" s="129">
        <v>0</v>
      </c>
      <c r="P99" s="129">
        <v>0</v>
      </c>
      <c r="Q99" s="133"/>
    </row>
    <row r="100" spans="1:17" ht="12.75">
      <c r="A100" s="131"/>
      <c r="B100" s="132" t="s">
        <v>64</v>
      </c>
      <c r="C100" s="134"/>
      <c r="D100" s="134"/>
      <c r="E100" s="134"/>
      <c r="F100" s="128">
        <v>0</v>
      </c>
      <c r="G100" s="129">
        <v>1725</v>
      </c>
      <c r="H100" s="129">
        <v>1725</v>
      </c>
      <c r="I100" s="130">
        <v>1</v>
      </c>
      <c r="J100" s="129">
        <v>0</v>
      </c>
      <c r="K100" s="129">
        <v>0</v>
      </c>
      <c r="L100" s="129">
        <v>0</v>
      </c>
      <c r="M100" s="130"/>
      <c r="N100" s="129">
        <v>0</v>
      </c>
      <c r="O100" s="129">
        <v>0</v>
      </c>
      <c r="P100" s="129">
        <v>0</v>
      </c>
      <c r="Q100" s="133"/>
    </row>
    <row r="101" spans="1:17" ht="12.75">
      <c r="A101" s="131"/>
      <c r="B101" s="132" t="s">
        <v>65</v>
      </c>
      <c r="C101" s="134"/>
      <c r="D101" s="134"/>
      <c r="E101" s="134"/>
      <c r="F101" s="128">
        <v>0</v>
      </c>
      <c r="G101" s="129">
        <v>0</v>
      </c>
      <c r="H101" s="129">
        <v>0</v>
      </c>
      <c r="I101" s="130"/>
      <c r="J101" s="129">
        <v>0</v>
      </c>
      <c r="K101" s="129">
        <v>0</v>
      </c>
      <c r="L101" s="129">
        <v>0</v>
      </c>
      <c r="M101" s="130"/>
      <c r="N101" s="129">
        <v>0</v>
      </c>
      <c r="O101" s="129">
        <v>0</v>
      </c>
      <c r="P101" s="129">
        <v>0</v>
      </c>
      <c r="Q101" s="133"/>
    </row>
    <row r="102" spans="1:17" ht="12.75">
      <c r="A102" s="131"/>
      <c r="B102" s="132" t="s">
        <v>66</v>
      </c>
      <c r="C102" s="134"/>
      <c r="D102" s="134"/>
      <c r="E102" s="134"/>
      <c r="F102" s="128">
        <v>0</v>
      </c>
      <c r="G102" s="129">
        <v>0</v>
      </c>
      <c r="H102" s="129">
        <v>0</v>
      </c>
      <c r="I102" s="130"/>
      <c r="J102" s="129">
        <v>0</v>
      </c>
      <c r="K102" s="129">
        <v>0</v>
      </c>
      <c r="L102" s="129">
        <v>0</v>
      </c>
      <c r="M102" s="130"/>
      <c r="N102" s="129">
        <v>0</v>
      </c>
      <c r="O102" s="129">
        <v>0</v>
      </c>
      <c r="P102" s="129">
        <v>0</v>
      </c>
      <c r="Q102" s="133"/>
    </row>
    <row r="103" spans="1:17" ht="12.75">
      <c r="A103" s="131"/>
      <c r="B103" s="127" t="s">
        <v>67</v>
      </c>
      <c r="C103" s="127"/>
      <c r="D103" s="127"/>
      <c r="E103" s="127"/>
      <c r="F103" s="128">
        <v>0</v>
      </c>
      <c r="G103" s="129">
        <v>0</v>
      </c>
      <c r="H103" s="129">
        <v>0</v>
      </c>
      <c r="I103" s="130"/>
      <c r="J103" s="129">
        <v>0</v>
      </c>
      <c r="K103" s="129">
        <v>0</v>
      </c>
      <c r="L103" s="129">
        <v>0</v>
      </c>
      <c r="M103" s="130"/>
      <c r="N103" s="129">
        <v>0</v>
      </c>
      <c r="O103" s="129">
        <v>0</v>
      </c>
      <c r="P103" s="129">
        <v>0</v>
      </c>
      <c r="Q103" s="133"/>
    </row>
    <row r="104" spans="1:17" ht="12.75">
      <c r="A104" s="131"/>
      <c r="B104" s="132" t="s">
        <v>68</v>
      </c>
      <c r="C104" s="135"/>
      <c r="D104" s="135"/>
      <c r="E104" s="135"/>
      <c r="F104" s="128">
        <v>0</v>
      </c>
      <c r="G104" s="129">
        <v>0</v>
      </c>
      <c r="H104" s="129">
        <v>0</v>
      </c>
      <c r="I104" s="130"/>
      <c r="J104" s="129">
        <v>0</v>
      </c>
      <c r="K104" s="129">
        <v>0</v>
      </c>
      <c r="L104" s="129">
        <v>0</v>
      </c>
      <c r="M104" s="130"/>
      <c r="N104" s="129">
        <v>0</v>
      </c>
      <c r="O104" s="129">
        <v>0</v>
      </c>
      <c r="P104" s="129">
        <v>0</v>
      </c>
      <c r="Q104" s="133"/>
    </row>
    <row r="105" spans="1:17" ht="12.75">
      <c r="A105" s="131"/>
      <c r="B105" s="132" t="s">
        <v>69</v>
      </c>
      <c r="C105" s="135"/>
      <c r="D105" s="135"/>
      <c r="E105" s="135"/>
      <c r="F105" s="128">
        <v>0</v>
      </c>
      <c r="G105" s="129">
        <v>0</v>
      </c>
      <c r="H105" s="129">
        <v>0</v>
      </c>
      <c r="I105" s="130"/>
      <c r="J105" s="129">
        <v>0</v>
      </c>
      <c r="K105" s="129">
        <v>0</v>
      </c>
      <c r="L105" s="129">
        <v>0</v>
      </c>
      <c r="M105" s="130"/>
      <c r="N105" s="129">
        <v>0</v>
      </c>
      <c r="O105" s="129">
        <v>0</v>
      </c>
      <c r="P105" s="129">
        <v>0</v>
      </c>
      <c r="Q105" s="133"/>
    </row>
    <row r="106" spans="1:17" ht="12.75">
      <c r="A106" s="131"/>
      <c r="B106" s="132" t="s">
        <v>70</v>
      </c>
      <c r="C106" s="132"/>
      <c r="D106" s="132"/>
      <c r="E106" s="132"/>
      <c r="F106" s="128">
        <v>0</v>
      </c>
      <c r="G106" s="129">
        <v>0</v>
      </c>
      <c r="H106" s="129">
        <v>0</v>
      </c>
      <c r="I106" s="130"/>
      <c r="J106" s="129">
        <v>0</v>
      </c>
      <c r="K106" s="129">
        <v>0</v>
      </c>
      <c r="L106" s="129">
        <v>0</v>
      </c>
      <c r="M106" s="130"/>
      <c r="N106" s="129">
        <v>0</v>
      </c>
      <c r="O106" s="129">
        <v>0</v>
      </c>
      <c r="P106" s="129">
        <v>0</v>
      </c>
      <c r="Q106" s="133"/>
    </row>
    <row r="107" spans="1:17" ht="12.75">
      <c r="A107" s="131"/>
      <c r="B107" s="132" t="s">
        <v>71</v>
      </c>
      <c r="C107" s="134"/>
      <c r="D107" s="134"/>
      <c r="E107" s="134"/>
      <c r="F107" s="128">
        <v>0</v>
      </c>
      <c r="G107" s="129">
        <v>0</v>
      </c>
      <c r="H107" s="129">
        <v>0</v>
      </c>
      <c r="I107" s="130"/>
      <c r="J107" s="129">
        <v>0</v>
      </c>
      <c r="K107" s="129">
        <v>0</v>
      </c>
      <c r="L107" s="129">
        <v>0</v>
      </c>
      <c r="M107" s="130"/>
      <c r="N107" s="129">
        <v>0</v>
      </c>
      <c r="O107" s="129">
        <v>0</v>
      </c>
      <c r="P107" s="129">
        <v>0</v>
      </c>
      <c r="Q107" s="133"/>
    </row>
    <row r="108" spans="1:17" ht="12.75">
      <c r="A108" s="131"/>
      <c r="B108" s="132" t="s">
        <v>72</v>
      </c>
      <c r="C108" s="134"/>
      <c r="D108" s="134"/>
      <c r="E108" s="134"/>
      <c r="F108" s="128">
        <v>0</v>
      </c>
      <c r="G108" s="129">
        <v>0</v>
      </c>
      <c r="H108" s="129">
        <v>0</v>
      </c>
      <c r="I108" s="130"/>
      <c r="J108" s="129">
        <v>0</v>
      </c>
      <c r="K108" s="129">
        <v>0</v>
      </c>
      <c r="L108" s="129">
        <v>0</v>
      </c>
      <c r="M108" s="130"/>
      <c r="N108" s="129">
        <v>0</v>
      </c>
      <c r="O108" s="129">
        <v>0</v>
      </c>
      <c r="P108" s="129">
        <v>0</v>
      </c>
      <c r="Q108" s="133"/>
    </row>
    <row r="109" spans="1:17" ht="12.75">
      <c r="A109" s="131"/>
      <c r="B109" s="132" t="s">
        <v>73</v>
      </c>
      <c r="C109" s="134"/>
      <c r="D109" s="134"/>
      <c r="E109" s="134"/>
      <c r="F109" s="128">
        <v>0</v>
      </c>
      <c r="G109" s="129">
        <v>0</v>
      </c>
      <c r="H109" s="129">
        <v>0</v>
      </c>
      <c r="I109" s="130"/>
      <c r="J109" s="129">
        <v>0</v>
      </c>
      <c r="K109" s="129">
        <v>0</v>
      </c>
      <c r="L109" s="129">
        <v>0</v>
      </c>
      <c r="M109" s="130"/>
      <c r="N109" s="129">
        <v>0</v>
      </c>
      <c r="O109" s="129">
        <v>0</v>
      </c>
      <c r="P109" s="129">
        <v>0</v>
      </c>
      <c r="Q109" s="133"/>
    </row>
    <row r="110" spans="1:17" ht="12.75">
      <c r="A110" s="131"/>
      <c r="B110" s="132" t="s">
        <v>74</v>
      </c>
      <c r="C110" s="134"/>
      <c r="D110" s="134"/>
      <c r="E110" s="134"/>
      <c r="F110" s="128">
        <v>0</v>
      </c>
      <c r="G110" s="129">
        <v>0</v>
      </c>
      <c r="H110" s="129">
        <v>0</v>
      </c>
      <c r="I110" s="130"/>
      <c r="J110" s="129">
        <v>0</v>
      </c>
      <c r="K110" s="129">
        <v>0</v>
      </c>
      <c r="L110" s="129">
        <v>0</v>
      </c>
      <c r="M110" s="130"/>
      <c r="N110" s="129">
        <v>0</v>
      </c>
      <c r="O110" s="129">
        <v>0</v>
      </c>
      <c r="P110" s="129">
        <v>0</v>
      </c>
      <c r="Q110" s="133"/>
    </row>
    <row r="111" spans="1:17" ht="12.75">
      <c r="A111" s="131"/>
      <c r="B111" s="132" t="s">
        <v>75</v>
      </c>
      <c r="C111" s="134"/>
      <c r="D111" s="134"/>
      <c r="E111" s="134"/>
      <c r="F111" s="128">
        <v>0</v>
      </c>
      <c r="G111" s="129">
        <v>0</v>
      </c>
      <c r="H111" s="129">
        <v>0</v>
      </c>
      <c r="I111" s="130"/>
      <c r="J111" s="129">
        <v>0</v>
      </c>
      <c r="K111" s="129">
        <v>0</v>
      </c>
      <c r="L111" s="129">
        <v>0</v>
      </c>
      <c r="M111" s="130"/>
      <c r="N111" s="129">
        <v>0</v>
      </c>
      <c r="O111" s="129">
        <v>0</v>
      </c>
      <c r="P111" s="129">
        <v>0</v>
      </c>
      <c r="Q111" s="133"/>
    </row>
    <row r="112" spans="1:17" ht="12.75">
      <c r="A112" s="131"/>
      <c r="B112" s="132" t="s">
        <v>76</v>
      </c>
      <c r="C112" s="134"/>
      <c r="D112" s="134"/>
      <c r="E112" s="134"/>
      <c r="F112" s="128">
        <v>0</v>
      </c>
      <c r="G112" s="129">
        <v>0</v>
      </c>
      <c r="H112" s="129">
        <v>0</v>
      </c>
      <c r="I112" s="130"/>
      <c r="J112" s="129">
        <v>0</v>
      </c>
      <c r="K112" s="129">
        <v>0</v>
      </c>
      <c r="L112" s="129">
        <v>0</v>
      </c>
      <c r="M112" s="130"/>
      <c r="N112" s="129">
        <v>0</v>
      </c>
      <c r="O112" s="129">
        <v>0</v>
      </c>
      <c r="P112" s="129">
        <v>0</v>
      </c>
      <c r="Q112" s="133"/>
    </row>
    <row r="113" spans="1:17" ht="12.75">
      <c r="A113" s="131"/>
      <c r="B113" s="132" t="s">
        <v>77</v>
      </c>
      <c r="C113" s="134"/>
      <c r="D113" s="134"/>
      <c r="E113" s="134"/>
      <c r="F113" s="128">
        <v>0</v>
      </c>
      <c r="G113" s="129">
        <v>0</v>
      </c>
      <c r="H113" s="129">
        <v>0</v>
      </c>
      <c r="I113" s="130"/>
      <c r="J113" s="129">
        <v>0</v>
      </c>
      <c r="K113" s="129">
        <v>0</v>
      </c>
      <c r="L113" s="129">
        <v>0</v>
      </c>
      <c r="M113" s="130"/>
      <c r="N113" s="129">
        <v>0</v>
      </c>
      <c r="O113" s="129">
        <v>0</v>
      </c>
      <c r="P113" s="129">
        <v>0</v>
      </c>
      <c r="Q113" s="133"/>
    </row>
    <row r="114" spans="1:17" ht="12.75">
      <c r="A114" s="131"/>
      <c r="B114" s="132" t="s">
        <v>78</v>
      </c>
      <c r="C114" s="134"/>
      <c r="D114" s="134"/>
      <c r="E114" s="134"/>
      <c r="F114" s="128">
        <v>0</v>
      </c>
      <c r="G114" s="129">
        <v>0</v>
      </c>
      <c r="H114" s="129">
        <v>0</v>
      </c>
      <c r="I114" s="130"/>
      <c r="J114" s="129">
        <v>0</v>
      </c>
      <c r="K114" s="129">
        <v>0</v>
      </c>
      <c r="L114" s="129">
        <v>0</v>
      </c>
      <c r="M114" s="130"/>
      <c r="N114" s="129">
        <v>0</v>
      </c>
      <c r="O114" s="129">
        <v>0</v>
      </c>
      <c r="P114" s="129">
        <v>0</v>
      </c>
      <c r="Q114" s="133"/>
    </row>
    <row r="115" spans="1:17" ht="12.75">
      <c r="A115" s="131"/>
      <c r="B115" s="132"/>
      <c r="C115" s="134"/>
      <c r="D115" s="134"/>
      <c r="E115" s="134"/>
      <c r="F115" s="128"/>
      <c r="G115" s="129"/>
      <c r="H115" s="129"/>
      <c r="I115" s="130"/>
      <c r="J115" s="129"/>
      <c r="K115" s="129"/>
      <c r="L115" s="129"/>
      <c r="M115" s="130"/>
      <c r="N115" s="136"/>
      <c r="O115" s="129"/>
      <c r="P115" s="129"/>
      <c r="Q115" s="133"/>
    </row>
    <row r="116" spans="1:17" ht="12.75">
      <c r="A116" s="138" t="s">
        <v>79</v>
      </c>
      <c r="B116" s="139" t="s">
        <v>80</v>
      </c>
      <c r="C116" s="140"/>
      <c r="D116" s="140"/>
      <c r="E116" s="140"/>
      <c r="F116" s="174">
        <v>0</v>
      </c>
      <c r="G116" s="175">
        <v>0</v>
      </c>
      <c r="H116" s="175">
        <v>0</v>
      </c>
      <c r="I116" s="176"/>
      <c r="J116" s="175">
        <v>0</v>
      </c>
      <c r="K116" s="175">
        <v>0</v>
      </c>
      <c r="L116" s="175">
        <v>0</v>
      </c>
      <c r="M116" s="176"/>
      <c r="N116" s="175">
        <v>0</v>
      </c>
      <c r="O116" s="175">
        <v>0</v>
      </c>
      <c r="P116" s="175">
        <v>0</v>
      </c>
      <c r="Q116" s="182"/>
    </row>
    <row r="117" spans="1:17" ht="12.75">
      <c r="A117" s="145"/>
      <c r="B117" s="146" t="s">
        <v>62</v>
      </c>
      <c r="C117" s="146"/>
      <c r="D117" s="146"/>
      <c r="E117" s="146"/>
      <c r="F117" s="147">
        <v>0</v>
      </c>
      <c r="G117" s="148">
        <v>0</v>
      </c>
      <c r="H117" s="148">
        <v>0</v>
      </c>
      <c r="I117" s="150"/>
      <c r="J117" s="148">
        <v>0</v>
      </c>
      <c r="K117" s="148">
        <v>0</v>
      </c>
      <c r="L117" s="148">
        <v>0</v>
      </c>
      <c r="M117" s="150"/>
      <c r="N117" s="148">
        <v>0</v>
      </c>
      <c r="O117" s="148">
        <v>0</v>
      </c>
      <c r="P117" s="148">
        <v>0</v>
      </c>
      <c r="Q117" s="151"/>
    </row>
    <row r="118" spans="1:17" ht="12.75">
      <c r="A118" s="152" t="s">
        <v>81</v>
      </c>
      <c r="B118" s="152"/>
      <c r="C118" s="152"/>
      <c r="D118" s="152"/>
      <c r="E118" s="152"/>
      <c r="F118" s="179">
        <v>0</v>
      </c>
      <c r="G118" s="153">
        <v>0</v>
      </c>
      <c r="H118" s="153">
        <v>0</v>
      </c>
      <c r="I118" s="130"/>
      <c r="J118" s="153">
        <v>0</v>
      </c>
      <c r="K118" s="153">
        <v>0</v>
      </c>
      <c r="L118" s="153">
        <v>0</v>
      </c>
      <c r="M118" s="154"/>
      <c r="N118" s="153">
        <v>0</v>
      </c>
      <c r="O118" s="153">
        <v>0</v>
      </c>
      <c r="P118" s="153">
        <v>0</v>
      </c>
      <c r="Q118" s="155"/>
    </row>
    <row r="119" spans="1:17" ht="12.75">
      <c r="A119" s="138" t="s">
        <v>82</v>
      </c>
      <c r="B119" s="156" t="s">
        <v>83</v>
      </c>
      <c r="C119" s="157"/>
      <c r="D119" s="157"/>
      <c r="E119" s="157"/>
      <c r="F119" s="128">
        <v>0</v>
      </c>
      <c r="G119" s="129">
        <v>0</v>
      </c>
      <c r="H119" s="123">
        <v>0</v>
      </c>
      <c r="I119" s="124"/>
      <c r="J119" s="123">
        <v>0</v>
      </c>
      <c r="K119" s="123">
        <v>0</v>
      </c>
      <c r="L119" s="123">
        <v>0</v>
      </c>
      <c r="M119" s="124"/>
      <c r="N119" s="123">
        <v>0</v>
      </c>
      <c r="O119" s="123">
        <v>0</v>
      </c>
      <c r="P119" s="123">
        <v>0</v>
      </c>
      <c r="Q119" s="125"/>
    </row>
    <row r="120" spans="1:17" ht="12.75">
      <c r="A120" s="131"/>
      <c r="B120" s="132" t="s">
        <v>84</v>
      </c>
      <c r="C120" s="132"/>
      <c r="D120" s="132"/>
      <c r="E120" s="132"/>
      <c r="F120" s="128">
        <v>0</v>
      </c>
      <c r="G120" s="129">
        <v>0</v>
      </c>
      <c r="H120" s="129">
        <v>0</v>
      </c>
      <c r="I120" s="130"/>
      <c r="J120" s="129">
        <v>0</v>
      </c>
      <c r="K120" s="129">
        <v>0</v>
      </c>
      <c r="L120" s="129">
        <v>0</v>
      </c>
      <c r="M120" s="154"/>
      <c r="N120" s="129">
        <v>0</v>
      </c>
      <c r="O120" s="129">
        <v>0</v>
      </c>
      <c r="P120" s="129">
        <v>0</v>
      </c>
      <c r="Q120" s="133"/>
    </row>
    <row r="121" spans="1:17" ht="12.75">
      <c r="A121" s="158"/>
      <c r="B121" s="132" t="s">
        <v>85</v>
      </c>
      <c r="C121" s="132"/>
      <c r="D121" s="132"/>
      <c r="E121" s="132"/>
      <c r="F121" s="128">
        <v>0</v>
      </c>
      <c r="G121" s="129">
        <v>0</v>
      </c>
      <c r="H121" s="129">
        <v>0</v>
      </c>
      <c r="I121" s="130"/>
      <c r="J121" s="129">
        <v>0</v>
      </c>
      <c r="K121" s="129">
        <v>0</v>
      </c>
      <c r="L121" s="129">
        <v>0</v>
      </c>
      <c r="M121" s="154"/>
      <c r="N121" s="129">
        <v>0</v>
      </c>
      <c r="O121" s="129">
        <v>0</v>
      </c>
      <c r="P121" s="129">
        <v>0</v>
      </c>
      <c r="Q121" s="133"/>
    </row>
    <row r="122" spans="1:17" ht="13.5">
      <c r="A122" s="131"/>
      <c r="B122" s="132" t="s">
        <v>86</v>
      </c>
      <c r="C122" s="132"/>
      <c r="D122" s="132"/>
      <c r="E122" s="132"/>
      <c r="F122" s="128">
        <v>0</v>
      </c>
      <c r="G122" s="129">
        <v>0</v>
      </c>
      <c r="H122" s="129">
        <v>0</v>
      </c>
      <c r="I122" s="130"/>
      <c r="J122" s="129">
        <v>0</v>
      </c>
      <c r="K122" s="129">
        <v>0</v>
      </c>
      <c r="L122" s="159">
        <v>0</v>
      </c>
      <c r="M122" s="154"/>
      <c r="N122" s="129">
        <v>0</v>
      </c>
      <c r="O122" s="129">
        <v>0</v>
      </c>
      <c r="P122" s="159">
        <v>0</v>
      </c>
      <c r="Q122" s="133"/>
    </row>
    <row r="123" spans="1:17" ht="14.25">
      <c r="A123" s="160" t="s">
        <v>87</v>
      </c>
      <c r="B123" s="160"/>
      <c r="C123" s="160"/>
      <c r="D123" s="160"/>
      <c r="E123" s="161"/>
      <c r="F123" s="162">
        <f>SUM(F96+F118)</f>
        <v>12155</v>
      </c>
      <c r="G123" s="163">
        <f>SUM(G96)</f>
        <v>16488</v>
      </c>
      <c r="H123" s="163">
        <f>SUM(H96)</f>
        <v>16488</v>
      </c>
      <c r="I123" s="164">
        <f>H123/G123</f>
        <v>1</v>
      </c>
      <c r="J123" s="163">
        <v>0</v>
      </c>
      <c r="K123" s="163">
        <f>SUM(K96)</f>
        <v>774</v>
      </c>
      <c r="L123" s="165">
        <f>SUM(L96)</f>
        <v>0</v>
      </c>
      <c r="M123" s="164">
        <f>L123/K123</f>
        <v>0</v>
      </c>
      <c r="N123" s="163">
        <v>0</v>
      </c>
      <c r="O123" s="163">
        <f>SUM(O96)</f>
        <v>13</v>
      </c>
      <c r="P123" s="165">
        <f>SUM(P96)</f>
        <v>13</v>
      </c>
      <c r="Q123" s="166">
        <f>P123/O123</f>
        <v>1</v>
      </c>
    </row>
    <row r="124" spans="1:17" ht="13.5">
      <c r="A124" s="167"/>
      <c r="B124" s="168"/>
      <c r="C124" s="168"/>
      <c r="D124" s="168"/>
      <c r="E124" s="169"/>
      <c r="F124" s="170"/>
      <c r="G124" s="170"/>
      <c r="H124" s="170"/>
      <c r="I124" s="171"/>
      <c r="J124" s="170"/>
      <c r="K124" s="170"/>
      <c r="L124" s="170"/>
      <c r="M124" s="171"/>
      <c r="N124" s="170"/>
      <c r="O124" s="170"/>
      <c r="P124" s="170"/>
      <c r="Q124" s="171"/>
    </row>
    <row r="125" spans="1:17" ht="12.75">
      <c r="A125" s="167"/>
      <c r="B125" s="168"/>
      <c r="C125" s="168"/>
      <c r="D125" s="168"/>
      <c r="E125" s="169"/>
      <c r="F125" s="170"/>
      <c r="G125" s="170"/>
      <c r="H125" s="170"/>
      <c r="I125" s="171"/>
      <c r="J125" s="170"/>
      <c r="K125" s="170"/>
      <c r="L125" s="170"/>
      <c r="M125" s="171"/>
      <c r="N125" s="170"/>
      <c r="O125" s="170"/>
      <c r="P125" s="170"/>
      <c r="Q125" s="171"/>
    </row>
    <row r="126" spans="1:17" ht="12.75">
      <c r="A126" s="167"/>
      <c r="B126" s="168"/>
      <c r="C126" s="168"/>
      <c r="D126" s="168"/>
      <c r="E126" s="169"/>
      <c r="F126" s="170"/>
      <c r="G126" s="170"/>
      <c r="H126" s="170"/>
      <c r="I126" s="171"/>
      <c r="J126" s="170"/>
      <c r="K126" s="170"/>
      <c r="L126" s="170"/>
      <c r="M126" s="171"/>
      <c r="N126" s="170"/>
      <c r="O126" s="170"/>
      <c r="P126" s="170"/>
      <c r="Q126" s="171"/>
    </row>
    <row r="127" spans="1:17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2"/>
      <c r="N127" s="93" t="s">
        <v>98</v>
      </c>
      <c r="O127" s="93"/>
      <c r="P127" s="93"/>
      <c r="Q127" s="93"/>
    </row>
    <row r="128" spans="1:17" ht="12.75">
      <c r="A128" s="94" t="s">
        <v>1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1:17" ht="12.75" customHeight="1">
      <c r="A129" s="95" t="s">
        <v>45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1:17" ht="12.7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1:17" ht="13.5">
      <c r="A131" s="91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7"/>
      <c r="O131" s="97" t="s">
        <v>46</v>
      </c>
      <c r="P131" s="97"/>
      <c r="Q131" s="96"/>
    </row>
    <row r="132" spans="1:17" ht="13.5" customHeight="1">
      <c r="A132" s="98" t="s">
        <v>4</v>
      </c>
      <c r="B132" s="99" t="s">
        <v>47</v>
      </c>
      <c r="C132" s="99"/>
      <c r="D132" s="99"/>
      <c r="E132" s="99"/>
      <c r="F132" s="172" t="s">
        <v>49</v>
      </c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</row>
    <row r="133" spans="1:17" ht="12.75">
      <c r="A133" s="98"/>
      <c r="B133" s="99"/>
      <c r="C133" s="99"/>
      <c r="D133" s="99"/>
      <c r="E133" s="99"/>
      <c r="F133" s="173" t="s">
        <v>99</v>
      </c>
      <c r="G133" s="173"/>
      <c r="H133" s="173"/>
      <c r="I133" s="173"/>
      <c r="J133" s="102" t="s">
        <v>100</v>
      </c>
      <c r="K133" s="102"/>
      <c r="L133" s="102"/>
      <c r="M133" s="102"/>
      <c r="N133" s="103"/>
      <c r="O133" s="103"/>
      <c r="P133" s="103"/>
      <c r="Q133" s="103"/>
    </row>
    <row r="134" spans="1:17" ht="12.75" customHeight="1">
      <c r="A134" s="98"/>
      <c r="B134" s="99"/>
      <c r="C134" s="99"/>
      <c r="D134" s="99"/>
      <c r="E134" s="99"/>
      <c r="F134" s="104" t="s">
        <v>52</v>
      </c>
      <c r="G134" s="105" t="s">
        <v>6</v>
      </c>
      <c r="H134" s="105" t="s">
        <v>53</v>
      </c>
      <c r="I134" s="106" t="s">
        <v>54</v>
      </c>
      <c r="J134" s="104" t="s">
        <v>55</v>
      </c>
      <c r="K134" s="105" t="s">
        <v>6</v>
      </c>
      <c r="L134" s="105" t="s">
        <v>56</v>
      </c>
      <c r="M134" s="106" t="s">
        <v>54</v>
      </c>
      <c r="N134" s="104" t="s">
        <v>52</v>
      </c>
      <c r="O134" s="105" t="s">
        <v>57</v>
      </c>
      <c r="P134" s="105" t="s">
        <v>58</v>
      </c>
      <c r="Q134" s="107" t="s">
        <v>54</v>
      </c>
    </row>
    <row r="135" spans="1:17" ht="15.75" customHeight="1">
      <c r="A135" s="98"/>
      <c r="B135" s="99"/>
      <c r="C135" s="99"/>
      <c r="D135" s="99"/>
      <c r="E135" s="99"/>
      <c r="F135" s="104"/>
      <c r="G135" s="105"/>
      <c r="H135" s="105"/>
      <c r="I135" s="106"/>
      <c r="J135" s="104"/>
      <c r="K135" s="105"/>
      <c r="L135" s="105"/>
      <c r="M135" s="106"/>
      <c r="N135" s="104"/>
      <c r="O135" s="105"/>
      <c r="P135" s="105"/>
      <c r="Q135" s="107"/>
    </row>
    <row r="136" spans="1:17" ht="12.75">
      <c r="A136" s="98"/>
      <c r="B136" s="108" t="s">
        <v>13</v>
      </c>
      <c r="C136" s="108"/>
      <c r="D136" s="108"/>
      <c r="E136" s="108"/>
      <c r="F136" s="109">
        <v>2</v>
      </c>
      <c r="G136" s="110">
        <v>3</v>
      </c>
      <c r="H136" s="110" t="s">
        <v>22</v>
      </c>
      <c r="I136" s="111">
        <v>5</v>
      </c>
      <c r="J136" s="112">
        <v>6</v>
      </c>
      <c r="K136" s="110">
        <v>7</v>
      </c>
      <c r="L136" s="110" t="s">
        <v>59</v>
      </c>
      <c r="M136" s="111">
        <v>9</v>
      </c>
      <c r="N136" s="113">
        <v>10</v>
      </c>
      <c r="O136" s="110">
        <v>11</v>
      </c>
      <c r="P136" s="110">
        <v>12</v>
      </c>
      <c r="Q136" s="114">
        <v>13</v>
      </c>
    </row>
    <row r="137" spans="1:17" ht="12.75" customHeight="1">
      <c r="A137" s="115" t="s">
        <v>60</v>
      </c>
      <c r="B137" s="115"/>
      <c r="C137" s="115"/>
      <c r="D137" s="115"/>
      <c r="E137" s="115"/>
      <c r="F137" s="116">
        <f>SUM(F138+F157)</f>
        <v>12155</v>
      </c>
      <c r="G137" s="117">
        <f>SUM(G138)</f>
        <v>17275</v>
      </c>
      <c r="H137" s="117">
        <f>SUM(H138)</f>
        <v>16501</v>
      </c>
      <c r="I137" s="118">
        <f aca="true" t="shared" si="36" ref="I137:I141">H137/G137</f>
        <v>0.9551953690303907</v>
      </c>
      <c r="J137" s="117">
        <f>SUM(J138+J157)</f>
        <v>23334</v>
      </c>
      <c r="K137" s="117">
        <f>SUM(K138+K157)</f>
        <v>42156</v>
      </c>
      <c r="L137" s="117">
        <f>SUM(L138+L157)</f>
        <v>42156</v>
      </c>
      <c r="M137" s="118">
        <f aca="true" t="shared" si="37" ref="M137:M138">L137/K137</f>
        <v>1</v>
      </c>
      <c r="N137" s="117"/>
      <c r="O137" s="117"/>
      <c r="P137" s="117"/>
      <c r="Q137" s="119"/>
    </row>
    <row r="138" spans="1:17" ht="12.75" customHeight="1">
      <c r="A138" s="120" t="s">
        <v>13</v>
      </c>
      <c r="B138" s="121" t="s">
        <v>61</v>
      </c>
      <c r="C138" s="121"/>
      <c r="D138" s="121"/>
      <c r="E138" s="121"/>
      <c r="F138" s="122">
        <f>SUM(F139:F155)</f>
        <v>12155</v>
      </c>
      <c r="G138" s="123">
        <f>SUM(G139:G155)</f>
        <v>17275</v>
      </c>
      <c r="H138" s="123">
        <f>SUM(H139:H155)</f>
        <v>16501</v>
      </c>
      <c r="I138" s="124">
        <f t="shared" si="36"/>
        <v>0.9551953690303907</v>
      </c>
      <c r="J138" s="123">
        <f>SUM(J139:J156)</f>
        <v>23334</v>
      </c>
      <c r="K138" s="123">
        <f>SUM(K139:K155)</f>
        <v>39997</v>
      </c>
      <c r="L138" s="123">
        <f>SUM(L139:L155)</f>
        <v>39997</v>
      </c>
      <c r="M138" s="124">
        <f t="shared" si="37"/>
        <v>1</v>
      </c>
      <c r="N138" s="123"/>
      <c r="O138" s="123"/>
      <c r="P138" s="123"/>
      <c r="Q138" s="125"/>
    </row>
    <row r="139" spans="1:17" ht="12.75">
      <c r="A139" s="126"/>
      <c r="B139" s="127" t="s">
        <v>62</v>
      </c>
      <c r="C139" s="127"/>
      <c r="D139" s="127"/>
      <c r="E139" s="127"/>
      <c r="F139" s="122">
        <f aca="true" t="shared" si="38" ref="F139:F150">SUM(F98+J98+N98)</f>
        <v>0</v>
      </c>
      <c r="G139" s="129">
        <f aca="true" t="shared" si="39" ref="G139:G155">SUM(G98+K98+O98)</f>
        <v>476</v>
      </c>
      <c r="H139" s="129">
        <f aca="true" t="shared" si="40" ref="H139:H155">SUM(H98+L98+P98)</f>
        <v>476</v>
      </c>
      <c r="I139" s="130">
        <f t="shared" si="36"/>
        <v>1</v>
      </c>
      <c r="J139" s="123">
        <v>23334</v>
      </c>
      <c r="K139" s="129">
        <v>0</v>
      </c>
      <c r="L139" s="129">
        <v>0</v>
      </c>
      <c r="M139" s="130"/>
      <c r="N139" s="123"/>
      <c r="O139" s="123"/>
      <c r="P139" s="123"/>
      <c r="Q139" s="125"/>
    </row>
    <row r="140" spans="1:17" ht="12.75">
      <c r="A140" s="131"/>
      <c r="B140" s="132" t="s">
        <v>63</v>
      </c>
      <c r="C140" s="132"/>
      <c r="D140" s="132"/>
      <c r="E140" s="132"/>
      <c r="F140" s="122">
        <f t="shared" si="38"/>
        <v>12155</v>
      </c>
      <c r="G140" s="129">
        <f t="shared" si="39"/>
        <v>15074</v>
      </c>
      <c r="H140" s="129">
        <f t="shared" si="40"/>
        <v>14300</v>
      </c>
      <c r="I140" s="130">
        <f t="shared" si="36"/>
        <v>0.9486533103356773</v>
      </c>
      <c r="J140" s="123">
        <v>0</v>
      </c>
      <c r="K140" s="129">
        <v>0</v>
      </c>
      <c r="L140" s="129">
        <v>0</v>
      </c>
      <c r="M140" s="130"/>
      <c r="N140" s="123"/>
      <c r="O140" s="123"/>
      <c r="P140" s="123"/>
      <c r="Q140" s="125"/>
    </row>
    <row r="141" spans="1:17" ht="12.75">
      <c r="A141" s="131"/>
      <c r="B141" s="132" t="s">
        <v>64</v>
      </c>
      <c r="C141" s="134"/>
      <c r="D141" s="134"/>
      <c r="E141" s="134"/>
      <c r="F141" s="122">
        <f t="shared" si="38"/>
        <v>0</v>
      </c>
      <c r="G141" s="129">
        <f t="shared" si="39"/>
        <v>1725</v>
      </c>
      <c r="H141" s="129">
        <f t="shared" si="40"/>
        <v>1725</v>
      </c>
      <c r="I141" s="130">
        <f t="shared" si="36"/>
        <v>1</v>
      </c>
      <c r="J141" s="123">
        <v>0</v>
      </c>
      <c r="K141" s="129">
        <v>4338</v>
      </c>
      <c r="L141" s="129">
        <v>4338</v>
      </c>
      <c r="M141" s="130">
        <v>1</v>
      </c>
      <c r="N141" s="123"/>
      <c r="O141" s="123"/>
      <c r="P141" s="123"/>
      <c r="Q141" s="125"/>
    </row>
    <row r="142" spans="1:17" ht="12.75">
      <c r="A142" s="131"/>
      <c r="B142" s="132" t="s">
        <v>65</v>
      </c>
      <c r="C142" s="134"/>
      <c r="D142" s="134"/>
      <c r="E142" s="134"/>
      <c r="F142" s="122">
        <f t="shared" si="38"/>
        <v>0</v>
      </c>
      <c r="G142" s="129">
        <f t="shared" si="39"/>
        <v>0</v>
      </c>
      <c r="H142" s="129">
        <f t="shared" si="40"/>
        <v>0</v>
      </c>
      <c r="I142" s="130"/>
      <c r="J142" s="123">
        <v>0</v>
      </c>
      <c r="K142" s="129">
        <v>35659</v>
      </c>
      <c r="L142" s="129">
        <v>35659</v>
      </c>
      <c r="M142" s="130">
        <v>1</v>
      </c>
      <c r="N142" s="123"/>
      <c r="O142" s="123"/>
      <c r="P142" s="123"/>
      <c r="Q142" s="125"/>
    </row>
    <row r="143" spans="1:17" ht="12.75">
      <c r="A143" s="131"/>
      <c r="B143" s="132" t="s">
        <v>66</v>
      </c>
      <c r="C143" s="134"/>
      <c r="D143" s="134"/>
      <c r="E143" s="134"/>
      <c r="F143" s="122">
        <f t="shared" si="38"/>
        <v>0</v>
      </c>
      <c r="G143" s="129">
        <f t="shared" si="39"/>
        <v>0</v>
      </c>
      <c r="H143" s="129">
        <f t="shared" si="40"/>
        <v>0</v>
      </c>
      <c r="I143" s="130"/>
      <c r="J143" s="123">
        <v>0</v>
      </c>
      <c r="K143" s="129">
        <v>0</v>
      </c>
      <c r="L143" s="129">
        <v>0</v>
      </c>
      <c r="M143" s="130"/>
      <c r="N143" s="123"/>
      <c r="O143" s="123"/>
      <c r="P143" s="123"/>
      <c r="Q143" s="125"/>
    </row>
    <row r="144" spans="1:17" ht="12.75">
      <c r="A144" s="131"/>
      <c r="B144" s="127" t="s">
        <v>67</v>
      </c>
      <c r="C144" s="127"/>
      <c r="D144" s="127"/>
      <c r="E144" s="127"/>
      <c r="F144" s="122">
        <f t="shared" si="38"/>
        <v>0</v>
      </c>
      <c r="G144" s="129">
        <f t="shared" si="39"/>
        <v>0</v>
      </c>
      <c r="H144" s="129">
        <f t="shared" si="40"/>
        <v>0</v>
      </c>
      <c r="I144" s="130"/>
      <c r="J144" s="123">
        <v>0</v>
      </c>
      <c r="K144" s="129">
        <v>0</v>
      </c>
      <c r="L144" s="129">
        <v>0</v>
      </c>
      <c r="M144" s="130"/>
      <c r="N144" s="123"/>
      <c r="O144" s="123"/>
      <c r="P144" s="123"/>
      <c r="Q144" s="125"/>
    </row>
    <row r="145" spans="1:17" ht="12.75">
      <c r="A145" s="131"/>
      <c r="B145" s="132" t="s">
        <v>68</v>
      </c>
      <c r="C145" s="135"/>
      <c r="D145" s="135"/>
      <c r="E145" s="135"/>
      <c r="F145" s="122">
        <f t="shared" si="38"/>
        <v>0</v>
      </c>
      <c r="G145" s="129">
        <f t="shared" si="39"/>
        <v>0</v>
      </c>
      <c r="H145" s="129">
        <f t="shared" si="40"/>
        <v>0</v>
      </c>
      <c r="I145" s="130"/>
      <c r="J145" s="123">
        <v>0</v>
      </c>
      <c r="K145" s="129">
        <v>0</v>
      </c>
      <c r="L145" s="129">
        <v>0</v>
      </c>
      <c r="M145" s="130"/>
      <c r="N145" s="123"/>
      <c r="O145" s="123"/>
      <c r="P145" s="123"/>
      <c r="Q145" s="125"/>
    </row>
    <row r="146" spans="1:17" ht="12.75">
      <c r="A146" s="131"/>
      <c r="B146" s="132" t="s">
        <v>69</v>
      </c>
      <c r="C146" s="135"/>
      <c r="D146" s="135"/>
      <c r="E146" s="135"/>
      <c r="F146" s="122">
        <f t="shared" si="38"/>
        <v>0</v>
      </c>
      <c r="G146" s="129">
        <f t="shared" si="39"/>
        <v>0</v>
      </c>
      <c r="H146" s="129">
        <f t="shared" si="40"/>
        <v>0</v>
      </c>
      <c r="I146" s="130"/>
      <c r="J146" s="123">
        <v>0</v>
      </c>
      <c r="K146" s="129">
        <v>0</v>
      </c>
      <c r="L146" s="129">
        <v>0</v>
      </c>
      <c r="M146" s="130"/>
      <c r="N146" s="123"/>
      <c r="O146" s="123"/>
      <c r="P146" s="123"/>
      <c r="Q146" s="125"/>
    </row>
    <row r="147" spans="1:17" ht="12.75">
      <c r="A147" s="131"/>
      <c r="B147" s="132" t="s">
        <v>70</v>
      </c>
      <c r="C147" s="132"/>
      <c r="D147" s="132"/>
      <c r="E147" s="132"/>
      <c r="F147" s="122">
        <f t="shared" si="38"/>
        <v>0</v>
      </c>
      <c r="G147" s="129">
        <f t="shared" si="39"/>
        <v>0</v>
      </c>
      <c r="H147" s="129">
        <f t="shared" si="40"/>
        <v>0</v>
      </c>
      <c r="I147" s="130"/>
      <c r="J147" s="123">
        <v>0</v>
      </c>
      <c r="K147" s="129">
        <v>0</v>
      </c>
      <c r="L147" s="129">
        <v>0</v>
      </c>
      <c r="M147" s="130"/>
      <c r="N147" s="123"/>
      <c r="O147" s="123"/>
      <c r="P147" s="123"/>
      <c r="Q147" s="125"/>
    </row>
    <row r="148" spans="1:17" ht="12.75">
      <c r="A148" s="131"/>
      <c r="B148" s="132" t="s">
        <v>71</v>
      </c>
      <c r="C148" s="134"/>
      <c r="D148" s="134"/>
      <c r="E148" s="134"/>
      <c r="F148" s="122">
        <f t="shared" si="38"/>
        <v>0</v>
      </c>
      <c r="G148" s="129">
        <f t="shared" si="39"/>
        <v>0</v>
      </c>
      <c r="H148" s="129">
        <f t="shared" si="40"/>
        <v>0</v>
      </c>
      <c r="I148" s="130"/>
      <c r="J148" s="123">
        <v>0</v>
      </c>
      <c r="K148" s="129">
        <v>0</v>
      </c>
      <c r="L148" s="129">
        <v>0</v>
      </c>
      <c r="M148" s="130"/>
      <c r="N148" s="123"/>
      <c r="O148" s="123"/>
      <c r="P148" s="123"/>
      <c r="Q148" s="125"/>
    </row>
    <row r="149" spans="1:17" ht="12.75">
      <c r="A149" s="131"/>
      <c r="B149" s="132" t="s">
        <v>72</v>
      </c>
      <c r="C149" s="134"/>
      <c r="D149" s="134"/>
      <c r="E149" s="134"/>
      <c r="F149" s="122">
        <f t="shared" si="38"/>
        <v>0</v>
      </c>
      <c r="G149" s="129">
        <f t="shared" si="39"/>
        <v>0</v>
      </c>
      <c r="H149" s="129">
        <f t="shared" si="40"/>
        <v>0</v>
      </c>
      <c r="I149" s="130"/>
      <c r="J149" s="123">
        <v>0</v>
      </c>
      <c r="K149" s="129">
        <v>0</v>
      </c>
      <c r="L149" s="129">
        <v>0</v>
      </c>
      <c r="M149" s="130"/>
      <c r="N149" s="123"/>
      <c r="O149" s="123"/>
      <c r="P149" s="123"/>
      <c r="Q149" s="125"/>
    </row>
    <row r="150" spans="1:17" ht="12.75">
      <c r="A150" s="131"/>
      <c r="B150" s="132" t="s">
        <v>73</v>
      </c>
      <c r="C150" s="134"/>
      <c r="D150" s="134"/>
      <c r="E150" s="134"/>
      <c r="F150" s="122">
        <f t="shared" si="38"/>
        <v>0</v>
      </c>
      <c r="G150" s="129">
        <f t="shared" si="39"/>
        <v>0</v>
      </c>
      <c r="H150" s="129">
        <f t="shared" si="40"/>
        <v>0</v>
      </c>
      <c r="I150" s="130"/>
      <c r="J150" s="123">
        <v>0</v>
      </c>
      <c r="K150" s="129">
        <v>0</v>
      </c>
      <c r="L150" s="129">
        <v>0</v>
      </c>
      <c r="M150" s="130"/>
      <c r="N150" s="123"/>
      <c r="O150" s="123"/>
      <c r="P150" s="123"/>
      <c r="Q150" s="125"/>
    </row>
    <row r="151" spans="1:17" ht="12.75">
      <c r="A151" s="131"/>
      <c r="B151" s="132" t="s">
        <v>74</v>
      </c>
      <c r="C151" s="134"/>
      <c r="D151" s="134"/>
      <c r="E151" s="134"/>
      <c r="F151" s="122">
        <v>0</v>
      </c>
      <c r="G151" s="129">
        <f t="shared" si="39"/>
        <v>0</v>
      </c>
      <c r="H151" s="129">
        <f t="shared" si="40"/>
        <v>0</v>
      </c>
      <c r="I151" s="130"/>
      <c r="J151" s="123">
        <v>0</v>
      </c>
      <c r="K151" s="129">
        <v>0</v>
      </c>
      <c r="L151" s="129">
        <v>0</v>
      </c>
      <c r="M151" s="130"/>
      <c r="N151" s="123"/>
      <c r="O151" s="123"/>
      <c r="P151" s="123"/>
      <c r="Q151" s="125"/>
    </row>
    <row r="152" spans="1:17" ht="12.75">
      <c r="A152" s="131"/>
      <c r="B152" s="132" t="s">
        <v>75</v>
      </c>
      <c r="C152" s="134"/>
      <c r="D152" s="134"/>
      <c r="E152" s="134"/>
      <c r="F152" s="122">
        <f aca="true" t="shared" si="41" ref="F152:F155">SUM(F111+J111+N111)</f>
        <v>0</v>
      </c>
      <c r="G152" s="129">
        <f t="shared" si="39"/>
        <v>0</v>
      </c>
      <c r="H152" s="129">
        <f t="shared" si="40"/>
        <v>0</v>
      </c>
      <c r="I152" s="130"/>
      <c r="J152" s="123">
        <v>0</v>
      </c>
      <c r="K152" s="129">
        <v>0</v>
      </c>
      <c r="L152" s="129">
        <v>0</v>
      </c>
      <c r="M152" s="130"/>
      <c r="N152" s="123"/>
      <c r="O152" s="123"/>
      <c r="P152" s="123"/>
      <c r="Q152" s="125"/>
    </row>
    <row r="153" spans="1:17" ht="12.75">
      <c r="A153" s="131"/>
      <c r="B153" s="132" t="s">
        <v>76</v>
      </c>
      <c r="C153" s="134"/>
      <c r="D153" s="134"/>
      <c r="E153" s="134"/>
      <c r="F153" s="122">
        <f t="shared" si="41"/>
        <v>0</v>
      </c>
      <c r="G153" s="129">
        <f t="shared" si="39"/>
        <v>0</v>
      </c>
      <c r="H153" s="129">
        <f t="shared" si="40"/>
        <v>0</v>
      </c>
      <c r="I153" s="130"/>
      <c r="J153" s="123">
        <v>0</v>
      </c>
      <c r="K153" s="129">
        <v>0</v>
      </c>
      <c r="L153" s="129">
        <v>0</v>
      </c>
      <c r="M153" s="130"/>
      <c r="N153" s="123"/>
      <c r="O153" s="123"/>
      <c r="P153" s="123"/>
      <c r="Q153" s="125"/>
    </row>
    <row r="154" spans="1:17" ht="12.75">
      <c r="A154" s="131"/>
      <c r="B154" s="132" t="s">
        <v>77</v>
      </c>
      <c r="C154" s="134"/>
      <c r="D154" s="134"/>
      <c r="E154" s="134"/>
      <c r="F154" s="122">
        <f t="shared" si="41"/>
        <v>0</v>
      </c>
      <c r="G154" s="129">
        <f t="shared" si="39"/>
        <v>0</v>
      </c>
      <c r="H154" s="129">
        <f t="shared" si="40"/>
        <v>0</v>
      </c>
      <c r="I154" s="130"/>
      <c r="J154" s="123">
        <v>0</v>
      </c>
      <c r="K154" s="129">
        <v>0</v>
      </c>
      <c r="L154" s="129">
        <v>0</v>
      </c>
      <c r="M154" s="130"/>
      <c r="N154" s="123"/>
      <c r="O154" s="183"/>
      <c r="P154" s="183"/>
      <c r="Q154" s="184"/>
    </row>
    <row r="155" spans="1:17" ht="12.75">
      <c r="A155" s="131"/>
      <c r="B155" s="132" t="s">
        <v>78</v>
      </c>
      <c r="C155" s="134"/>
      <c r="D155" s="134"/>
      <c r="E155" s="134"/>
      <c r="F155" s="122">
        <f t="shared" si="41"/>
        <v>0</v>
      </c>
      <c r="G155" s="129">
        <f t="shared" si="39"/>
        <v>0</v>
      </c>
      <c r="H155" s="129">
        <f t="shared" si="40"/>
        <v>0</v>
      </c>
      <c r="I155" s="130"/>
      <c r="J155" s="123">
        <v>0</v>
      </c>
      <c r="K155" s="129">
        <v>0</v>
      </c>
      <c r="L155" s="129">
        <v>0</v>
      </c>
      <c r="M155" s="130"/>
      <c r="N155" s="123"/>
      <c r="O155" s="183"/>
      <c r="P155" s="183"/>
      <c r="Q155" s="184"/>
    </row>
    <row r="156" spans="1:17" ht="12.75">
      <c r="A156" s="131"/>
      <c r="B156" s="132"/>
      <c r="C156" s="134"/>
      <c r="D156" s="134"/>
      <c r="E156" s="134"/>
      <c r="F156" s="128"/>
      <c r="G156" s="129"/>
      <c r="H156" s="129"/>
      <c r="I156" s="130"/>
      <c r="J156" s="129"/>
      <c r="K156" s="129"/>
      <c r="L156" s="129"/>
      <c r="M156" s="130"/>
      <c r="N156" s="183"/>
      <c r="O156" s="183"/>
      <c r="P156" s="183"/>
      <c r="Q156" s="184"/>
    </row>
    <row r="157" spans="1:17" ht="12.75">
      <c r="A157" s="138" t="s">
        <v>79</v>
      </c>
      <c r="B157" s="139" t="s">
        <v>80</v>
      </c>
      <c r="C157" s="140"/>
      <c r="D157" s="140"/>
      <c r="E157" s="140"/>
      <c r="F157" s="141">
        <v>0</v>
      </c>
      <c r="G157" s="175">
        <v>0</v>
      </c>
      <c r="H157" s="175">
        <v>0</v>
      </c>
      <c r="I157" s="176"/>
      <c r="J157" s="142">
        <v>0</v>
      </c>
      <c r="K157" s="175">
        <v>2159</v>
      </c>
      <c r="L157" s="175">
        <v>2159</v>
      </c>
      <c r="M157" s="176">
        <v>1</v>
      </c>
      <c r="N157" s="142"/>
      <c r="O157" s="185"/>
      <c r="P157" s="185"/>
      <c r="Q157" s="186"/>
    </row>
    <row r="158" spans="1:17" ht="12.75">
      <c r="A158" s="145"/>
      <c r="B158" s="146" t="s">
        <v>62</v>
      </c>
      <c r="C158" s="146"/>
      <c r="D158" s="146"/>
      <c r="E158" s="146"/>
      <c r="F158" s="178">
        <v>0</v>
      </c>
      <c r="G158" s="148">
        <v>0</v>
      </c>
      <c r="H158" s="148">
        <v>0</v>
      </c>
      <c r="I158" s="150"/>
      <c r="J158" s="149">
        <v>0</v>
      </c>
      <c r="K158" s="148">
        <v>2159</v>
      </c>
      <c r="L158" s="148">
        <v>2159</v>
      </c>
      <c r="M158" s="150">
        <v>1</v>
      </c>
      <c r="N158" s="149"/>
      <c r="O158" s="187"/>
      <c r="P158" s="187"/>
      <c r="Q158" s="188"/>
    </row>
    <row r="159" spans="1:17" ht="12.75">
      <c r="A159" s="152" t="s">
        <v>81</v>
      </c>
      <c r="B159" s="152"/>
      <c r="C159" s="152"/>
      <c r="D159" s="152"/>
      <c r="E159" s="152"/>
      <c r="F159" s="179">
        <v>0</v>
      </c>
      <c r="G159" s="153">
        <v>0</v>
      </c>
      <c r="H159" s="153">
        <v>0</v>
      </c>
      <c r="I159" s="130"/>
      <c r="J159" s="153">
        <v>0</v>
      </c>
      <c r="K159" s="153">
        <v>1007</v>
      </c>
      <c r="L159" s="153">
        <v>1007</v>
      </c>
      <c r="M159" s="154">
        <v>1</v>
      </c>
      <c r="N159" s="153"/>
      <c r="O159" s="153"/>
      <c r="P159" s="153"/>
      <c r="Q159" s="155"/>
    </row>
    <row r="160" spans="1:17" ht="12.75">
      <c r="A160" s="138" t="s">
        <v>82</v>
      </c>
      <c r="B160" s="156" t="s">
        <v>83</v>
      </c>
      <c r="C160" s="157"/>
      <c r="D160" s="157"/>
      <c r="E160" s="157"/>
      <c r="F160" s="122">
        <v>0</v>
      </c>
      <c r="G160" s="129">
        <v>0</v>
      </c>
      <c r="H160" s="123">
        <v>0</v>
      </c>
      <c r="I160" s="124"/>
      <c r="J160" s="123">
        <v>0</v>
      </c>
      <c r="K160" s="123">
        <v>1007</v>
      </c>
      <c r="L160" s="123">
        <v>1007</v>
      </c>
      <c r="M160" s="124">
        <v>1</v>
      </c>
      <c r="N160" s="123"/>
      <c r="O160" s="123"/>
      <c r="P160" s="123"/>
      <c r="Q160" s="125"/>
    </row>
    <row r="161" spans="1:17" ht="12.75">
      <c r="A161" s="131"/>
      <c r="B161" s="132" t="s">
        <v>84</v>
      </c>
      <c r="C161" s="132"/>
      <c r="D161" s="132"/>
      <c r="E161" s="132"/>
      <c r="F161" s="122">
        <v>0</v>
      </c>
      <c r="G161" s="129">
        <v>0</v>
      </c>
      <c r="H161" s="129">
        <v>0</v>
      </c>
      <c r="I161" s="130"/>
      <c r="J161" s="123">
        <v>0</v>
      </c>
      <c r="K161" s="129">
        <v>1007</v>
      </c>
      <c r="L161" s="129">
        <v>1007</v>
      </c>
      <c r="M161" s="124">
        <v>1</v>
      </c>
      <c r="N161" s="123"/>
      <c r="O161" s="123"/>
      <c r="P161" s="123"/>
      <c r="Q161" s="125"/>
    </row>
    <row r="162" spans="1:17" ht="12.75">
      <c r="A162" s="158"/>
      <c r="B162" s="132" t="s">
        <v>85</v>
      </c>
      <c r="C162" s="132"/>
      <c r="D162" s="132"/>
      <c r="E162" s="132"/>
      <c r="F162" s="122">
        <v>0</v>
      </c>
      <c r="G162" s="129">
        <v>0</v>
      </c>
      <c r="H162" s="129">
        <v>0</v>
      </c>
      <c r="I162" s="130"/>
      <c r="J162" s="123">
        <v>0</v>
      </c>
      <c r="K162" s="129">
        <v>0</v>
      </c>
      <c r="L162" s="129">
        <v>0</v>
      </c>
      <c r="M162" s="154"/>
      <c r="N162" s="123"/>
      <c r="O162" s="123"/>
      <c r="P162" s="123"/>
      <c r="Q162" s="125"/>
    </row>
    <row r="163" spans="1:17" ht="13.5">
      <c r="A163" s="131"/>
      <c r="B163" s="132" t="s">
        <v>86</v>
      </c>
      <c r="C163" s="132"/>
      <c r="D163" s="132"/>
      <c r="E163" s="132"/>
      <c r="F163" s="122">
        <v>0</v>
      </c>
      <c r="G163" s="129">
        <v>0</v>
      </c>
      <c r="H163" s="129">
        <v>0</v>
      </c>
      <c r="I163" s="130"/>
      <c r="J163" s="123">
        <v>0</v>
      </c>
      <c r="K163" s="129">
        <v>0</v>
      </c>
      <c r="L163" s="159">
        <v>0</v>
      </c>
      <c r="M163" s="154"/>
      <c r="N163" s="123"/>
      <c r="O163" s="123"/>
      <c r="P163" s="189"/>
      <c r="Q163" s="125"/>
    </row>
    <row r="164" spans="1:17" ht="14.25">
      <c r="A164" s="160" t="s">
        <v>87</v>
      </c>
      <c r="B164" s="160"/>
      <c r="C164" s="160"/>
      <c r="D164" s="160"/>
      <c r="E164" s="161"/>
      <c r="F164" s="162">
        <f>SUM(F137+F159)</f>
        <v>12155</v>
      </c>
      <c r="G164" s="163">
        <f>SUM(G137+G159)</f>
        <v>17275</v>
      </c>
      <c r="H164" s="163">
        <f>SUM(H137+H159)</f>
        <v>16501</v>
      </c>
      <c r="I164" s="164">
        <f>H164/G164</f>
        <v>0.9551953690303907</v>
      </c>
      <c r="J164" s="163">
        <f>SUM(J137+J159)</f>
        <v>23334</v>
      </c>
      <c r="K164" s="163">
        <f>SUM(K137+K159)</f>
        <v>43163</v>
      </c>
      <c r="L164" s="165">
        <f>SUM(L137+L159)</f>
        <v>43163</v>
      </c>
      <c r="M164" s="164">
        <f>L164/K164</f>
        <v>1</v>
      </c>
      <c r="N164" s="190"/>
      <c r="O164" s="190"/>
      <c r="P164" s="191"/>
      <c r="Q164" s="192"/>
    </row>
    <row r="165" ht="13.5"/>
  </sheetData>
  <sheetProtection selectLockedCells="1" selectUnlockedCells="1"/>
  <mergeCells count="136">
    <mergeCell ref="N1:Q1"/>
    <mergeCell ref="A2:Q2"/>
    <mergeCell ref="A3:Q4"/>
    <mergeCell ref="A6:A10"/>
    <mergeCell ref="B6:E9"/>
    <mergeCell ref="F6:I7"/>
    <mergeCell ref="J6:Q6"/>
    <mergeCell ref="J7:M7"/>
    <mergeCell ref="N7:Q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B10:E10"/>
    <mergeCell ref="A11:E11"/>
    <mergeCell ref="B12:E12"/>
    <mergeCell ref="B13:E13"/>
    <mergeCell ref="B14:E14"/>
    <mergeCell ref="B18:E18"/>
    <mergeCell ref="B21:E21"/>
    <mergeCell ref="B32:E32"/>
    <mergeCell ref="A33:E33"/>
    <mergeCell ref="B35:E35"/>
    <mergeCell ref="B36:E36"/>
    <mergeCell ref="B37:E37"/>
    <mergeCell ref="A38:D38"/>
    <mergeCell ref="N45:Q45"/>
    <mergeCell ref="A46:Q46"/>
    <mergeCell ref="A47:Q48"/>
    <mergeCell ref="A50:A54"/>
    <mergeCell ref="B50:E53"/>
    <mergeCell ref="F50:Q50"/>
    <mergeCell ref="F51:I51"/>
    <mergeCell ref="J51:M51"/>
    <mergeCell ref="N51:Q51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B54:E54"/>
    <mergeCell ref="A55:E55"/>
    <mergeCell ref="B56:E56"/>
    <mergeCell ref="B57:E57"/>
    <mergeCell ref="B58:E58"/>
    <mergeCell ref="B62:E62"/>
    <mergeCell ref="B65:E65"/>
    <mergeCell ref="B76:E76"/>
    <mergeCell ref="A77:E77"/>
    <mergeCell ref="B79:E79"/>
    <mergeCell ref="B80:E80"/>
    <mergeCell ref="B81:E81"/>
    <mergeCell ref="A82:D82"/>
    <mergeCell ref="N86:Q86"/>
    <mergeCell ref="A87:Q87"/>
    <mergeCell ref="A88:Q89"/>
    <mergeCell ref="A91:A95"/>
    <mergeCell ref="B91:E94"/>
    <mergeCell ref="F91:Q91"/>
    <mergeCell ref="F92:I92"/>
    <mergeCell ref="J92:M92"/>
    <mergeCell ref="N92:Q92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B95:E95"/>
    <mergeCell ref="A96:E96"/>
    <mergeCell ref="B97:E97"/>
    <mergeCell ref="B98:E98"/>
    <mergeCell ref="B99:E99"/>
    <mergeCell ref="B103:E103"/>
    <mergeCell ref="B106:E106"/>
    <mergeCell ref="B117:E117"/>
    <mergeCell ref="A118:E118"/>
    <mergeCell ref="B120:E120"/>
    <mergeCell ref="B121:E121"/>
    <mergeCell ref="B122:E122"/>
    <mergeCell ref="A123:D123"/>
    <mergeCell ref="N127:Q127"/>
    <mergeCell ref="A128:Q128"/>
    <mergeCell ref="A129:Q130"/>
    <mergeCell ref="A132:A136"/>
    <mergeCell ref="B132:E135"/>
    <mergeCell ref="F132:Q132"/>
    <mergeCell ref="F133:I133"/>
    <mergeCell ref="J133:M133"/>
    <mergeCell ref="N133:Q133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B136:E136"/>
    <mergeCell ref="A137:E137"/>
    <mergeCell ref="B138:E138"/>
    <mergeCell ref="B139:E139"/>
    <mergeCell ref="B140:E140"/>
    <mergeCell ref="B144:E144"/>
    <mergeCell ref="B147:E147"/>
    <mergeCell ref="B158:E158"/>
    <mergeCell ref="A159:E159"/>
    <mergeCell ref="B161:E161"/>
    <mergeCell ref="B162:E162"/>
    <mergeCell ref="B163:E163"/>
    <mergeCell ref="A164:D164"/>
  </mergeCells>
  <printOptions/>
  <pageMargins left="1.1298611111111112" right="0.75" top="0.3597222222222222" bottom="0.540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31">
      <selection activeCell="A4" sqref="A4"/>
    </sheetView>
  </sheetViews>
  <sheetFormatPr defaultColWidth="9.140625" defaultRowHeight="12.75"/>
  <cols>
    <col min="2" max="2" width="45.8515625" style="0" customWidth="1"/>
    <col min="3" max="5" width="10.00390625" style="0" customWidth="1"/>
  </cols>
  <sheetData>
    <row r="1" spans="1:6" ht="12.75">
      <c r="A1" s="193"/>
      <c r="B1" s="193"/>
      <c r="C1" s="193"/>
      <c r="D1" s="193" t="s">
        <v>101</v>
      </c>
      <c r="E1" s="193"/>
      <c r="F1" s="193"/>
    </row>
    <row r="2" spans="1:6" ht="12.75">
      <c r="A2" s="193"/>
      <c r="B2" s="193"/>
      <c r="C2" s="193"/>
      <c r="D2" s="193"/>
      <c r="E2" s="193"/>
      <c r="F2" s="193"/>
    </row>
    <row r="3" spans="1:6" ht="12.75">
      <c r="A3" s="193"/>
      <c r="B3" s="193"/>
      <c r="C3" s="193"/>
      <c r="D3" s="193"/>
      <c r="E3" s="193"/>
      <c r="F3" s="193"/>
    </row>
    <row r="4" spans="1:6" ht="12.75">
      <c r="A4" s="194" t="s">
        <v>1</v>
      </c>
      <c r="B4" s="194"/>
      <c r="C4" s="194"/>
      <c r="D4" s="194"/>
      <c r="E4" s="194"/>
      <c r="F4" s="194"/>
    </row>
    <row r="5" spans="1:6" ht="12.75">
      <c r="A5" s="194" t="s">
        <v>102</v>
      </c>
      <c r="B5" s="194"/>
      <c r="C5" s="194"/>
      <c r="D5" s="194"/>
      <c r="E5" s="194"/>
      <c r="F5" s="194"/>
    </row>
    <row r="6" spans="1:6" ht="12.75">
      <c r="A6" s="195"/>
      <c r="B6" s="196"/>
      <c r="C6" s="196"/>
      <c r="D6" s="196"/>
      <c r="E6" s="196"/>
      <c r="F6" s="196"/>
    </row>
    <row r="7" spans="1:6" ht="12.75">
      <c r="A7" s="195"/>
      <c r="B7" s="197"/>
      <c r="C7" s="196"/>
      <c r="D7" s="196"/>
      <c r="E7" s="196"/>
      <c r="F7" s="196"/>
    </row>
    <row r="8" spans="1:6" ht="12.75">
      <c r="A8" s="195"/>
      <c r="B8" s="196"/>
      <c r="C8" s="196"/>
      <c r="D8" s="196"/>
      <c r="E8" s="196"/>
      <c r="F8" s="196"/>
    </row>
    <row r="9" spans="1:6" ht="12.75">
      <c r="A9" s="198"/>
      <c r="B9" s="198"/>
      <c r="C9" s="198"/>
      <c r="D9" s="198"/>
      <c r="E9" s="198"/>
      <c r="F9" s="198"/>
    </row>
    <row r="10" spans="1:6" ht="13.5">
      <c r="A10" s="196"/>
      <c r="B10" s="196"/>
      <c r="C10" s="196"/>
      <c r="D10" s="196" t="s">
        <v>46</v>
      </c>
      <c r="E10" s="196"/>
      <c r="F10" s="196"/>
    </row>
    <row r="11" spans="1:6" ht="13.5" customHeight="1">
      <c r="A11" s="199" t="s">
        <v>103</v>
      </c>
      <c r="B11" s="199"/>
      <c r="C11" s="200" t="s">
        <v>104</v>
      </c>
      <c r="D11" s="200" t="s">
        <v>105</v>
      </c>
      <c r="E11" s="200" t="s">
        <v>106</v>
      </c>
      <c r="F11" s="201" t="s">
        <v>107</v>
      </c>
    </row>
    <row r="12" spans="1:6" ht="30" customHeight="1">
      <c r="A12" s="202" t="s">
        <v>108</v>
      </c>
      <c r="B12" s="203" t="s">
        <v>109</v>
      </c>
      <c r="C12" s="200"/>
      <c r="D12" s="200"/>
      <c r="E12" s="200"/>
      <c r="F12" s="201"/>
    </row>
    <row r="13" spans="1:6" ht="13.5">
      <c r="A13" s="204" t="s">
        <v>110</v>
      </c>
      <c r="B13" s="205"/>
      <c r="C13" s="206">
        <v>0</v>
      </c>
      <c r="D13" s="206">
        <f>SUM(D14)</f>
        <v>2987</v>
      </c>
      <c r="E13" s="207">
        <f>SUM(E14)</f>
        <v>2243</v>
      </c>
      <c r="F13" s="208">
        <f aca="true" t="shared" si="0" ref="F13:F14">E13/D13</f>
        <v>0.750920656176766</v>
      </c>
    </row>
    <row r="14" spans="1:6" ht="12.75">
      <c r="A14" s="209" t="s">
        <v>111</v>
      </c>
      <c r="B14" s="210" t="s">
        <v>61</v>
      </c>
      <c r="C14" s="211">
        <v>0</v>
      </c>
      <c r="D14" s="211">
        <f>SUM(D16)</f>
        <v>2987</v>
      </c>
      <c r="E14" s="212">
        <f>SUM(E16)</f>
        <v>2243</v>
      </c>
      <c r="F14" s="213">
        <f t="shared" si="0"/>
        <v>0.750920656176766</v>
      </c>
    </row>
    <row r="15" spans="1:6" ht="12.75">
      <c r="A15" s="214"/>
      <c r="B15" s="215"/>
      <c r="C15" s="216"/>
      <c r="D15" s="216"/>
      <c r="E15" s="217"/>
      <c r="F15" s="218"/>
    </row>
    <row r="16" spans="1:6" ht="14.25">
      <c r="A16" s="219" t="s">
        <v>112</v>
      </c>
      <c r="B16" s="220" t="s">
        <v>113</v>
      </c>
      <c r="C16" s="221">
        <v>0</v>
      </c>
      <c r="D16" s="221">
        <f>SUM(D18:D20)</f>
        <v>2987</v>
      </c>
      <c r="E16" s="222">
        <f>SUM(E18:E20)</f>
        <v>2243</v>
      </c>
      <c r="F16" s="223">
        <f>E16/D16</f>
        <v>0.750920656176766</v>
      </c>
    </row>
    <row r="17" spans="1:6" ht="12.75">
      <c r="A17" s="219"/>
      <c r="B17" s="220"/>
      <c r="C17" s="221"/>
      <c r="D17" s="221"/>
      <c r="E17" s="222"/>
      <c r="F17" s="223"/>
    </row>
    <row r="18" spans="1:6" ht="12.75">
      <c r="A18" s="224"/>
      <c r="B18" s="225" t="s">
        <v>114</v>
      </c>
      <c r="C18" s="226">
        <v>0</v>
      </c>
      <c r="D18" s="226">
        <v>1999</v>
      </c>
      <c r="E18" s="227">
        <v>1999</v>
      </c>
      <c r="F18" s="228">
        <f>E18/D18</f>
        <v>1</v>
      </c>
    </row>
    <row r="19" spans="1:6" ht="12.75">
      <c r="A19" s="224"/>
      <c r="B19" s="225"/>
      <c r="C19" s="229"/>
      <c r="D19" s="229"/>
      <c r="E19" s="230"/>
      <c r="F19" s="228"/>
    </row>
    <row r="20" spans="1:6" ht="12.75">
      <c r="A20" s="224"/>
      <c r="B20" s="225" t="s">
        <v>115</v>
      </c>
      <c r="C20" s="229"/>
      <c r="D20" s="226">
        <v>988</v>
      </c>
      <c r="E20" s="227">
        <v>244</v>
      </c>
      <c r="F20" s="228">
        <f>E20/D20</f>
        <v>0.24696356275303644</v>
      </c>
    </row>
    <row r="21" spans="1:6" ht="12.75">
      <c r="A21" s="224"/>
      <c r="B21" s="225"/>
      <c r="C21" s="229"/>
      <c r="D21" s="226"/>
      <c r="E21" s="227"/>
      <c r="F21" s="228"/>
    </row>
    <row r="22" spans="1:6" ht="12.75">
      <c r="A22" s="224"/>
      <c r="B22" s="225"/>
      <c r="C22" s="229"/>
      <c r="D22" s="226"/>
      <c r="E22" s="227"/>
      <c r="F22" s="228"/>
    </row>
    <row r="23" spans="1:6" ht="12.75">
      <c r="A23" s="224"/>
      <c r="B23" s="225"/>
      <c r="C23" s="229"/>
      <c r="D23" s="226"/>
      <c r="E23" s="227"/>
      <c r="F23" s="228"/>
    </row>
    <row r="24" spans="1:6" ht="12.75">
      <c r="A24" s="224"/>
      <c r="B24" s="225"/>
      <c r="C24" s="229"/>
      <c r="D24" s="229"/>
      <c r="E24" s="230"/>
      <c r="F24" s="228"/>
    </row>
    <row r="25" spans="1:6" ht="12.75">
      <c r="A25" s="231" t="s">
        <v>79</v>
      </c>
      <c r="B25" s="232" t="s">
        <v>116</v>
      </c>
      <c r="C25" s="233">
        <v>0</v>
      </c>
      <c r="D25" s="233">
        <v>0</v>
      </c>
      <c r="E25" s="234">
        <v>0</v>
      </c>
      <c r="F25" s="235"/>
    </row>
    <row r="26" spans="1:6" ht="12.75">
      <c r="A26" s="224"/>
      <c r="B26" s="225"/>
      <c r="C26" s="229"/>
      <c r="D26" s="229"/>
      <c r="E26" s="230"/>
      <c r="F26" s="228"/>
    </row>
    <row r="27" spans="1:6" ht="12.75">
      <c r="A27" s="236"/>
      <c r="B27" s="237"/>
      <c r="C27" s="238"/>
      <c r="D27" s="238"/>
      <c r="E27" s="239"/>
      <c r="F27" s="240"/>
    </row>
    <row r="28" spans="1:6" ht="12.75">
      <c r="A28" s="241" t="s">
        <v>117</v>
      </c>
      <c r="B28" s="242"/>
      <c r="C28" s="243">
        <v>0</v>
      </c>
      <c r="D28" s="243">
        <v>0</v>
      </c>
      <c r="E28" s="244">
        <v>0</v>
      </c>
      <c r="F28" s="245"/>
    </row>
    <row r="29" spans="1:6" ht="12.75">
      <c r="A29" s="246" t="s">
        <v>82</v>
      </c>
      <c r="B29" s="232" t="s">
        <v>118</v>
      </c>
      <c r="C29" s="247">
        <v>0</v>
      </c>
      <c r="D29" s="247">
        <v>0</v>
      </c>
      <c r="E29" s="248">
        <v>0</v>
      </c>
      <c r="F29" s="235"/>
    </row>
    <row r="30" spans="1:6" ht="12.75">
      <c r="A30" s="209"/>
      <c r="B30" s="249"/>
      <c r="C30" s="211"/>
      <c r="D30" s="211"/>
      <c r="E30" s="212"/>
      <c r="F30" s="250"/>
    </row>
    <row r="31" spans="1:6" ht="12.75">
      <c r="A31" s="251"/>
      <c r="B31" s="252"/>
      <c r="C31" s="253"/>
      <c r="D31" s="253"/>
      <c r="E31" s="254"/>
      <c r="F31" s="255"/>
    </row>
    <row r="32" spans="1:6" ht="13.5">
      <c r="A32" s="251"/>
      <c r="B32" s="252"/>
      <c r="C32" s="253"/>
      <c r="D32" s="253"/>
      <c r="E32" s="254"/>
      <c r="F32" s="255"/>
    </row>
    <row r="33" spans="1:6" ht="14.25">
      <c r="A33" s="256" t="s">
        <v>119</v>
      </c>
      <c r="B33" s="256"/>
      <c r="C33" s="257">
        <v>0</v>
      </c>
      <c r="D33" s="257">
        <f>SUM(D13)</f>
        <v>2987</v>
      </c>
      <c r="E33" s="258">
        <f>SUM(E13)</f>
        <v>2243</v>
      </c>
      <c r="F33" s="259">
        <f>E33/D33</f>
        <v>0.750920656176766</v>
      </c>
    </row>
    <row r="34" ht="13.5"/>
  </sheetData>
  <sheetProtection selectLockedCells="1" selectUnlockedCells="1"/>
  <mergeCells count="8">
    <mergeCell ref="A4:F4"/>
    <mergeCell ref="A5:F5"/>
    <mergeCell ref="A11:B11"/>
    <mergeCell ref="C11:C12"/>
    <mergeCell ref="D11:D12"/>
    <mergeCell ref="E11:E12"/>
    <mergeCell ref="F11:F12"/>
    <mergeCell ref="A33:B33"/>
  </mergeCells>
  <printOptions/>
  <pageMargins left="0.5097222222222222" right="0.3798611111111111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34">
      <selection activeCell="A4" sqref="A4"/>
    </sheetView>
  </sheetViews>
  <sheetFormatPr defaultColWidth="9.140625" defaultRowHeight="12.75"/>
  <cols>
    <col min="2" max="2" width="46.57421875" style="0" customWidth="1"/>
    <col min="3" max="6" width="9.8515625" style="0" customWidth="1"/>
  </cols>
  <sheetData>
    <row r="1" spans="1:6" ht="12.75">
      <c r="A1" s="260"/>
      <c r="B1" s="260"/>
      <c r="C1" s="260"/>
      <c r="D1" s="261" t="s">
        <v>120</v>
      </c>
      <c r="E1" s="261"/>
      <c r="F1" s="261"/>
    </row>
    <row r="2" spans="1:6" ht="12.75">
      <c r="A2" s="260"/>
      <c r="B2" s="260"/>
      <c r="C2" s="260"/>
      <c r="D2" s="262"/>
      <c r="E2" s="262"/>
      <c r="F2" s="262"/>
    </row>
    <row r="3" spans="1:6" ht="12.75">
      <c r="A3" s="260"/>
      <c r="B3" s="260"/>
      <c r="C3" s="260"/>
      <c r="D3" s="262"/>
      <c r="E3" s="262"/>
      <c r="F3" s="262"/>
    </row>
    <row r="4" spans="1:6" ht="12.75">
      <c r="A4" s="263" t="s">
        <v>121</v>
      </c>
      <c r="B4" s="263"/>
      <c r="C4" s="263"/>
      <c r="D4" s="263"/>
      <c r="E4" s="263"/>
      <c r="F4" s="263"/>
    </row>
    <row r="5" spans="1:6" ht="12.75" customHeight="1">
      <c r="A5" s="264" t="s">
        <v>122</v>
      </c>
      <c r="B5" s="264"/>
      <c r="C5" s="264"/>
      <c r="D5" s="264"/>
      <c r="E5" s="264"/>
      <c r="F5" s="264"/>
    </row>
    <row r="6" spans="1:6" ht="12.75">
      <c r="A6" s="264"/>
      <c r="B6" s="264"/>
      <c r="C6" s="264"/>
      <c r="D6" s="264"/>
      <c r="E6" s="264"/>
      <c r="F6" s="264"/>
    </row>
    <row r="7" spans="1:6" ht="12.75">
      <c r="A7" s="265"/>
      <c r="B7" s="265"/>
      <c r="C7" s="265"/>
      <c r="D7" s="265"/>
      <c r="E7" s="265"/>
      <c r="F7" s="265"/>
    </row>
    <row r="8" spans="1:6" ht="12.75">
      <c r="A8" s="265"/>
      <c r="B8" s="265"/>
      <c r="C8" s="265"/>
      <c r="D8" s="265"/>
      <c r="E8" s="265"/>
      <c r="F8" s="265"/>
    </row>
    <row r="9" spans="1:6" ht="12.75">
      <c r="A9" s="265"/>
      <c r="B9" s="265"/>
      <c r="C9" s="265"/>
      <c r="D9" s="265"/>
      <c r="E9" s="265"/>
      <c r="F9" s="265"/>
    </row>
    <row r="10" spans="1:6" ht="12.75">
      <c r="A10" s="266"/>
      <c r="B10" s="266"/>
      <c r="C10" s="266"/>
      <c r="D10" s="266"/>
      <c r="E10" s="266"/>
      <c r="F10" s="266"/>
    </row>
    <row r="11" spans="1:6" ht="13.5">
      <c r="A11" s="260"/>
      <c r="B11" s="260"/>
      <c r="C11" s="260"/>
      <c r="D11" s="267" t="s">
        <v>46</v>
      </c>
      <c r="E11" s="267"/>
      <c r="F11" s="267"/>
    </row>
    <row r="12" spans="1:6" ht="13.5" customHeight="1">
      <c r="A12" s="268" t="s">
        <v>103</v>
      </c>
      <c r="B12" s="268"/>
      <c r="C12" s="269" t="s">
        <v>52</v>
      </c>
      <c r="D12" s="269" t="s">
        <v>6</v>
      </c>
      <c r="E12" s="269" t="s">
        <v>123</v>
      </c>
      <c r="F12" s="270" t="s">
        <v>124</v>
      </c>
    </row>
    <row r="13" spans="1:6" ht="13.5">
      <c r="A13" s="271" t="s">
        <v>108</v>
      </c>
      <c r="B13" s="272" t="s">
        <v>109</v>
      </c>
      <c r="C13" s="269"/>
      <c r="D13" s="269"/>
      <c r="E13" s="269"/>
      <c r="F13" s="270"/>
    </row>
    <row r="14" spans="1:6" ht="13.5">
      <c r="A14" s="273" t="s">
        <v>110</v>
      </c>
      <c r="B14" s="274"/>
      <c r="C14" s="275">
        <f>SUM(C15)</f>
        <v>10979</v>
      </c>
      <c r="D14" s="275">
        <f>SUM(D15+D33)</f>
        <v>15358</v>
      </c>
      <c r="E14" s="276">
        <f>SUM(E15+E33)</f>
        <v>15358</v>
      </c>
      <c r="F14" s="277">
        <f aca="true" t="shared" si="0" ref="F14:F15">E14/D14</f>
        <v>1</v>
      </c>
    </row>
    <row r="15" spans="1:6" ht="12.75">
      <c r="A15" s="278" t="s">
        <v>125</v>
      </c>
      <c r="B15" s="279" t="s">
        <v>61</v>
      </c>
      <c r="C15" s="280">
        <f>SUM(C17+C22+C26)</f>
        <v>10979</v>
      </c>
      <c r="D15" s="280">
        <f>SUM(D17+D24+D26)</f>
        <v>15358</v>
      </c>
      <c r="E15" s="281">
        <f>SUM(E17+E24+E26)</f>
        <v>15358</v>
      </c>
      <c r="F15" s="282">
        <f t="shared" si="0"/>
        <v>1</v>
      </c>
    </row>
    <row r="16" spans="1:6" ht="12.75">
      <c r="A16" s="283"/>
      <c r="B16" s="284"/>
      <c r="C16" s="285"/>
      <c r="D16" s="285"/>
      <c r="E16" s="286"/>
      <c r="F16" s="287"/>
    </row>
    <row r="17" spans="1:6" ht="12.75" customHeight="1">
      <c r="A17" s="288" t="s">
        <v>112</v>
      </c>
      <c r="B17" s="289" t="s">
        <v>126</v>
      </c>
      <c r="C17" s="290">
        <f>SUM(C19:C23)</f>
        <v>10979</v>
      </c>
      <c r="D17" s="290">
        <f>SUM(D19:D23)</f>
        <v>15257</v>
      </c>
      <c r="E17" s="291">
        <f>SUM(E19:E23)</f>
        <v>15257</v>
      </c>
      <c r="F17" s="292">
        <f>E17/D17</f>
        <v>1</v>
      </c>
    </row>
    <row r="18" spans="1:6" ht="12.75" customHeight="1">
      <c r="A18" s="293"/>
      <c r="B18" s="289"/>
      <c r="C18" s="290"/>
      <c r="D18" s="290"/>
      <c r="E18" s="291"/>
      <c r="F18" s="292"/>
    </row>
    <row r="19" spans="1:6" ht="12.75" customHeight="1">
      <c r="A19" s="293"/>
      <c r="B19" s="289" t="s">
        <v>127</v>
      </c>
      <c r="C19" s="290">
        <v>10979</v>
      </c>
      <c r="D19" s="290">
        <v>12409</v>
      </c>
      <c r="E19" s="291">
        <v>12409</v>
      </c>
      <c r="F19" s="292">
        <v>1</v>
      </c>
    </row>
    <row r="20" spans="1:6" ht="12.75" customHeight="1">
      <c r="A20" s="293"/>
      <c r="B20" s="294"/>
      <c r="C20" s="290"/>
      <c r="D20" s="290"/>
      <c r="E20" s="291"/>
      <c r="F20" s="292"/>
    </row>
    <row r="21" spans="1:6" ht="12.75" customHeight="1">
      <c r="A21" s="293"/>
      <c r="B21" s="294" t="s">
        <v>128</v>
      </c>
      <c r="C21" s="285"/>
      <c r="D21" s="285">
        <v>1381</v>
      </c>
      <c r="E21" s="286">
        <v>1381</v>
      </c>
      <c r="F21" s="287">
        <v>1</v>
      </c>
    </row>
    <row r="22" spans="1:6" ht="12.75">
      <c r="A22" s="293"/>
      <c r="B22" s="294"/>
      <c r="C22" s="290"/>
      <c r="D22" s="290"/>
      <c r="E22" s="291"/>
      <c r="F22" s="292"/>
    </row>
    <row r="23" spans="1:6" ht="12.75" customHeight="1">
      <c r="A23" s="293"/>
      <c r="B23" s="294" t="s">
        <v>129</v>
      </c>
      <c r="C23" s="285"/>
      <c r="D23" s="285">
        <v>1467</v>
      </c>
      <c r="E23" s="286">
        <v>1467</v>
      </c>
      <c r="F23" s="287">
        <f>E23/D23</f>
        <v>1</v>
      </c>
    </row>
    <row r="24" spans="1:6" ht="12.75" customHeight="1">
      <c r="A24" s="295"/>
      <c r="B24" s="296"/>
      <c r="C24" s="290"/>
      <c r="D24" s="290"/>
      <c r="E24" s="291"/>
      <c r="F24" s="292"/>
    </row>
    <row r="25" spans="1:6" ht="12.75">
      <c r="A25" s="293"/>
      <c r="B25" s="294"/>
      <c r="C25" s="285"/>
      <c r="D25" s="285"/>
      <c r="E25" s="286"/>
      <c r="F25" s="287"/>
    </row>
    <row r="26" spans="1:6" ht="12.75">
      <c r="A26" s="295" t="s">
        <v>130</v>
      </c>
      <c r="B26" s="297" t="s">
        <v>131</v>
      </c>
      <c r="C26" s="290"/>
      <c r="D26" s="290">
        <v>101</v>
      </c>
      <c r="E26" s="291">
        <v>101</v>
      </c>
      <c r="F26" s="292">
        <v>1</v>
      </c>
    </row>
    <row r="27" spans="1:6" ht="12.75">
      <c r="A27" s="293"/>
      <c r="B27" s="289" t="s">
        <v>132</v>
      </c>
      <c r="C27" s="285"/>
      <c r="D27" s="285">
        <v>101</v>
      </c>
      <c r="E27" s="286">
        <v>101</v>
      </c>
      <c r="F27" s="292">
        <v>1</v>
      </c>
    </row>
    <row r="28" spans="1:6" ht="12.75">
      <c r="A28" s="293"/>
      <c r="B28" s="289" t="s">
        <v>133</v>
      </c>
      <c r="C28" s="290"/>
      <c r="D28" s="290"/>
      <c r="E28" s="291"/>
      <c r="F28" s="292"/>
    </row>
    <row r="29" spans="1:6" ht="12.75">
      <c r="A29" s="293"/>
      <c r="B29" s="289"/>
      <c r="C29" s="290"/>
      <c r="D29" s="290"/>
      <c r="E29" s="291"/>
      <c r="F29" s="292"/>
    </row>
    <row r="30" spans="1:6" ht="12.75">
      <c r="A30" s="293"/>
      <c r="B30" s="284"/>
      <c r="C30" s="285"/>
      <c r="D30" s="285"/>
      <c r="E30" s="286"/>
      <c r="F30" s="287"/>
    </row>
    <row r="31" spans="1:6" ht="12.75">
      <c r="A31" s="293"/>
      <c r="B31" s="289"/>
      <c r="C31" s="290"/>
      <c r="D31" s="290"/>
      <c r="E31" s="291"/>
      <c r="F31" s="292"/>
    </row>
    <row r="32" spans="1:6" ht="12.75">
      <c r="A32" s="293"/>
      <c r="B32" s="289"/>
      <c r="C32" s="290"/>
      <c r="D32" s="290"/>
      <c r="E32" s="291"/>
      <c r="F32" s="292"/>
    </row>
    <row r="33" spans="1:6" ht="12.75">
      <c r="A33" s="298" t="s">
        <v>134</v>
      </c>
      <c r="B33" s="299" t="s">
        <v>135</v>
      </c>
      <c r="C33" s="300">
        <v>0</v>
      </c>
      <c r="D33" s="300">
        <v>0</v>
      </c>
      <c r="E33" s="301">
        <v>0</v>
      </c>
      <c r="F33" s="302">
        <v>0</v>
      </c>
    </row>
    <row r="34" spans="1:6" ht="12.75">
      <c r="A34" s="295"/>
      <c r="B34" s="289"/>
      <c r="C34" s="290"/>
      <c r="D34" s="290"/>
      <c r="E34" s="291"/>
      <c r="F34" s="292"/>
    </row>
    <row r="35" spans="1:6" ht="15" customHeight="1">
      <c r="A35" s="303"/>
      <c r="B35" s="297"/>
      <c r="C35" s="285"/>
      <c r="D35" s="285"/>
      <c r="E35" s="286"/>
      <c r="F35" s="292"/>
    </row>
    <row r="36" spans="1:6" ht="12.75">
      <c r="A36" s="304" t="s">
        <v>136</v>
      </c>
      <c r="B36" s="304"/>
      <c r="C36" s="305">
        <v>0</v>
      </c>
      <c r="D36" s="305">
        <v>0</v>
      </c>
      <c r="E36" s="306">
        <v>0</v>
      </c>
      <c r="F36" s="307">
        <v>0</v>
      </c>
    </row>
    <row r="37" spans="1:6" ht="12.75">
      <c r="A37" s="308" t="s">
        <v>137</v>
      </c>
      <c r="B37" s="309"/>
      <c r="C37" s="285">
        <v>0</v>
      </c>
      <c r="D37" s="285">
        <v>0</v>
      </c>
      <c r="E37" s="300">
        <v>0</v>
      </c>
      <c r="F37" s="310">
        <v>0</v>
      </c>
    </row>
    <row r="38" spans="1:6" ht="12.75">
      <c r="A38" s="295"/>
      <c r="B38" s="297"/>
      <c r="C38" s="285"/>
      <c r="D38" s="285"/>
      <c r="E38" s="285"/>
      <c r="F38" s="311"/>
    </row>
    <row r="39" spans="1:6" ht="12.75">
      <c r="A39" s="295"/>
      <c r="B39" s="289"/>
      <c r="C39" s="285"/>
      <c r="D39" s="285"/>
      <c r="E39" s="286"/>
      <c r="F39" s="311"/>
    </row>
    <row r="40" spans="1:6" ht="13.5">
      <c r="A40" s="303"/>
      <c r="B40" s="297"/>
      <c r="C40" s="312"/>
      <c r="D40" s="312"/>
      <c r="E40" s="313"/>
      <c r="F40" s="314"/>
    </row>
    <row r="41" spans="1:6" ht="14.25">
      <c r="A41" s="315" t="s">
        <v>119</v>
      </c>
      <c r="B41" s="315"/>
      <c r="C41" s="316">
        <f>SUM(C17+C22+C26)</f>
        <v>10979</v>
      </c>
      <c r="D41" s="316">
        <f>SUM(D14+D36)</f>
        <v>15358</v>
      </c>
      <c r="E41" s="317">
        <f>SUM(E14+E36)</f>
        <v>15358</v>
      </c>
      <c r="F41" s="318">
        <f>E41/D41</f>
        <v>1</v>
      </c>
    </row>
    <row r="42" ht="13.5"/>
  </sheetData>
  <sheetProtection selectLockedCells="1" selectUnlockedCells="1"/>
  <mergeCells count="11">
    <mergeCell ref="D1:F1"/>
    <mergeCell ref="A4:F4"/>
    <mergeCell ref="A5:F6"/>
    <mergeCell ref="D11:F11"/>
    <mergeCell ref="A12:B12"/>
    <mergeCell ref="C12:C13"/>
    <mergeCell ref="D12:D13"/>
    <mergeCell ref="E12:E13"/>
    <mergeCell ref="F12:F13"/>
    <mergeCell ref="A36:B36"/>
    <mergeCell ref="A41:B41"/>
  </mergeCells>
  <printOptions/>
  <pageMargins left="0.4798611111111111" right="0.44027777777777777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2"/>
  <sheetViews>
    <sheetView workbookViewId="0" topLeftCell="A4">
      <selection activeCell="A3" sqref="A3"/>
    </sheetView>
  </sheetViews>
  <sheetFormatPr defaultColWidth="9.140625" defaultRowHeight="12.75"/>
  <cols>
    <col min="1" max="1" width="7.140625" style="0" customWidth="1"/>
    <col min="2" max="2" width="27.140625" style="0" customWidth="1"/>
    <col min="3" max="5" width="5.57421875" style="0" customWidth="1"/>
    <col min="6" max="17" width="7.28125" style="0" customWidth="1"/>
  </cols>
  <sheetData>
    <row r="2" spans="1:17" ht="12.75">
      <c r="A2" s="319" t="s">
        <v>138</v>
      </c>
      <c r="B2" s="319"/>
      <c r="C2" s="319"/>
      <c r="D2" s="319"/>
      <c r="E2" s="319"/>
      <c r="F2" s="320"/>
      <c r="G2" s="320"/>
      <c r="H2" s="320"/>
      <c r="I2" s="320"/>
      <c r="J2" s="319"/>
      <c r="K2" s="319"/>
      <c r="L2" s="321" t="s">
        <v>139</v>
      </c>
      <c r="M2" s="321"/>
      <c r="N2" s="321"/>
      <c r="O2" s="321"/>
      <c r="P2" s="321"/>
      <c r="Q2" s="321"/>
    </row>
    <row r="3" spans="1:17" ht="14.25">
      <c r="A3" s="322" t="s">
        <v>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3"/>
    </row>
    <row r="4" spans="1:17" ht="12.75">
      <c r="A4" s="324" t="s">
        <v>140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12.75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7"/>
    </row>
    <row r="6" spans="1:17" ht="13.5">
      <c r="A6" s="319"/>
      <c r="B6" s="319"/>
      <c r="C6" s="319"/>
      <c r="D6" s="319"/>
      <c r="E6" s="319"/>
      <c r="F6" s="320"/>
      <c r="G6" s="320"/>
      <c r="H6" s="320"/>
      <c r="I6" s="320"/>
      <c r="J6" s="319"/>
      <c r="K6" s="319"/>
      <c r="L6" s="328" t="s">
        <v>46</v>
      </c>
      <c r="M6" s="328"/>
      <c r="N6" s="328"/>
      <c r="O6" s="328"/>
      <c r="P6" s="328"/>
      <c r="Q6" s="328"/>
    </row>
    <row r="7" spans="1:17" ht="22.5" customHeight="1">
      <c r="A7" s="329" t="s">
        <v>141</v>
      </c>
      <c r="B7" s="329"/>
      <c r="C7" s="330" t="s">
        <v>142</v>
      </c>
      <c r="D7" s="330"/>
      <c r="E7" s="330"/>
      <c r="F7" s="331" t="s">
        <v>143</v>
      </c>
      <c r="G7" s="331"/>
      <c r="H7" s="331"/>
      <c r="I7" s="331"/>
      <c r="J7" s="330" t="s">
        <v>144</v>
      </c>
      <c r="K7" s="330"/>
      <c r="L7" s="330"/>
      <c r="M7" s="330"/>
      <c r="N7" s="332" t="s">
        <v>145</v>
      </c>
      <c r="O7" s="332"/>
      <c r="P7" s="332"/>
      <c r="Q7" s="332"/>
    </row>
    <row r="8" spans="1:17" ht="46.5" customHeight="1">
      <c r="A8" s="333" t="s">
        <v>108</v>
      </c>
      <c r="B8" s="334" t="s">
        <v>109</v>
      </c>
      <c r="C8" s="335" t="s">
        <v>146</v>
      </c>
      <c r="D8" s="335" t="s">
        <v>147</v>
      </c>
      <c r="E8" s="336" t="s">
        <v>148</v>
      </c>
      <c r="F8" s="337" t="s">
        <v>52</v>
      </c>
      <c r="G8" s="338" t="s">
        <v>6</v>
      </c>
      <c r="H8" s="338" t="s">
        <v>7</v>
      </c>
      <c r="I8" s="339" t="s">
        <v>124</v>
      </c>
      <c r="J8" s="337" t="s">
        <v>52</v>
      </c>
      <c r="K8" s="338" t="s">
        <v>6</v>
      </c>
      <c r="L8" s="338" t="s">
        <v>7</v>
      </c>
      <c r="M8" s="339" t="s">
        <v>124</v>
      </c>
      <c r="N8" s="337" t="s">
        <v>52</v>
      </c>
      <c r="O8" s="338" t="s">
        <v>6</v>
      </c>
      <c r="P8" s="338" t="s">
        <v>149</v>
      </c>
      <c r="Q8" s="340" t="s">
        <v>124</v>
      </c>
    </row>
    <row r="9" spans="1:17" ht="12.75">
      <c r="A9" s="341" t="s">
        <v>150</v>
      </c>
      <c r="B9" s="341"/>
      <c r="C9" s="342">
        <f>SUM(C21+C25)</f>
        <v>28</v>
      </c>
      <c r="D9" s="343">
        <f>SUM(D21+D25)</f>
        <v>49</v>
      </c>
      <c r="E9" s="344">
        <f>SUM(E21+E25)</f>
        <v>49</v>
      </c>
      <c r="F9" s="345">
        <f>SUM(F21+F25)</f>
        <v>51611</v>
      </c>
      <c r="G9" s="346">
        <f>SUM(G21+G25)</f>
        <v>75515</v>
      </c>
      <c r="H9" s="347">
        <f>SUM(H21+H25)</f>
        <v>69737</v>
      </c>
      <c r="I9" s="348">
        <f>H9/G9</f>
        <v>0.9234854002516056</v>
      </c>
      <c r="J9" s="346">
        <f>SUM(J21+J25)</f>
        <v>8091</v>
      </c>
      <c r="K9" s="346">
        <f>SUM(K21+K25)</f>
        <v>9930</v>
      </c>
      <c r="L9" s="346">
        <f>SUM(L21+L25)</f>
        <v>7600</v>
      </c>
      <c r="M9" s="349">
        <f>L9/K9</f>
        <v>0.7653575025176234</v>
      </c>
      <c r="N9" s="350">
        <f>SUM(N21+N25)</f>
        <v>59702</v>
      </c>
      <c r="O9" s="346">
        <f>SUM(O21+O25)</f>
        <v>85445</v>
      </c>
      <c r="P9" s="346">
        <f>SUM(P21+P25)</f>
        <v>77920</v>
      </c>
      <c r="Q9" s="351">
        <f>P9/O9</f>
        <v>0.9119316519398444</v>
      </c>
    </row>
    <row r="10" spans="1:17" ht="12.75">
      <c r="A10" s="352" t="s">
        <v>13</v>
      </c>
      <c r="B10" s="353" t="s">
        <v>61</v>
      </c>
      <c r="C10" s="354"/>
      <c r="D10" s="355"/>
      <c r="E10" s="356"/>
      <c r="F10" s="357"/>
      <c r="G10" s="358"/>
      <c r="H10" s="359"/>
      <c r="I10" s="360"/>
      <c r="J10" s="358"/>
      <c r="K10" s="358"/>
      <c r="L10" s="358"/>
      <c r="M10" s="361"/>
      <c r="N10" s="357"/>
      <c r="O10" s="358"/>
      <c r="P10" s="358"/>
      <c r="Q10" s="362"/>
    </row>
    <row r="11" spans="1:17" ht="12.75">
      <c r="A11" s="363" t="s">
        <v>151</v>
      </c>
      <c r="B11" s="364" t="s">
        <v>152</v>
      </c>
      <c r="C11" s="365">
        <v>1</v>
      </c>
      <c r="D11" s="366">
        <v>1</v>
      </c>
      <c r="E11" s="367">
        <v>1</v>
      </c>
      <c r="F11" s="368">
        <v>0</v>
      </c>
      <c r="G11" s="369">
        <v>394</v>
      </c>
      <c r="H11" s="370">
        <v>370</v>
      </c>
      <c r="I11" s="371">
        <f aca="true" t="shared" si="0" ref="I11:I15">H11/G11</f>
        <v>0.9390862944162437</v>
      </c>
      <c r="J11" s="369">
        <v>6339</v>
      </c>
      <c r="K11" s="369">
        <v>7943</v>
      </c>
      <c r="L11" s="369">
        <v>6450</v>
      </c>
      <c r="M11" s="372">
        <f>L11/K11</f>
        <v>0.8120357547526124</v>
      </c>
      <c r="N11" s="357">
        <f aca="true" t="shared" si="1" ref="N11:N20">SUM(F11+J11)</f>
        <v>6339</v>
      </c>
      <c r="O11" s="369">
        <f aca="true" t="shared" si="2" ref="O11:O20">SUM(G11+K11)</f>
        <v>8337</v>
      </c>
      <c r="P11" s="358">
        <f aca="true" t="shared" si="3" ref="P11:P20">SUM(H11+L11)</f>
        <v>6820</v>
      </c>
      <c r="Q11" s="362">
        <f aca="true" t="shared" si="4" ref="Q11:Q21">P11/O11</f>
        <v>0.8180400623725561</v>
      </c>
    </row>
    <row r="12" spans="1:17" ht="12.75">
      <c r="A12" s="373" t="s">
        <v>153</v>
      </c>
      <c r="B12" s="374" t="s">
        <v>154</v>
      </c>
      <c r="C12" s="375">
        <v>1</v>
      </c>
      <c r="D12" s="376">
        <v>1</v>
      </c>
      <c r="E12" s="377">
        <v>1</v>
      </c>
      <c r="F12" s="378">
        <v>1488</v>
      </c>
      <c r="G12" s="379">
        <v>1488</v>
      </c>
      <c r="H12" s="370">
        <v>1460</v>
      </c>
      <c r="I12" s="380">
        <f t="shared" si="0"/>
        <v>0.9811827956989247</v>
      </c>
      <c r="J12" s="381"/>
      <c r="K12" s="381"/>
      <c r="L12" s="381"/>
      <c r="M12" s="382"/>
      <c r="N12" s="357">
        <f t="shared" si="1"/>
        <v>1488</v>
      </c>
      <c r="O12" s="369">
        <f t="shared" si="2"/>
        <v>1488</v>
      </c>
      <c r="P12" s="358">
        <f t="shared" si="3"/>
        <v>1460</v>
      </c>
      <c r="Q12" s="362">
        <f t="shared" si="4"/>
        <v>0.9811827956989247</v>
      </c>
    </row>
    <row r="13" spans="1:17" ht="12.75">
      <c r="A13" s="373" t="s">
        <v>155</v>
      </c>
      <c r="B13" s="374" t="s">
        <v>156</v>
      </c>
      <c r="C13" s="375">
        <v>0.4</v>
      </c>
      <c r="D13" s="376">
        <v>1</v>
      </c>
      <c r="E13" s="377">
        <v>1</v>
      </c>
      <c r="F13" s="378">
        <v>606</v>
      </c>
      <c r="G13" s="379">
        <v>1096</v>
      </c>
      <c r="H13" s="370">
        <v>1096</v>
      </c>
      <c r="I13" s="380">
        <f t="shared" si="0"/>
        <v>1</v>
      </c>
      <c r="J13" s="383"/>
      <c r="K13" s="381"/>
      <c r="L13" s="381"/>
      <c r="M13" s="382"/>
      <c r="N13" s="357">
        <f t="shared" si="1"/>
        <v>606</v>
      </c>
      <c r="O13" s="369">
        <f t="shared" si="2"/>
        <v>1096</v>
      </c>
      <c r="P13" s="358">
        <f t="shared" si="3"/>
        <v>1096</v>
      </c>
      <c r="Q13" s="362">
        <f t="shared" si="4"/>
        <v>1</v>
      </c>
    </row>
    <row r="14" spans="1:17" ht="12.75">
      <c r="A14" s="373" t="s">
        <v>157</v>
      </c>
      <c r="B14" s="374" t="s">
        <v>158</v>
      </c>
      <c r="C14" s="375">
        <v>7.5</v>
      </c>
      <c r="D14" s="376">
        <v>6</v>
      </c>
      <c r="E14" s="377">
        <v>6</v>
      </c>
      <c r="F14" s="378">
        <v>7047</v>
      </c>
      <c r="G14" s="379">
        <v>6260</v>
      </c>
      <c r="H14" s="370">
        <v>6153</v>
      </c>
      <c r="I14" s="380">
        <f t="shared" si="0"/>
        <v>0.9829073482428115</v>
      </c>
      <c r="J14" s="383"/>
      <c r="K14" s="381"/>
      <c r="L14" s="381"/>
      <c r="M14" s="382"/>
      <c r="N14" s="357">
        <f t="shared" si="1"/>
        <v>7047</v>
      </c>
      <c r="O14" s="369">
        <f t="shared" si="2"/>
        <v>6260</v>
      </c>
      <c r="P14" s="358">
        <f t="shared" si="3"/>
        <v>6153</v>
      </c>
      <c r="Q14" s="362">
        <f t="shared" si="4"/>
        <v>0.9829073482428115</v>
      </c>
    </row>
    <row r="15" spans="1:17" ht="12.75" customHeight="1">
      <c r="A15" s="373" t="s">
        <v>159</v>
      </c>
      <c r="B15" s="384" t="s">
        <v>160</v>
      </c>
      <c r="C15" s="375">
        <v>3.1</v>
      </c>
      <c r="D15" s="376">
        <v>26</v>
      </c>
      <c r="E15" s="377">
        <v>26</v>
      </c>
      <c r="F15" s="378">
        <v>2980</v>
      </c>
      <c r="G15" s="379">
        <v>25188</v>
      </c>
      <c r="H15" s="370">
        <v>21663</v>
      </c>
      <c r="I15" s="380">
        <f t="shared" si="0"/>
        <v>0.860052405907575</v>
      </c>
      <c r="J15" s="383"/>
      <c r="K15" s="381"/>
      <c r="L15" s="381"/>
      <c r="M15" s="382"/>
      <c r="N15" s="357">
        <f t="shared" si="1"/>
        <v>2980</v>
      </c>
      <c r="O15" s="369">
        <f t="shared" si="2"/>
        <v>25188</v>
      </c>
      <c r="P15" s="358">
        <f t="shared" si="3"/>
        <v>21663</v>
      </c>
      <c r="Q15" s="362">
        <f t="shared" si="4"/>
        <v>0.860052405907575</v>
      </c>
    </row>
    <row r="16" spans="1:17" ht="12.75">
      <c r="A16" s="373" t="s">
        <v>161</v>
      </c>
      <c r="B16" s="374" t="s">
        <v>162</v>
      </c>
      <c r="C16" s="375">
        <v>0</v>
      </c>
      <c r="D16" s="376">
        <v>0</v>
      </c>
      <c r="E16" s="377">
        <v>0</v>
      </c>
      <c r="F16" s="378">
        <v>0</v>
      </c>
      <c r="G16" s="385">
        <v>0</v>
      </c>
      <c r="H16" s="370">
        <v>0</v>
      </c>
      <c r="I16" s="380"/>
      <c r="J16" s="386">
        <v>1020</v>
      </c>
      <c r="K16" s="386">
        <v>944</v>
      </c>
      <c r="L16" s="381">
        <v>817</v>
      </c>
      <c r="M16" s="387">
        <f aca="true" t="shared" si="5" ref="M16:M17">L16/K16</f>
        <v>0.8654661016949152</v>
      </c>
      <c r="N16" s="357">
        <f t="shared" si="1"/>
        <v>1020</v>
      </c>
      <c r="O16" s="369">
        <f t="shared" si="2"/>
        <v>944</v>
      </c>
      <c r="P16" s="358">
        <f t="shared" si="3"/>
        <v>817</v>
      </c>
      <c r="Q16" s="362">
        <f t="shared" si="4"/>
        <v>0.8654661016949152</v>
      </c>
    </row>
    <row r="17" spans="1:17" ht="12.75">
      <c r="A17" s="373" t="s">
        <v>163</v>
      </c>
      <c r="B17" s="374" t="s">
        <v>164</v>
      </c>
      <c r="C17" s="375">
        <v>2</v>
      </c>
      <c r="D17" s="376">
        <v>1</v>
      </c>
      <c r="E17" s="377">
        <v>1</v>
      </c>
      <c r="F17" s="378">
        <v>3146</v>
      </c>
      <c r="G17" s="385">
        <v>3204</v>
      </c>
      <c r="H17" s="369">
        <v>2458</v>
      </c>
      <c r="I17" s="380">
        <f aca="true" t="shared" si="6" ref="I17:I21">H17/G17</f>
        <v>0.7671660424469413</v>
      </c>
      <c r="J17" s="386">
        <v>475</v>
      </c>
      <c r="K17" s="386">
        <v>475</v>
      </c>
      <c r="L17" s="388">
        <v>333</v>
      </c>
      <c r="M17" s="387">
        <f t="shared" si="5"/>
        <v>0.7010526315789474</v>
      </c>
      <c r="N17" s="357">
        <f t="shared" si="1"/>
        <v>3621</v>
      </c>
      <c r="O17" s="369">
        <f t="shared" si="2"/>
        <v>3679</v>
      </c>
      <c r="P17" s="358">
        <f t="shared" si="3"/>
        <v>2791</v>
      </c>
      <c r="Q17" s="362">
        <f t="shared" si="4"/>
        <v>0.7586300625169883</v>
      </c>
    </row>
    <row r="18" spans="1:17" ht="12.75">
      <c r="A18" s="389">
        <v>107051</v>
      </c>
      <c r="B18" s="374" t="s">
        <v>165</v>
      </c>
      <c r="C18" s="375">
        <v>1</v>
      </c>
      <c r="D18" s="376">
        <v>1</v>
      </c>
      <c r="E18" s="377">
        <v>1</v>
      </c>
      <c r="F18" s="378">
        <v>1488</v>
      </c>
      <c r="G18" s="385">
        <v>1593</v>
      </c>
      <c r="H18" s="370">
        <v>1676</v>
      </c>
      <c r="I18" s="380">
        <f t="shared" si="6"/>
        <v>1.0521029504080353</v>
      </c>
      <c r="J18" s="386"/>
      <c r="K18" s="386"/>
      <c r="L18" s="390"/>
      <c r="M18" s="387"/>
      <c r="N18" s="357">
        <f t="shared" si="1"/>
        <v>1488</v>
      </c>
      <c r="O18" s="369">
        <f t="shared" si="2"/>
        <v>1593</v>
      </c>
      <c r="P18" s="358">
        <f t="shared" si="3"/>
        <v>1676</v>
      </c>
      <c r="Q18" s="362">
        <f t="shared" si="4"/>
        <v>1.0521029504080353</v>
      </c>
    </row>
    <row r="19" spans="1:17" ht="12.75">
      <c r="A19" s="389">
        <v>107052</v>
      </c>
      <c r="B19" s="374" t="s">
        <v>166</v>
      </c>
      <c r="C19" s="375">
        <v>1</v>
      </c>
      <c r="D19" s="376">
        <v>1</v>
      </c>
      <c r="E19" s="377">
        <v>1</v>
      </c>
      <c r="F19" s="378">
        <v>1488</v>
      </c>
      <c r="G19" s="385">
        <v>1586</v>
      </c>
      <c r="H19" s="370">
        <v>1557</v>
      </c>
      <c r="I19" s="380">
        <f t="shared" si="6"/>
        <v>0.9817150063051703</v>
      </c>
      <c r="J19" s="386"/>
      <c r="K19" s="386"/>
      <c r="L19" s="390"/>
      <c r="M19" s="387"/>
      <c r="N19" s="357">
        <f t="shared" si="1"/>
        <v>1488</v>
      </c>
      <c r="O19" s="369">
        <f t="shared" si="2"/>
        <v>1586</v>
      </c>
      <c r="P19" s="358">
        <f t="shared" si="3"/>
        <v>1557</v>
      </c>
      <c r="Q19" s="362">
        <f t="shared" si="4"/>
        <v>0.9817150063051703</v>
      </c>
    </row>
    <row r="20" spans="1:17" ht="12.75">
      <c r="A20" s="391">
        <v>104042</v>
      </c>
      <c r="B20" s="392" t="s">
        <v>167</v>
      </c>
      <c r="C20" s="393">
        <v>1</v>
      </c>
      <c r="D20" s="394">
        <v>1</v>
      </c>
      <c r="E20" s="395">
        <v>1</v>
      </c>
      <c r="F20" s="396">
        <v>1737</v>
      </c>
      <c r="G20" s="397">
        <v>2101</v>
      </c>
      <c r="H20" s="398">
        <v>2058</v>
      </c>
      <c r="I20" s="399">
        <f t="shared" si="6"/>
        <v>0.9795335554497858</v>
      </c>
      <c r="J20" s="400"/>
      <c r="K20" s="400"/>
      <c r="L20" s="401"/>
      <c r="M20" s="402"/>
      <c r="N20" s="357">
        <f t="shared" si="1"/>
        <v>1737</v>
      </c>
      <c r="O20" s="369">
        <f t="shared" si="2"/>
        <v>2101</v>
      </c>
      <c r="P20" s="358">
        <f t="shared" si="3"/>
        <v>2058</v>
      </c>
      <c r="Q20" s="362">
        <f t="shared" si="4"/>
        <v>0.9795335554497858</v>
      </c>
    </row>
    <row r="21" spans="1:17" ht="12.75">
      <c r="A21" s="403" t="s">
        <v>168</v>
      </c>
      <c r="B21" s="403"/>
      <c r="C21" s="404">
        <f>SUM(C11:C20)</f>
        <v>18</v>
      </c>
      <c r="D21" s="405">
        <f>SUM(D11:D20)</f>
        <v>39</v>
      </c>
      <c r="E21" s="406">
        <f>SUM(E11:E20)</f>
        <v>39</v>
      </c>
      <c r="F21" s="407">
        <f>SUM(F11:F20)</f>
        <v>19980</v>
      </c>
      <c r="G21" s="408">
        <f>SUM(G11:G20)</f>
        <v>42910</v>
      </c>
      <c r="H21" s="409">
        <f>SUM(H11:H20)</f>
        <v>38491</v>
      </c>
      <c r="I21" s="410">
        <f t="shared" si="6"/>
        <v>0.8970170123514333</v>
      </c>
      <c r="J21" s="411">
        <f>SUM(J11:J20)</f>
        <v>7834</v>
      </c>
      <c r="K21" s="411">
        <f>SUM(K11:K20)</f>
        <v>9362</v>
      </c>
      <c r="L21" s="412">
        <f>SUM(L11:L20)</f>
        <v>7600</v>
      </c>
      <c r="M21" s="413">
        <f>L21/K21</f>
        <v>0.8117923520615253</v>
      </c>
      <c r="N21" s="414">
        <f>SUM(N11:N20)</f>
        <v>27814</v>
      </c>
      <c r="O21" s="415">
        <f>SUM(O11:O20)</f>
        <v>52272</v>
      </c>
      <c r="P21" s="415">
        <f>SUM(P11:P20)</f>
        <v>46091</v>
      </c>
      <c r="Q21" s="416">
        <f t="shared" si="4"/>
        <v>0.8817531374349556</v>
      </c>
    </row>
    <row r="22" spans="1:17" ht="12.75">
      <c r="A22" s="417" t="s">
        <v>79</v>
      </c>
      <c r="B22" s="418" t="s">
        <v>169</v>
      </c>
      <c r="C22" s="419"/>
      <c r="D22" s="420"/>
      <c r="E22" s="421"/>
      <c r="F22" s="422"/>
      <c r="G22" s="423"/>
      <c r="H22" s="359"/>
      <c r="I22" s="424"/>
      <c r="J22" s="425"/>
      <c r="K22" s="425"/>
      <c r="L22" s="426"/>
      <c r="M22" s="427"/>
      <c r="N22" s="383"/>
      <c r="O22" s="369"/>
      <c r="P22" s="358"/>
      <c r="Q22" s="428"/>
    </row>
    <row r="23" spans="1:17" ht="12.75">
      <c r="A23" s="363" t="s">
        <v>151</v>
      </c>
      <c r="B23" s="364" t="s">
        <v>152</v>
      </c>
      <c r="C23" s="375">
        <v>10</v>
      </c>
      <c r="D23" s="376">
        <v>10</v>
      </c>
      <c r="E23" s="377">
        <v>10</v>
      </c>
      <c r="F23" s="378">
        <v>31631</v>
      </c>
      <c r="G23" s="385">
        <v>32590</v>
      </c>
      <c r="H23" s="370">
        <v>31246</v>
      </c>
      <c r="I23" s="380">
        <f aca="true" t="shared" si="7" ref="I23:I25">H23/G23</f>
        <v>0.9587603559374042</v>
      </c>
      <c r="J23" s="386">
        <v>257</v>
      </c>
      <c r="K23" s="386">
        <v>568</v>
      </c>
      <c r="L23" s="390">
        <v>568</v>
      </c>
      <c r="M23" s="387">
        <f>L23/K23</f>
        <v>1</v>
      </c>
      <c r="N23" s="383">
        <f>SUM(F23+J23)</f>
        <v>31888</v>
      </c>
      <c r="O23" s="369">
        <f aca="true" t="shared" si="8" ref="O23:O24">SUM(G23+K23)</f>
        <v>33158</v>
      </c>
      <c r="P23" s="369">
        <f aca="true" t="shared" si="9" ref="P23:P24">SUM(H23+L23)</f>
        <v>31814</v>
      </c>
      <c r="Q23" s="429">
        <f aca="true" t="shared" si="10" ref="Q23:Q25">P23/O23</f>
        <v>0.9594667953435069</v>
      </c>
    </row>
    <row r="24" spans="1:17" ht="12.75">
      <c r="A24" s="430" t="s">
        <v>159</v>
      </c>
      <c r="B24" s="384" t="s">
        <v>160</v>
      </c>
      <c r="C24" s="375">
        <v>0</v>
      </c>
      <c r="D24" s="376">
        <v>0</v>
      </c>
      <c r="E24" s="377">
        <v>0</v>
      </c>
      <c r="F24" s="378">
        <v>0</v>
      </c>
      <c r="G24" s="385">
        <v>15</v>
      </c>
      <c r="H24" s="370">
        <v>15</v>
      </c>
      <c r="I24" s="380">
        <f t="shared" si="7"/>
        <v>1</v>
      </c>
      <c r="J24" s="386"/>
      <c r="K24" s="386"/>
      <c r="L24" s="390"/>
      <c r="M24" s="387"/>
      <c r="N24" s="383"/>
      <c r="O24" s="369">
        <f t="shared" si="8"/>
        <v>15</v>
      </c>
      <c r="P24" s="369">
        <f t="shared" si="9"/>
        <v>15</v>
      </c>
      <c r="Q24" s="429">
        <f t="shared" si="10"/>
        <v>1</v>
      </c>
    </row>
    <row r="25" spans="1:17" ht="12.75">
      <c r="A25" s="403" t="s">
        <v>170</v>
      </c>
      <c r="B25" s="403"/>
      <c r="C25" s="404">
        <f>SUM(C23)</f>
        <v>10</v>
      </c>
      <c r="D25" s="405">
        <f>SUM(D23:D24)</f>
        <v>10</v>
      </c>
      <c r="E25" s="406">
        <f>SUM(E23)</f>
        <v>10</v>
      </c>
      <c r="F25" s="407">
        <f>SUM(F23)</f>
        <v>31631</v>
      </c>
      <c r="G25" s="408">
        <f>SUM(G23:G24)</f>
        <v>32605</v>
      </c>
      <c r="H25" s="409">
        <f>SUM(H23)</f>
        <v>31246</v>
      </c>
      <c r="I25" s="410">
        <f t="shared" si="7"/>
        <v>0.9583192761846343</v>
      </c>
      <c r="J25" s="411">
        <f>SUM(J23:J24)</f>
        <v>257</v>
      </c>
      <c r="K25" s="411">
        <f>SUM(K23:K24)</f>
        <v>568</v>
      </c>
      <c r="L25" s="412">
        <v>0</v>
      </c>
      <c r="M25" s="431"/>
      <c r="N25" s="414">
        <f>SUM(F25+J25)</f>
        <v>31888</v>
      </c>
      <c r="O25" s="415">
        <f>SUM(O23:O24)</f>
        <v>33173</v>
      </c>
      <c r="P25" s="415">
        <f>SUM(P23:P24)</f>
        <v>31829</v>
      </c>
      <c r="Q25" s="416">
        <f t="shared" si="10"/>
        <v>0.9594851234437645</v>
      </c>
    </row>
    <row r="26" spans="1:17" ht="12.75">
      <c r="A26" s="432"/>
      <c r="B26" s="433"/>
      <c r="C26" s="434"/>
      <c r="D26" s="435"/>
      <c r="E26" s="436"/>
      <c r="F26" s="437"/>
      <c r="G26" s="438"/>
      <c r="H26" s="439"/>
      <c r="I26" s="440"/>
      <c r="J26" s="441"/>
      <c r="K26" s="441"/>
      <c r="L26" s="442"/>
      <c r="M26" s="443"/>
      <c r="N26" s="383"/>
      <c r="O26" s="369"/>
      <c r="P26" s="444"/>
      <c r="Q26" s="445"/>
    </row>
    <row r="27" spans="1:17" ht="12.75">
      <c r="A27" s="446" t="s">
        <v>171</v>
      </c>
      <c r="B27" s="446"/>
      <c r="C27" s="447">
        <f>SUM(C31)</f>
        <v>6</v>
      </c>
      <c r="D27" s="448">
        <f>SUM(D29:D30)</f>
        <v>6</v>
      </c>
      <c r="E27" s="449">
        <f>SUM(E31)</f>
        <v>6</v>
      </c>
      <c r="F27" s="450">
        <f>SUM(F31)</f>
        <v>18027</v>
      </c>
      <c r="G27" s="451">
        <f>SUM(G29:G30)</f>
        <v>18846</v>
      </c>
      <c r="H27" s="452">
        <f>SUM(H29:H30)</f>
        <v>18814</v>
      </c>
      <c r="I27" s="453">
        <f>H27/G27</f>
        <v>0.9983020269553221</v>
      </c>
      <c r="J27" s="454">
        <f>SUM(J31)</f>
        <v>0</v>
      </c>
      <c r="K27" s="454">
        <v>0</v>
      </c>
      <c r="L27" s="455">
        <v>0</v>
      </c>
      <c r="M27" s="456"/>
      <c r="N27" s="457">
        <f>SUM(N29:N30)</f>
        <v>18027</v>
      </c>
      <c r="O27" s="458">
        <f>SUM(O29:O30)</f>
        <v>18846</v>
      </c>
      <c r="P27" s="458">
        <f>SUM(P31)</f>
        <v>18814</v>
      </c>
      <c r="Q27" s="459">
        <f>P27/O27</f>
        <v>0.9983020269553221</v>
      </c>
    </row>
    <row r="28" spans="1:17" ht="12.75">
      <c r="A28" s="460" t="s">
        <v>82</v>
      </c>
      <c r="B28" s="461" t="s">
        <v>172</v>
      </c>
      <c r="C28" s="419"/>
      <c r="D28" s="420"/>
      <c r="E28" s="421"/>
      <c r="F28" s="462"/>
      <c r="G28" s="463"/>
      <c r="H28" s="359"/>
      <c r="I28" s="464"/>
      <c r="J28" s="465"/>
      <c r="K28" s="463"/>
      <c r="L28" s="466"/>
      <c r="M28" s="467"/>
      <c r="N28" s="383"/>
      <c r="O28" s="369"/>
      <c r="P28" s="358"/>
      <c r="Q28" s="468"/>
    </row>
    <row r="29" spans="1:17" ht="12.75">
      <c r="A29" s="469" t="s">
        <v>173</v>
      </c>
      <c r="B29" s="470" t="s">
        <v>174</v>
      </c>
      <c r="C29" s="375">
        <v>6</v>
      </c>
      <c r="D29" s="376">
        <v>6</v>
      </c>
      <c r="E29" s="377">
        <v>6</v>
      </c>
      <c r="F29" s="383">
        <v>18027</v>
      </c>
      <c r="G29" s="381">
        <v>18689</v>
      </c>
      <c r="H29" s="370">
        <v>18656</v>
      </c>
      <c r="I29" s="471">
        <f aca="true" t="shared" si="11" ref="I29:I32">H29/G29</f>
        <v>0.998234255444379</v>
      </c>
      <c r="J29" s="472">
        <v>0</v>
      </c>
      <c r="K29" s="381">
        <v>0</v>
      </c>
      <c r="L29" s="388">
        <v>0</v>
      </c>
      <c r="M29" s="473"/>
      <c r="N29" s="383">
        <f>SUM(F29+J29)</f>
        <v>18027</v>
      </c>
      <c r="O29" s="369">
        <f aca="true" t="shared" si="12" ref="O29:O30">SUM(G29+K29)</f>
        <v>18689</v>
      </c>
      <c r="P29" s="369">
        <v>18656</v>
      </c>
      <c r="Q29" s="474">
        <f aca="true" t="shared" si="13" ref="Q29:Q32">P29/O29</f>
        <v>0.998234255444379</v>
      </c>
    </row>
    <row r="30" spans="1:17" ht="12.75">
      <c r="A30" s="475" t="s">
        <v>175</v>
      </c>
      <c r="B30" s="476" t="s">
        <v>176</v>
      </c>
      <c r="C30" s="393">
        <v>0</v>
      </c>
      <c r="D30" s="394">
        <v>0</v>
      </c>
      <c r="E30" s="395">
        <v>0</v>
      </c>
      <c r="F30" s="396">
        <v>0</v>
      </c>
      <c r="G30" s="477">
        <v>157</v>
      </c>
      <c r="H30" s="398">
        <v>158</v>
      </c>
      <c r="I30" s="471">
        <f t="shared" si="11"/>
        <v>1.0063694267515924</v>
      </c>
      <c r="J30" s="478">
        <v>0</v>
      </c>
      <c r="K30" s="479">
        <v>0</v>
      </c>
      <c r="L30" s="480">
        <v>0</v>
      </c>
      <c r="M30" s="481"/>
      <c r="N30" s="383">
        <v>0</v>
      </c>
      <c r="O30" s="369">
        <f t="shared" si="12"/>
        <v>157</v>
      </c>
      <c r="P30" s="369">
        <v>158</v>
      </c>
      <c r="Q30" s="474">
        <f t="shared" si="13"/>
        <v>1.0063694267515924</v>
      </c>
    </row>
    <row r="31" spans="1:17" ht="13.5">
      <c r="A31" s="482" t="s">
        <v>177</v>
      </c>
      <c r="B31" s="482"/>
      <c r="C31" s="419">
        <f>SUM(C29:C30)</f>
        <v>6</v>
      </c>
      <c r="D31" s="420">
        <f>SUM(D29:D30)</f>
        <v>6</v>
      </c>
      <c r="E31" s="421">
        <f>SUM(E29:E30)</f>
        <v>6</v>
      </c>
      <c r="F31" s="422">
        <f>SUM(F29:F30)</f>
        <v>18027</v>
      </c>
      <c r="G31" s="483">
        <f>SUM(G27)</f>
        <v>18846</v>
      </c>
      <c r="H31" s="359">
        <f>SUM(H29:H30)</f>
        <v>18814</v>
      </c>
      <c r="I31" s="484">
        <f t="shared" si="11"/>
        <v>0.9983020269553221</v>
      </c>
      <c r="J31" s="485">
        <f>SUM(J30)</f>
        <v>0</v>
      </c>
      <c r="K31" s="485">
        <v>0</v>
      </c>
      <c r="L31" s="466">
        <v>0</v>
      </c>
      <c r="M31" s="486"/>
      <c r="N31" s="487">
        <f>SUM(N29:N30)</f>
        <v>18027</v>
      </c>
      <c r="O31" s="488">
        <f>SUM(O29:O30)</f>
        <v>18846</v>
      </c>
      <c r="P31" s="488">
        <f>SUM(P29:P30)</f>
        <v>18814</v>
      </c>
      <c r="Q31" s="489">
        <f t="shared" si="13"/>
        <v>0.9983020269553221</v>
      </c>
    </row>
    <row r="32" spans="1:17" ht="14.25">
      <c r="A32" s="490" t="s">
        <v>178</v>
      </c>
      <c r="B32" s="490"/>
      <c r="C32" s="491">
        <f>SUM(C9+C27)</f>
        <v>34</v>
      </c>
      <c r="D32" s="492">
        <f>SUM(D9+D27)</f>
        <v>55</v>
      </c>
      <c r="E32" s="493">
        <f>SUM(E9+E27)</f>
        <v>55</v>
      </c>
      <c r="F32" s="494">
        <f>SUM(F9+F27)</f>
        <v>69638</v>
      </c>
      <c r="G32" s="495">
        <f>SUM(G9+G31)</f>
        <v>94361</v>
      </c>
      <c r="H32" s="496">
        <f>SUM(H9+H27)</f>
        <v>88551</v>
      </c>
      <c r="I32" s="497">
        <f t="shared" si="11"/>
        <v>0.9384279522260256</v>
      </c>
      <c r="J32" s="498">
        <f>SUM(J9+J27)</f>
        <v>8091</v>
      </c>
      <c r="K32" s="499">
        <f>SUM(K9)</f>
        <v>9930</v>
      </c>
      <c r="L32" s="499">
        <f>SUM(L9+L27)</f>
        <v>7600</v>
      </c>
      <c r="M32" s="500">
        <f>L32/K32</f>
        <v>0.7653575025176234</v>
      </c>
      <c r="N32" s="501">
        <f>SUM(N21+N25+N31)</f>
        <v>77729</v>
      </c>
      <c r="O32" s="502">
        <f>SUM(O9+O31)</f>
        <v>104291</v>
      </c>
      <c r="P32" s="498">
        <f>SUM(P9+P27)</f>
        <v>96734</v>
      </c>
      <c r="Q32" s="503">
        <f t="shared" si="13"/>
        <v>0.9275392891045249</v>
      </c>
    </row>
    <row r="33" ht="13.5"/>
    <row r="37" ht="14.25"/>
  </sheetData>
  <sheetProtection selectLockedCells="1" selectUnlockedCells="1"/>
  <mergeCells count="15">
    <mergeCell ref="L2:Q2"/>
    <mergeCell ref="A3:P3"/>
    <mergeCell ref="A4:Q4"/>
    <mergeCell ref="L6:Q6"/>
    <mergeCell ref="A7:B7"/>
    <mergeCell ref="C7:E7"/>
    <mergeCell ref="F7:I7"/>
    <mergeCell ref="J7:M7"/>
    <mergeCell ref="N7:Q7"/>
    <mergeCell ref="A9:B9"/>
    <mergeCell ref="A21:B21"/>
    <mergeCell ref="A25:B25"/>
    <mergeCell ref="A27:B27"/>
    <mergeCell ref="A31:B31"/>
    <mergeCell ref="A32:B32"/>
  </mergeCells>
  <printOptions/>
  <pageMargins left="0.5201388888888889" right="0.22013888888888888" top="0.7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42">
      <selection activeCell="A2" sqref="A2"/>
    </sheetView>
  </sheetViews>
  <sheetFormatPr defaultColWidth="9.140625" defaultRowHeight="12.75"/>
  <cols>
    <col min="1" max="1" width="7.28125" style="0" customWidth="1"/>
    <col min="4" max="4" width="12.57421875" style="0" customWidth="1"/>
    <col min="5" max="5" width="26.57421875" style="0" customWidth="1"/>
  </cols>
  <sheetData>
    <row r="1" spans="1:9" ht="12.75">
      <c r="A1" s="504"/>
      <c r="B1" s="504"/>
      <c r="C1" s="504"/>
      <c r="D1" s="504"/>
      <c r="E1" s="504"/>
      <c r="F1" s="505" t="s">
        <v>179</v>
      </c>
      <c r="G1" s="505"/>
      <c r="H1" s="505"/>
      <c r="I1" s="505"/>
    </row>
    <row r="2" spans="1:9" ht="12.75">
      <c r="A2" s="506" t="s">
        <v>1</v>
      </c>
      <c r="B2" s="506"/>
      <c r="C2" s="506"/>
      <c r="D2" s="506"/>
      <c r="E2" s="506"/>
      <c r="F2" s="506"/>
      <c r="G2" s="506"/>
      <c r="H2" s="506"/>
      <c r="I2" s="506"/>
    </row>
    <row r="3" spans="1:9" ht="12.75" customHeight="1">
      <c r="A3" s="506" t="s">
        <v>180</v>
      </c>
      <c r="B3" s="506"/>
      <c r="C3" s="506"/>
      <c r="D3" s="506"/>
      <c r="E3" s="506"/>
      <c r="F3" s="506"/>
      <c r="G3" s="506"/>
      <c r="H3" s="506"/>
      <c r="I3" s="506"/>
    </row>
    <row r="4" spans="1:9" ht="12" customHeight="1">
      <c r="A4" s="507" t="s">
        <v>181</v>
      </c>
      <c r="B4" s="507"/>
      <c r="C4" s="507"/>
      <c r="D4" s="507"/>
      <c r="E4" s="507"/>
      <c r="F4" s="507"/>
      <c r="G4" s="507"/>
      <c r="H4" s="507"/>
      <c r="I4" s="507"/>
    </row>
    <row r="5" spans="1:9" ht="13.5">
      <c r="A5" s="504"/>
      <c r="B5" s="504"/>
      <c r="C5" s="504"/>
      <c r="D5" s="504"/>
      <c r="E5" s="504"/>
      <c r="F5" s="504"/>
      <c r="G5" s="508" t="s">
        <v>3</v>
      </c>
      <c r="H5" s="508"/>
      <c r="I5" s="508"/>
    </row>
    <row r="6" spans="1:9" ht="13.5" customHeight="1">
      <c r="A6" s="509" t="s">
        <v>4</v>
      </c>
      <c r="B6" s="510" t="s">
        <v>5</v>
      </c>
      <c r="C6" s="510"/>
      <c r="D6" s="510"/>
      <c r="E6" s="510"/>
      <c r="F6" s="511" t="s">
        <v>182</v>
      </c>
      <c r="G6" s="511" t="s">
        <v>6</v>
      </c>
      <c r="H6" s="511" t="s">
        <v>56</v>
      </c>
      <c r="I6" s="512" t="s">
        <v>54</v>
      </c>
    </row>
    <row r="7" spans="1:9" ht="24.75" customHeight="1">
      <c r="A7" s="509"/>
      <c r="B7" s="510"/>
      <c r="C7" s="510"/>
      <c r="D7" s="510"/>
      <c r="E7" s="510"/>
      <c r="F7" s="511"/>
      <c r="G7" s="511"/>
      <c r="H7" s="511"/>
      <c r="I7" s="512"/>
    </row>
    <row r="8" spans="1:18" ht="13.5">
      <c r="A8" s="513"/>
      <c r="B8" s="514" t="s">
        <v>183</v>
      </c>
      <c r="C8" s="514"/>
      <c r="D8" s="514"/>
      <c r="E8" s="514"/>
      <c r="F8" s="515"/>
      <c r="G8" s="515"/>
      <c r="H8" s="515"/>
      <c r="I8" s="516"/>
      <c r="K8" s="517"/>
      <c r="L8" s="517"/>
      <c r="M8" s="517"/>
      <c r="N8" s="517"/>
      <c r="O8" s="517"/>
      <c r="P8" s="517"/>
      <c r="Q8" s="517"/>
      <c r="R8" s="517"/>
    </row>
    <row r="9" spans="1:18" ht="13.5">
      <c r="A9" s="518" t="s">
        <v>10</v>
      </c>
      <c r="B9" s="519" t="s">
        <v>184</v>
      </c>
      <c r="C9" s="520"/>
      <c r="D9" s="520"/>
      <c r="E9" s="520"/>
      <c r="F9" s="521">
        <f>SUM(F10+F19+F32+F40)</f>
        <v>198426</v>
      </c>
      <c r="G9" s="522">
        <f>SUM(G10+G19+G32+G40)</f>
        <v>212369</v>
      </c>
      <c r="H9" s="521">
        <f>SUM(H10+H19+H32+H40)</f>
        <v>202462</v>
      </c>
      <c r="I9" s="523">
        <f aca="true" t="shared" si="0" ref="I9:I33">H9/G9</f>
        <v>0.9533500652166748</v>
      </c>
      <c r="K9" s="517"/>
      <c r="L9" s="517"/>
      <c r="M9" s="517"/>
      <c r="N9" s="517"/>
      <c r="O9" s="517"/>
      <c r="P9" s="517"/>
      <c r="Q9" s="517"/>
      <c r="R9" s="517"/>
    </row>
    <row r="10" spans="1:18" ht="12.75">
      <c r="A10" s="524" t="s">
        <v>13</v>
      </c>
      <c r="B10" s="525" t="s">
        <v>185</v>
      </c>
      <c r="C10" s="525"/>
      <c r="D10" s="525"/>
      <c r="E10" s="525"/>
      <c r="F10" s="526">
        <f>SUM(F11+F18)</f>
        <v>174375</v>
      </c>
      <c r="G10" s="527">
        <f>SUM(G11+G17+G18)</f>
        <v>172623</v>
      </c>
      <c r="H10" s="526">
        <f>H11+H18</f>
        <v>172623</v>
      </c>
      <c r="I10" s="528">
        <f t="shared" si="0"/>
        <v>1</v>
      </c>
      <c r="K10" s="517"/>
      <c r="L10" s="517"/>
      <c r="M10" s="517"/>
      <c r="N10" s="517"/>
      <c r="O10" s="517"/>
      <c r="P10" s="517"/>
      <c r="Q10" s="517"/>
      <c r="R10" s="517"/>
    </row>
    <row r="11" spans="1:18" ht="12.75" customHeight="1">
      <c r="A11" s="529" t="s">
        <v>186</v>
      </c>
      <c r="B11" s="530" t="s">
        <v>187</v>
      </c>
      <c r="C11" s="530"/>
      <c r="D11" s="530"/>
      <c r="E11" s="530"/>
      <c r="F11" s="531">
        <f>SUM(F12:F16)</f>
        <v>157065</v>
      </c>
      <c r="G11" s="531">
        <f>SUM(G12:G16)</f>
        <v>128617</v>
      </c>
      <c r="H11" s="532">
        <f>SUM(H12:H17)</f>
        <v>129168</v>
      </c>
      <c r="I11" s="533">
        <f t="shared" si="0"/>
        <v>1.0042840371024049</v>
      </c>
      <c r="K11" s="517"/>
      <c r="L11" s="517"/>
      <c r="M11" s="517"/>
      <c r="N11" s="517"/>
      <c r="O11" s="517"/>
      <c r="P11" s="517"/>
      <c r="Q11" s="517"/>
      <c r="R11" s="517"/>
    </row>
    <row r="12" spans="1:9" ht="12.75">
      <c r="A12" s="534" t="s">
        <v>188</v>
      </c>
      <c r="B12" s="535" t="s">
        <v>189</v>
      </c>
      <c r="C12" s="535"/>
      <c r="D12" s="535"/>
      <c r="E12" s="535"/>
      <c r="F12" s="531">
        <v>98778</v>
      </c>
      <c r="G12" s="531">
        <v>59018</v>
      </c>
      <c r="H12" s="532">
        <v>59018</v>
      </c>
      <c r="I12" s="533">
        <f t="shared" si="0"/>
        <v>1</v>
      </c>
    </row>
    <row r="13" spans="1:9" ht="12.75">
      <c r="A13" s="534" t="s">
        <v>190</v>
      </c>
      <c r="B13" s="536" t="s">
        <v>191</v>
      </c>
      <c r="C13" s="536"/>
      <c r="D13" s="536"/>
      <c r="E13" s="536"/>
      <c r="F13" s="537">
        <v>22763</v>
      </c>
      <c r="G13" s="537">
        <v>23963</v>
      </c>
      <c r="H13" s="538">
        <v>23963</v>
      </c>
      <c r="I13" s="539">
        <f t="shared" si="0"/>
        <v>1</v>
      </c>
    </row>
    <row r="14" spans="1:9" ht="12.75">
      <c r="A14" s="534" t="s">
        <v>192</v>
      </c>
      <c r="B14" s="535" t="s">
        <v>193</v>
      </c>
      <c r="C14" s="535"/>
      <c r="D14" s="535"/>
      <c r="E14" s="535"/>
      <c r="F14" s="540">
        <v>33746</v>
      </c>
      <c r="G14" s="540">
        <v>34399</v>
      </c>
      <c r="H14" s="541">
        <v>34399</v>
      </c>
      <c r="I14" s="539">
        <f t="shared" si="0"/>
        <v>1</v>
      </c>
    </row>
    <row r="15" spans="1:9" ht="12.75">
      <c r="A15" s="534" t="s">
        <v>194</v>
      </c>
      <c r="B15" s="536" t="s">
        <v>195</v>
      </c>
      <c r="C15" s="536"/>
      <c r="D15" s="536"/>
      <c r="E15" s="536"/>
      <c r="F15" s="537">
        <v>1778</v>
      </c>
      <c r="G15" s="537">
        <v>1778</v>
      </c>
      <c r="H15" s="538">
        <v>1778</v>
      </c>
      <c r="I15" s="539">
        <f t="shared" si="0"/>
        <v>1</v>
      </c>
    </row>
    <row r="16" spans="1:9" ht="12.75">
      <c r="A16" s="542" t="s">
        <v>196</v>
      </c>
      <c r="B16" s="535" t="s">
        <v>197</v>
      </c>
      <c r="C16" s="535"/>
      <c r="D16" s="535"/>
      <c r="E16" s="535"/>
      <c r="F16" s="540">
        <v>0</v>
      </c>
      <c r="G16" s="540">
        <v>9459</v>
      </c>
      <c r="H16" s="541">
        <v>9459</v>
      </c>
      <c r="I16" s="543">
        <f t="shared" si="0"/>
        <v>1</v>
      </c>
    </row>
    <row r="17" spans="1:9" ht="12.75">
      <c r="A17" s="544" t="s">
        <v>198</v>
      </c>
      <c r="B17" s="530" t="s">
        <v>199</v>
      </c>
      <c r="C17" s="530"/>
      <c r="D17" s="530"/>
      <c r="E17" s="530"/>
      <c r="F17" s="545">
        <v>0</v>
      </c>
      <c r="G17" s="545">
        <v>551</v>
      </c>
      <c r="H17" s="546">
        <v>551</v>
      </c>
      <c r="I17" s="543">
        <f t="shared" si="0"/>
        <v>1</v>
      </c>
    </row>
    <row r="18" spans="1:9" ht="12.75">
      <c r="A18" s="547" t="s">
        <v>200</v>
      </c>
      <c r="B18" s="548" t="s">
        <v>201</v>
      </c>
      <c r="C18" s="548"/>
      <c r="D18" s="548"/>
      <c r="E18" s="530"/>
      <c r="F18" s="545">
        <v>17310</v>
      </c>
      <c r="G18" s="545">
        <v>43455</v>
      </c>
      <c r="H18" s="546">
        <v>43455</v>
      </c>
      <c r="I18" s="549">
        <f t="shared" si="0"/>
        <v>1</v>
      </c>
    </row>
    <row r="19" spans="1:9" ht="12.75">
      <c r="A19" s="550" t="s">
        <v>16</v>
      </c>
      <c r="B19" s="551" t="s">
        <v>202</v>
      </c>
      <c r="C19" s="551"/>
      <c r="D19" s="551"/>
      <c r="E19" s="551"/>
      <c r="F19" s="552">
        <f>SUM(F20+F22+F24+F27)</f>
        <v>16077</v>
      </c>
      <c r="G19" s="552">
        <f>SUM(G20+G24+G22+G27)</f>
        <v>20659</v>
      </c>
      <c r="H19" s="553">
        <f>SUM(H20+H24+H22+H27)</f>
        <v>17720</v>
      </c>
      <c r="I19" s="554">
        <f t="shared" si="0"/>
        <v>0.8577375477999903</v>
      </c>
    </row>
    <row r="20" spans="1:9" ht="12.75">
      <c r="A20" s="544" t="s">
        <v>203</v>
      </c>
      <c r="B20" s="530" t="s">
        <v>204</v>
      </c>
      <c r="C20" s="530"/>
      <c r="D20" s="530"/>
      <c r="E20" s="530"/>
      <c r="F20" s="531">
        <v>3270</v>
      </c>
      <c r="G20" s="531">
        <v>5558</v>
      </c>
      <c r="H20" s="532">
        <v>4756</v>
      </c>
      <c r="I20" s="533">
        <f t="shared" si="0"/>
        <v>0.8557034904641958</v>
      </c>
    </row>
    <row r="21" spans="1:9" ht="12.75">
      <c r="A21" s="555"/>
      <c r="B21" s="556" t="s">
        <v>205</v>
      </c>
      <c r="C21" s="556"/>
      <c r="D21" s="556"/>
      <c r="E21" s="556"/>
      <c r="F21" s="537">
        <v>3270</v>
      </c>
      <c r="G21" s="537">
        <v>5558</v>
      </c>
      <c r="H21" s="538">
        <v>4756</v>
      </c>
      <c r="I21" s="533">
        <f t="shared" si="0"/>
        <v>0.8557034904641958</v>
      </c>
    </row>
    <row r="22" spans="1:9" ht="12.75">
      <c r="A22" s="544" t="s">
        <v>206</v>
      </c>
      <c r="B22" s="557" t="s">
        <v>207</v>
      </c>
      <c r="C22" s="557"/>
      <c r="D22" s="557"/>
      <c r="E22" s="557"/>
      <c r="F22" s="558">
        <f>SUM(F23)</f>
        <v>5035</v>
      </c>
      <c r="G22" s="558">
        <f>SUM(G23)</f>
        <v>6507</v>
      </c>
      <c r="H22" s="559">
        <f>SUM(H23)</f>
        <v>6263</v>
      </c>
      <c r="I22" s="560">
        <f t="shared" si="0"/>
        <v>0.962501921008145</v>
      </c>
    </row>
    <row r="23" spans="1:9" ht="12.75">
      <c r="A23" s="561"/>
      <c r="B23" s="556" t="s">
        <v>208</v>
      </c>
      <c r="C23" s="556"/>
      <c r="D23" s="556"/>
      <c r="E23" s="556"/>
      <c r="F23" s="537">
        <v>5035</v>
      </c>
      <c r="G23" s="537">
        <v>6507</v>
      </c>
      <c r="H23" s="538">
        <v>6263</v>
      </c>
      <c r="I23" s="560">
        <f t="shared" si="0"/>
        <v>0.962501921008145</v>
      </c>
    </row>
    <row r="24" spans="1:9" ht="12.75">
      <c r="A24" s="544" t="s">
        <v>209</v>
      </c>
      <c r="B24" s="548" t="s">
        <v>210</v>
      </c>
      <c r="C24" s="562"/>
      <c r="D24" s="562"/>
      <c r="E24" s="563"/>
      <c r="F24" s="558">
        <f>SUM(F25:F26)</f>
        <v>5814</v>
      </c>
      <c r="G24" s="558">
        <f>SUM(G25:G26)</f>
        <v>6036</v>
      </c>
      <c r="H24" s="558">
        <f>SUM(H25:H26)</f>
        <v>5044</v>
      </c>
      <c r="I24" s="564">
        <f t="shared" si="0"/>
        <v>0.8356527501656726</v>
      </c>
    </row>
    <row r="25" spans="1:9" ht="12.75">
      <c r="A25" s="565"/>
      <c r="B25" s="566" t="s">
        <v>211</v>
      </c>
      <c r="C25" s="566"/>
      <c r="D25" s="566"/>
      <c r="E25" s="566"/>
      <c r="F25" s="540">
        <v>5000</v>
      </c>
      <c r="G25" s="540">
        <v>5000</v>
      </c>
      <c r="H25" s="541">
        <v>4481</v>
      </c>
      <c r="I25" s="560">
        <f t="shared" si="0"/>
        <v>0.8962</v>
      </c>
    </row>
    <row r="26" spans="1:9" ht="12.75">
      <c r="A26" s="567"/>
      <c r="B26" s="568" t="s">
        <v>212</v>
      </c>
      <c r="C26" s="569"/>
      <c r="D26" s="569"/>
      <c r="E26" s="570"/>
      <c r="F26" s="540">
        <v>814</v>
      </c>
      <c r="G26" s="540">
        <v>1036</v>
      </c>
      <c r="H26" s="541">
        <v>563</v>
      </c>
      <c r="I26" s="560">
        <f t="shared" si="0"/>
        <v>0.5434362934362934</v>
      </c>
    </row>
    <row r="27" spans="1:9" ht="12.75">
      <c r="A27" s="547" t="s">
        <v>213</v>
      </c>
      <c r="B27" s="548" t="s">
        <v>214</v>
      </c>
      <c r="C27" s="569"/>
      <c r="D27" s="569"/>
      <c r="E27" s="570"/>
      <c r="F27" s="558">
        <f>SUM(F28:F31)</f>
        <v>1958</v>
      </c>
      <c r="G27" s="558">
        <f>SUM(G28:G31)</f>
        <v>2558</v>
      </c>
      <c r="H27" s="559">
        <f>SUM(H28:H31)</f>
        <v>1657</v>
      </c>
      <c r="I27" s="560">
        <f t="shared" si="0"/>
        <v>0.6477716966379984</v>
      </c>
    </row>
    <row r="28" spans="1:9" ht="12.75">
      <c r="A28" s="567"/>
      <c r="B28" s="568" t="s">
        <v>215</v>
      </c>
      <c r="C28" s="569"/>
      <c r="D28" s="569"/>
      <c r="E28" s="570"/>
      <c r="F28" s="540">
        <v>75</v>
      </c>
      <c r="G28" s="540">
        <v>75</v>
      </c>
      <c r="H28" s="541">
        <v>9</v>
      </c>
      <c r="I28" s="560">
        <f t="shared" si="0"/>
        <v>0.12</v>
      </c>
    </row>
    <row r="29" spans="1:9" ht="12.75">
      <c r="A29" s="567"/>
      <c r="B29" s="568" t="s">
        <v>216</v>
      </c>
      <c r="C29" s="569"/>
      <c r="D29" s="569"/>
      <c r="E29" s="570"/>
      <c r="F29" s="540">
        <v>0</v>
      </c>
      <c r="G29" s="540">
        <v>140</v>
      </c>
      <c r="H29" s="541">
        <v>140</v>
      </c>
      <c r="I29" s="560">
        <f t="shared" si="0"/>
        <v>1</v>
      </c>
    </row>
    <row r="30" spans="1:9" ht="12.75">
      <c r="A30" s="567"/>
      <c r="B30" s="568" t="s">
        <v>217</v>
      </c>
      <c r="C30" s="569"/>
      <c r="D30" s="569"/>
      <c r="E30" s="570"/>
      <c r="F30" s="540">
        <v>260</v>
      </c>
      <c r="G30" s="540">
        <v>720</v>
      </c>
      <c r="H30" s="541">
        <v>123</v>
      </c>
      <c r="I30" s="560">
        <f t="shared" si="0"/>
        <v>0.17083333333333334</v>
      </c>
    </row>
    <row r="31" spans="1:9" ht="12.75">
      <c r="A31" s="567"/>
      <c r="B31" s="568" t="s">
        <v>218</v>
      </c>
      <c r="C31" s="569"/>
      <c r="D31" s="569"/>
      <c r="E31" s="570"/>
      <c r="F31" s="540">
        <v>1623</v>
      </c>
      <c r="G31" s="540">
        <v>1623</v>
      </c>
      <c r="H31" s="541">
        <v>1385</v>
      </c>
      <c r="I31" s="560">
        <f t="shared" si="0"/>
        <v>0.8533579790511399</v>
      </c>
    </row>
    <row r="32" spans="1:9" ht="12.75">
      <c r="A32" s="550" t="s">
        <v>19</v>
      </c>
      <c r="B32" s="571" t="s">
        <v>90</v>
      </c>
      <c r="C32" s="572"/>
      <c r="D32" s="572"/>
      <c r="E32" s="573"/>
      <c r="F32" s="574">
        <f>SUM(F33:F36)</f>
        <v>6874</v>
      </c>
      <c r="G32" s="574">
        <f>SUM(G33:G39)</f>
        <v>11963</v>
      </c>
      <c r="H32" s="575">
        <f>SUM(H33:H39)</f>
        <v>7908</v>
      </c>
      <c r="I32" s="576">
        <f t="shared" si="0"/>
        <v>0.6610382011201204</v>
      </c>
    </row>
    <row r="33" spans="1:9" ht="12.75">
      <c r="A33" s="547" t="s">
        <v>219</v>
      </c>
      <c r="B33" s="548" t="s">
        <v>220</v>
      </c>
      <c r="C33" s="562"/>
      <c r="D33" s="562"/>
      <c r="E33" s="563"/>
      <c r="F33" s="558">
        <v>3125</v>
      </c>
      <c r="G33" s="558">
        <v>7308</v>
      </c>
      <c r="H33" s="559">
        <v>3732</v>
      </c>
      <c r="I33" s="543">
        <f t="shared" si="0"/>
        <v>0.5106732348111659</v>
      </c>
    </row>
    <row r="34" spans="1:9" ht="12.75">
      <c r="A34" s="547" t="s">
        <v>221</v>
      </c>
      <c r="B34" s="548" t="s">
        <v>222</v>
      </c>
      <c r="C34" s="562"/>
      <c r="D34" s="562"/>
      <c r="E34" s="563"/>
      <c r="F34" s="558">
        <v>0</v>
      </c>
      <c r="G34" s="558">
        <v>0</v>
      </c>
      <c r="H34" s="559">
        <v>0</v>
      </c>
      <c r="I34" s="543">
        <v>0</v>
      </c>
    </row>
    <row r="35" spans="1:9" ht="12.75">
      <c r="A35" s="547" t="s">
        <v>223</v>
      </c>
      <c r="B35" s="548" t="s">
        <v>224</v>
      </c>
      <c r="C35" s="562"/>
      <c r="D35" s="562"/>
      <c r="E35" s="563"/>
      <c r="F35" s="558">
        <v>2449</v>
      </c>
      <c r="G35" s="558">
        <v>2872</v>
      </c>
      <c r="H35" s="559">
        <v>2757</v>
      </c>
      <c r="I35" s="543">
        <f aca="true" t="shared" si="1" ref="I35:I41">H35/G35</f>
        <v>0.959958217270195</v>
      </c>
    </row>
    <row r="36" spans="1:9" ht="12.75">
      <c r="A36" s="547" t="s">
        <v>225</v>
      </c>
      <c r="B36" s="548" t="s">
        <v>226</v>
      </c>
      <c r="C36" s="562"/>
      <c r="D36" s="562"/>
      <c r="E36" s="563"/>
      <c r="F36" s="558">
        <v>1300</v>
      </c>
      <c r="G36" s="558">
        <v>1679</v>
      </c>
      <c r="H36" s="559">
        <v>1315</v>
      </c>
      <c r="I36" s="543">
        <f t="shared" si="1"/>
        <v>0.7832042882668255</v>
      </c>
    </row>
    <row r="37" spans="1:9" ht="12.75">
      <c r="A37" s="547" t="s">
        <v>227</v>
      </c>
      <c r="B37" s="548" t="s">
        <v>228</v>
      </c>
      <c r="C37" s="562"/>
      <c r="D37" s="562"/>
      <c r="E37" s="563"/>
      <c r="F37" s="558"/>
      <c r="G37" s="558">
        <v>3</v>
      </c>
      <c r="H37" s="559">
        <v>3</v>
      </c>
      <c r="I37" s="543">
        <f t="shared" si="1"/>
        <v>1</v>
      </c>
    </row>
    <row r="38" spans="1:9" ht="12.75">
      <c r="A38" s="547" t="s">
        <v>229</v>
      </c>
      <c r="B38" s="548" t="s">
        <v>230</v>
      </c>
      <c r="C38" s="562"/>
      <c r="D38" s="562"/>
      <c r="E38" s="563"/>
      <c r="F38" s="558"/>
      <c r="G38" s="558">
        <v>100</v>
      </c>
      <c r="H38" s="559">
        <v>100</v>
      </c>
      <c r="I38" s="543">
        <f t="shared" si="1"/>
        <v>1</v>
      </c>
    </row>
    <row r="39" spans="1:9" ht="12.75">
      <c r="A39" s="547" t="s">
        <v>231</v>
      </c>
      <c r="B39" s="548" t="s">
        <v>232</v>
      </c>
      <c r="C39" s="562"/>
      <c r="D39" s="562"/>
      <c r="E39" s="563"/>
      <c r="F39" s="558"/>
      <c r="G39" s="558">
        <v>1</v>
      </c>
      <c r="H39" s="559">
        <v>1</v>
      </c>
      <c r="I39" s="543">
        <f t="shared" si="1"/>
        <v>1</v>
      </c>
    </row>
    <row r="40" spans="1:9" ht="12.75">
      <c r="A40" s="577" t="s">
        <v>22</v>
      </c>
      <c r="B40" s="551" t="s">
        <v>233</v>
      </c>
      <c r="C40" s="551"/>
      <c r="D40" s="551"/>
      <c r="E40" s="551"/>
      <c r="F40" s="578">
        <v>1100</v>
      </c>
      <c r="G40" s="578">
        <f>SUM(G41:G42)</f>
        <v>7124</v>
      </c>
      <c r="H40" s="579">
        <f>SUM(H41:H42)</f>
        <v>4211</v>
      </c>
      <c r="I40" s="576">
        <f t="shared" si="1"/>
        <v>0.591100505334082</v>
      </c>
    </row>
    <row r="41" spans="1:9" ht="12.75">
      <c r="A41" s="547" t="s">
        <v>234</v>
      </c>
      <c r="B41" s="530" t="s">
        <v>235</v>
      </c>
      <c r="C41" s="530"/>
      <c r="D41" s="530"/>
      <c r="E41" s="530"/>
      <c r="F41" s="580">
        <v>1100</v>
      </c>
      <c r="G41" s="580">
        <v>4334</v>
      </c>
      <c r="H41" s="581">
        <v>1421</v>
      </c>
      <c r="I41" s="533">
        <f t="shared" si="1"/>
        <v>0.32787263497923397</v>
      </c>
    </row>
    <row r="42" spans="1:9" ht="13.5">
      <c r="A42" s="582" t="s">
        <v>236</v>
      </c>
      <c r="B42" s="583" t="s">
        <v>237</v>
      </c>
      <c r="C42" s="583"/>
      <c r="D42" s="583"/>
      <c r="E42" s="584"/>
      <c r="F42" s="585">
        <v>0</v>
      </c>
      <c r="G42" s="585">
        <v>2790</v>
      </c>
      <c r="H42" s="586">
        <v>2790</v>
      </c>
      <c r="I42" s="587">
        <v>1</v>
      </c>
    </row>
    <row r="43" spans="1:9" ht="13.5">
      <c r="A43" s="588" t="s">
        <v>27</v>
      </c>
      <c r="B43" s="589" t="s">
        <v>238</v>
      </c>
      <c r="C43" s="590"/>
      <c r="D43" s="590"/>
      <c r="E43" s="591"/>
      <c r="F43" s="592">
        <f>SUM(F44+F52)</f>
        <v>12155</v>
      </c>
      <c r="G43" s="592">
        <f>SUM(G44+G49+G52)</f>
        <v>17275</v>
      </c>
      <c r="H43" s="593">
        <f>SUM(H44+H49+H52)</f>
        <v>16501</v>
      </c>
      <c r="I43" s="594">
        <f>H43/G43</f>
        <v>0.9551953690303907</v>
      </c>
    </row>
    <row r="44" spans="1:9" ht="12.75">
      <c r="A44" s="595" t="s">
        <v>13</v>
      </c>
      <c r="B44" s="571" t="s">
        <v>239</v>
      </c>
      <c r="C44" s="571"/>
      <c r="D44" s="571"/>
      <c r="E44" s="551"/>
      <c r="F44" s="596">
        <f>SUM(F45:F46)</f>
        <v>12155</v>
      </c>
      <c r="G44" s="596">
        <f>SUM(G45:G46)</f>
        <v>16488</v>
      </c>
      <c r="H44" s="597">
        <f>SUM(H45:H46)</f>
        <v>16488</v>
      </c>
      <c r="I44" s="554">
        <v>1</v>
      </c>
    </row>
    <row r="45" spans="1:9" ht="12.75">
      <c r="A45" s="550"/>
      <c r="B45" s="548" t="s">
        <v>240</v>
      </c>
      <c r="C45" s="548"/>
      <c r="D45" s="548"/>
      <c r="E45" s="530"/>
      <c r="F45" s="545"/>
      <c r="G45" s="545">
        <v>1725</v>
      </c>
      <c r="H45" s="546">
        <v>1725</v>
      </c>
      <c r="I45" s="549">
        <f aca="true" t="shared" si="2" ref="I45:I48">H45/G45</f>
        <v>1</v>
      </c>
    </row>
    <row r="46" spans="1:9" ht="12.75">
      <c r="A46" s="544" t="s">
        <v>186</v>
      </c>
      <c r="B46" s="530" t="s">
        <v>241</v>
      </c>
      <c r="C46" s="530"/>
      <c r="D46" s="530"/>
      <c r="E46" s="530"/>
      <c r="F46" s="531">
        <v>12155</v>
      </c>
      <c r="G46" s="531">
        <v>14763</v>
      </c>
      <c r="H46" s="532">
        <v>14763</v>
      </c>
      <c r="I46" s="549">
        <f t="shared" si="2"/>
        <v>1</v>
      </c>
    </row>
    <row r="47" spans="1:9" ht="12.75">
      <c r="A47" s="582"/>
      <c r="B47" s="598" t="s">
        <v>242</v>
      </c>
      <c r="C47" s="598"/>
      <c r="D47" s="598"/>
      <c r="E47" s="599"/>
      <c r="F47" s="600">
        <v>12155</v>
      </c>
      <c r="G47" s="600">
        <v>14300</v>
      </c>
      <c r="H47" s="601">
        <v>14300</v>
      </c>
      <c r="I47" s="549">
        <f t="shared" si="2"/>
        <v>1</v>
      </c>
    </row>
    <row r="48" spans="1:9" ht="12.75">
      <c r="A48" s="582"/>
      <c r="B48" s="598" t="s">
        <v>243</v>
      </c>
      <c r="C48" s="598"/>
      <c r="D48" s="598"/>
      <c r="E48" s="599"/>
      <c r="F48" s="602"/>
      <c r="G48" s="602">
        <v>463</v>
      </c>
      <c r="H48" s="603">
        <v>463</v>
      </c>
      <c r="I48" s="549">
        <f t="shared" si="2"/>
        <v>1</v>
      </c>
    </row>
    <row r="49" spans="1:9" ht="12.75">
      <c r="A49" s="604" t="s">
        <v>16</v>
      </c>
      <c r="B49" s="605" t="s">
        <v>96</v>
      </c>
      <c r="C49" s="605"/>
      <c r="D49" s="605"/>
      <c r="E49" s="606"/>
      <c r="F49" s="578"/>
      <c r="G49" s="578">
        <f>SUM(G50:G51)</f>
        <v>774</v>
      </c>
      <c r="H49" s="579">
        <v>0</v>
      </c>
      <c r="I49" s="576">
        <v>0</v>
      </c>
    </row>
    <row r="50" spans="1:9" ht="12.75">
      <c r="A50" s="582" t="s">
        <v>203</v>
      </c>
      <c r="B50" s="598" t="s">
        <v>244</v>
      </c>
      <c r="C50" s="598"/>
      <c r="D50" s="598"/>
      <c r="E50" s="599"/>
      <c r="F50" s="602"/>
      <c r="G50" s="602">
        <v>774</v>
      </c>
      <c r="H50" s="603">
        <v>0</v>
      </c>
      <c r="I50" s="533">
        <v>0</v>
      </c>
    </row>
    <row r="51" spans="1:9" ht="12.75">
      <c r="A51" s="582"/>
      <c r="B51" s="598" t="s">
        <v>245</v>
      </c>
      <c r="C51" s="598"/>
      <c r="D51" s="598"/>
      <c r="E51" s="599"/>
      <c r="F51" s="602"/>
      <c r="G51" s="602">
        <v>0</v>
      </c>
      <c r="H51" s="603">
        <v>0</v>
      </c>
      <c r="I51" s="533">
        <v>0</v>
      </c>
    </row>
    <row r="52" spans="1:9" ht="12.75">
      <c r="A52" s="604" t="s">
        <v>19</v>
      </c>
      <c r="B52" s="606" t="s">
        <v>97</v>
      </c>
      <c r="C52" s="606"/>
      <c r="D52" s="606"/>
      <c r="E52" s="606"/>
      <c r="F52" s="578">
        <v>0</v>
      </c>
      <c r="G52" s="578">
        <f>SUM(G53)</f>
        <v>13</v>
      </c>
      <c r="H52" s="579">
        <v>13</v>
      </c>
      <c r="I52" s="576">
        <v>1</v>
      </c>
    </row>
    <row r="53" spans="1:9" ht="12.75">
      <c r="A53" s="544" t="s">
        <v>219</v>
      </c>
      <c r="B53" s="557" t="s">
        <v>246</v>
      </c>
      <c r="C53" s="557"/>
      <c r="D53" s="557"/>
      <c r="E53" s="557"/>
      <c r="F53" s="531">
        <v>0</v>
      </c>
      <c r="G53" s="531">
        <v>13</v>
      </c>
      <c r="H53" s="532">
        <v>13</v>
      </c>
      <c r="I53" s="607">
        <v>1</v>
      </c>
    </row>
    <row r="54" spans="1:9" ht="13.5">
      <c r="A54" s="582"/>
      <c r="B54" s="608" t="s">
        <v>247</v>
      </c>
      <c r="C54" s="609"/>
      <c r="D54" s="609"/>
      <c r="E54" s="610"/>
      <c r="F54" s="600">
        <v>0</v>
      </c>
      <c r="G54" s="600">
        <v>13</v>
      </c>
      <c r="H54" s="601">
        <v>13</v>
      </c>
      <c r="I54" s="611">
        <v>1</v>
      </c>
    </row>
    <row r="55" spans="1:9" ht="13.5">
      <c r="A55" s="612"/>
      <c r="B55" s="613" t="s">
        <v>248</v>
      </c>
      <c r="C55" s="613"/>
      <c r="D55" s="613"/>
      <c r="E55" s="614"/>
      <c r="F55" s="615">
        <f>SUM(F9+F43)</f>
        <v>210581</v>
      </c>
      <c r="G55" s="615">
        <f>SUM(G9+G43)</f>
        <v>229644</v>
      </c>
      <c r="H55" s="616">
        <f>SUM(H9+H43)</f>
        <v>218963</v>
      </c>
      <c r="I55" s="617">
        <f aca="true" t="shared" si="3" ref="I55:I56">H55/G55</f>
        <v>0.9534888784379301</v>
      </c>
    </row>
    <row r="56" spans="1:9" ht="12.75">
      <c r="A56" s="618" t="s">
        <v>40</v>
      </c>
      <c r="B56" s="619" t="s">
        <v>249</v>
      </c>
      <c r="C56" s="619"/>
      <c r="D56" s="619"/>
      <c r="E56" s="619"/>
      <c r="F56" s="620">
        <f>SUM(F57+F60)</f>
        <v>23334</v>
      </c>
      <c r="G56" s="620">
        <f>SUM(G57+G60+G63)</f>
        <v>43163</v>
      </c>
      <c r="H56" s="621">
        <f>SUM(H57+H60+H63)</f>
        <v>43163</v>
      </c>
      <c r="I56" s="576">
        <f t="shared" si="3"/>
        <v>1</v>
      </c>
    </row>
    <row r="57" spans="1:9" ht="12.75">
      <c r="A57" s="577" t="s">
        <v>13</v>
      </c>
      <c r="B57" s="551" t="s">
        <v>250</v>
      </c>
      <c r="C57" s="551"/>
      <c r="D57" s="551"/>
      <c r="E57" s="551"/>
      <c r="F57" s="578">
        <v>0</v>
      </c>
      <c r="G57" s="578">
        <v>0</v>
      </c>
      <c r="H57" s="579">
        <v>0</v>
      </c>
      <c r="I57" s="533"/>
    </row>
    <row r="58" spans="1:9" ht="12.75">
      <c r="A58" s="544"/>
      <c r="B58" s="622" t="s">
        <v>251</v>
      </c>
      <c r="C58" s="622"/>
      <c r="D58" s="622"/>
      <c r="E58" s="622"/>
      <c r="F58" s="602">
        <v>0</v>
      </c>
      <c r="G58" s="602">
        <v>0</v>
      </c>
      <c r="H58" s="603">
        <v>0</v>
      </c>
      <c r="I58" s="533"/>
    </row>
    <row r="59" spans="1:9" ht="12.75">
      <c r="A59" s="544"/>
      <c r="B59" s="622" t="s">
        <v>252</v>
      </c>
      <c r="C59" s="622"/>
      <c r="D59" s="622"/>
      <c r="E59" s="622"/>
      <c r="F59" s="602">
        <v>0</v>
      </c>
      <c r="G59" s="602">
        <v>0</v>
      </c>
      <c r="H59" s="603">
        <v>0</v>
      </c>
      <c r="I59" s="533"/>
    </row>
    <row r="60" spans="1:9" ht="12.75">
      <c r="A60" s="577" t="s">
        <v>16</v>
      </c>
      <c r="B60" s="571" t="s">
        <v>253</v>
      </c>
      <c r="C60" s="572"/>
      <c r="D60" s="572"/>
      <c r="E60" s="573"/>
      <c r="F60" s="578">
        <v>23334</v>
      </c>
      <c r="G60" s="578">
        <v>38825</v>
      </c>
      <c r="H60" s="579">
        <v>38825</v>
      </c>
      <c r="I60" s="533">
        <f aca="true" t="shared" si="4" ref="I60:I64">H60/G60</f>
        <v>1</v>
      </c>
    </row>
    <row r="61" spans="1:9" ht="12.75">
      <c r="A61" s="544" t="s">
        <v>203</v>
      </c>
      <c r="B61" s="548" t="s">
        <v>254</v>
      </c>
      <c r="C61" s="569"/>
      <c r="D61" s="569"/>
      <c r="E61" s="570"/>
      <c r="F61" s="531">
        <v>23334</v>
      </c>
      <c r="G61" s="531">
        <v>38825</v>
      </c>
      <c r="H61" s="532">
        <v>38825</v>
      </c>
      <c r="I61" s="533">
        <f t="shared" si="4"/>
        <v>1</v>
      </c>
    </row>
    <row r="62" spans="1:9" ht="12.75">
      <c r="A62" s="544"/>
      <c r="B62" s="568" t="s">
        <v>255</v>
      </c>
      <c r="C62" s="623"/>
      <c r="D62" s="623"/>
      <c r="E62" s="624"/>
      <c r="F62" s="602">
        <v>23334</v>
      </c>
      <c r="G62" s="602">
        <v>38825</v>
      </c>
      <c r="H62" s="603">
        <v>38825</v>
      </c>
      <c r="I62" s="533">
        <f t="shared" si="4"/>
        <v>1</v>
      </c>
    </row>
    <row r="63" spans="1:9" ht="13.5">
      <c r="A63" s="625" t="s">
        <v>19</v>
      </c>
      <c r="B63" s="626" t="s">
        <v>256</v>
      </c>
      <c r="C63" s="627"/>
      <c r="D63" s="627"/>
      <c r="E63" s="628"/>
      <c r="F63" s="629"/>
      <c r="G63" s="629">
        <v>4338</v>
      </c>
      <c r="H63" s="630">
        <v>4338</v>
      </c>
      <c r="I63" s="631">
        <f t="shared" si="4"/>
        <v>1</v>
      </c>
    </row>
    <row r="64" spans="1:9" ht="17.25">
      <c r="A64" s="632" t="s">
        <v>257</v>
      </c>
      <c r="B64" s="632"/>
      <c r="C64" s="632"/>
      <c r="D64" s="632"/>
      <c r="E64" s="632"/>
      <c r="F64" s="633">
        <f>SUM(F9+F43+F56)</f>
        <v>233915</v>
      </c>
      <c r="G64" s="633">
        <f>SUM(G55+G56)</f>
        <v>272807</v>
      </c>
      <c r="H64" s="634">
        <f>SUM(H55+H56)</f>
        <v>262126</v>
      </c>
      <c r="I64" s="635">
        <f t="shared" si="4"/>
        <v>0.9608477788326546</v>
      </c>
    </row>
    <row r="65" spans="1:9" ht="13.5">
      <c r="A65" s="636"/>
      <c r="B65" s="637"/>
      <c r="C65" s="637"/>
      <c r="D65" s="637"/>
      <c r="E65" s="637"/>
      <c r="F65" s="638"/>
      <c r="G65" s="638"/>
      <c r="H65" s="638"/>
      <c r="I65" s="638"/>
    </row>
    <row r="66" spans="1:9" ht="12.75">
      <c r="A66" s="636"/>
      <c r="B66" s="637"/>
      <c r="C66" s="637"/>
      <c r="D66" s="637"/>
      <c r="E66" s="637"/>
      <c r="F66" s="638"/>
      <c r="G66" s="638"/>
      <c r="H66" s="638"/>
      <c r="I66" s="638"/>
    </row>
    <row r="67" spans="1:9" ht="12.75">
      <c r="A67" s="636"/>
      <c r="B67" s="637"/>
      <c r="C67" s="637"/>
      <c r="D67" s="637"/>
      <c r="E67" s="637"/>
      <c r="F67" s="638"/>
      <c r="G67" s="638"/>
      <c r="H67" s="638"/>
      <c r="I67" s="638"/>
    </row>
    <row r="68" spans="1:9" ht="12.75">
      <c r="A68" s="636"/>
      <c r="B68" s="637"/>
      <c r="C68" s="637"/>
      <c r="D68" s="637"/>
      <c r="E68" s="637"/>
      <c r="F68" s="638"/>
      <c r="G68" s="638"/>
      <c r="H68" s="638"/>
      <c r="I68" s="638"/>
    </row>
    <row r="69" spans="1:9" ht="12.75">
      <c r="A69" s="636"/>
      <c r="B69" s="637"/>
      <c r="C69" s="637"/>
      <c r="D69" s="637"/>
      <c r="E69" s="637"/>
      <c r="F69" s="638"/>
      <c r="G69" s="638"/>
      <c r="H69" s="638"/>
      <c r="I69" s="638"/>
    </row>
    <row r="70" spans="1:9" ht="12.75">
      <c r="A70" s="636"/>
      <c r="B70" s="637"/>
      <c r="C70" s="637"/>
      <c r="D70" s="637"/>
      <c r="E70" s="637"/>
      <c r="F70" s="638"/>
      <c r="G70" s="638"/>
      <c r="H70" s="638"/>
      <c r="I70" s="638"/>
    </row>
    <row r="71" spans="1:9" ht="12.75">
      <c r="A71" s="636"/>
      <c r="B71" s="637"/>
      <c r="C71" s="637"/>
      <c r="D71" s="637"/>
      <c r="E71" s="637"/>
      <c r="F71" s="638"/>
      <c r="G71" s="638"/>
      <c r="H71" s="638"/>
      <c r="I71" s="638"/>
    </row>
    <row r="72" spans="1:9" ht="12.75">
      <c r="A72" s="504"/>
      <c r="B72" s="504"/>
      <c r="C72" s="504"/>
      <c r="D72" s="504"/>
      <c r="E72" s="504"/>
      <c r="F72" s="504"/>
      <c r="G72" s="504"/>
      <c r="H72" s="504"/>
      <c r="I72" s="504"/>
    </row>
    <row r="73" spans="1:9" ht="12.75">
      <c r="A73" s="639" t="s">
        <v>258</v>
      </c>
      <c r="B73" s="640"/>
      <c r="C73" s="640"/>
      <c r="D73" s="640"/>
      <c r="E73" s="640"/>
      <c r="F73" s="640"/>
      <c r="G73" s="640"/>
      <c r="H73" s="640"/>
      <c r="I73" s="640"/>
    </row>
    <row r="74" spans="1:9" ht="13.5">
      <c r="A74" s="504"/>
      <c r="B74" s="504"/>
      <c r="C74" s="504"/>
      <c r="D74" s="504"/>
      <c r="E74" s="504"/>
      <c r="F74" s="504"/>
      <c r="G74" s="504"/>
      <c r="H74" s="504"/>
      <c r="I74" s="641" t="s">
        <v>3</v>
      </c>
    </row>
    <row r="75" spans="1:9" ht="13.5" customHeight="1">
      <c r="A75" s="509" t="s">
        <v>4</v>
      </c>
      <c r="B75" s="642" t="s">
        <v>5</v>
      </c>
      <c r="C75" s="642"/>
      <c r="D75" s="642"/>
      <c r="E75" s="642"/>
      <c r="F75" s="511" t="s">
        <v>182</v>
      </c>
      <c r="G75" s="511" t="s">
        <v>6</v>
      </c>
      <c r="H75" s="511" t="s">
        <v>56</v>
      </c>
      <c r="I75" s="512" t="s">
        <v>54</v>
      </c>
    </row>
    <row r="76" spans="1:9" ht="24.75" customHeight="1">
      <c r="A76" s="643" t="s">
        <v>259</v>
      </c>
      <c r="B76" s="643"/>
      <c r="C76" s="643"/>
      <c r="D76" s="643"/>
      <c r="E76" s="643"/>
      <c r="F76" s="511"/>
      <c r="G76" s="511"/>
      <c r="H76" s="511"/>
      <c r="I76" s="512"/>
    </row>
    <row r="77" spans="1:9" ht="13.5">
      <c r="A77" s="644"/>
      <c r="B77" s="645" t="s">
        <v>260</v>
      </c>
      <c r="C77" s="645"/>
      <c r="D77" s="645"/>
      <c r="E77" s="645"/>
      <c r="F77" s="646"/>
      <c r="G77" s="646"/>
      <c r="H77" s="646"/>
      <c r="I77" s="647"/>
    </row>
    <row r="78" spans="1:9" ht="13.5">
      <c r="A78" s="648" t="s">
        <v>10</v>
      </c>
      <c r="B78" s="590" t="s">
        <v>261</v>
      </c>
      <c r="C78" s="590"/>
      <c r="D78" s="590"/>
      <c r="E78" s="590"/>
      <c r="F78" s="592">
        <f>SUM(F79+F81+F82+F83+F84)</f>
        <v>222936</v>
      </c>
      <c r="G78" s="592">
        <f>SUM(G79+G81+G82+G83+G84)</f>
        <v>245927</v>
      </c>
      <c r="H78" s="649">
        <f>SUM(H79+H81+H82+H83+H84)</f>
        <v>196892</v>
      </c>
      <c r="I78" s="650">
        <f aca="true" t="shared" si="5" ref="I78:I85">H78/G78</f>
        <v>0.8006115635940747</v>
      </c>
    </row>
    <row r="79" spans="1:9" ht="12.75">
      <c r="A79" s="651" t="s">
        <v>13</v>
      </c>
      <c r="B79" s="548" t="s">
        <v>262</v>
      </c>
      <c r="C79" s="548"/>
      <c r="D79" s="548"/>
      <c r="E79" s="548"/>
      <c r="F79" s="531">
        <v>77729</v>
      </c>
      <c r="G79" s="531">
        <v>104291</v>
      </c>
      <c r="H79" s="652">
        <v>96734</v>
      </c>
      <c r="I79" s="533">
        <f t="shared" si="5"/>
        <v>0.9275392891045249</v>
      </c>
    </row>
    <row r="80" spans="1:9" ht="12.75">
      <c r="A80" s="651"/>
      <c r="B80" s="622" t="s">
        <v>263</v>
      </c>
      <c r="C80" s="653"/>
      <c r="D80" s="568"/>
      <c r="E80" s="568"/>
      <c r="F80" s="602">
        <v>10633</v>
      </c>
      <c r="G80" s="602">
        <v>32559</v>
      </c>
      <c r="H80" s="654">
        <v>28927</v>
      </c>
      <c r="I80" s="533">
        <f t="shared" si="5"/>
        <v>0.8884486624282073</v>
      </c>
    </row>
    <row r="81" spans="1:9" ht="12.75">
      <c r="A81" s="655" t="s">
        <v>16</v>
      </c>
      <c r="B81" s="583" t="s">
        <v>264</v>
      </c>
      <c r="C81" s="583"/>
      <c r="D81" s="583"/>
      <c r="E81" s="583"/>
      <c r="F81" s="585">
        <v>19297</v>
      </c>
      <c r="G81" s="585">
        <v>24292</v>
      </c>
      <c r="H81" s="656">
        <v>22054</v>
      </c>
      <c r="I81" s="533">
        <f t="shared" si="5"/>
        <v>0.9078709040013173</v>
      </c>
    </row>
    <row r="82" spans="1:9" ht="12.75">
      <c r="A82" s="657" t="s">
        <v>19</v>
      </c>
      <c r="B82" s="658" t="s">
        <v>265</v>
      </c>
      <c r="C82" s="658"/>
      <c r="D82" s="658"/>
      <c r="E82" s="658"/>
      <c r="F82" s="531">
        <v>37668</v>
      </c>
      <c r="G82" s="531">
        <v>57370</v>
      </c>
      <c r="H82" s="652">
        <v>45285</v>
      </c>
      <c r="I82" s="533">
        <f t="shared" si="5"/>
        <v>0.7893498344082273</v>
      </c>
    </row>
    <row r="83" spans="1:9" ht="12.75">
      <c r="A83" s="544" t="s">
        <v>22</v>
      </c>
      <c r="B83" s="658" t="s">
        <v>266</v>
      </c>
      <c r="C83" s="658"/>
      <c r="D83" s="658"/>
      <c r="E83" s="658"/>
      <c r="F83" s="531">
        <v>15054</v>
      </c>
      <c r="G83" s="531">
        <v>22782</v>
      </c>
      <c r="H83" s="652">
        <v>21702</v>
      </c>
      <c r="I83" s="533">
        <f t="shared" si="5"/>
        <v>0.9525941532789044</v>
      </c>
    </row>
    <row r="84" spans="1:9" ht="12.75">
      <c r="A84" s="544" t="s">
        <v>25</v>
      </c>
      <c r="B84" s="548" t="s">
        <v>267</v>
      </c>
      <c r="C84" s="548"/>
      <c r="D84" s="548"/>
      <c r="E84" s="548"/>
      <c r="F84" s="531">
        <v>73188</v>
      </c>
      <c r="G84" s="531">
        <v>37192</v>
      </c>
      <c r="H84" s="652">
        <f>SUM(H85+H86+H87+H89+H90)</f>
        <v>11117</v>
      </c>
      <c r="I84" s="533">
        <f t="shared" si="5"/>
        <v>0.29890836739083676</v>
      </c>
    </row>
    <row r="85" spans="1:9" ht="12.75">
      <c r="A85" s="544" t="s">
        <v>268</v>
      </c>
      <c r="B85" s="548" t="s">
        <v>269</v>
      </c>
      <c r="C85" s="548"/>
      <c r="D85" s="548"/>
      <c r="E85" s="530"/>
      <c r="F85" s="531"/>
      <c r="G85" s="531">
        <v>36</v>
      </c>
      <c r="H85" s="659">
        <v>36</v>
      </c>
      <c r="I85" s="533">
        <f t="shared" si="5"/>
        <v>1</v>
      </c>
    </row>
    <row r="86" spans="1:9" ht="12.75">
      <c r="A86" s="561" t="s">
        <v>270</v>
      </c>
      <c r="B86" s="608" t="s">
        <v>271</v>
      </c>
      <c r="C86" s="608"/>
      <c r="D86" s="608"/>
      <c r="E86" s="608"/>
      <c r="F86" s="600">
        <v>0</v>
      </c>
      <c r="G86" s="600">
        <v>0</v>
      </c>
      <c r="H86" s="660">
        <v>0</v>
      </c>
      <c r="I86" s="533"/>
    </row>
    <row r="87" spans="1:9" ht="12.75">
      <c r="A87" s="565" t="s">
        <v>272</v>
      </c>
      <c r="B87" s="568" t="s">
        <v>273</v>
      </c>
      <c r="C87" s="568"/>
      <c r="D87" s="568"/>
      <c r="E87" s="568"/>
      <c r="F87" s="602">
        <v>1444</v>
      </c>
      <c r="G87" s="602">
        <v>1444</v>
      </c>
      <c r="H87" s="654">
        <v>1426</v>
      </c>
      <c r="I87" s="533">
        <f aca="true" t="shared" si="6" ref="I87:I92">H87/G87</f>
        <v>0.9875346260387812</v>
      </c>
    </row>
    <row r="88" spans="1:9" ht="12.75">
      <c r="A88" s="565"/>
      <c r="B88" s="568" t="s">
        <v>274</v>
      </c>
      <c r="C88" s="568"/>
      <c r="D88" s="568"/>
      <c r="E88" s="568"/>
      <c r="F88" s="602">
        <v>1444</v>
      </c>
      <c r="G88" s="602">
        <v>1444</v>
      </c>
      <c r="H88" s="654">
        <v>1426</v>
      </c>
      <c r="I88" s="533">
        <f t="shared" si="6"/>
        <v>0.9875346260387812</v>
      </c>
    </row>
    <row r="89" spans="1:9" ht="12.75">
      <c r="A89" s="561" t="s">
        <v>275</v>
      </c>
      <c r="B89" s="608" t="s">
        <v>276</v>
      </c>
      <c r="C89" s="608"/>
      <c r="D89" s="608"/>
      <c r="E89" s="608"/>
      <c r="F89" s="600">
        <v>1100</v>
      </c>
      <c r="G89" s="600">
        <v>2659</v>
      </c>
      <c r="H89" s="660">
        <v>2585</v>
      </c>
      <c r="I89" s="661">
        <f t="shared" si="6"/>
        <v>0.972169988717563</v>
      </c>
    </row>
    <row r="90" spans="1:9" ht="12.75">
      <c r="A90" s="565" t="s">
        <v>277</v>
      </c>
      <c r="B90" s="568" t="s">
        <v>278</v>
      </c>
      <c r="C90" s="568"/>
      <c r="D90" s="568"/>
      <c r="E90" s="568"/>
      <c r="F90" s="602">
        <v>4614</v>
      </c>
      <c r="G90" s="602">
        <v>8540</v>
      </c>
      <c r="H90" s="654">
        <v>7070</v>
      </c>
      <c r="I90" s="533">
        <f t="shared" si="6"/>
        <v>0.8278688524590164</v>
      </c>
    </row>
    <row r="91" spans="1:9" ht="12.75">
      <c r="A91" s="561"/>
      <c r="B91" s="608" t="s">
        <v>279</v>
      </c>
      <c r="C91" s="608"/>
      <c r="D91" s="608"/>
      <c r="E91" s="608"/>
      <c r="F91" s="600">
        <v>0</v>
      </c>
      <c r="G91" s="600">
        <v>109</v>
      </c>
      <c r="H91" s="660">
        <v>85</v>
      </c>
      <c r="I91" s="533">
        <f t="shared" si="6"/>
        <v>0.7798165137614679</v>
      </c>
    </row>
    <row r="92" spans="1:9" ht="12.75">
      <c r="A92" s="565"/>
      <c r="B92" s="568" t="s">
        <v>280</v>
      </c>
      <c r="C92" s="568"/>
      <c r="D92" s="568"/>
      <c r="E92" s="568"/>
      <c r="F92" s="602">
        <v>4614</v>
      </c>
      <c r="G92" s="602">
        <v>8431</v>
      </c>
      <c r="H92" s="654">
        <v>6985</v>
      </c>
      <c r="I92" s="533">
        <f t="shared" si="6"/>
        <v>0.8284900960740126</v>
      </c>
    </row>
    <row r="93" spans="1:9" ht="12.75">
      <c r="A93" s="561" t="s">
        <v>281</v>
      </c>
      <c r="B93" s="608" t="s">
        <v>282</v>
      </c>
      <c r="C93" s="608"/>
      <c r="D93" s="608"/>
      <c r="E93" s="608"/>
      <c r="F93" s="600">
        <v>66030</v>
      </c>
      <c r="G93" s="600">
        <v>24513</v>
      </c>
      <c r="H93" s="660"/>
      <c r="I93" s="533"/>
    </row>
    <row r="94" spans="1:9" ht="12.75">
      <c r="A94" s="544"/>
      <c r="B94" s="568" t="s">
        <v>283</v>
      </c>
      <c r="C94" s="568"/>
      <c r="D94" s="568"/>
      <c r="E94" s="568"/>
      <c r="F94" s="602">
        <v>1364</v>
      </c>
      <c r="G94" s="602">
        <v>24513</v>
      </c>
      <c r="H94" s="654"/>
      <c r="I94" s="533"/>
    </row>
    <row r="95" spans="1:9" ht="13.5">
      <c r="A95" s="529"/>
      <c r="B95" s="598" t="s">
        <v>284</v>
      </c>
      <c r="C95" s="598"/>
      <c r="D95" s="598"/>
      <c r="E95" s="598"/>
      <c r="F95" s="662">
        <v>64666</v>
      </c>
      <c r="G95" s="662">
        <v>0</v>
      </c>
      <c r="H95" s="663"/>
      <c r="I95" s="587"/>
    </row>
    <row r="96" spans="1:9" ht="13.5">
      <c r="A96" s="648" t="s">
        <v>27</v>
      </c>
      <c r="B96" s="590" t="s">
        <v>285</v>
      </c>
      <c r="C96" s="590"/>
      <c r="D96" s="590"/>
      <c r="E96" s="590"/>
      <c r="F96" s="592">
        <f>SUM(F97+F102)</f>
        <v>10979</v>
      </c>
      <c r="G96" s="592">
        <f>SUM(G97+G102+G105)</f>
        <v>21312</v>
      </c>
      <c r="H96" s="649">
        <f>SUM(H97+H102+H105)</f>
        <v>20568</v>
      </c>
      <c r="I96" s="650">
        <f aca="true" t="shared" si="7" ref="I96:I107">H96/G96</f>
        <v>0.9650900900900901</v>
      </c>
    </row>
    <row r="97" spans="1:9" ht="12.75">
      <c r="A97" s="582" t="s">
        <v>13</v>
      </c>
      <c r="B97" s="583" t="s">
        <v>286</v>
      </c>
      <c r="C97" s="583"/>
      <c r="D97" s="583"/>
      <c r="E97" s="583"/>
      <c r="F97" s="585">
        <v>10979</v>
      </c>
      <c r="G97" s="585">
        <f>SUM(G98:G101)</f>
        <v>15358</v>
      </c>
      <c r="H97" s="656">
        <f>SUM(H98:H101)</f>
        <v>15358</v>
      </c>
      <c r="I97" s="661">
        <f t="shared" si="7"/>
        <v>1</v>
      </c>
    </row>
    <row r="98" spans="1:9" ht="12.75">
      <c r="A98" s="544"/>
      <c r="B98" s="548" t="s">
        <v>287</v>
      </c>
      <c r="C98" s="548"/>
      <c r="D98" s="548"/>
      <c r="E98" s="548"/>
      <c r="F98" s="602">
        <v>10979</v>
      </c>
      <c r="G98" s="602">
        <v>12409</v>
      </c>
      <c r="H98" s="602">
        <v>12409</v>
      </c>
      <c r="I98" s="661">
        <f t="shared" si="7"/>
        <v>1</v>
      </c>
    </row>
    <row r="99" spans="1:9" ht="12.75">
      <c r="A99" s="544"/>
      <c r="B99" s="548" t="s">
        <v>288</v>
      </c>
      <c r="C99" s="548"/>
      <c r="D99" s="548"/>
      <c r="E99" s="548"/>
      <c r="F99" s="602"/>
      <c r="G99" s="602">
        <v>101</v>
      </c>
      <c r="H99" s="664">
        <v>101</v>
      </c>
      <c r="I99" s="661">
        <f t="shared" si="7"/>
        <v>1</v>
      </c>
    </row>
    <row r="100" spans="1:9" ht="12.75">
      <c r="A100" s="544"/>
      <c r="B100" s="548" t="s">
        <v>289</v>
      </c>
      <c r="C100" s="548"/>
      <c r="D100" s="548"/>
      <c r="E100" s="548"/>
      <c r="F100" s="602"/>
      <c r="G100" s="602">
        <v>1381</v>
      </c>
      <c r="H100" s="664">
        <v>1381</v>
      </c>
      <c r="I100" s="661">
        <f t="shared" si="7"/>
        <v>1</v>
      </c>
    </row>
    <row r="101" spans="1:9" ht="12.75">
      <c r="A101" s="544"/>
      <c r="B101" s="548" t="s">
        <v>290</v>
      </c>
      <c r="C101" s="548"/>
      <c r="D101" s="548"/>
      <c r="E101" s="548"/>
      <c r="F101" s="602"/>
      <c r="G101" s="602">
        <v>1467</v>
      </c>
      <c r="H101" s="664">
        <v>1467</v>
      </c>
      <c r="I101" s="661">
        <f t="shared" si="7"/>
        <v>1</v>
      </c>
    </row>
    <row r="102" spans="1:9" ht="12.75">
      <c r="A102" s="544" t="s">
        <v>16</v>
      </c>
      <c r="B102" s="548" t="s">
        <v>291</v>
      </c>
      <c r="C102" s="665"/>
      <c r="D102" s="665"/>
      <c r="E102" s="665"/>
      <c r="F102" s="531">
        <v>0</v>
      </c>
      <c r="G102" s="531">
        <f>SUM(G103:G104)</f>
        <v>2987</v>
      </c>
      <c r="H102" s="666">
        <f>SUM(H103:H104)</f>
        <v>2243</v>
      </c>
      <c r="I102" s="661">
        <f t="shared" si="7"/>
        <v>0.750920656176766</v>
      </c>
    </row>
    <row r="103" spans="1:9" ht="12.75">
      <c r="A103" s="544"/>
      <c r="B103" s="548" t="s">
        <v>292</v>
      </c>
      <c r="C103" s="665"/>
      <c r="D103" s="665"/>
      <c r="E103" s="665"/>
      <c r="F103" s="531"/>
      <c r="G103" s="531">
        <v>1999</v>
      </c>
      <c r="H103" s="666">
        <v>1999</v>
      </c>
      <c r="I103" s="661">
        <f t="shared" si="7"/>
        <v>1</v>
      </c>
    </row>
    <row r="104" spans="1:9" ht="12.75">
      <c r="A104" s="544"/>
      <c r="B104" s="548" t="s">
        <v>293</v>
      </c>
      <c r="C104" s="665"/>
      <c r="D104" s="665"/>
      <c r="E104" s="665"/>
      <c r="F104" s="531"/>
      <c r="G104" s="531">
        <v>988</v>
      </c>
      <c r="H104" s="666">
        <v>244</v>
      </c>
      <c r="I104" s="661">
        <f t="shared" si="7"/>
        <v>0.24696356275303644</v>
      </c>
    </row>
    <row r="105" spans="1:9" ht="13.5">
      <c r="A105" s="544" t="s">
        <v>19</v>
      </c>
      <c r="B105" s="548" t="s">
        <v>294</v>
      </c>
      <c r="C105" s="548"/>
      <c r="D105" s="548"/>
      <c r="E105" s="665"/>
      <c r="F105" s="531">
        <v>0</v>
      </c>
      <c r="G105" s="531">
        <v>2967</v>
      </c>
      <c r="H105" s="666">
        <v>2967</v>
      </c>
      <c r="I105" s="667">
        <f t="shared" si="7"/>
        <v>1</v>
      </c>
    </row>
    <row r="106" spans="1:9" ht="13.5">
      <c r="A106" s="648"/>
      <c r="B106" s="590" t="s">
        <v>295</v>
      </c>
      <c r="C106" s="590"/>
      <c r="D106" s="590"/>
      <c r="E106" s="590"/>
      <c r="F106" s="592">
        <f>SUM(F78+F96)</f>
        <v>233915</v>
      </c>
      <c r="G106" s="592">
        <f>SUM(G78+G96)</f>
        <v>267239</v>
      </c>
      <c r="H106" s="649">
        <f>SUM(H96+H78)</f>
        <v>217460</v>
      </c>
      <c r="I106" s="650">
        <f t="shared" si="7"/>
        <v>0.813728535131474</v>
      </c>
    </row>
    <row r="107" spans="1:9" ht="13.5">
      <c r="A107" s="648" t="s">
        <v>40</v>
      </c>
      <c r="B107" s="590" t="s">
        <v>296</v>
      </c>
      <c r="C107" s="590"/>
      <c r="D107" s="590"/>
      <c r="E107" s="590"/>
      <c r="F107" s="592">
        <v>0</v>
      </c>
      <c r="G107" s="592">
        <f>SUM(G108+G111)</f>
        <v>5568</v>
      </c>
      <c r="H107" s="649">
        <f>SUM(H108+H111)</f>
        <v>5568</v>
      </c>
      <c r="I107" s="650">
        <f t="shared" si="7"/>
        <v>1</v>
      </c>
    </row>
    <row r="108" spans="1:9" ht="12.75">
      <c r="A108" s="582" t="s">
        <v>13</v>
      </c>
      <c r="B108" s="583" t="s">
        <v>297</v>
      </c>
      <c r="C108" s="583"/>
      <c r="D108" s="583"/>
      <c r="E108" s="668"/>
      <c r="F108" s="585">
        <v>0</v>
      </c>
      <c r="G108" s="585">
        <v>0</v>
      </c>
      <c r="H108" s="656">
        <v>0</v>
      </c>
      <c r="I108" s="667"/>
    </row>
    <row r="109" spans="1:9" ht="12.75">
      <c r="A109" s="544"/>
      <c r="B109" s="568" t="s">
        <v>298</v>
      </c>
      <c r="C109" s="568"/>
      <c r="D109" s="568"/>
      <c r="E109" s="571"/>
      <c r="F109" s="602">
        <v>0</v>
      </c>
      <c r="G109" s="602">
        <v>0</v>
      </c>
      <c r="H109" s="602">
        <v>0</v>
      </c>
      <c r="I109" s="554"/>
    </row>
    <row r="110" spans="1:9" ht="12.75">
      <c r="A110" s="582"/>
      <c r="B110" s="608" t="s">
        <v>299</v>
      </c>
      <c r="C110" s="608"/>
      <c r="D110" s="608"/>
      <c r="E110" s="637"/>
      <c r="F110" s="600">
        <v>0</v>
      </c>
      <c r="G110" s="600">
        <v>0</v>
      </c>
      <c r="H110" s="660">
        <v>0</v>
      </c>
      <c r="I110" s="669"/>
    </row>
    <row r="111" spans="1:9" ht="12.75">
      <c r="A111" s="657" t="s">
        <v>16</v>
      </c>
      <c r="B111" s="658" t="s">
        <v>300</v>
      </c>
      <c r="C111" s="548"/>
      <c r="D111" s="548"/>
      <c r="E111" s="665"/>
      <c r="F111" s="531"/>
      <c r="G111" s="531">
        <v>5568</v>
      </c>
      <c r="H111" s="652">
        <v>5568</v>
      </c>
      <c r="I111" s="533">
        <v>1</v>
      </c>
    </row>
    <row r="112" spans="1:9" ht="14.25">
      <c r="A112" s="670"/>
      <c r="B112" s="671" t="s">
        <v>301</v>
      </c>
      <c r="C112" s="608"/>
      <c r="D112" s="608"/>
      <c r="E112" s="637"/>
      <c r="F112" s="600"/>
      <c r="G112" s="600">
        <v>5568</v>
      </c>
      <c r="H112" s="660">
        <v>5568</v>
      </c>
      <c r="I112" s="672">
        <v>1</v>
      </c>
    </row>
    <row r="113" spans="1:9" ht="14.25">
      <c r="A113" s="673" t="s">
        <v>302</v>
      </c>
      <c r="B113" s="673"/>
      <c r="C113" s="673"/>
      <c r="D113" s="673"/>
      <c r="E113" s="673"/>
      <c r="F113" s="633">
        <f>SUM(F106+F107)</f>
        <v>233915</v>
      </c>
      <c r="G113" s="633">
        <f>SUM(G106+G107)</f>
        <v>272807</v>
      </c>
      <c r="H113" s="674">
        <f>SUM(H106:H107)</f>
        <v>223028</v>
      </c>
      <c r="I113" s="635">
        <f aca="true" t="shared" si="8" ref="I113:I114">H113/G113</f>
        <v>0.817530341963366</v>
      </c>
    </row>
    <row r="114" spans="1:9" ht="14.25">
      <c r="A114" s="675" t="s">
        <v>303</v>
      </c>
      <c r="B114" s="675"/>
      <c r="C114" s="675"/>
      <c r="D114" s="675"/>
      <c r="E114" s="675"/>
      <c r="F114" s="676">
        <v>34</v>
      </c>
      <c r="G114" s="676">
        <v>55</v>
      </c>
      <c r="H114" s="677">
        <v>55</v>
      </c>
      <c r="I114" s="678">
        <f t="shared" si="8"/>
        <v>1</v>
      </c>
    </row>
    <row r="115" ht="13.5"/>
  </sheetData>
  <sheetProtection selectLockedCells="1" selectUnlockedCells="1"/>
  <mergeCells count="49">
    <mergeCell ref="F1:I1"/>
    <mergeCell ref="A2:I2"/>
    <mergeCell ref="A3:I3"/>
    <mergeCell ref="A4:I4"/>
    <mergeCell ref="G5:I5"/>
    <mergeCell ref="A6:A7"/>
    <mergeCell ref="B6:E7"/>
    <mergeCell ref="F6:F7"/>
    <mergeCell ref="G6:G7"/>
    <mergeCell ref="H6:H7"/>
    <mergeCell ref="I6:I7"/>
    <mergeCell ref="B8:E8"/>
    <mergeCell ref="B10:E10"/>
    <mergeCell ref="B11:E11"/>
    <mergeCell ref="B12:E12"/>
    <mergeCell ref="B13:E13"/>
    <mergeCell ref="B14:E14"/>
    <mergeCell ref="B15:E15"/>
    <mergeCell ref="B16:E16"/>
    <mergeCell ref="B17:E17"/>
    <mergeCell ref="B19:E19"/>
    <mergeCell ref="B20:E20"/>
    <mergeCell ref="B21:E21"/>
    <mergeCell ref="B22:E22"/>
    <mergeCell ref="B23:E23"/>
    <mergeCell ref="B25:E25"/>
    <mergeCell ref="B40:E40"/>
    <mergeCell ref="B41:E41"/>
    <mergeCell ref="B46:E46"/>
    <mergeCell ref="B52:E52"/>
    <mergeCell ref="B53:E53"/>
    <mergeCell ref="B56:E56"/>
    <mergeCell ref="B57:E57"/>
    <mergeCell ref="B58:E58"/>
    <mergeCell ref="B59:E59"/>
    <mergeCell ref="A64:E64"/>
    <mergeCell ref="B75:E75"/>
    <mergeCell ref="F75:F76"/>
    <mergeCell ref="G75:G76"/>
    <mergeCell ref="H75:H76"/>
    <mergeCell ref="I75:I76"/>
    <mergeCell ref="A76:E76"/>
    <mergeCell ref="B77:E77"/>
    <mergeCell ref="B79:E79"/>
    <mergeCell ref="B81:E81"/>
    <mergeCell ref="B82:E82"/>
    <mergeCell ref="B83:E83"/>
    <mergeCell ref="A113:E113"/>
    <mergeCell ref="A114:E114"/>
  </mergeCells>
  <printOptions/>
  <pageMargins left="0.1701388888888889" right="0.1701388888888889" top="0.20972222222222223" bottom="0.1701388888888889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4"/>
  <sheetViews>
    <sheetView workbookViewId="0" topLeftCell="A409">
      <selection activeCell="A412" sqref="A412"/>
    </sheetView>
  </sheetViews>
  <sheetFormatPr defaultColWidth="9.140625" defaultRowHeight="12.75"/>
  <cols>
    <col min="1" max="1" width="3.140625" style="0" customWidth="1"/>
    <col min="2" max="2" width="3.421875" style="0" customWidth="1"/>
    <col min="3" max="3" width="6.00390625" style="0" customWidth="1"/>
    <col min="4" max="4" width="10.00390625" style="0" customWidth="1"/>
    <col min="5" max="5" width="17.28125" style="0" customWidth="1"/>
    <col min="6" max="17" width="7.00390625" style="0" customWidth="1"/>
  </cols>
  <sheetData>
    <row r="1" spans="1:17" ht="12.75">
      <c r="A1" s="679"/>
      <c r="B1" s="680" t="s">
        <v>304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</row>
    <row r="2" spans="1:17" ht="12.75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</row>
    <row r="3" spans="1:17" ht="10.5" customHeight="1">
      <c r="A3" s="682" t="s">
        <v>305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</row>
    <row r="4" spans="1:17" ht="13.5">
      <c r="A4" s="679"/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83"/>
      <c r="O4" s="684" t="s">
        <v>46</v>
      </c>
      <c r="P4" s="683"/>
      <c r="Q4" s="685"/>
    </row>
    <row r="5" spans="1:17" ht="13.5" customHeight="1">
      <c r="A5" s="686" t="s">
        <v>4</v>
      </c>
      <c r="B5" s="687" t="s">
        <v>306</v>
      </c>
      <c r="C5" s="687"/>
      <c r="D5" s="687"/>
      <c r="E5" s="687"/>
      <c r="F5" s="688" t="s">
        <v>307</v>
      </c>
      <c r="G5" s="688"/>
      <c r="H5" s="688"/>
      <c r="I5" s="688"/>
      <c r="J5" s="689" t="s">
        <v>49</v>
      </c>
      <c r="K5" s="689"/>
      <c r="L5" s="689"/>
      <c r="M5" s="689"/>
      <c r="N5" s="689"/>
      <c r="O5" s="689"/>
      <c r="P5" s="689"/>
      <c r="Q5" s="689"/>
    </row>
    <row r="6" spans="1:17" ht="12.75">
      <c r="A6" s="686"/>
      <c r="B6" s="687"/>
      <c r="C6" s="687"/>
      <c r="D6" s="687"/>
      <c r="E6" s="687"/>
      <c r="F6" s="688"/>
      <c r="G6" s="688"/>
      <c r="H6" s="688"/>
      <c r="I6" s="688"/>
      <c r="J6" s="690" t="s">
        <v>308</v>
      </c>
      <c r="K6" s="690"/>
      <c r="L6" s="690"/>
      <c r="M6" s="690"/>
      <c r="N6" s="691" t="s">
        <v>309</v>
      </c>
      <c r="O6" s="691"/>
      <c r="P6" s="691"/>
      <c r="Q6" s="691"/>
    </row>
    <row r="7" spans="1:17" ht="9" customHeight="1">
      <c r="A7" s="686"/>
      <c r="B7" s="687"/>
      <c r="C7" s="687"/>
      <c r="D7" s="687"/>
      <c r="E7" s="687"/>
      <c r="F7" s="692" t="s">
        <v>52</v>
      </c>
      <c r="G7" s="693" t="s">
        <v>6</v>
      </c>
      <c r="H7" s="693" t="s">
        <v>123</v>
      </c>
      <c r="I7" s="694" t="s">
        <v>54</v>
      </c>
      <c r="J7" s="692" t="s">
        <v>52</v>
      </c>
      <c r="K7" s="693" t="s">
        <v>6</v>
      </c>
      <c r="L7" s="693" t="s">
        <v>123</v>
      </c>
      <c r="M7" s="694" t="s">
        <v>54</v>
      </c>
      <c r="N7" s="692" t="s">
        <v>52</v>
      </c>
      <c r="O7" s="693" t="s">
        <v>6</v>
      </c>
      <c r="P7" s="693" t="s">
        <v>123</v>
      </c>
      <c r="Q7" s="694" t="s">
        <v>54</v>
      </c>
    </row>
    <row r="8" spans="1:17" ht="9" customHeight="1">
      <c r="A8" s="686"/>
      <c r="B8" s="687"/>
      <c r="C8" s="687"/>
      <c r="D8" s="687"/>
      <c r="E8" s="687"/>
      <c r="F8" s="692"/>
      <c r="G8" s="693"/>
      <c r="H8" s="693"/>
      <c r="I8" s="694"/>
      <c r="J8" s="692"/>
      <c r="K8" s="693"/>
      <c r="L8" s="693"/>
      <c r="M8" s="694"/>
      <c r="N8" s="692"/>
      <c r="O8" s="693"/>
      <c r="P8" s="693"/>
      <c r="Q8" s="694"/>
    </row>
    <row r="9" spans="1:17" ht="11.25" customHeight="1">
      <c r="A9" s="686"/>
      <c r="B9" s="695"/>
      <c r="C9" s="695"/>
      <c r="D9" s="695"/>
      <c r="E9" s="695"/>
      <c r="F9" s="696" t="s">
        <v>13</v>
      </c>
      <c r="G9" s="697" t="s">
        <v>16</v>
      </c>
      <c r="H9" s="695" t="s">
        <v>19</v>
      </c>
      <c r="I9" s="698" t="s">
        <v>22</v>
      </c>
      <c r="J9" s="696" t="s">
        <v>25</v>
      </c>
      <c r="K9" s="697" t="s">
        <v>310</v>
      </c>
      <c r="L9" s="695" t="s">
        <v>311</v>
      </c>
      <c r="M9" s="698" t="s">
        <v>59</v>
      </c>
      <c r="N9" s="699" t="s">
        <v>312</v>
      </c>
      <c r="O9" s="697" t="s">
        <v>313</v>
      </c>
      <c r="P9" s="695" t="s">
        <v>314</v>
      </c>
      <c r="Q9" s="698">
        <v>12</v>
      </c>
    </row>
    <row r="10" spans="1:17" ht="12.75">
      <c r="A10" s="115" t="s">
        <v>60</v>
      </c>
      <c r="B10" s="115"/>
      <c r="C10" s="115"/>
      <c r="D10" s="115"/>
      <c r="E10" s="115"/>
      <c r="F10" s="700">
        <f>SUM(F11+F64)</f>
        <v>202560</v>
      </c>
      <c r="G10" s="701">
        <f>SUM(G62+G64)</f>
        <v>240362</v>
      </c>
      <c r="H10" s="702">
        <f>SUM(H62+H64)</f>
        <v>193032</v>
      </c>
      <c r="I10" s="703">
        <f aca="true" t="shared" si="0" ref="I10:I14">H10/G10</f>
        <v>0.8030886745825048</v>
      </c>
      <c r="J10" s="701">
        <f>SUM(J62+J64)</f>
        <v>59702</v>
      </c>
      <c r="K10" s="701">
        <f>SUM(K11+K64)</f>
        <v>85445</v>
      </c>
      <c r="L10" s="702">
        <f>SUM(L11+L64)</f>
        <v>77920</v>
      </c>
      <c r="M10" s="703">
        <f aca="true" t="shared" si="1" ref="M10:M12">L10/K10</f>
        <v>0.9119316519398444</v>
      </c>
      <c r="N10" s="701">
        <f>SUM(N62+N64)</f>
        <v>14412</v>
      </c>
      <c r="O10" s="701">
        <f>SUM(O62+O64)</f>
        <v>19213</v>
      </c>
      <c r="P10" s="702">
        <f>SUM(P62+P64)</f>
        <v>16975</v>
      </c>
      <c r="Q10" s="703">
        <f aca="true" t="shared" si="2" ref="Q10:Q12">P10/O10</f>
        <v>0.8835163691250716</v>
      </c>
    </row>
    <row r="11" spans="1:17" ht="12.75" customHeight="1">
      <c r="A11" s="704" t="s">
        <v>13</v>
      </c>
      <c r="B11" s="705" t="s">
        <v>61</v>
      </c>
      <c r="C11" s="705"/>
      <c r="D11" s="705"/>
      <c r="E11" s="705"/>
      <c r="F11" s="706">
        <f>SUM(F62)</f>
        <v>160645</v>
      </c>
      <c r="G11" s="707">
        <f>SUM(G62)</f>
        <v>189533</v>
      </c>
      <c r="H11" s="708">
        <f>SUM(H62)</f>
        <v>145847</v>
      </c>
      <c r="I11" s="709">
        <f t="shared" si="0"/>
        <v>0.7695071570649966</v>
      </c>
      <c r="J11" s="707">
        <f>SUM(J12:J43)</f>
        <v>27814</v>
      </c>
      <c r="K11" s="707">
        <f>SUM(K62)</f>
        <v>52272</v>
      </c>
      <c r="L11" s="708">
        <f>SUM(L62)</f>
        <v>46091</v>
      </c>
      <c r="M11" s="709">
        <f t="shared" si="1"/>
        <v>0.8817531374349556</v>
      </c>
      <c r="N11" s="707">
        <f>SUM(N12:N43)</f>
        <v>6017</v>
      </c>
      <c r="O11" s="707">
        <f>SUM(O62)</f>
        <v>9793</v>
      </c>
      <c r="P11" s="708">
        <f>SUM(P62)</f>
        <v>8505</v>
      </c>
      <c r="Q11" s="709">
        <f t="shared" si="2"/>
        <v>0.8684774839170837</v>
      </c>
    </row>
    <row r="12" spans="1:17" ht="12.75">
      <c r="A12" s="710"/>
      <c r="B12" s="711" t="s">
        <v>62</v>
      </c>
      <c r="C12" s="711"/>
      <c r="D12" s="711"/>
      <c r="E12" s="711"/>
      <c r="F12" s="712">
        <f aca="true" t="shared" si="3" ref="F12:F43">SUM(F194+J285+N285+F376)</f>
        <v>89423</v>
      </c>
      <c r="G12" s="713">
        <f aca="true" t="shared" si="4" ref="G12:G43">SUM(G194+K285+O285)</f>
        <v>57943</v>
      </c>
      <c r="H12" s="714">
        <f aca="true" t="shared" si="5" ref="H12:H43">SUM(H194+L285+P285)</f>
        <v>28092</v>
      </c>
      <c r="I12" s="715">
        <f t="shared" si="0"/>
        <v>0.48482128988833856</v>
      </c>
      <c r="J12" s="713">
        <v>6339</v>
      </c>
      <c r="K12" s="713">
        <v>8337</v>
      </c>
      <c r="L12" s="714">
        <v>6820</v>
      </c>
      <c r="M12" s="715">
        <f t="shared" si="1"/>
        <v>0.8180400623725561</v>
      </c>
      <c r="N12" s="713">
        <v>1508</v>
      </c>
      <c r="O12" s="713">
        <v>2003</v>
      </c>
      <c r="P12" s="714">
        <v>1774</v>
      </c>
      <c r="Q12" s="715">
        <f t="shared" si="2"/>
        <v>0.8856714927608587</v>
      </c>
    </row>
    <row r="13" spans="1:17" ht="12.75">
      <c r="A13" s="710"/>
      <c r="B13" s="716" t="s">
        <v>315</v>
      </c>
      <c r="C13" s="717"/>
      <c r="D13" s="717"/>
      <c r="E13" s="718"/>
      <c r="F13" s="712">
        <f t="shared" si="3"/>
        <v>90</v>
      </c>
      <c r="G13" s="713">
        <f t="shared" si="4"/>
        <v>90</v>
      </c>
      <c r="H13" s="714">
        <f t="shared" si="5"/>
        <v>0</v>
      </c>
      <c r="I13" s="715">
        <f t="shared" si="0"/>
        <v>0</v>
      </c>
      <c r="J13" s="707"/>
      <c r="K13" s="707"/>
      <c r="L13" s="708"/>
      <c r="M13" s="715"/>
      <c r="N13" s="707"/>
      <c r="O13" s="707"/>
      <c r="P13" s="708"/>
      <c r="Q13" s="709"/>
    </row>
    <row r="14" spans="1:17" ht="12.75" customHeight="1">
      <c r="A14" s="131"/>
      <c r="B14" s="132" t="s">
        <v>63</v>
      </c>
      <c r="C14" s="132"/>
      <c r="D14" s="132"/>
      <c r="E14" s="132"/>
      <c r="F14" s="712">
        <f t="shared" si="3"/>
        <v>15364</v>
      </c>
      <c r="G14" s="713">
        <f t="shared" si="4"/>
        <v>19930</v>
      </c>
      <c r="H14" s="714">
        <f t="shared" si="5"/>
        <v>16482</v>
      </c>
      <c r="I14" s="715">
        <f t="shared" si="0"/>
        <v>0.8269944806823883</v>
      </c>
      <c r="J14" s="713"/>
      <c r="K14" s="713"/>
      <c r="L14" s="714"/>
      <c r="M14" s="715"/>
      <c r="N14" s="713"/>
      <c r="O14" s="713"/>
      <c r="P14" s="714"/>
      <c r="Q14" s="715"/>
    </row>
    <row r="15" spans="1:17" ht="12.75">
      <c r="A15" s="719"/>
      <c r="B15" s="716" t="s">
        <v>65</v>
      </c>
      <c r="C15" s="720"/>
      <c r="D15" s="720"/>
      <c r="E15" s="721"/>
      <c r="F15" s="712">
        <f t="shared" si="3"/>
        <v>0</v>
      </c>
      <c r="G15" s="713">
        <f t="shared" si="4"/>
        <v>0</v>
      </c>
      <c r="H15" s="714">
        <f t="shared" si="5"/>
        <v>0</v>
      </c>
      <c r="I15" s="715"/>
      <c r="J15" s="713"/>
      <c r="K15" s="713"/>
      <c r="L15" s="714"/>
      <c r="M15" s="715"/>
      <c r="N15" s="713"/>
      <c r="O15" s="713"/>
      <c r="P15" s="714"/>
      <c r="Q15" s="715"/>
    </row>
    <row r="16" spans="1:17" ht="12.75">
      <c r="A16" s="719"/>
      <c r="B16" s="716" t="s">
        <v>66</v>
      </c>
      <c r="C16" s="720"/>
      <c r="D16" s="720"/>
      <c r="E16" s="721"/>
      <c r="F16" s="712">
        <f t="shared" si="3"/>
        <v>2142</v>
      </c>
      <c r="G16" s="713">
        <f t="shared" si="4"/>
        <v>1983</v>
      </c>
      <c r="H16" s="714">
        <f t="shared" si="5"/>
        <v>1990</v>
      </c>
      <c r="I16" s="715">
        <f aca="true" t="shared" si="6" ref="I16:I19">H16/G16</f>
        <v>1.0035300050428644</v>
      </c>
      <c r="J16" s="713">
        <v>1488</v>
      </c>
      <c r="K16" s="713">
        <v>1488</v>
      </c>
      <c r="L16" s="714">
        <v>1460</v>
      </c>
      <c r="M16" s="715">
        <f aca="true" t="shared" si="7" ref="M16:M19">L16/K16</f>
        <v>0.9811827956989247</v>
      </c>
      <c r="N16" s="713">
        <v>402</v>
      </c>
      <c r="O16" s="713">
        <v>402</v>
      </c>
      <c r="P16" s="714">
        <v>395</v>
      </c>
      <c r="Q16" s="715">
        <f aca="true" t="shared" si="8" ref="Q16:Q19">P16/O16</f>
        <v>0.9825870646766169</v>
      </c>
    </row>
    <row r="17" spans="1:17" ht="12.75">
      <c r="A17" s="131"/>
      <c r="B17" s="127" t="s">
        <v>67</v>
      </c>
      <c r="C17" s="127"/>
      <c r="D17" s="127"/>
      <c r="E17" s="127"/>
      <c r="F17" s="712">
        <f t="shared" si="3"/>
        <v>631</v>
      </c>
      <c r="G17" s="713">
        <f t="shared" si="4"/>
        <v>1350</v>
      </c>
      <c r="H17" s="714">
        <f t="shared" si="5"/>
        <v>1350</v>
      </c>
      <c r="I17" s="715">
        <f t="shared" si="6"/>
        <v>1</v>
      </c>
      <c r="J17" s="713">
        <v>606</v>
      </c>
      <c r="K17" s="713">
        <v>1096</v>
      </c>
      <c r="L17" s="714">
        <v>1096</v>
      </c>
      <c r="M17" s="715">
        <f t="shared" si="7"/>
        <v>1</v>
      </c>
      <c r="N17" s="713">
        <v>25</v>
      </c>
      <c r="O17" s="713">
        <v>254</v>
      </c>
      <c r="P17" s="714">
        <v>254</v>
      </c>
      <c r="Q17" s="715">
        <f t="shared" si="8"/>
        <v>1</v>
      </c>
    </row>
    <row r="18" spans="1:17" ht="12.75">
      <c r="A18" s="719"/>
      <c r="B18" s="716" t="s">
        <v>68</v>
      </c>
      <c r="C18" s="722"/>
      <c r="D18" s="722"/>
      <c r="E18" s="723"/>
      <c r="F18" s="712">
        <f t="shared" si="3"/>
        <v>7998</v>
      </c>
      <c r="G18" s="713">
        <f t="shared" si="4"/>
        <v>7105</v>
      </c>
      <c r="H18" s="714">
        <f t="shared" si="5"/>
        <v>6969</v>
      </c>
      <c r="I18" s="715">
        <f t="shared" si="6"/>
        <v>0.9808585503166783</v>
      </c>
      <c r="J18" s="713">
        <v>7047</v>
      </c>
      <c r="K18" s="713">
        <v>6260</v>
      </c>
      <c r="L18" s="714">
        <v>6153</v>
      </c>
      <c r="M18" s="715">
        <f t="shared" si="7"/>
        <v>0.9829073482428115</v>
      </c>
      <c r="N18" s="713">
        <v>951</v>
      </c>
      <c r="O18" s="713">
        <v>845</v>
      </c>
      <c r="P18" s="714">
        <v>816</v>
      </c>
      <c r="Q18" s="715">
        <f t="shared" si="8"/>
        <v>0.9656804733727811</v>
      </c>
    </row>
    <row r="19" spans="1:17" ht="12.75">
      <c r="A19" s="131"/>
      <c r="B19" s="132" t="s">
        <v>69</v>
      </c>
      <c r="C19" s="135"/>
      <c r="D19" s="135"/>
      <c r="E19" s="135"/>
      <c r="F19" s="712">
        <f t="shared" si="3"/>
        <v>3382</v>
      </c>
      <c r="G19" s="713">
        <f t="shared" si="4"/>
        <v>36842</v>
      </c>
      <c r="H19" s="714">
        <f t="shared" si="5"/>
        <v>32848</v>
      </c>
      <c r="I19" s="715">
        <f t="shared" si="6"/>
        <v>0.8915911188317681</v>
      </c>
      <c r="J19" s="713">
        <v>2980</v>
      </c>
      <c r="K19" s="713">
        <v>25188</v>
      </c>
      <c r="L19" s="714">
        <v>21663</v>
      </c>
      <c r="M19" s="715">
        <f t="shared" si="7"/>
        <v>0.860052405907575</v>
      </c>
      <c r="N19" s="713">
        <v>402</v>
      </c>
      <c r="O19" s="713">
        <v>3400</v>
      </c>
      <c r="P19" s="714">
        <v>2983</v>
      </c>
      <c r="Q19" s="715">
        <f t="shared" si="8"/>
        <v>0.8773529411764706</v>
      </c>
    </row>
    <row r="20" spans="1:17" ht="12.75">
      <c r="A20" s="719"/>
      <c r="B20" s="716" t="s">
        <v>316</v>
      </c>
      <c r="C20" s="722"/>
      <c r="D20" s="722"/>
      <c r="E20" s="723"/>
      <c r="F20" s="712">
        <f t="shared" si="3"/>
        <v>0</v>
      </c>
      <c r="G20" s="713">
        <f t="shared" si="4"/>
        <v>0</v>
      </c>
      <c r="H20" s="714">
        <f t="shared" si="5"/>
        <v>0</v>
      </c>
      <c r="I20" s="715"/>
      <c r="J20" s="713"/>
      <c r="K20" s="713"/>
      <c r="L20" s="714"/>
      <c r="M20" s="715"/>
      <c r="N20" s="713"/>
      <c r="O20" s="713"/>
      <c r="P20" s="714"/>
      <c r="Q20" s="715"/>
    </row>
    <row r="21" spans="1:17" ht="12.75">
      <c r="A21" s="131"/>
      <c r="B21" s="132" t="s">
        <v>317</v>
      </c>
      <c r="C21" s="135"/>
      <c r="D21" s="135"/>
      <c r="E21" s="135"/>
      <c r="F21" s="712">
        <f t="shared" si="3"/>
        <v>0</v>
      </c>
      <c r="G21" s="713">
        <f t="shared" si="4"/>
        <v>0</v>
      </c>
      <c r="H21" s="714">
        <f t="shared" si="5"/>
        <v>0</v>
      </c>
      <c r="I21" s="715"/>
      <c r="J21" s="713"/>
      <c r="K21" s="713"/>
      <c r="L21" s="714"/>
      <c r="M21" s="715"/>
      <c r="N21" s="713"/>
      <c r="O21" s="713"/>
      <c r="P21" s="714"/>
      <c r="Q21" s="715"/>
    </row>
    <row r="22" spans="1:17" ht="12.75">
      <c r="A22" s="719"/>
      <c r="B22" s="716" t="s">
        <v>318</v>
      </c>
      <c r="C22" s="722"/>
      <c r="D22" s="722"/>
      <c r="E22" s="723"/>
      <c r="F22" s="712">
        <f t="shared" si="3"/>
        <v>635</v>
      </c>
      <c r="G22" s="713">
        <f t="shared" si="4"/>
        <v>3635</v>
      </c>
      <c r="H22" s="714">
        <f t="shared" si="5"/>
        <v>3290</v>
      </c>
      <c r="I22" s="715">
        <f aca="true" t="shared" si="9" ref="I22:I28">H22/G22</f>
        <v>0.9050894085281981</v>
      </c>
      <c r="J22" s="713"/>
      <c r="K22" s="713"/>
      <c r="L22" s="714"/>
      <c r="M22" s="715"/>
      <c r="N22" s="713"/>
      <c r="O22" s="713"/>
      <c r="P22" s="714"/>
      <c r="Q22" s="715"/>
    </row>
    <row r="23" spans="1:17" ht="12.75">
      <c r="A23" s="719"/>
      <c r="B23" s="711" t="s">
        <v>70</v>
      </c>
      <c r="C23" s="711"/>
      <c r="D23" s="711"/>
      <c r="E23" s="711"/>
      <c r="F23" s="712">
        <f t="shared" si="3"/>
        <v>1334</v>
      </c>
      <c r="G23" s="713">
        <f t="shared" si="4"/>
        <v>1334</v>
      </c>
      <c r="H23" s="714">
        <f t="shared" si="5"/>
        <v>194</v>
      </c>
      <c r="I23" s="715">
        <f t="shared" si="9"/>
        <v>0.1454272863568216</v>
      </c>
      <c r="J23" s="713"/>
      <c r="K23" s="713"/>
      <c r="L23" s="714"/>
      <c r="M23" s="715"/>
      <c r="N23" s="713"/>
      <c r="O23" s="713"/>
      <c r="P23" s="714"/>
      <c r="Q23" s="715"/>
    </row>
    <row r="24" spans="1:17" ht="12.75">
      <c r="A24" s="719"/>
      <c r="B24" s="716" t="s">
        <v>319</v>
      </c>
      <c r="C24" s="720"/>
      <c r="D24" s="720"/>
      <c r="E24" s="721"/>
      <c r="F24" s="712">
        <f t="shared" si="3"/>
        <v>229</v>
      </c>
      <c r="G24" s="713">
        <f t="shared" si="4"/>
        <v>229</v>
      </c>
      <c r="H24" s="714">
        <f t="shared" si="5"/>
        <v>312</v>
      </c>
      <c r="I24" s="715">
        <f t="shared" si="9"/>
        <v>1.3624454148471616</v>
      </c>
      <c r="J24" s="713"/>
      <c r="K24" s="713"/>
      <c r="L24" s="714"/>
      <c r="M24" s="715"/>
      <c r="N24" s="713"/>
      <c r="O24" s="713"/>
      <c r="P24" s="714"/>
      <c r="Q24" s="715"/>
    </row>
    <row r="25" spans="1:17" ht="12.75">
      <c r="A25" s="719"/>
      <c r="B25" s="716" t="s">
        <v>320</v>
      </c>
      <c r="C25" s="720"/>
      <c r="D25" s="720"/>
      <c r="E25" s="721"/>
      <c r="F25" s="712">
        <f t="shared" si="3"/>
        <v>3969</v>
      </c>
      <c r="G25" s="713">
        <f t="shared" si="4"/>
        <v>3969</v>
      </c>
      <c r="H25" s="714">
        <f t="shared" si="5"/>
        <v>3316</v>
      </c>
      <c r="I25" s="715">
        <f t="shared" si="9"/>
        <v>0.8354749307130259</v>
      </c>
      <c r="J25" s="713"/>
      <c r="K25" s="713"/>
      <c r="L25" s="714"/>
      <c r="M25" s="715"/>
      <c r="N25" s="713"/>
      <c r="O25" s="713"/>
      <c r="P25" s="714"/>
      <c r="Q25" s="715"/>
    </row>
    <row r="26" spans="1:17" ht="12.75">
      <c r="A26" s="131"/>
      <c r="B26" s="132" t="s">
        <v>321</v>
      </c>
      <c r="C26" s="134"/>
      <c r="D26" s="134"/>
      <c r="E26" s="134"/>
      <c r="F26" s="712">
        <f t="shared" si="3"/>
        <v>1327</v>
      </c>
      <c r="G26" s="713">
        <f t="shared" si="4"/>
        <v>1440</v>
      </c>
      <c r="H26" s="714">
        <f t="shared" si="5"/>
        <v>876</v>
      </c>
      <c r="I26" s="715">
        <f t="shared" si="9"/>
        <v>0.6083333333333333</v>
      </c>
      <c r="J26" s="713"/>
      <c r="K26" s="713"/>
      <c r="L26" s="714"/>
      <c r="M26" s="715"/>
      <c r="N26" s="713"/>
      <c r="O26" s="713"/>
      <c r="P26" s="714"/>
      <c r="Q26" s="715"/>
    </row>
    <row r="27" spans="1:17" ht="12.75">
      <c r="A27" s="724"/>
      <c r="B27" s="716" t="s">
        <v>322</v>
      </c>
      <c r="C27" s="720"/>
      <c r="D27" s="720"/>
      <c r="E27" s="721"/>
      <c r="F27" s="712">
        <f t="shared" si="3"/>
        <v>455</v>
      </c>
      <c r="G27" s="713">
        <f t="shared" si="4"/>
        <v>455</v>
      </c>
      <c r="H27" s="714">
        <f t="shared" si="5"/>
        <v>438</v>
      </c>
      <c r="I27" s="715">
        <f t="shared" si="9"/>
        <v>0.9626373626373627</v>
      </c>
      <c r="J27" s="713"/>
      <c r="K27" s="713"/>
      <c r="L27" s="714"/>
      <c r="M27" s="715"/>
      <c r="N27" s="713"/>
      <c r="O27" s="713"/>
      <c r="P27" s="714"/>
      <c r="Q27" s="715"/>
    </row>
    <row r="28" spans="1:17" ht="12.75">
      <c r="A28" s="131"/>
      <c r="B28" s="132" t="s">
        <v>323</v>
      </c>
      <c r="C28" s="134"/>
      <c r="D28" s="134"/>
      <c r="E28" s="134"/>
      <c r="F28" s="712">
        <f t="shared" si="3"/>
        <v>1444</v>
      </c>
      <c r="G28" s="713">
        <f t="shared" si="4"/>
        <v>1444</v>
      </c>
      <c r="H28" s="714">
        <f t="shared" si="5"/>
        <v>1426</v>
      </c>
      <c r="I28" s="715">
        <f t="shared" si="9"/>
        <v>0.9875346260387812</v>
      </c>
      <c r="J28" s="713"/>
      <c r="K28" s="713"/>
      <c r="L28" s="714"/>
      <c r="M28" s="715"/>
      <c r="N28" s="713"/>
      <c r="O28" s="713"/>
      <c r="P28" s="714"/>
      <c r="Q28" s="715"/>
    </row>
    <row r="29" spans="1:17" ht="12.75">
      <c r="A29" s="719"/>
      <c r="B29" s="716" t="s">
        <v>324</v>
      </c>
      <c r="C29" s="720"/>
      <c r="D29" s="720"/>
      <c r="E29" s="721"/>
      <c r="F29" s="712">
        <f t="shared" si="3"/>
        <v>0</v>
      </c>
      <c r="G29" s="713">
        <f t="shared" si="4"/>
        <v>0</v>
      </c>
      <c r="H29" s="714">
        <f t="shared" si="5"/>
        <v>0</v>
      </c>
      <c r="I29" s="715"/>
      <c r="J29" s="713"/>
      <c r="K29" s="713"/>
      <c r="L29" s="714"/>
      <c r="M29" s="715"/>
      <c r="N29" s="713"/>
      <c r="O29" s="713"/>
      <c r="P29" s="714"/>
      <c r="Q29" s="715"/>
    </row>
    <row r="30" spans="1:17" ht="12.75">
      <c r="A30" s="131"/>
      <c r="B30" s="132" t="s">
        <v>71</v>
      </c>
      <c r="C30" s="134"/>
      <c r="D30" s="134"/>
      <c r="E30" s="134"/>
      <c r="F30" s="712">
        <f t="shared" si="3"/>
        <v>2449</v>
      </c>
      <c r="G30" s="713">
        <f t="shared" si="4"/>
        <v>2373</v>
      </c>
      <c r="H30" s="714">
        <f t="shared" si="5"/>
        <v>1940</v>
      </c>
      <c r="I30" s="715">
        <f aca="true" t="shared" si="10" ref="I30:I33">H30/G30</f>
        <v>0.8175305520438264</v>
      </c>
      <c r="J30" s="713">
        <v>1020</v>
      </c>
      <c r="K30" s="713">
        <v>944</v>
      </c>
      <c r="L30" s="714">
        <v>817</v>
      </c>
      <c r="M30" s="715">
        <f>L30/K30</f>
        <v>0.8654661016949152</v>
      </c>
      <c r="N30" s="713">
        <v>248</v>
      </c>
      <c r="O30" s="713">
        <v>248</v>
      </c>
      <c r="P30" s="714">
        <v>198</v>
      </c>
      <c r="Q30" s="715">
        <f>P30/O30</f>
        <v>0.7983870967741935</v>
      </c>
    </row>
    <row r="31" spans="1:17" ht="12.75">
      <c r="A31" s="719"/>
      <c r="B31" s="716" t="s">
        <v>325</v>
      </c>
      <c r="C31" s="720"/>
      <c r="D31" s="720"/>
      <c r="E31" s="721"/>
      <c r="F31" s="712">
        <f t="shared" si="3"/>
        <v>0</v>
      </c>
      <c r="G31" s="713">
        <f t="shared" si="4"/>
        <v>104</v>
      </c>
      <c r="H31" s="714">
        <f t="shared" si="5"/>
        <v>44</v>
      </c>
      <c r="I31" s="715">
        <f t="shared" si="10"/>
        <v>0.4230769230769231</v>
      </c>
      <c r="J31" s="713"/>
      <c r="K31" s="713"/>
      <c r="L31" s="714"/>
      <c r="M31" s="715"/>
      <c r="N31" s="713"/>
      <c r="O31" s="713"/>
      <c r="P31" s="714"/>
      <c r="Q31" s="715"/>
    </row>
    <row r="32" spans="1:17" ht="12.75">
      <c r="A32" s="719"/>
      <c r="B32" s="716" t="s">
        <v>72</v>
      </c>
      <c r="C32" s="720"/>
      <c r="D32" s="720"/>
      <c r="E32" s="721"/>
      <c r="F32" s="712">
        <f t="shared" si="3"/>
        <v>5782</v>
      </c>
      <c r="G32" s="713">
        <f t="shared" si="4"/>
        <v>6826</v>
      </c>
      <c r="H32" s="714">
        <f t="shared" si="5"/>
        <v>5042</v>
      </c>
      <c r="I32" s="715">
        <f t="shared" si="10"/>
        <v>0.7386463521828304</v>
      </c>
      <c r="J32" s="713">
        <v>3621</v>
      </c>
      <c r="K32" s="713">
        <v>3679</v>
      </c>
      <c r="L32" s="714">
        <v>2791</v>
      </c>
      <c r="M32" s="715">
        <f>L32/K32</f>
        <v>0.7586300625169883</v>
      </c>
      <c r="N32" s="713">
        <v>1208</v>
      </c>
      <c r="O32" s="713">
        <v>1224</v>
      </c>
      <c r="P32" s="714">
        <v>664</v>
      </c>
      <c r="Q32" s="715">
        <f>P32/O32</f>
        <v>0.5424836601307189</v>
      </c>
    </row>
    <row r="33" spans="1:17" ht="12.75">
      <c r="A33" s="719"/>
      <c r="B33" s="716" t="s">
        <v>326</v>
      </c>
      <c r="C33" s="720"/>
      <c r="D33" s="720"/>
      <c r="E33" s="721"/>
      <c r="F33" s="712">
        <f t="shared" si="3"/>
        <v>0</v>
      </c>
      <c r="G33" s="713">
        <f t="shared" si="4"/>
        <v>2972</v>
      </c>
      <c r="H33" s="714">
        <f t="shared" si="5"/>
        <v>3008</v>
      </c>
      <c r="I33" s="715">
        <f t="shared" si="10"/>
        <v>1.012113055181696</v>
      </c>
      <c r="J33" s="713"/>
      <c r="K33" s="713"/>
      <c r="L33" s="714"/>
      <c r="M33" s="715"/>
      <c r="N33" s="713"/>
      <c r="O33" s="713"/>
      <c r="P33" s="714"/>
      <c r="Q33" s="715"/>
    </row>
    <row r="34" spans="1:17" ht="12.75">
      <c r="A34" s="719"/>
      <c r="B34" s="716" t="s">
        <v>327</v>
      </c>
      <c r="C34" s="720"/>
      <c r="D34" s="720"/>
      <c r="E34" s="721"/>
      <c r="F34" s="712">
        <f t="shared" si="3"/>
        <v>0</v>
      </c>
      <c r="G34" s="713">
        <f t="shared" si="4"/>
        <v>0</v>
      </c>
      <c r="H34" s="714">
        <f t="shared" si="5"/>
        <v>0</v>
      </c>
      <c r="I34" s="715"/>
      <c r="J34" s="713"/>
      <c r="K34" s="713"/>
      <c r="L34" s="714"/>
      <c r="M34" s="715"/>
      <c r="N34" s="713"/>
      <c r="O34" s="713"/>
      <c r="P34" s="714"/>
      <c r="Q34" s="715"/>
    </row>
    <row r="35" spans="1:17" ht="12.75">
      <c r="A35" s="131"/>
      <c r="B35" s="132" t="s">
        <v>73</v>
      </c>
      <c r="C35" s="134"/>
      <c r="D35" s="134"/>
      <c r="E35" s="134"/>
      <c r="F35" s="712">
        <f t="shared" si="3"/>
        <v>0</v>
      </c>
      <c r="G35" s="713">
        <f t="shared" si="4"/>
        <v>0</v>
      </c>
      <c r="H35" s="714">
        <f t="shared" si="5"/>
        <v>0</v>
      </c>
      <c r="I35" s="715"/>
      <c r="J35" s="713"/>
      <c r="K35" s="713"/>
      <c r="L35" s="714"/>
      <c r="M35" s="715"/>
      <c r="N35" s="725"/>
      <c r="O35" s="713"/>
      <c r="P35" s="714"/>
      <c r="Q35" s="715"/>
    </row>
    <row r="36" spans="1:17" ht="12.75">
      <c r="A36" s="719"/>
      <c r="B36" s="716" t="s">
        <v>328</v>
      </c>
      <c r="C36" s="720"/>
      <c r="D36" s="720"/>
      <c r="E36" s="721"/>
      <c r="F36" s="712">
        <f t="shared" si="3"/>
        <v>3256</v>
      </c>
      <c r="G36" s="713">
        <f t="shared" si="4"/>
        <v>6509</v>
      </c>
      <c r="H36" s="714">
        <f t="shared" si="5"/>
        <v>6507</v>
      </c>
      <c r="I36" s="715">
        <f aca="true" t="shared" si="11" ref="I36:I43">H36/G36</f>
        <v>0.999692733138731</v>
      </c>
      <c r="J36" s="713"/>
      <c r="K36" s="713"/>
      <c r="L36" s="714"/>
      <c r="M36" s="715"/>
      <c r="N36" s="713"/>
      <c r="O36" s="713"/>
      <c r="P36" s="714"/>
      <c r="Q36" s="715"/>
    </row>
    <row r="37" spans="1:17" ht="12.75">
      <c r="A37" s="719"/>
      <c r="B37" s="716" t="s">
        <v>75</v>
      </c>
      <c r="C37" s="720"/>
      <c r="D37" s="720"/>
      <c r="E37" s="721"/>
      <c r="F37" s="712">
        <f t="shared" si="3"/>
        <v>4789</v>
      </c>
      <c r="G37" s="713">
        <f t="shared" si="4"/>
        <v>4922</v>
      </c>
      <c r="H37" s="714">
        <f t="shared" si="5"/>
        <v>4862</v>
      </c>
      <c r="I37" s="715">
        <f t="shared" si="11"/>
        <v>0.9878098334010564</v>
      </c>
      <c r="J37" s="713">
        <v>1488</v>
      </c>
      <c r="K37" s="713">
        <v>1593</v>
      </c>
      <c r="L37" s="714">
        <v>1676</v>
      </c>
      <c r="M37" s="715">
        <f aca="true" t="shared" si="12" ref="M37:M39">L37/K37</f>
        <v>1.0521029504080353</v>
      </c>
      <c r="N37" s="713">
        <v>402</v>
      </c>
      <c r="O37" s="713">
        <v>430</v>
      </c>
      <c r="P37" s="714">
        <v>452</v>
      </c>
      <c r="Q37" s="715">
        <f aca="true" t="shared" si="13" ref="Q37:Q39">P37/O37</f>
        <v>1.0511627906976744</v>
      </c>
    </row>
    <row r="38" spans="1:17" ht="12.75">
      <c r="A38" s="131"/>
      <c r="B38" s="132" t="s">
        <v>76</v>
      </c>
      <c r="C38" s="134"/>
      <c r="D38" s="134"/>
      <c r="E38" s="134"/>
      <c r="F38" s="712">
        <f t="shared" si="3"/>
        <v>1942</v>
      </c>
      <c r="G38" s="713">
        <f t="shared" si="4"/>
        <v>2198</v>
      </c>
      <c r="H38" s="714">
        <f t="shared" si="5"/>
        <v>2113</v>
      </c>
      <c r="I38" s="715">
        <f t="shared" si="11"/>
        <v>0.9613284804367607</v>
      </c>
      <c r="J38" s="713">
        <v>1488</v>
      </c>
      <c r="K38" s="713">
        <v>1586</v>
      </c>
      <c r="L38" s="714">
        <v>1557</v>
      </c>
      <c r="M38" s="715">
        <f t="shared" si="12"/>
        <v>0.9817150063051703</v>
      </c>
      <c r="N38" s="713">
        <v>402</v>
      </c>
      <c r="O38" s="713">
        <v>428</v>
      </c>
      <c r="P38" s="714">
        <v>420</v>
      </c>
      <c r="Q38" s="715">
        <f t="shared" si="13"/>
        <v>0.9813084112149533</v>
      </c>
    </row>
    <row r="39" spans="1:17" ht="12.75">
      <c r="A39" s="719"/>
      <c r="B39" s="716" t="s">
        <v>329</v>
      </c>
      <c r="C39" s="720"/>
      <c r="D39" s="720"/>
      <c r="E39" s="721"/>
      <c r="F39" s="712">
        <f t="shared" si="3"/>
        <v>2206</v>
      </c>
      <c r="G39" s="713">
        <f t="shared" si="4"/>
        <v>2660</v>
      </c>
      <c r="H39" s="714">
        <f t="shared" si="5"/>
        <v>2607</v>
      </c>
      <c r="I39" s="715">
        <f t="shared" si="11"/>
        <v>0.9800751879699248</v>
      </c>
      <c r="J39" s="713">
        <v>1737</v>
      </c>
      <c r="K39" s="713">
        <v>2101</v>
      </c>
      <c r="L39" s="714">
        <v>2058</v>
      </c>
      <c r="M39" s="715">
        <f t="shared" si="12"/>
        <v>0.9795335554497858</v>
      </c>
      <c r="N39" s="713">
        <v>469</v>
      </c>
      <c r="O39" s="713">
        <v>559</v>
      </c>
      <c r="P39" s="714">
        <v>549</v>
      </c>
      <c r="Q39" s="715">
        <f t="shared" si="13"/>
        <v>0.9821109123434705</v>
      </c>
    </row>
    <row r="40" spans="1:17" ht="12.75">
      <c r="A40" s="719"/>
      <c r="B40" s="716" t="s">
        <v>330</v>
      </c>
      <c r="C40" s="720"/>
      <c r="D40" s="720"/>
      <c r="E40" s="721"/>
      <c r="F40" s="712">
        <f t="shared" si="3"/>
        <v>300</v>
      </c>
      <c r="G40" s="713">
        <f t="shared" si="4"/>
        <v>300</v>
      </c>
      <c r="H40" s="714">
        <f t="shared" si="5"/>
        <v>260</v>
      </c>
      <c r="I40" s="715">
        <f t="shared" si="11"/>
        <v>0.8666666666666667</v>
      </c>
      <c r="J40" s="713"/>
      <c r="K40" s="713"/>
      <c r="L40" s="714"/>
      <c r="M40" s="715"/>
      <c r="N40" s="713"/>
      <c r="O40" s="713"/>
      <c r="P40" s="714"/>
      <c r="Q40" s="715"/>
    </row>
    <row r="41" spans="1:17" ht="12.75">
      <c r="A41" s="131"/>
      <c r="B41" s="132" t="s">
        <v>331</v>
      </c>
      <c r="C41" s="134"/>
      <c r="D41" s="134"/>
      <c r="E41" s="134"/>
      <c r="F41" s="712">
        <f t="shared" si="3"/>
        <v>2167</v>
      </c>
      <c r="G41" s="713">
        <f t="shared" si="4"/>
        <v>6585</v>
      </c>
      <c r="H41" s="714">
        <f t="shared" si="5"/>
        <v>6484</v>
      </c>
      <c r="I41" s="715">
        <f t="shared" si="11"/>
        <v>0.9846621108580106</v>
      </c>
      <c r="J41" s="713"/>
      <c r="K41" s="713"/>
      <c r="L41" s="714"/>
      <c r="M41" s="715"/>
      <c r="N41" s="713"/>
      <c r="O41" s="713"/>
      <c r="P41" s="714"/>
      <c r="Q41" s="715"/>
    </row>
    <row r="42" spans="1:17" ht="12.75">
      <c r="A42" s="719"/>
      <c r="B42" s="716" t="s">
        <v>332</v>
      </c>
      <c r="C42" s="720"/>
      <c r="D42" s="720"/>
      <c r="E42" s="721"/>
      <c r="F42" s="712">
        <f t="shared" si="3"/>
        <v>7557</v>
      </c>
      <c r="G42" s="713">
        <f t="shared" si="4"/>
        <v>7543</v>
      </c>
      <c r="H42" s="714">
        <f t="shared" si="5"/>
        <v>7543</v>
      </c>
      <c r="I42" s="715">
        <f t="shared" si="11"/>
        <v>1</v>
      </c>
      <c r="J42" s="713"/>
      <c r="K42" s="713"/>
      <c r="L42" s="714"/>
      <c r="M42" s="715"/>
      <c r="N42" s="713"/>
      <c r="O42" s="713"/>
      <c r="P42" s="714"/>
      <c r="Q42" s="715"/>
    </row>
    <row r="43" spans="1:17" ht="13.5">
      <c r="A43" s="131"/>
      <c r="B43" s="132" t="s">
        <v>333</v>
      </c>
      <c r="C43" s="134"/>
      <c r="D43" s="134"/>
      <c r="E43" s="134"/>
      <c r="F43" s="712">
        <f t="shared" si="3"/>
        <v>1774</v>
      </c>
      <c r="G43" s="713">
        <f t="shared" si="4"/>
        <v>1845</v>
      </c>
      <c r="H43" s="714">
        <f t="shared" si="5"/>
        <v>908</v>
      </c>
      <c r="I43" s="715">
        <f t="shared" si="11"/>
        <v>0.4921409214092141</v>
      </c>
      <c r="J43" s="713"/>
      <c r="K43" s="713"/>
      <c r="L43" s="714"/>
      <c r="M43" s="715"/>
      <c r="N43" s="713"/>
      <c r="O43" s="713"/>
      <c r="P43" s="714"/>
      <c r="Q43" s="715"/>
    </row>
    <row r="44" spans="1:17" ht="14.25">
      <c r="A44" s="726"/>
      <c r="B44" s="727" t="s">
        <v>334</v>
      </c>
      <c r="C44" s="727"/>
      <c r="D44" s="727"/>
      <c r="E44" s="727"/>
      <c r="F44" s="728">
        <f>SUM(F12:F43)</f>
        <v>160645</v>
      </c>
      <c r="G44" s="729">
        <f>SUM(G12:G43)</f>
        <v>182586</v>
      </c>
      <c r="H44" s="730">
        <f>SUM(H12:H43)</f>
        <v>138901</v>
      </c>
      <c r="I44" s="731"/>
      <c r="J44" s="729">
        <f>SUM(J12:J43)</f>
        <v>27814</v>
      </c>
      <c r="K44" s="729">
        <f>SUM(K12:K43)</f>
        <v>52272</v>
      </c>
      <c r="L44" s="730">
        <f>SUM(L12:L43)</f>
        <v>46091</v>
      </c>
      <c r="M44" s="731"/>
      <c r="N44" s="729">
        <f>SUM(N12:N43)</f>
        <v>6017</v>
      </c>
      <c r="O44" s="729">
        <f>SUM(O12:O43)</f>
        <v>9793</v>
      </c>
      <c r="P44" s="730">
        <f>SUM(P12:P43)</f>
        <v>8505</v>
      </c>
      <c r="Q44" s="731"/>
    </row>
    <row r="45" spans="1:17" ht="13.5">
      <c r="A45" s="732"/>
      <c r="B45" s="733"/>
      <c r="C45" s="734"/>
      <c r="D45" s="734"/>
      <c r="E45" s="734"/>
      <c r="F45" s="735"/>
      <c r="G45" s="735"/>
      <c r="H45" s="735"/>
      <c r="I45" s="736"/>
      <c r="J45" s="735"/>
      <c r="K45" s="735"/>
      <c r="L45" s="735"/>
      <c r="M45" s="736"/>
      <c r="N45" s="735"/>
      <c r="O45" s="735"/>
      <c r="P45" s="735"/>
      <c r="Q45" s="736"/>
    </row>
    <row r="46" spans="1:17" ht="12.75">
      <c r="A46" s="732"/>
      <c r="B46" s="733"/>
      <c r="C46" s="734"/>
      <c r="D46" s="734"/>
      <c r="E46" s="734"/>
      <c r="F46" s="735"/>
      <c r="G46" s="735"/>
      <c r="H46" s="735"/>
      <c r="I46" s="736"/>
      <c r="J46" s="735"/>
      <c r="K46" s="735"/>
      <c r="L46" s="735"/>
      <c r="M46" s="736"/>
      <c r="N46" s="735"/>
      <c r="O46" s="735"/>
      <c r="P46" s="735"/>
      <c r="Q46" s="736"/>
    </row>
    <row r="47" spans="1:17" ht="12.75">
      <c r="A47" s="679"/>
      <c r="B47" s="680" t="s">
        <v>335</v>
      </c>
      <c r="C47" s="680"/>
      <c r="D47" s="680"/>
      <c r="E47" s="680"/>
      <c r="F47" s="680"/>
      <c r="G47" s="680"/>
      <c r="H47" s="680"/>
      <c r="I47" s="680"/>
      <c r="J47" s="680"/>
      <c r="K47" s="680"/>
      <c r="L47" s="680"/>
      <c r="M47" s="680"/>
      <c r="N47" s="680"/>
      <c r="O47" s="680"/>
      <c r="P47" s="680"/>
      <c r="Q47" s="680"/>
    </row>
    <row r="48" spans="1:17" ht="12.75">
      <c r="A48" s="681" t="s">
        <v>1</v>
      </c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681"/>
      <c r="P48" s="681"/>
      <c r="Q48" s="681"/>
    </row>
    <row r="49" spans="1:17" ht="12.75" customHeight="1">
      <c r="A49" s="682" t="s">
        <v>305</v>
      </c>
      <c r="B49" s="682"/>
      <c r="C49" s="682"/>
      <c r="D49" s="682"/>
      <c r="E49" s="682"/>
      <c r="F49" s="682"/>
      <c r="G49" s="682"/>
      <c r="H49" s="682"/>
      <c r="I49" s="682"/>
      <c r="J49" s="682"/>
      <c r="K49" s="682"/>
      <c r="L49" s="682"/>
      <c r="M49" s="682"/>
      <c r="N49" s="682"/>
      <c r="O49" s="682"/>
      <c r="P49" s="682"/>
      <c r="Q49" s="682"/>
    </row>
    <row r="50" spans="1:17" ht="12.75">
      <c r="A50" s="737"/>
      <c r="B50" s="737"/>
      <c r="C50" s="737"/>
      <c r="D50" s="737"/>
      <c r="E50" s="737"/>
      <c r="F50" s="737"/>
      <c r="G50" s="737"/>
      <c r="H50" s="737"/>
      <c r="I50" s="737"/>
      <c r="J50" s="737"/>
      <c r="K50" s="737"/>
      <c r="L50" s="737"/>
      <c r="M50" s="737"/>
      <c r="N50" s="737"/>
      <c r="O50" s="737"/>
      <c r="P50" s="737"/>
      <c r="Q50" s="737"/>
    </row>
    <row r="51" spans="1:17" ht="13.5">
      <c r="A51" s="685" t="s">
        <v>46</v>
      </c>
      <c r="B51" s="685"/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</row>
    <row r="52" spans="1:17" ht="13.5" customHeight="1">
      <c r="A52" s="686" t="s">
        <v>4</v>
      </c>
      <c r="B52" s="687" t="s">
        <v>306</v>
      </c>
      <c r="C52" s="687"/>
      <c r="D52" s="687"/>
      <c r="E52" s="687"/>
      <c r="F52" s="688" t="s">
        <v>307</v>
      </c>
      <c r="G52" s="688"/>
      <c r="H52" s="688"/>
      <c r="I52" s="688"/>
      <c r="J52" s="689" t="s">
        <v>49</v>
      </c>
      <c r="K52" s="689"/>
      <c r="L52" s="689"/>
      <c r="M52" s="689"/>
      <c r="N52" s="689"/>
      <c r="O52" s="689"/>
      <c r="P52" s="689"/>
      <c r="Q52" s="689"/>
    </row>
    <row r="53" spans="1:17" ht="12.75">
      <c r="A53" s="686"/>
      <c r="B53" s="687"/>
      <c r="C53" s="687"/>
      <c r="D53" s="687"/>
      <c r="E53" s="687"/>
      <c r="F53" s="688"/>
      <c r="G53" s="688"/>
      <c r="H53" s="688"/>
      <c r="I53" s="688"/>
      <c r="J53" s="690" t="s">
        <v>308</v>
      </c>
      <c r="K53" s="690"/>
      <c r="L53" s="690"/>
      <c r="M53" s="690"/>
      <c r="N53" s="691" t="s">
        <v>309</v>
      </c>
      <c r="O53" s="691"/>
      <c r="P53" s="691"/>
      <c r="Q53" s="691"/>
    </row>
    <row r="54" spans="1:17" ht="12.75" customHeight="1">
      <c r="A54" s="686"/>
      <c r="B54" s="687"/>
      <c r="C54" s="687"/>
      <c r="D54" s="687"/>
      <c r="E54" s="687"/>
      <c r="F54" s="692" t="s">
        <v>52</v>
      </c>
      <c r="G54" s="693" t="s">
        <v>6</v>
      </c>
      <c r="H54" s="693" t="s">
        <v>123</v>
      </c>
      <c r="I54" s="694" t="s">
        <v>54</v>
      </c>
      <c r="J54" s="692" t="s">
        <v>52</v>
      </c>
      <c r="K54" s="693" t="s">
        <v>6</v>
      </c>
      <c r="L54" s="693" t="s">
        <v>123</v>
      </c>
      <c r="M54" s="694" t="s">
        <v>54</v>
      </c>
      <c r="N54" s="692" t="s">
        <v>52</v>
      </c>
      <c r="O54" s="693" t="s">
        <v>6</v>
      </c>
      <c r="P54" s="693" t="s">
        <v>123</v>
      </c>
      <c r="Q54" s="694" t="s">
        <v>54</v>
      </c>
    </row>
    <row r="55" spans="1:17" ht="12.75">
      <c r="A55" s="686"/>
      <c r="B55" s="687"/>
      <c r="C55" s="687"/>
      <c r="D55" s="687"/>
      <c r="E55" s="687"/>
      <c r="F55" s="692"/>
      <c r="G55" s="693"/>
      <c r="H55" s="693"/>
      <c r="I55" s="694"/>
      <c r="J55" s="692"/>
      <c r="K55" s="693"/>
      <c r="L55" s="693"/>
      <c r="M55" s="694"/>
      <c r="N55" s="692"/>
      <c r="O55" s="693"/>
      <c r="P55" s="693"/>
      <c r="Q55" s="694"/>
    </row>
    <row r="56" spans="1:17" ht="12.75">
      <c r="A56" s="686"/>
      <c r="B56" s="695"/>
      <c r="C56" s="695"/>
      <c r="D56" s="695"/>
      <c r="E56" s="695"/>
      <c r="F56" s="696" t="s">
        <v>13</v>
      </c>
      <c r="G56" s="697" t="s">
        <v>16</v>
      </c>
      <c r="H56" s="695" t="s">
        <v>19</v>
      </c>
      <c r="I56" s="698" t="s">
        <v>22</v>
      </c>
      <c r="J56" s="696" t="s">
        <v>25</v>
      </c>
      <c r="K56" s="697" t="s">
        <v>310</v>
      </c>
      <c r="L56" s="695" t="s">
        <v>311</v>
      </c>
      <c r="M56" s="695" t="s">
        <v>59</v>
      </c>
      <c r="N56" s="696" t="s">
        <v>312</v>
      </c>
      <c r="O56" s="697" t="s">
        <v>313</v>
      </c>
      <c r="P56" s="695" t="s">
        <v>314</v>
      </c>
      <c r="Q56" s="698" t="s">
        <v>336</v>
      </c>
    </row>
    <row r="57" spans="1:17" ht="12.75">
      <c r="A57" s="738"/>
      <c r="B57" s="739" t="s">
        <v>337</v>
      </c>
      <c r="C57" s="740"/>
      <c r="D57" s="741"/>
      <c r="E57" s="741"/>
      <c r="F57" s="742">
        <f>SUM(F44)</f>
        <v>160645</v>
      </c>
      <c r="G57" s="743">
        <f>SUM(G44)</f>
        <v>182586</v>
      </c>
      <c r="H57" s="744">
        <f>SUM(H44)</f>
        <v>138901</v>
      </c>
      <c r="I57" s="745"/>
      <c r="J57" s="743">
        <f>SUM(J44)</f>
        <v>27814</v>
      </c>
      <c r="K57" s="743">
        <f>SUM(K44)</f>
        <v>52272</v>
      </c>
      <c r="L57" s="744">
        <f>SUM(L44)</f>
        <v>46091</v>
      </c>
      <c r="M57" s="746"/>
      <c r="N57" s="747">
        <f>SUM(N44)</f>
        <v>6017</v>
      </c>
      <c r="O57" s="748">
        <f>SUM(O44)</f>
        <v>9793</v>
      </c>
      <c r="P57" s="749">
        <f>SUM(P44)</f>
        <v>8505</v>
      </c>
      <c r="Q57" s="750"/>
    </row>
    <row r="58" spans="1:17" ht="12.75">
      <c r="A58" s="738"/>
      <c r="B58" s="716" t="s">
        <v>77</v>
      </c>
      <c r="C58" s="720"/>
      <c r="D58" s="720"/>
      <c r="E58" s="721"/>
      <c r="F58" s="751">
        <f aca="true" t="shared" si="14" ref="F58:F59">SUM(F240+J331+N331+F422)</f>
        <v>0</v>
      </c>
      <c r="G58" s="752">
        <f aca="true" t="shared" si="15" ref="G58:G62">SUM(G240+K331+O331)</f>
        <v>0</v>
      </c>
      <c r="H58" s="753">
        <f aca="true" t="shared" si="16" ref="H58:H62">SUM(H240+L331+P331)</f>
        <v>0</v>
      </c>
      <c r="I58" s="754"/>
      <c r="J58" s="755"/>
      <c r="K58" s="755"/>
      <c r="L58" s="756"/>
      <c r="M58" s="757"/>
      <c r="N58" s="758"/>
      <c r="O58" s="759"/>
      <c r="P58" s="760"/>
      <c r="Q58" s="761"/>
    </row>
    <row r="59" spans="1:17" ht="12.75">
      <c r="A59" s="762"/>
      <c r="B59" s="132" t="s">
        <v>78</v>
      </c>
      <c r="C59" s="134"/>
      <c r="D59" s="134"/>
      <c r="E59" s="134"/>
      <c r="F59" s="751">
        <f t="shared" si="14"/>
        <v>0</v>
      </c>
      <c r="G59" s="752">
        <f t="shared" si="15"/>
        <v>0</v>
      </c>
      <c r="H59" s="753">
        <f t="shared" si="16"/>
        <v>0</v>
      </c>
      <c r="I59" s="754"/>
      <c r="J59" s="763"/>
      <c r="K59" s="763"/>
      <c r="L59" s="764"/>
      <c r="M59" s="765"/>
      <c r="N59" s="712"/>
      <c r="O59" s="713"/>
      <c r="P59" s="714"/>
      <c r="Q59" s="715"/>
    </row>
    <row r="60" spans="1:17" ht="12.75">
      <c r="A60" s="762"/>
      <c r="B60" s="716" t="s">
        <v>338</v>
      </c>
      <c r="C60" s="720"/>
      <c r="D60" s="720"/>
      <c r="E60" s="721"/>
      <c r="F60" s="751"/>
      <c r="G60" s="752">
        <f t="shared" si="15"/>
        <v>1343</v>
      </c>
      <c r="H60" s="753">
        <f t="shared" si="16"/>
        <v>1342</v>
      </c>
      <c r="I60" s="754">
        <f aca="true" t="shared" si="17" ref="I60:I62">H60/G60</f>
        <v>0.9992553983618764</v>
      </c>
      <c r="J60" s="763"/>
      <c r="K60" s="763"/>
      <c r="L60" s="764"/>
      <c r="M60" s="765"/>
      <c r="N60" s="712"/>
      <c r="O60" s="713"/>
      <c r="P60" s="714"/>
      <c r="Q60" s="715"/>
    </row>
    <row r="61" spans="1:17" ht="12.75">
      <c r="A61" s="762"/>
      <c r="B61" s="716" t="s">
        <v>339</v>
      </c>
      <c r="C61" s="720"/>
      <c r="D61" s="720"/>
      <c r="E61" s="721"/>
      <c r="F61" s="751"/>
      <c r="G61" s="752">
        <f t="shared" si="15"/>
        <v>5604</v>
      </c>
      <c r="H61" s="753">
        <f t="shared" si="16"/>
        <v>5604</v>
      </c>
      <c r="I61" s="754">
        <f t="shared" si="17"/>
        <v>1</v>
      </c>
      <c r="J61" s="763"/>
      <c r="K61" s="763"/>
      <c r="L61" s="764"/>
      <c r="M61" s="765"/>
      <c r="N61" s="712"/>
      <c r="O61" s="713"/>
      <c r="P61" s="714"/>
      <c r="Q61" s="715"/>
    </row>
    <row r="62" spans="1:17" ht="12.75">
      <c r="A62" s="762"/>
      <c r="B62" s="766" t="s">
        <v>340</v>
      </c>
      <c r="C62" s="767"/>
      <c r="D62" s="767"/>
      <c r="E62" s="768"/>
      <c r="F62" s="769">
        <f>SUM(F57:F59)</f>
        <v>160645</v>
      </c>
      <c r="G62" s="743">
        <f t="shared" si="15"/>
        <v>189533</v>
      </c>
      <c r="H62" s="744">
        <f t="shared" si="16"/>
        <v>145847</v>
      </c>
      <c r="I62" s="745">
        <f t="shared" si="17"/>
        <v>0.7695071570649966</v>
      </c>
      <c r="J62" s="770">
        <f>SUM(J57:J59)</f>
        <v>27814</v>
      </c>
      <c r="K62" s="770">
        <f>SUM(K57:K59)</f>
        <v>52272</v>
      </c>
      <c r="L62" s="771">
        <f>SUM(L57:L59)</f>
        <v>46091</v>
      </c>
      <c r="M62" s="772">
        <f>L62/K62</f>
        <v>0.8817531374349556</v>
      </c>
      <c r="N62" s="706">
        <f>SUM(N57:N59)</f>
        <v>6017</v>
      </c>
      <c r="O62" s="707">
        <f>SUM(O57:O59)</f>
        <v>9793</v>
      </c>
      <c r="P62" s="708">
        <f>SUM(P57:P59)</f>
        <v>8505</v>
      </c>
      <c r="Q62" s="709">
        <f>P62/O62</f>
        <v>0.8684774839170837</v>
      </c>
    </row>
    <row r="63" spans="1:17" ht="12.75">
      <c r="A63" s="762"/>
      <c r="B63" s="773"/>
      <c r="C63" s="774"/>
      <c r="D63" s="775"/>
      <c r="E63" s="775"/>
      <c r="F63" s="751"/>
      <c r="G63" s="752"/>
      <c r="H63" s="753"/>
      <c r="I63" s="754"/>
      <c r="J63" s="776"/>
      <c r="K63" s="776"/>
      <c r="L63" s="777"/>
      <c r="M63" s="778"/>
      <c r="N63" s="700"/>
      <c r="O63" s="701"/>
      <c r="P63" s="702"/>
      <c r="Q63" s="703"/>
    </row>
    <row r="64" spans="1:17" ht="12.75">
      <c r="A64" s="779" t="s">
        <v>13</v>
      </c>
      <c r="B64" s="773">
        <v>1</v>
      </c>
      <c r="C64" s="780" t="s">
        <v>341</v>
      </c>
      <c r="D64" s="780"/>
      <c r="E64" s="780"/>
      <c r="F64" s="769">
        <f>SUM(F65)</f>
        <v>41915</v>
      </c>
      <c r="G64" s="743">
        <f aca="true" t="shared" si="18" ref="G64:G66">SUM(G246+K337+O337)</f>
        <v>50829</v>
      </c>
      <c r="H64" s="744">
        <f aca="true" t="shared" si="19" ref="H64:H66">SUM(H246+L337+P337)</f>
        <v>47185</v>
      </c>
      <c r="I64" s="745">
        <f aca="true" t="shared" si="20" ref="I64:I66">H64/G64</f>
        <v>0.9283086427039682</v>
      </c>
      <c r="J64" s="770">
        <f>SUM(J65:J66)</f>
        <v>31888</v>
      </c>
      <c r="K64" s="770">
        <f>SUM(K65:K66)</f>
        <v>33173</v>
      </c>
      <c r="L64" s="771">
        <f>SUM(L65:L66)</f>
        <v>31829</v>
      </c>
      <c r="M64" s="772">
        <f aca="true" t="shared" si="21" ref="M64:M66">L64/K64</f>
        <v>0.9594851234437645</v>
      </c>
      <c r="N64" s="706">
        <f>SUM(N65:N66)</f>
        <v>8395</v>
      </c>
      <c r="O64" s="707">
        <f>SUM(O65:O66)</f>
        <v>9420</v>
      </c>
      <c r="P64" s="708">
        <f>SUM(P65:P66)</f>
        <v>8470</v>
      </c>
      <c r="Q64" s="709">
        <f aca="true" t="shared" si="22" ref="Q64:Q66">P64/O64</f>
        <v>0.8991507430997877</v>
      </c>
    </row>
    <row r="65" spans="1:17" ht="12.75">
      <c r="A65" s="762"/>
      <c r="B65" s="773" t="s">
        <v>13</v>
      </c>
      <c r="C65" s="774" t="s">
        <v>151</v>
      </c>
      <c r="D65" s="774" t="s">
        <v>342</v>
      </c>
      <c r="E65" s="774"/>
      <c r="F65" s="751">
        <f>SUM(F247+J338+N338+F429)</f>
        <v>41915</v>
      </c>
      <c r="G65" s="752">
        <f t="shared" si="18"/>
        <v>50785</v>
      </c>
      <c r="H65" s="753">
        <f t="shared" si="19"/>
        <v>47141</v>
      </c>
      <c r="I65" s="754">
        <f t="shared" si="20"/>
        <v>0.9282465294870532</v>
      </c>
      <c r="J65" s="763">
        <v>31888</v>
      </c>
      <c r="K65" s="763">
        <v>33158</v>
      </c>
      <c r="L65" s="764">
        <v>31814</v>
      </c>
      <c r="M65" s="765">
        <f t="shared" si="21"/>
        <v>0.9594667953435069</v>
      </c>
      <c r="N65" s="712">
        <v>8395</v>
      </c>
      <c r="O65" s="713">
        <v>9418</v>
      </c>
      <c r="P65" s="714">
        <v>8468</v>
      </c>
      <c r="Q65" s="715">
        <f t="shared" si="22"/>
        <v>0.8991293268209811</v>
      </c>
    </row>
    <row r="66" spans="1:17" ht="12.75">
      <c r="A66" s="762"/>
      <c r="B66" s="773" t="s">
        <v>16</v>
      </c>
      <c r="C66" s="781" t="s">
        <v>69</v>
      </c>
      <c r="D66" s="135"/>
      <c r="E66" s="135"/>
      <c r="F66" s="782"/>
      <c r="G66" s="752">
        <f t="shared" si="18"/>
        <v>44</v>
      </c>
      <c r="H66" s="753">
        <f t="shared" si="19"/>
        <v>44</v>
      </c>
      <c r="I66" s="754">
        <f t="shared" si="20"/>
        <v>1</v>
      </c>
      <c r="J66" s="770"/>
      <c r="K66" s="763">
        <v>15</v>
      </c>
      <c r="L66" s="764">
        <v>15</v>
      </c>
      <c r="M66" s="765">
        <f t="shared" si="21"/>
        <v>1</v>
      </c>
      <c r="N66" s="706"/>
      <c r="O66" s="713">
        <v>2</v>
      </c>
      <c r="P66" s="714">
        <v>2</v>
      </c>
      <c r="Q66" s="715">
        <f t="shared" si="22"/>
        <v>1</v>
      </c>
    </row>
    <row r="67" spans="1:17" ht="12.75">
      <c r="A67" s="762"/>
      <c r="B67" s="773"/>
      <c r="C67" s="720"/>
      <c r="D67" s="722"/>
      <c r="E67" s="723"/>
      <c r="F67" s="783"/>
      <c r="G67" s="752"/>
      <c r="H67" s="753"/>
      <c r="I67" s="754"/>
      <c r="J67" s="776"/>
      <c r="K67" s="776"/>
      <c r="L67" s="777"/>
      <c r="M67" s="778"/>
      <c r="N67" s="700"/>
      <c r="O67" s="701"/>
      <c r="P67" s="702"/>
      <c r="Q67" s="703"/>
    </row>
    <row r="68" spans="1:17" ht="12.75">
      <c r="A68" s="784">
        <v>2</v>
      </c>
      <c r="B68" s="785" t="s">
        <v>343</v>
      </c>
      <c r="C68" s="786"/>
      <c r="D68" s="786"/>
      <c r="E68" s="786"/>
      <c r="F68" s="787"/>
      <c r="G68" s="752"/>
      <c r="H68" s="753"/>
      <c r="I68" s="754"/>
      <c r="J68" s="776"/>
      <c r="K68" s="776"/>
      <c r="L68" s="777"/>
      <c r="M68" s="778"/>
      <c r="N68" s="700"/>
      <c r="O68" s="701"/>
      <c r="P68" s="788"/>
      <c r="Q68" s="703"/>
    </row>
    <row r="69" spans="1:17" ht="12.75">
      <c r="A69" s="696"/>
      <c r="B69" s="789"/>
      <c r="C69" s="774" t="s">
        <v>173</v>
      </c>
      <c r="D69" s="774" t="s">
        <v>344</v>
      </c>
      <c r="E69" s="774"/>
      <c r="F69" s="751">
        <f>SUM(F251+J342+N342+F433)</f>
        <v>23007</v>
      </c>
      <c r="G69" s="752">
        <f aca="true" t="shared" si="23" ref="G69:G73">SUM(G251+K342+O342)</f>
        <v>23735</v>
      </c>
      <c r="H69" s="753">
        <f aca="true" t="shared" si="24" ref="H69:H73">SUM(H251+L342+P342)</f>
        <v>23693</v>
      </c>
      <c r="I69" s="754">
        <f aca="true" t="shared" si="25" ref="I69:I73">H69/G69</f>
        <v>0.9982304613440067</v>
      </c>
      <c r="J69" s="713">
        <v>18027</v>
      </c>
      <c r="K69" s="713">
        <v>18689</v>
      </c>
      <c r="L69" s="764">
        <v>18656</v>
      </c>
      <c r="M69" s="790">
        <f>L69/K69</f>
        <v>0.998234255444379</v>
      </c>
      <c r="N69" s="712">
        <v>4885</v>
      </c>
      <c r="O69" s="713">
        <v>5036</v>
      </c>
      <c r="P69" s="714">
        <v>5037</v>
      </c>
      <c r="Q69" s="715">
        <f>P69/O69</f>
        <v>1.000198570293884</v>
      </c>
    </row>
    <row r="70" spans="1:17" ht="12.75">
      <c r="A70" s="696"/>
      <c r="B70" s="789"/>
      <c r="C70" s="774" t="s">
        <v>345</v>
      </c>
      <c r="D70" s="774" t="s">
        <v>346</v>
      </c>
      <c r="E70" s="774"/>
      <c r="F70" s="751"/>
      <c r="G70" s="752">
        <f t="shared" si="23"/>
        <v>85</v>
      </c>
      <c r="H70" s="753">
        <f t="shared" si="24"/>
        <v>85</v>
      </c>
      <c r="I70" s="754">
        <f t="shared" si="25"/>
        <v>1</v>
      </c>
      <c r="J70" s="713"/>
      <c r="K70" s="713"/>
      <c r="L70" s="764"/>
      <c r="M70" s="790"/>
      <c r="N70" s="712"/>
      <c r="O70" s="713"/>
      <c r="P70" s="714"/>
      <c r="Q70" s="715"/>
    </row>
    <row r="71" spans="1:17" ht="12.75">
      <c r="A71" s="696"/>
      <c r="B71" s="789"/>
      <c r="C71" s="774" t="s">
        <v>347</v>
      </c>
      <c r="D71" s="774" t="s">
        <v>348</v>
      </c>
      <c r="E71" s="774"/>
      <c r="F71" s="751">
        <f aca="true" t="shared" si="26" ref="F71:F72">SUM(F253+J344+N344+F435)</f>
        <v>3979</v>
      </c>
      <c r="G71" s="752">
        <f t="shared" si="23"/>
        <v>4157</v>
      </c>
      <c r="H71" s="753">
        <f t="shared" si="24"/>
        <v>2119</v>
      </c>
      <c r="I71" s="754">
        <f t="shared" si="25"/>
        <v>0.5097426028385855</v>
      </c>
      <c r="J71" s="713"/>
      <c r="K71" s="713">
        <v>157</v>
      </c>
      <c r="L71" s="764">
        <v>158</v>
      </c>
      <c r="M71" s="790">
        <f>L71/K71</f>
        <v>1.0063694267515924</v>
      </c>
      <c r="N71" s="712"/>
      <c r="O71" s="713">
        <v>43</v>
      </c>
      <c r="P71" s="714">
        <v>42</v>
      </c>
      <c r="Q71" s="715">
        <f>P71/O71</f>
        <v>0.9767441860465116</v>
      </c>
    </row>
    <row r="72" spans="1:17" ht="12.75">
      <c r="A72" s="696"/>
      <c r="B72" s="789"/>
      <c r="C72" s="774" t="s">
        <v>349</v>
      </c>
      <c r="D72" s="774" t="s">
        <v>350</v>
      </c>
      <c r="E72" s="774"/>
      <c r="F72" s="751">
        <f t="shared" si="26"/>
        <v>4369</v>
      </c>
      <c r="G72" s="752">
        <f t="shared" si="23"/>
        <v>4468</v>
      </c>
      <c r="H72" s="753">
        <f t="shared" si="24"/>
        <v>4099</v>
      </c>
      <c r="I72" s="754">
        <f t="shared" si="25"/>
        <v>0.9174127126230975</v>
      </c>
      <c r="J72" s="713"/>
      <c r="K72" s="713"/>
      <c r="L72" s="714"/>
      <c r="M72" s="790"/>
      <c r="N72" s="712"/>
      <c r="O72" s="713"/>
      <c r="P72" s="714"/>
      <c r="Q72" s="715"/>
    </row>
    <row r="73" spans="1:17" ht="12.75">
      <c r="A73" s="791"/>
      <c r="B73" s="792" t="s">
        <v>82</v>
      </c>
      <c r="C73" s="793" t="s">
        <v>351</v>
      </c>
      <c r="D73" s="793"/>
      <c r="E73" s="793"/>
      <c r="F73" s="769">
        <f>SUM(F69:F72)</f>
        <v>31355</v>
      </c>
      <c r="G73" s="743">
        <f t="shared" si="23"/>
        <v>32445</v>
      </c>
      <c r="H73" s="744">
        <f t="shared" si="24"/>
        <v>29996</v>
      </c>
      <c r="I73" s="745">
        <f t="shared" si="25"/>
        <v>0.9245184157805517</v>
      </c>
      <c r="J73" s="707">
        <f>SUM(J69:J72)</f>
        <v>18027</v>
      </c>
      <c r="K73" s="707">
        <f>SUM(K69:K72)</f>
        <v>18846</v>
      </c>
      <c r="L73" s="708">
        <f>SUM(L69:L72)</f>
        <v>18814</v>
      </c>
      <c r="M73" s="794">
        <f>L73/K73</f>
        <v>0.9983020269553221</v>
      </c>
      <c r="N73" s="706">
        <f>SUM(N69:N72)</f>
        <v>4885</v>
      </c>
      <c r="O73" s="707">
        <f>SUM(O69:O72)</f>
        <v>5079</v>
      </c>
      <c r="P73" s="708">
        <f>SUM(P69:P72)</f>
        <v>5079</v>
      </c>
      <c r="Q73" s="709">
        <f>P73/O73</f>
        <v>1</v>
      </c>
    </row>
    <row r="74" spans="1:17" ht="12.75">
      <c r="A74" s="696"/>
      <c r="B74" s="789"/>
      <c r="C74" s="795"/>
      <c r="D74" s="795"/>
      <c r="E74" s="795"/>
      <c r="F74" s="796"/>
      <c r="G74" s="763"/>
      <c r="H74" s="764"/>
      <c r="I74" s="797"/>
      <c r="J74" s="798"/>
      <c r="K74" s="798"/>
      <c r="L74" s="799"/>
      <c r="M74" s="799"/>
      <c r="N74" s="712"/>
      <c r="O74" s="713"/>
      <c r="P74" s="714"/>
      <c r="Q74" s="715"/>
    </row>
    <row r="75" spans="1:17" ht="12.75">
      <c r="A75" s="696"/>
      <c r="B75" s="789"/>
      <c r="C75" s="795"/>
      <c r="D75" s="795"/>
      <c r="E75" s="795"/>
      <c r="F75" s="796"/>
      <c r="G75" s="763"/>
      <c r="H75" s="764"/>
      <c r="I75" s="797"/>
      <c r="J75" s="713"/>
      <c r="K75" s="713"/>
      <c r="L75" s="714"/>
      <c r="M75" s="714"/>
      <c r="N75" s="712"/>
      <c r="O75" s="713"/>
      <c r="P75" s="714"/>
      <c r="Q75" s="715"/>
    </row>
    <row r="76" spans="1:17" ht="12.75">
      <c r="A76" s="696"/>
      <c r="B76" s="789"/>
      <c r="C76" s="795"/>
      <c r="D76" s="795"/>
      <c r="E76" s="795"/>
      <c r="F76" s="796"/>
      <c r="G76" s="763"/>
      <c r="H76" s="764"/>
      <c r="I76" s="797"/>
      <c r="J76" s="713"/>
      <c r="K76" s="713"/>
      <c r="L76" s="714"/>
      <c r="M76" s="714"/>
      <c r="N76" s="712"/>
      <c r="O76" s="713"/>
      <c r="P76" s="714"/>
      <c r="Q76" s="715"/>
    </row>
    <row r="77" spans="1:17" ht="12.75">
      <c r="A77" s="696"/>
      <c r="B77" s="789"/>
      <c r="C77" s="795"/>
      <c r="D77" s="795"/>
      <c r="E77" s="795"/>
      <c r="F77" s="796"/>
      <c r="G77" s="763"/>
      <c r="H77" s="764"/>
      <c r="I77" s="797"/>
      <c r="J77" s="713"/>
      <c r="K77" s="713"/>
      <c r="L77" s="714"/>
      <c r="M77" s="714"/>
      <c r="N77" s="712"/>
      <c r="O77" s="713"/>
      <c r="P77" s="714"/>
      <c r="Q77" s="715"/>
    </row>
    <row r="78" spans="1:17" ht="12.75">
      <c r="A78" s="696"/>
      <c r="B78" s="695"/>
      <c r="C78" s="774"/>
      <c r="D78" s="774"/>
      <c r="E78" s="774"/>
      <c r="F78" s="712"/>
      <c r="G78" s="713"/>
      <c r="H78" s="764"/>
      <c r="I78" s="797"/>
      <c r="J78" s="798"/>
      <c r="K78" s="798"/>
      <c r="L78" s="799"/>
      <c r="M78" s="799"/>
      <c r="N78" s="712"/>
      <c r="O78" s="713"/>
      <c r="P78" s="714"/>
      <c r="Q78" s="715"/>
    </row>
    <row r="79" spans="1:17" ht="12.75">
      <c r="A79" s="696"/>
      <c r="B79" s="695"/>
      <c r="C79" s="774"/>
      <c r="D79" s="774"/>
      <c r="E79" s="774"/>
      <c r="F79" s="712"/>
      <c r="G79" s="713"/>
      <c r="H79" s="764"/>
      <c r="I79" s="797"/>
      <c r="J79" s="798"/>
      <c r="K79" s="798"/>
      <c r="L79" s="799"/>
      <c r="M79" s="799"/>
      <c r="N79" s="712"/>
      <c r="O79" s="713"/>
      <c r="P79" s="714"/>
      <c r="Q79" s="715"/>
    </row>
    <row r="80" spans="1:17" ht="12.75">
      <c r="A80" s="696"/>
      <c r="B80" s="695"/>
      <c r="C80" s="774"/>
      <c r="D80" s="774"/>
      <c r="E80" s="774"/>
      <c r="F80" s="712"/>
      <c r="G80" s="713"/>
      <c r="H80" s="764"/>
      <c r="I80" s="797"/>
      <c r="J80" s="798"/>
      <c r="K80" s="798"/>
      <c r="L80" s="799"/>
      <c r="M80" s="799"/>
      <c r="N80" s="712"/>
      <c r="O80" s="713"/>
      <c r="P80" s="714"/>
      <c r="Q80" s="715"/>
    </row>
    <row r="81" spans="1:17" ht="12.75">
      <c r="A81" s="696"/>
      <c r="B81" s="695"/>
      <c r="C81" s="774"/>
      <c r="D81" s="774"/>
      <c r="E81" s="774"/>
      <c r="F81" s="712"/>
      <c r="G81" s="713"/>
      <c r="H81" s="764"/>
      <c r="I81" s="797"/>
      <c r="J81" s="798"/>
      <c r="K81" s="798"/>
      <c r="L81" s="799"/>
      <c r="M81" s="799"/>
      <c r="N81" s="712"/>
      <c r="O81" s="713"/>
      <c r="P81" s="714"/>
      <c r="Q81" s="715"/>
    </row>
    <row r="82" spans="1:17" ht="12.75">
      <c r="A82" s="696"/>
      <c r="B82" s="695"/>
      <c r="C82" s="774"/>
      <c r="D82" s="774"/>
      <c r="E82" s="774"/>
      <c r="F82" s="712"/>
      <c r="G82" s="713"/>
      <c r="H82" s="764"/>
      <c r="I82" s="797"/>
      <c r="J82" s="798"/>
      <c r="K82" s="798"/>
      <c r="L82" s="799"/>
      <c r="M82" s="799"/>
      <c r="N82" s="712"/>
      <c r="O82" s="713"/>
      <c r="P82" s="714"/>
      <c r="Q82" s="715"/>
    </row>
    <row r="83" spans="1:17" ht="12.75">
      <c r="A83" s="696"/>
      <c r="B83" s="695"/>
      <c r="C83" s="774"/>
      <c r="D83" s="774"/>
      <c r="E83" s="774"/>
      <c r="F83" s="712"/>
      <c r="G83" s="713"/>
      <c r="H83" s="764"/>
      <c r="I83" s="797"/>
      <c r="J83" s="798"/>
      <c r="K83" s="798"/>
      <c r="L83" s="799"/>
      <c r="M83" s="799"/>
      <c r="N83" s="712"/>
      <c r="O83" s="713"/>
      <c r="P83" s="714"/>
      <c r="Q83" s="715"/>
    </row>
    <row r="84" spans="1:17" ht="12.75">
      <c r="A84" s="696"/>
      <c r="B84" s="695"/>
      <c r="C84" s="774"/>
      <c r="D84" s="774"/>
      <c r="E84" s="774"/>
      <c r="F84" s="712"/>
      <c r="G84" s="713"/>
      <c r="H84" s="764"/>
      <c r="I84" s="797"/>
      <c r="J84" s="798"/>
      <c r="K84" s="798"/>
      <c r="L84" s="799"/>
      <c r="M84" s="799"/>
      <c r="N84" s="712"/>
      <c r="O84" s="713"/>
      <c r="P84" s="714"/>
      <c r="Q84" s="715"/>
    </row>
    <row r="85" spans="1:17" ht="12.75">
      <c r="A85" s="696"/>
      <c r="B85" s="695"/>
      <c r="C85" s="774"/>
      <c r="D85" s="774"/>
      <c r="E85" s="774"/>
      <c r="F85" s="712"/>
      <c r="G85" s="713"/>
      <c r="H85" s="764"/>
      <c r="I85" s="797"/>
      <c r="J85" s="798"/>
      <c r="K85" s="798"/>
      <c r="L85" s="799"/>
      <c r="M85" s="799"/>
      <c r="N85" s="712"/>
      <c r="O85" s="713"/>
      <c r="P85" s="714"/>
      <c r="Q85" s="715"/>
    </row>
    <row r="86" spans="1:17" ht="12.75">
      <c r="A86" s="696"/>
      <c r="B86" s="695"/>
      <c r="C86" s="774"/>
      <c r="D86" s="774"/>
      <c r="E86" s="774"/>
      <c r="F86" s="712"/>
      <c r="G86" s="713"/>
      <c r="H86" s="764"/>
      <c r="I86" s="797"/>
      <c r="J86" s="798"/>
      <c r="K86" s="798"/>
      <c r="L86" s="799"/>
      <c r="M86" s="799"/>
      <c r="N86" s="712"/>
      <c r="O86" s="713"/>
      <c r="P86" s="714"/>
      <c r="Q86" s="715"/>
    </row>
    <row r="87" spans="1:17" ht="12.75">
      <c r="A87" s="696"/>
      <c r="B87" s="695"/>
      <c r="C87" s="774"/>
      <c r="D87" s="774"/>
      <c r="E87" s="774"/>
      <c r="F87" s="712"/>
      <c r="G87" s="713"/>
      <c r="H87" s="764"/>
      <c r="I87" s="797"/>
      <c r="J87" s="798"/>
      <c r="K87" s="798"/>
      <c r="L87" s="799"/>
      <c r="M87" s="799"/>
      <c r="N87" s="712"/>
      <c r="O87" s="713"/>
      <c r="P87" s="714"/>
      <c r="Q87" s="715"/>
    </row>
    <row r="88" spans="1:17" ht="12.75">
      <c r="A88" s="696"/>
      <c r="B88" s="695"/>
      <c r="C88" s="774"/>
      <c r="D88" s="774"/>
      <c r="E88" s="774"/>
      <c r="F88" s="712"/>
      <c r="G88" s="713"/>
      <c r="H88" s="764"/>
      <c r="I88" s="797"/>
      <c r="J88" s="798"/>
      <c r="K88" s="798"/>
      <c r="L88" s="799"/>
      <c r="M88" s="799"/>
      <c r="N88" s="712"/>
      <c r="O88" s="713"/>
      <c r="P88" s="714"/>
      <c r="Q88" s="715"/>
    </row>
    <row r="89" spans="1:17" ht="13.5">
      <c r="A89" s="800"/>
      <c r="B89" s="801"/>
      <c r="C89" s="740"/>
      <c r="D89" s="740"/>
      <c r="E89" s="740"/>
      <c r="F89" s="802"/>
      <c r="G89" s="803"/>
      <c r="H89" s="753"/>
      <c r="I89" s="754"/>
      <c r="J89" s="804"/>
      <c r="K89" s="804"/>
      <c r="L89" s="805"/>
      <c r="M89" s="805"/>
      <c r="N89" s="802"/>
      <c r="O89" s="803"/>
      <c r="P89" s="806"/>
      <c r="Q89" s="807"/>
    </row>
    <row r="90" spans="1:17" ht="14.25">
      <c r="A90" s="808" t="s">
        <v>352</v>
      </c>
      <c r="B90" s="808"/>
      <c r="C90" s="808"/>
      <c r="D90" s="808"/>
      <c r="E90" s="808"/>
      <c r="F90" s="809">
        <f>SUM(F62+F65+F73)</f>
        <v>233915</v>
      </c>
      <c r="G90" s="810">
        <f>SUM(G62+G64+G73)</f>
        <v>272807</v>
      </c>
      <c r="H90" s="811">
        <f>SUM(H62+H64+H73)</f>
        <v>223028</v>
      </c>
      <c r="I90" s="812">
        <f>H90/G90</f>
        <v>0.817530341963366</v>
      </c>
      <c r="J90" s="809">
        <f>SUM(J62+J64+J73)</f>
        <v>77729</v>
      </c>
      <c r="K90" s="810">
        <f>SUM(K62+K64+K73)</f>
        <v>104291</v>
      </c>
      <c r="L90" s="813">
        <f>SUM(L62+L64+L73)</f>
        <v>96734</v>
      </c>
      <c r="M90" s="814">
        <f>L90/K90</f>
        <v>0.9275392891045249</v>
      </c>
      <c r="N90" s="809">
        <f>SUM(N62+N64+N73)</f>
        <v>19297</v>
      </c>
      <c r="O90" s="810">
        <f>SUM(O62+O64+O69)</f>
        <v>24249</v>
      </c>
      <c r="P90" s="813">
        <f>SUM(P62+P64+P73)</f>
        <v>22054</v>
      </c>
      <c r="Q90" s="815">
        <f>P90/O90</f>
        <v>0.9094808033320961</v>
      </c>
    </row>
    <row r="91" spans="1:17" ht="13.5">
      <c r="A91" s="679"/>
      <c r="B91" s="679"/>
      <c r="C91" s="679"/>
      <c r="D91" s="679"/>
      <c r="E91" s="679"/>
      <c r="F91" s="679"/>
      <c r="G91" s="679"/>
      <c r="H91" s="679"/>
      <c r="I91" s="679"/>
      <c r="J91" s="679"/>
      <c r="K91" s="679"/>
      <c r="L91" s="679"/>
      <c r="M91" s="679"/>
      <c r="N91" s="679"/>
      <c r="O91" s="679"/>
      <c r="P91" s="679"/>
      <c r="Q91" s="679"/>
    </row>
    <row r="92" spans="1:17" ht="12.75">
      <c r="A92" s="679"/>
      <c r="B92" s="680" t="s">
        <v>353</v>
      </c>
      <c r="C92" s="680"/>
      <c r="D92" s="680"/>
      <c r="E92" s="680"/>
      <c r="F92" s="680"/>
      <c r="G92" s="680"/>
      <c r="H92" s="680"/>
      <c r="I92" s="680"/>
      <c r="J92" s="680"/>
      <c r="K92" s="680"/>
      <c r="L92" s="680"/>
      <c r="M92" s="680"/>
      <c r="N92" s="680"/>
      <c r="O92" s="680"/>
      <c r="P92" s="680"/>
      <c r="Q92" s="680"/>
    </row>
    <row r="93" spans="1:17" ht="11.25" customHeight="1">
      <c r="A93" s="681" t="s">
        <v>354</v>
      </c>
      <c r="B93" s="681"/>
      <c r="C93" s="681"/>
      <c r="D93" s="681"/>
      <c r="E93" s="681"/>
      <c r="F93" s="681"/>
      <c r="G93" s="681"/>
      <c r="H93" s="681"/>
      <c r="I93" s="681"/>
      <c r="J93" s="681"/>
      <c r="K93" s="681"/>
      <c r="L93" s="681"/>
      <c r="M93" s="681"/>
      <c r="N93" s="681"/>
      <c r="O93" s="681"/>
      <c r="P93" s="681"/>
      <c r="Q93" s="681"/>
    </row>
    <row r="94" spans="1:17" ht="12.75" customHeight="1">
      <c r="A94" s="682" t="s">
        <v>305</v>
      </c>
      <c r="B94" s="682"/>
      <c r="C94" s="682"/>
      <c r="D94" s="682"/>
      <c r="E94" s="682"/>
      <c r="F94" s="682"/>
      <c r="G94" s="682"/>
      <c r="H94" s="682"/>
      <c r="I94" s="682"/>
      <c r="J94" s="682"/>
      <c r="K94" s="682"/>
      <c r="L94" s="682"/>
      <c r="M94" s="682"/>
      <c r="N94" s="682"/>
      <c r="O94" s="682"/>
      <c r="P94" s="682"/>
      <c r="Q94" s="682"/>
    </row>
    <row r="95" spans="1:17" ht="13.5">
      <c r="A95" s="679"/>
      <c r="B95" s="679"/>
      <c r="C95" s="679"/>
      <c r="D95" s="679"/>
      <c r="E95" s="679"/>
      <c r="F95" s="679"/>
      <c r="G95" s="679"/>
      <c r="H95" s="679"/>
      <c r="I95" s="679"/>
      <c r="J95" s="679"/>
      <c r="K95" s="679"/>
      <c r="L95" s="679"/>
      <c r="M95" s="679"/>
      <c r="N95" s="683"/>
      <c r="O95" s="684" t="s">
        <v>46</v>
      </c>
      <c r="P95" s="683"/>
      <c r="Q95" s="685"/>
    </row>
    <row r="96" spans="1:17" ht="13.5" customHeight="1">
      <c r="A96" s="686" t="s">
        <v>4</v>
      </c>
      <c r="B96" s="687" t="s">
        <v>306</v>
      </c>
      <c r="C96" s="687"/>
      <c r="D96" s="687"/>
      <c r="E96" s="687"/>
      <c r="F96" s="816" t="s">
        <v>49</v>
      </c>
      <c r="G96" s="816"/>
      <c r="H96" s="816"/>
      <c r="I96" s="816"/>
      <c r="J96" s="816"/>
      <c r="K96" s="816"/>
      <c r="L96" s="816"/>
      <c r="M96" s="816"/>
      <c r="N96" s="816"/>
      <c r="O96" s="816"/>
      <c r="P96" s="816"/>
      <c r="Q96" s="816"/>
    </row>
    <row r="97" spans="1:17" ht="12.75">
      <c r="A97" s="686"/>
      <c r="B97" s="687"/>
      <c r="C97" s="687"/>
      <c r="D97" s="687"/>
      <c r="E97" s="687"/>
      <c r="F97" s="817" t="s">
        <v>355</v>
      </c>
      <c r="G97" s="817"/>
      <c r="H97" s="817"/>
      <c r="I97" s="817"/>
      <c r="J97" s="690" t="s">
        <v>356</v>
      </c>
      <c r="K97" s="690"/>
      <c r="L97" s="690"/>
      <c r="M97" s="690"/>
      <c r="N97" s="691" t="s">
        <v>357</v>
      </c>
      <c r="O97" s="691"/>
      <c r="P97" s="691"/>
      <c r="Q97" s="691"/>
    </row>
    <row r="98" spans="1:17" ht="7.5" customHeight="1">
      <c r="A98" s="686"/>
      <c r="B98" s="687"/>
      <c r="C98" s="687"/>
      <c r="D98" s="687"/>
      <c r="E98" s="687"/>
      <c r="F98" s="692" t="s">
        <v>52</v>
      </c>
      <c r="G98" s="693" t="s">
        <v>6</v>
      </c>
      <c r="H98" s="693" t="s">
        <v>123</v>
      </c>
      <c r="I98" s="694" t="s">
        <v>54</v>
      </c>
      <c r="J98" s="692" t="s">
        <v>52</v>
      </c>
      <c r="K98" s="693" t="s">
        <v>6</v>
      </c>
      <c r="L98" s="693" t="s">
        <v>123</v>
      </c>
      <c r="M98" s="694" t="s">
        <v>54</v>
      </c>
      <c r="N98" s="692" t="s">
        <v>52</v>
      </c>
      <c r="O98" s="693" t="s">
        <v>6</v>
      </c>
      <c r="P98" s="693" t="s">
        <v>123</v>
      </c>
      <c r="Q98" s="694" t="s">
        <v>54</v>
      </c>
    </row>
    <row r="99" spans="1:17" ht="12.75">
      <c r="A99" s="686"/>
      <c r="B99" s="687"/>
      <c r="C99" s="687"/>
      <c r="D99" s="687"/>
      <c r="E99" s="687"/>
      <c r="F99" s="692"/>
      <c r="G99" s="693"/>
      <c r="H99" s="693"/>
      <c r="I99" s="694"/>
      <c r="J99" s="692"/>
      <c r="K99" s="693"/>
      <c r="L99" s="693"/>
      <c r="M99" s="694"/>
      <c r="N99" s="692"/>
      <c r="O99" s="693"/>
      <c r="P99" s="693"/>
      <c r="Q99" s="694"/>
    </row>
    <row r="100" spans="1:17" ht="12.75" customHeight="1">
      <c r="A100" s="686"/>
      <c r="B100" s="695"/>
      <c r="C100" s="695"/>
      <c r="D100" s="695"/>
      <c r="E100" s="695"/>
      <c r="F100" s="696" t="s">
        <v>13</v>
      </c>
      <c r="G100" s="697" t="s">
        <v>16</v>
      </c>
      <c r="H100" s="695" t="s">
        <v>19</v>
      </c>
      <c r="I100" s="698" t="s">
        <v>22</v>
      </c>
      <c r="J100" s="696" t="s">
        <v>25</v>
      </c>
      <c r="K100" s="697" t="s">
        <v>310</v>
      </c>
      <c r="L100" s="695" t="s">
        <v>311</v>
      </c>
      <c r="M100" s="698" t="s">
        <v>59</v>
      </c>
      <c r="N100" s="699" t="s">
        <v>312</v>
      </c>
      <c r="O100" s="697" t="s">
        <v>313</v>
      </c>
      <c r="P100" s="695" t="s">
        <v>314</v>
      </c>
      <c r="Q100" s="698">
        <v>12</v>
      </c>
    </row>
    <row r="101" spans="1:17" ht="12.75">
      <c r="A101" s="115" t="s">
        <v>60</v>
      </c>
      <c r="B101" s="115"/>
      <c r="C101" s="115"/>
      <c r="D101" s="115"/>
      <c r="E101" s="115"/>
      <c r="F101" s="700">
        <f>SUM(F153+F155)</f>
        <v>29225</v>
      </c>
      <c r="G101" s="701">
        <f>SUM(G153+G155)</f>
        <v>48850</v>
      </c>
      <c r="H101" s="702">
        <f>SUM(H153+H155)</f>
        <v>39182</v>
      </c>
      <c r="I101" s="703">
        <f aca="true" t="shared" si="27" ref="I101:I103">H101/G101</f>
        <v>0.8020880245649948</v>
      </c>
      <c r="J101" s="700">
        <f>SUM(J153+J155)</f>
        <v>15054</v>
      </c>
      <c r="K101" s="701">
        <f>SUM(K153)</f>
        <v>22782</v>
      </c>
      <c r="L101" s="702">
        <f>SUM(L153)</f>
        <v>21702</v>
      </c>
      <c r="M101" s="703">
        <f aca="true" t="shared" si="28" ref="M101:M102">L101/K101</f>
        <v>0.9525941532789044</v>
      </c>
      <c r="N101" s="818">
        <f>SUM(N153+N155)</f>
        <v>73188</v>
      </c>
      <c r="O101" s="701">
        <f>SUM(O153:O155)</f>
        <v>37156</v>
      </c>
      <c r="P101" s="702">
        <f>SUM(P153:P155)</f>
        <v>11117</v>
      </c>
      <c r="Q101" s="703">
        <f aca="true" t="shared" si="29" ref="Q101:Q103">P101/O101</f>
        <v>0.2991979761007643</v>
      </c>
    </row>
    <row r="102" spans="1:17" ht="12.75" customHeight="1">
      <c r="A102" s="704" t="s">
        <v>13</v>
      </c>
      <c r="B102" s="705" t="s">
        <v>61</v>
      </c>
      <c r="C102" s="705"/>
      <c r="D102" s="705"/>
      <c r="E102" s="705"/>
      <c r="F102" s="706">
        <f>SUM(F148+F149+F150)</f>
        <v>27593</v>
      </c>
      <c r="G102" s="707">
        <f>SUM(G153)</f>
        <v>41814</v>
      </c>
      <c r="H102" s="708">
        <f>SUM(H153)</f>
        <v>33496</v>
      </c>
      <c r="I102" s="709">
        <f t="shared" si="27"/>
        <v>0.801071411488975</v>
      </c>
      <c r="J102" s="706">
        <f>SUM(J153)</f>
        <v>15054</v>
      </c>
      <c r="K102" s="707">
        <f>SUM(K153)</f>
        <v>22782</v>
      </c>
      <c r="L102" s="708">
        <f>SUM(L153)</f>
        <v>21702</v>
      </c>
      <c r="M102" s="709">
        <f t="shared" si="28"/>
        <v>0.9525941532789044</v>
      </c>
      <c r="N102" s="819">
        <f>SUM(N153)</f>
        <v>73188</v>
      </c>
      <c r="O102" s="707">
        <f>SUM(O153)</f>
        <v>35956</v>
      </c>
      <c r="P102" s="708">
        <f>SUM(P103:P134)</f>
        <v>9881</v>
      </c>
      <c r="Q102" s="709">
        <f t="shared" si="29"/>
        <v>0.2748080987874068</v>
      </c>
    </row>
    <row r="103" spans="1:17" ht="12.75">
      <c r="A103" s="710"/>
      <c r="B103" s="711" t="s">
        <v>62</v>
      </c>
      <c r="C103" s="711"/>
      <c r="D103" s="711"/>
      <c r="E103" s="711"/>
      <c r="F103" s="712">
        <v>14446</v>
      </c>
      <c r="G103" s="713">
        <v>17713</v>
      </c>
      <c r="H103" s="714">
        <v>14195</v>
      </c>
      <c r="I103" s="715">
        <f t="shared" si="27"/>
        <v>0.8013888104781799</v>
      </c>
      <c r="J103" s="706"/>
      <c r="K103" s="707"/>
      <c r="L103" s="708"/>
      <c r="M103" s="709"/>
      <c r="N103" s="725">
        <v>67130</v>
      </c>
      <c r="O103" s="713">
        <v>29789</v>
      </c>
      <c r="P103" s="714">
        <v>5201</v>
      </c>
      <c r="Q103" s="715">
        <f t="shared" si="29"/>
        <v>0.1745946490315217</v>
      </c>
    </row>
    <row r="104" spans="1:17" ht="12.75">
      <c r="A104" s="710"/>
      <c r="B104" s="716" t="s">
        <v>315</v>
      </c>
      <c r="C104" s="717"/>
      <c r="D104" s="717"/>
      <c r="E104" s="718"/>
      <c r="F104" s="712">
        <v>90</v>
      </c>
      <c r="G104" s="713">
        <v>90</v>
      </c>
      <c r="H104" s="714">
        <v>0</v>
      </c>
      <c r="I104" s="715"/>
      <c r="J104" s="712"/>
      <c r="K104" s="713"/>
      <c r="L104" s="714"/>
      <c r="M104" s="715"/>
      <c r="N104" s="725"/>
      <c r="O104" s="713"/>
      <c r="P104" s="714"/>
      <c r="Q104" s="715"/>
    </row>
    <row r="105" spans="1:17" ht="12.75">
      <c r="A105" s="131"/>
      <c r="B105" s="132" t="s">
        <v>63</v>
      </c>
      <c r="C105" s="132"/>
      <c r="D105" s="132"/>
      <c r="E105" s="132"/>
      <c r="F105" s="712">
        <v>3125</v>
      </c>
      <c r="G105" s="713">
        <v>3274</v>
      </c>
      <c r="H105" s="714">
        <v>1831</v>
      </c>
      <c r="I105" s="715">
        <f>H105/G105</f>
        <v>0.5592547342700062</v>
      </c>
      <c r="J105" s="712"/>
      <c r="K105" s="713"/>
      <c r="L105" s="714"/>
      <c r="M105" s="715"/>
      <c r="N105" s="725">
        <v>1260</v>
      </c>
      <c r="O105" s="713">
        <v>1260</v>
      </c>
      <c r="P105" s="714"/>
      <c r="Q105" s="715">
        <f>P105/O105</f>
        <v>0</v>
      </c>
    </row>
    <row r="106" spans="1:17" ht="12.75">
      <c r="A106" s="719"/>
      <c r="B106" s="716" t="s">
        <v>65</v>
      </c>
      <c r="C106" s="720"/>
      <c r="D106" s="720"/>
      <c r="E106" s="721"/>
      <c r="F106" s="712"/>
      <c r="G106" s="713"/>
      <c r="H106" s="714"/>
      <c r="I106" s="715"/>
      <c r="J106" s="712"/>
      <c r="K106" s="713"/>
      <c r="L106" s="714"/>
      <c r="M106" s="715"/>
      <c r="N106" s="725"/>
      <c r="O106" s="713"/>
      <c r="P106" s="714"/>
      <c r="Q106" s="715"/>
    </row>
    <row r="107" spans="1:17" ht="12.75">
      <c r="A107" s="719"/>
      <c r="B107" s="716" t="s">
        <v>66</v>
      </c>
      <c r="C107" s="720"/>
      <c r="D107" s="720"/>
      <c r="E107" s="721"/>
      <c r="F107" s="712">
        <v>252</v>
      </c>
      <c r="G107" s="713">
        <v>93</v>
      </c>
      <c r="H107" s="714">
        <v>135</v>
      </c>
      <c r="I107" s="715">
        <f>H107/G107</f>
        <v>1.4516129032258065</v>
      </c>
      <c r="J107" s="712"/>
      <c r="K107" s="713"/>
      <c r="L107" s="714"/>
      <c r="M107" s="715"/>
      <c r="N107" s="725"/>
      <c r="O107" s="713"/>
      <c r="P107" s="714"/>
      <c r="Q107" s="715"/>
    </row>
    <row r="108" spans="1:17" ht="12.75">
      <c r="A108" s="131"/>
      <c r="B108" s="127" t="s">
        <v>67</v>
      </c>
      <c r="C108" s="127"/>
      <c r="D108" s="127"/>
      <c r="E108" s="127"/>
      <c r="F108" s="712"/>
      <c r="G108" s="713"/>
      <c r="H108" s="714"/>
      <c r="I108" s="715"/>
      <c r="J108" s="712"/>
      <c r="K108" s="713"/>
      <c r="L108" s="714"/>
      <c r="M108" s="715"/>
      <c r="N108" s="725"/>
      <c r="O108" s="713"/>
      <c r="P108" s="714"/>
      <c r="Q108" s="715"/>
    </row>
    <row r="109" spans="1:17" ht="12.75">
      <c r="A109" s="719"/>
      <c r="B109" s="716" t="s">
        <v>68</v>
      </c>
      <c r="C109" s="722"/>
      <c r="D109" s="722"/>
      <c r="E109" s="723"/>
      <c r="F109" s="712"/>
      <c r="G109" s="713"/>
      <c r="H109" s="714"/>
      <c r="I109" s="715"/>
      <c r="J109" s="712"/>
      <c r="K109" s="713"/>
      <c r="L109" s="714"/>
      <c r="M109" s="715"/>
      <c r="N109" s="725"/>
      <c r="O109" s="713"/>
      <c r="P109" s="714"/>
      <c r="Q109" s="715"/>
    </row>
    <row r="110" spans="1:17" ht="12.75">
      <c r="A110" s="131"/>
      <c r="B110" s="132" t="s">
        <v>69</v>
      </c>
      <c r="C110" s="135"/>
      <c r="D110" s="135"/>
      <c r="E110" s="135"/>
      <c r="F110" s="712"/>
      <c r="G110" s="713">
        <v>5406</v>
      </c>
      <c r="H110" s="714">
        <v>5354</v>
      </c>
      <c r="I110" s="715">
        <f>H110/G110</f>
        <v>0.9903810580836108</v>
      </c>
      <c r="J110" s="712"/>
      <c r="K110" s="713"/>
      <c r="L110" s="714"/>
      <c r="M110" s="715"/>
      <c r="N110" s="725"/>
      <c r="O110" s="713"/>
      <c r="P110" s="714"/>
      <c r="Q110" s="715"/>
    </row>
    <row r="111" spans="1:17" ht="12.75">
      <c r="A111" s="719"/>
      <c r="B111" s="716" t="s">
        <v>316</v>
      </c>
      <c r="C111" s="722"/>
      <c r="D111" s="722"/>
      <c r="E111" s="723"/>
      <c r="F111" s="712"/>
      <c r="G111" s="713"/>
      <c r="H111" s="714"/>
      <c r="I111" s="715"/>
      <c r="J111" s="712"/>
      <c r="K111" s="713"/>
      <c r="L111" s="714"/>
      <c r="M111" s="715"/>
      <c r="N111" s="725"/>
      <c r="O111" s="713"/>
      <c r="P111" s="714"/>
      <c r="Q111" s="715"/>
    </row>
    <row r="112" spans="1:17" ht="12.75">
      <c r="A112" s="131"/>
      <c r="B112" s="132" t="s">
        <v>317</v>
      </c>
      <c r="C112" s="135"/>
      <c r="D112" s="135"/>
      <c r="E112" s="135"/>
      <c r="F112" s="712"/>
      <c r="G112" s="713"/>
      <c r="H112" s="714"/>
      <c r="I112" s="715"/>
      <c r="J112" s="712"/>
      <c r="K112" s="713"/>
      <c r="L112" s="714"/>
      <c r="M112" s="715"/>
      <c r="N112" s="725"/>
      <c r="O112" s="713"/>
      <c r="P112" s="714"/>
      <c r="Q112" s="715"/>
    </row>
    <row r="113" spans="1:17" ht="12.75">
      <c r="A113" s="719"/>
      <c r="B113" s="716" t="s">
        <v>318</v>
      </c>
      <c r="C113" s="722"/>
      <c r="D113" s="722"/>
      <c r="E113" s="723"/>
      <c r="F113" s="712">
        <v>635</v>
      </c>
      <c r="G113" s="713">
        <v>3635</v>
      </c>
      <c r="H113" s="714">
        <v>3290</v>
      </c>
      <c r="I113" s="715">
        <f>H110/G110</f>
        <v>0.9903810580836108</v>
      </c>
      <c r="J113" s="712"/>
      <c r="K113" s="713"/>
      <c r="L113" s="714"/>
      <c r="M113" s="715"/>
      <c r="N113" s="725"/>
      <c r="O113" s="713"/>
      <c r="P113" s="714"/>
      <c r="Q113" s="715"/>
    </row>
    <row r="114" spans="1:17" ht="12.75">
      <c r="A114" s="719"/>
      <c r="B114" s="711" t="s">
        <v>70</v>
      </c>
      <c r="C114" s="711"/>
      <c r="D114" s="711"/>
      <c r="E114" s="711"/>
      <c r="F114" s="712">
        <v>1334</v>
      </c>
      <c r="G114" s="713">
        <v>1334</v>
      </c>
      <c r="H114" s="714">
        <v>194</v>
      </c>
      <c r="I114" s="715">
        <f aca="true" t="shared" si="30" ref="I114:I117">H114/G114</f>
        <v>0.1454272863568216</v>
      </c>
      <c r="J114" s="712"/>
      <c r="K114" s="713"/>
      <c r="L114" s="714"/>
      <c r="M114" s="715"/>
      <c r="N114" s="725"/>
      <c r="O114" s="713"/>
      <c r="P114" s="714"/>
      <c r="Q114" s="715"/>
    </row>
    <row r="115" spans="1:17" ht="12.75">
      <c r="A115" s="719"/>
      <c r="B115" s="716" t="s">
        <v>319</v>
      </c>
      <c r="C115" s="720"/>
      <c r="D115" s="720"/>
      <c r="E115" s="721"/>
      <c r="F115" s="712">
        <v>229</v>
      </c>
      <c r="G115" s="713">
        <v>229</v>
      </c>
      <c r="H115" s="714">
        <v>312</v>
      </c>
      <c r="I115" s="715">
        <f t="shared" si="30"/>
        <v>1.3624454148471616</v>
      </c>
      <c r="J115" s="712"/>
      <c r="K115" s="713"/>
      <c r="L115" s="714"/>
      <c r="M115" s="715"/>
      <c r="N115" s="725"/>
      <c r="O115" s="713"/>
      <c r="P115" s="714"/>
      <c r="Q115" s="715"/>
    </row>
    <row r="116" spans="1:17" ht="12.75">
      <c r="A116" s="719"/>
      <c r="B116" s="716" t="s">
        <v>320</v>
      </c>
      <c r="C116" s="720"/>
      <c r="D116" s="720"/>
      <c r="E116" s="721"/>
      <c r="F116" s="712">
        <v>3969</v>
      </c>
      <c r="G116" s="713">
        <v>3969</v>
      </c>
      <c r="H116" s="714">
        <v>3316</v>
      </c>
      <c r="I116" s="715">
        <f t="shared" si="30"/>
        <v>0.8354749307130259</v>
      </c>
      <c r="J116" s="712"/>
      <c r="K116" s="713"/>
      <c r="L116" s="714"/>
      <c r="M116" s="715"/>
      <c r="N116" s="725"/>
      <c r="O116" s="713"/>
      <c r="P116" s="714"/>
      <c r="Q116" s="715"/>
    </row>
    <row r="117" spans="1:17" ht="12.75">
      <c r="A117" s="131"/>
      <c r="B117" s="132" t="s">
        <v>321</v>
      </c>
      <c r="C117" s="134"/>
      <c r="D117" s="134"/>
      <c r="E117" s="134"/>
      <c r="F117" s="712">
        <v>1327</v>
      </c>
      <c r="G117" s="713">
        <v>1440</v>
      </c>
      <c r="H117" s="714">
        <v>876</v>
      </c>
      <c r="I117" s="715">
        <f t="shared" si="30"/>
        <v>0.6083333333333333</v>
      </c>
      <c r="J117" s="712"/>
      <c r="K117" s="713"/>
      <c r="L117" s="714"/>
      <c r="M117" s="715"/>
      <c r="N117" s="725"/>
      <c r="O117" s="713"/>
      <c r="P117" s="714"/>
      <c r="Q117" s="715"/>
    </row>
    <row r="118" spans="1:17" ht="12.75">
      <c r="A118" s="724"/>
      <c r="B118" s="716" t="s">
        <v>322</v>
      </c>
      <c r="C118" s="720"/>
      <c r="D118" s="720"/>
      <c r="E118" s="721"/>
      <c r="F118" s="712"/>
      <c r="G118" s="713"/>
      <c r="H118" s="714"/>
      <c r="I118" s="715"/>
      <c r="J118" s="712"/>
      <c r="K118" s="713"/>
      <c r="L118" s="714"/>
      <c r="M118" s="715"/>
      <c r="N118" s="725">
        <v>455</v>
      </c>
      <c r="O118" s="713">
        <v>455</v>
      </c>
      <c r="P118" s="714">
        <v>438</v>
      </c>
      <c r="Q118" s="715">
        <f aca="true" t="shared" si="31" ref="Q118:Q119">P118/O118</f>
        <v>0.9626373626373627</v>
      </c>
    </row>
    <row r="119" spans="1:17" ht="12.75">
      <c r="A119" s="131"/>
      <c r="B119" s="132" t="s">
        <v>323</v>
      </c>
      <c r="C119" s="134"/>
      <c r="D119" s="134"/>
      <c r="E119" s="134"/>
      <c r="F119" s="712"/>
      <c r="G119" s="713"/>
      <c r="H119" s="714"/>
      <c r="I119" s="715"/>
      <c r="J119" s="712"/>
      <c r="K119" s="713"/>
      <c r="L119" s="714"/>
      <c r="M119" s="715"/>
      <c r="N119" s="725">
        <v>1444</v>
      </c>
      <c r="O119" s="713">
        <v>1444</v>
      </c>
      <c r="P119" s="714">
        <v>1426</v>
      </c>
      <c r="Q119" s="715">
        <f t="shared" si="31"/>
        <v>0.9875346260387812</v>
      </c>
    </row>
    <row r="120" spans="1:17" ht="12.75">
      <c r="A120" s="719"/>
      <c r="B120" s="716" t="s">
        <v>324</v>
      </c>
      <c r="C120" s="720"/>
      <c r="D120" s="720"/>
      <c r="E120" s="721"/>
      <c r="F120" s="712"/>
      <c r="G120" s="713"/>
      <c r="H120" s="714"/>
      <c r="I120" s="715"/>
      <c r="J120" s="712"/>
      <c r="K120" s="713"/>
      <c r="L120" s="714"/>
      <c r="M120" s="715"/>
      <c r="N120" s="725"/>
      <c r="O120" s="713"/>
      <c r="P120" s="714"/>
      <c r="Q120" s="715"/>
    </row>
    <row r="121" spans="1:17" ht="12.75">
      <c r="A121" s="131"/>
      <c r="B121" s="132" t="s">
        <v>71</v>
      </c>
      <c r="C121" s="134"/>
      <c r="D121" s="134"/>
      <c r="E121" s="134"/>
      <c r="F121" s="712">
        <v>1181</v>
      </c>
      <c r="G121" s="713">
        <v>1181</v>
      </c>
      <c r="H121" s="714">
        <v>925</v>
      </c>
      <c r="I121" s="715">
        <f>H121/G121</f>
        <v>0.7832345469940728</v>
      </c>
      <c r="J121" s="712"/>
      <c r="K121" s="713"/>
      <c r="L121" s="714"/>
      <c r="M121" s="715"/>
      <c r="N121" s="725"/>
      <c r="O121" s="713"/>
      <c r="P121" s="714"/>
      <c r="Q121" s="715"/>
    </row>
    <row r="122" spans="1:17" ht="12.75">
      <c r="A122" s="719"/>
      <c r="B122" s="716" t="s">
        <v>325</v>
      </c>
      <c r="C122" s="720"/>
      <c r="D122" s="720"/>
      <c r="E122" s="721"/>
      <c r="F122" s="712"/>
      <c r="G122" s="713"/>
      <c r="H122" s="714"/>
      <c r="I122" s="715"/>
      <c r="J122" s="712"/>
      <c r="K122" s="713"/>
      <c r="L122" s="714"/>
      <c r="M122" s="715"/>
      <c r="N122" s="725">
        <v>0</v>
      </c>
      <c r="O122" s="713">
        <v>104</v>
      </c>
      <c r="P122" s="714">
        <v>44</v>
      </c>
      <c r="Q122" s="715"/>
    </row>
    <row r="123" spans="1:17" ht="12.75">
      <c r="A123" s="719"/>
      <c r="B123" s="716" t="s">
        <v>72</v>
      </c>
      <c r="C123" s="720"/>
      <c r="D123" s="720"/>
      <c r="E123" s="721"/>
      <c r="F123" s="712">
        <v>953</v>
      </c>
      <c r="G123" s="713">
        <v>1923</v>
      </c>
      <c r="H123" s="714">
        <v>1587</v>
      </c>
      <c r="I123" s="715">
        <f>H123/G123</f>
        <v>0.8252730109204368</v>
      </c>
      <c r="J123" s="712"/>
      <c r="K123" s="713"/>
      <c r="L123" s="714"/>
      <c r="M123" s="715"/>
      <c r="N123" s="725"/>
      <c r="O123" s="713"/>
      <c r="P123" s="714"/>
      <c r="Q123" s="715"/>
    </row>
    <row r="124" spans="1:17" ht="12.75">
      <c r="A124" s="719"/>
      <c r="B124" s="716" t="s">
        <v>326</v>
      </c>
      <c r="C124" s="720"/>
      <c r="D124" s="720"/>
      <c r="E124" s="721"/>
      <c r="F124" s="712"/>
      <c r="G124" s="713"/>
      <c r="H124" s="714"/>
      <c r="I124" s="715"/>
      <c r="J124" s="712"/>
      <c r="K124" s="713"/>
      <c r="L124" s="714"/>
      <c r="M124" s="715"/>
      <c r="N124" s="725">
        <v>0</v>
      </c>
      <c r="O124" s="713">
        <v>5</v>
      </c>
      <c r="P124" s="714">
        <v>41</v>
      </c>
      <c r="Q124" s="715">
        <v>1</v>
      </c>
    </row>
    <row r="125" spans="1:17" ht="12.75">
      <c r="A125" s="719"/>
      <c r="B125" s="716" t="s">
        <v>327</v>
      </c>
      <c r="C125" s="720"/>
      <c r="D125" s="720"/>
      <c r="E125" s="721"/>
      <c r="F125" s="712"/>
      <c r="G125" s="713"/>
      <c r="H125" s="714"/>
      <c r="I125" s="715"/>
      <c r="J125" s="712"/>
      <c r="K125" s="713"/>
      <c r="L125" s="714"/>
      <c r="M125" s="715"/>
      <c r="N125" s="725"/>
      <c r="O125" s="713"/>
      <c r="P125" s="714"/>
      <c r="Q125" s="715"/>
    </row>
    <row r="126" spans="1:17" ht="12.75">
      <c r="A126" s="131"/>
      <c r="B126" s="132" t="s">
        <v>73</v>
      </c>
      <c r="C126" s="134"/>
      <c r="D126" s="134"/>
      <c r="E126" s="134"/>
      <c r="F126" s="712"/>
      <c r="G126" s="713"/>
      <c r="H126" s="714"/>
      <c r="I126" s="715"/>
      <c r="J126" s="712"/>
      <c r="K126" s="713"/>
      <c r="L126" s="714"/>
      <c r="M126" s="715"/>
      <c r="N126" s="725"/>
      <c r="O126" s="713"/>
      <c r="P126" s="714"/>
      <c r="Q126" s="715"/>
    </row>
    <row r="127" spans="1:17" ht="12.75">
      <c r="A127" s="719"/>
      <c r="B127" s="716" t="s">
        <v>328</v>
      </c>
      <c r="C127" s="720"/>
      <c r="D127" s="720"/>
      <c r="E127" s="721"/>
      <c r="F127" s="712"/>
      <c r="G127" s="713"/>
      <c r="H127" s="714"/>
      <c r="I127" s="715"/>
      <c r="J127" s="712">
        <v>3256</v>
      </c>
      <c r="K127" s="713">
        <v>6509</v>
      </c>
      <c r="L127" s="714">
        <v>6507</v>
      </c>
      <c r="M127" s="715">
        <f>L127/K127</f>
        <v>0.999692733138731</v>
      </c>
      <c r="N127" s="725"/>
      <c r="O127" s="713"/>
      <c r="P127" s="714"/>
      <c r="Q127" s="715"/>
    </row>
    <row r="128" spans="1:17" ht="12.75">
      <c r="A128" s="719"/>
      <c r="B128" s="716" t="s">
        <v>75</v>
      </c>
      <c r="C128" s="720"/>
      <c r="D128" s="720"/>
      <c r="E128" s="721"/>
      <c r="F128" s="712"/>
      <c r="G128" s="713"/>
      <c r="H128" s="714">
        <v>3</v>
      </c>
      <c r="I128" s="715"/>
      <c r="J128" s="712"/>
      <c r="K128" s="713"/>
      <c r="L128" s="714"/>
      <c r="M128" s="715"/>
      <c r="N128" s="725">
        <v>2899</v>
      </c>
      <c r="O128" s="713">
        <v>2899</v>
      </c>
      <c r="P128" s="714">
        <v>2731</v>
      </c>
      <c r="Q128" s="715">
        <f>P128/O128</f>
        <v>0.9420489824077268</v>
      </c>
    </row>
    <row r="129" spans="1:17" ht="12.75">
      <c r="A129" s="131"/>
      <c r="B129" s="132" t="s">
        <v>76</v>
      </c>
      <c r="C129" s="134"/>
      <c r="D129" s="134"/>
      <c r="E129" s="134"/>
      <c r="F129" s="712">
        <v>52</v>
      </c>
      <c r="G129" s="713">
        <v>184</v>
      </c>
      <c r="H129" s="714">
        <v>136</v>
      </c>
      <c r="I129" s="715">
        <f>H129/G129</f>
        <v>0.7391304347826086</v>
      </c>
      <c r="J129" s="712"/>
      <c r="K129" s="713"/>
      <c r="L129" s="714"/>
      <c r="M129" s="715"/>
      <c r="N129" s="725"/>
      <c r="O129" s="713"/>
      <c r="P129" s="714"/>
      <c r="Q129" s="715"/>
    </row>
    <row r="130" spans="1:17" ht="12.75">
      <c r="A130" s="719"/>
      <c r="B130" s="716" t="s">
        <v>329</v>
      </c>
      <c r="C130" s="720"/>
      <c r="D130" s="720"/>
      <c r="E130" s="721"/>
      <c r="F130" s="712"/>
      <c r="G130" s="713"/>
      <c r="H130" s="714"/>
      <c r="I130" s="715"/>
      <c r="J130" s="712"/>
      <c r="K130" s="713"/>
      <c r="L130" s="714"/>
      <c r="M130" s="715"/>
      <c r="N130" s="725"/>
      <c r="O130" s="713"/>
      <c r="P130" s="714"/>
      <c r="Q130" s="715"/>
    </row>
    <row r="131" spans="1:17" ht="12.75">
      <c r="A131" s="719"/>
      <c r="B131" s="716" t="s">
        <v>330</v>
      </c>
      <c r="C131" s="720"/>
      <c r="D131" s="720"/>
      <c r="E131" s="721"/>
      <c r="F131" s="712"/>
      <c r="G131" s="713"/>
      <c r="H131" s="714"/>
      <c r="I131" s="715"/>
      <c r="J131" s="712">
        <v>300</v>
      </c>
      <c r="K131" s="713">
        <v>300</v>
      </c>
      <c r="L131" s="714">
        <v>260</v>
      </c>
      <c r="M131" s="715">
        <f aca="true" t="shared" si="32" ref="M131:M134">L131/K131</f>
        <v>0.8666666666666667</v>
      </c>
      <c r="N131" s="725"/>
      <c r="O131" s="713"/>
      <c r="P131" s="714"/>
      <c r="Q131" s="715"/>
    </row>
    <row r="132" spans="1:17" ht="12.75">
      <c r="A132" s="131"/>
      <c r="B132" s="132" t="s">
        <v>331</v>
      </c>
      <c r="C132" s="134"/>
      <c r="D132" s="134"/>
      <c r="E132" s="134"/>
      <c r="F132" s="712"/>
      <c r="G132" s="713"/>
      <c r="H132" s="714"/>
      <c r="I132" s="715"/>
      <c r="J132" s="712">
        <v>2167</v>
      </c>
      <c r="K132" s="713">
        <v>6585</v>
      </c>
      <c r="L132" s="714">
        <v>6484</v>
      </c>
      <c r="M132" s="715">
        <f t="shared" si="32"/>
        <v>0.9846621108580106</v>
      </c>
      <c r="N132" s="725"/>
      <c r="O132" s="713"/>
      <c r="P132" s="714"/>
      <c r="Q132" s="715"/>
    </row>
    <row r="133" spans="1:17" ht="12.75">
      <c r="A133" s="719"/>
      <c r="B133" s="716" t="s">
        <v>332</v>
      </c>
      <c r="C133" s="720"/>
      <c r="D133" s="720"/>
      <c r="E133" s="721"/>
      <c r="F133" s="712"/>
      <c r="G133" s="713"/>
      <c r="H133" s="714"/>
      <c r="I133" s="715"/>
      <c r="J133" s="712">
        <v>7557</v>
      </c>
      <c r="K133" s="713">
        <v>7543</v>
      </c>
      <c r="L133" s="714">
        <v>7543</v>
      </c>
      <c r="M133" s="715">
        <f t="shared" si="32"/>
        <v>1</v>
      </c>
      <c r="N133" s="725"/>
      <c r="O133" s="713"/>
      <c r="P133" s="714"/>
      <c r="Q133" s="715"/>
    </row>
    <row r="134" spans="1:17" ht="13.5">
      <c r="A134" s="131"/>
      <c r="B134" s="132" t="s">
        <v>333</v>
      </c>
      <c r="C134" s="134"/>
      <c r="D134" s="134"/>
      <c r="E134" s="134"/>
      <c r="F134" s="712"/>
      <c r="G134" s="713"/>
      <c r="H134" s="714"/>
      <c r="I134" s="715"/>
      <c r="J134" s="712">
        <v>1774</v>
      </c>
      <c r="K134" s="713">
        <v>1845</v>
      </c>
      <c r="L134" s="714">
        <v>908</v>
      </c>
      <c r="M134" s="715">
        <f t="shared" si="32"/>
        <v>0.4921409214092141</v>
      </c>
      <c r="N134" s="725"/>
      <c r="O134" s="713"/>
      <c r="P134" s="714"/>
      <c r="Q134" s="715"/>
    </row>
    <row r="135" spans="1:17" ht="14.25">
      <c r="A135" s="726"/>
      <c r="B135" s="727" t="s">
        <v>334</v>
      </c>
      <c r="C135" s="727"/>
      <c r="D135" s="727"/>
      <c r="E135" s="727"/>
      <c r="F135" s="729">
        <f>SUM(F103:F134)</f>
        <v>27593</v>
      </c>
      <c r="G135" s="729">
        <f>SUM(G103:G134)</f>
        <v>40471</v>
      </c>
      <c r="H135" s="730">
        <f>SUM(H103:H134)</f>
        <v>32154</v>
      </c>
      <c r="I135" s="731"/>
      <c r="J135" s="728">
        <f>SUM(J103:J134)</f>
        <v>15054</v>
      </c>
      <c r="K135" s="729">
        <f>SUM(K103:K134)</f>
        <v>22782</v>
      </c>
      <c r="L135" s="730">
        <f>SUM(L103:L134)</f>
        <v>21702</v>
      </c>
      <c r="M135" s="731"/>
      <c r="N135" s="728">
        <f>SUM(N103:N134)</f>
        <v>73188</v>
      </c>
      <c r="O135" s="729">
        <f>SUM(O103:O134)</f>
        <v>35956</v>
      </c>
      <c r="P135" s="730">
        <f>SUM(P103:P134)</f>
        <v>9881</v>
      </c>
      <c r="Q135" s="731"/>
    </row>
    <row r="136" spans="1:17" ht="13.5">
      <c r="A136" s="732"/>
      <c r="B136" s="733"/>
      <c r="C136" s="734"/>
      <c r="D136" s="734"/>
      <c r="E136" s="734"/>
      <c r="F136" s="735"/>
      <c r="G136" s="735"/>
      <c r="H136" s="735"/>
      <c r="I136" s="736"/>
      <c r="J136" s="735"/>
      <c r="K136" s="735"/>
      <c r="L136" s="735"/>
      <c r="M136" s="736"/>
      <c r="N136" s="735"/>
      <c r="O136" s="735"/>
      <c r="P136" s="735"/>
      <c r="Q136" s="736"/>
    </row>
    <row r="137" spans="1:17" ht="12.75">
      <c r="A137" s="732"/>
      <c r="B137" s="733"/>
      <c r="C137" s="734"/>
      <c r="D137" s="734"/>
      <c r="E137" s="734"/>
      <c r="F137" s="735"/>
      <c r="G137" s="735"/>
      <c r="H137" s="735"/>
      <c r="I137" s="736"/>
      <c r="J137" s="735"/>
      <c r="K137" s="735"/>
      <c r="L137" s="735"/>
      <c r="M137" s="736"/>
      <c r="N137" s="735"/>
      <c r="O137" s="735"/>
      <c r="P137" s="735"/>
      <c r="Q137" s="736"/>
    </row>
    <row r="138" spans="1:17" ht="12.75">
      <c r="A138" s="679"/>
      <c r="B138" s="680" t="s">
        <v>358</v>
      </c>
      <c r="C138" s="680"/>
      <c r="D138" s="680"/>
      <c r="E138" s="680"/>
      <c r="F138" s="680"/>
      <c r="G138" s="680"/>
      <c r="H138" s="680"/>
      <c r="I138" s="680"/>
      <c r="J138" s="680"/>
      <c r="K138" s="680"/>
      <c r="L138" s="680"/>
      <c r="M138" s="680"/>
      <c r="N138" s="680"/>
      <c r="O138" s="680"/>
      <c r="P138" s="680"/>
      <c r="Q138" s="680"/>
    </row>
    <row r="139" spans="1:17" ht="12.75">
      <c r="A139" s="681" t="s">
        <v>1</v>
      </c>
      <c r="B139" s="681"/>
      <c r="C139" s="681"/>
      <c r="D139" s="681"/>
      <c r="E139" s="681"/>
      <c r="F139" s="681"/>
      <c r="G139" s="681"/>
      <c r="H139" s="681"/>
      <c r="I139" s="681"/>
      <c r="J139" s="681"/>
      <c r="K139" s="681"/>
      <c r="L139" s="681"/>
      <c r="M139" s="681"/>
      <c r="N139" s="681"/>
      <c r="O139" s="681"/>
      <c r="P139" s="681"/>
      <c r="Q139" s="681"/>
    </row>
    <row r="140" spans="1:17" ht="12.75" customHeight="1">
      <c r="A140" s="682" t="s">
        <v>305</v>
      </c>
      <c r="B140" s="682"/>
      <c r="C140" s="682"/>
      <c r="D140" s="682"/>
      <c r="E140" s="682"/>
      <c r="F140" s="682"/>
      <c r="G140" s="682"/>
      <c r="H140" s="682"/>
      <c r="I140" s="682"/>
      <c r="J140" s="682"/>
      <c r="K140" s="682"/>
      <c r="L140" s="682"/>
      <c r="M140" s="682"/>
      <c r="N140" s="682"/>
      <c r="O140" s="682"/>
      <c r="P140" s="682"/>
      <c r="Q140" s="682"/>
    </row>
    <row r="141" spans="1:17" ht="12.75">
      <c r="A141" s="737"/>
      <c r="B141" s="737"/>
      <c r="C141" s="737"/>
      <c r="D141" s="737"/>
      <c r="E141" s="737"/>
      <c r="F141" s="737"/>
      <c r="G141" s="737"/>
      <c r="H141" s="737"/>
      <c r="I141" s="737"/>
      <c r="J141" s="737"/>
      <c r="K141" s="737"/>
      <c r="L141" s="737"/>
      <c r="M141" s="737"/>
      <c r="N141" s="737"/>
      <c r="O141" s="737"/>
      <c r="P141" s="737"/>
      <c r="Q141" s="737"/>
    </row>
    <row r="142" spans="1:17" ht="13.5">
      <c r="A142" s="685" t="s">
        <v>46</v>
      </c>
      <c r="B142" s="685"/>
      <c r="C142" s="685"/>
      <c r="D142" s="685"/>
      <c r="E142" s="685"/>
      <c r="F142" s="685"/>
      <c r="G142" s="685"/>
      <c r="H142" s="685"/>
      <c r="I142" s="685"/>
      <c r="J142" s="685"/>
      <c r="K142" s="685"/>
      <c r="L142" s="685"/>
      <c r="M142" s="685"/>
      <c r="N142" s="685"/>
      <c r="O142" s="685"/>
      <c r="P142" s="685"/>
      <c r="Q142" s="685"/>
    </row>
    <row r="143" spans="1:17" ht="13.5" customHeight="1">
      <c r="A143" s="686" t="s">
        <v>4</v>
      </c>
      <c r="B143" s="687" t="s">
        <v>306</v>
      </c>
      <c r="C143" s="687"/>
      <c r="D143" s="687"/>
      <c r="E143" s="687"/>
      <c r="F143" s="816" t="s">
        <v>49</v>
      </c>
      <c r="G143" s="816"/>
      <c r="H143" s="816"/>
      <c r="I143" s="816"/>
      <c r="J143" s="816"/>
      <c r="K143" s="816"/>
      <c r="L143" s="816"/>
      <c r="M143" s="816"/>
      <c r="N143" s="816"/>
      <c r="O143" s="816"/>
      <c r="P143" s="816"/>
      <c r="Q143" s="816"/>
    </row>
    <row r="144" spans="1:17" ht="12.75">
      <c r="A144" s="686"/>
      <c r="B144" s="687"/>
      <c r="C144" s="687"/>
      <c r="D144" s="687"/>
      <c r="E144" s="687"/>
      <c r="F144" s="817" t="s">
        <v>355</v>
      </c>
      <c r="G144" s="817"/>
      <c r="H144" s="817"/>
      <c r="I144" s="817"/>
      <c r="J144" s="690" t="s">
        <v>356</v>
      </c>
      <c r="K144" s="690"/>
      <c r="L144" s="690"/>
      <c r="M144" s="690"/>
      <c r="N144" s="691" t="s">
        <v>357</v>
      </c>
      <c r="O144" s="691"/>
      <c r="P144" s="691"/>
      <c r="Q144" s="691"/>
    </row>
    <row r="145" spans="1:17" ht="13.5" customHeight="1">
      <c r="A145" s="686"/>
      <c r="B145" s="687"/>
      <c r="C145" s="687"/>
      <c r="D145" s="687"/>
      <c r="E145" s="687"/>
      <c r="F145" s="692" t="s">
        <v>52</v>
      </c>
      <c r="G145" s="693" t="s">
        <v>6</v>
      </c>
      <c r="H145" s="693" t="s">
        <v>123</v>
      </c>
      <c r="I145" s="694" t="s">
        <v>54</v>
      </c>
      <c r="J145" s="692" t="s">
        <v>52</v>
      </c>
      <c r="K145" s="693" t="s">
        <v>6</v>
      </c>
      <c r="L145" s="693" t="s">
        <v>123</v>
      </c>
      <c r="M145" s="694" t="s">
        <v>54</v>
      </c>
      <c r="N145" s="692" t="s">
        <v>52</v>
      </c>
      <c r="O145" s="693" t="s">
        <v>6</v>
      </c>
      <c r="P145" s="693" t="s">
        <v>123</v>
      </c>
      <c r="Q145" s="694" t="s">
        <v>54</v>
      </c>
    </row>
    <row r="146" spans="1:17" ht="12.75">
      <c r="A146" s="686"/>
      <c r="B146" s="687"/>
      <c r="C146" s="687"/>
      <c r="D146" s="687"/>
      <c r="E146" s="687"/>
      <c r="F146" s="692"/>
      <c r="G146" s="693"/>
      <c r="H146" s="693"/>
      <c r="I146" s="694"/>
      <c r="J146" s="692"/>
      <c r="K146" s="693"/>
      <c r="L146" s="693"/>
      <c r="M146" s="694"/>
      <c r="N146" s="692"/>
      <c r="O146" s="693"/>
      <c r="P146" s="693"/>
      <c r="Q146" s="694"/>
    </row>
    <row r="147" spans="1:17" ht="12.75" customHeight="1">
      <c r="A147" s="686"/>
      <c r="B147" s="695"/>
      <c r="C147" s="695"/>
      <c r="D147" s="695"/>
      <c r="E147" s="695"/>
      <c r="F147" s="696" t="s">
        <v>13</v>
      </c>
      <c r="G147" s="697" t="s">
        <v>16</v>
      </c>
      <c r="H147" s="695" t="s">
        <v>19</v>
      </c>
      <c r="I147" s="698" t="s">
        <v>22</v>
      </c>
      <c r="J147" s="696" t="s">
        <v>25</v>
      </c>
      <c r="K147" s="697" t="s">
        <v>310</v>
      </c>
      <c r="L147" s="695" t="s">
        <v>311</v>
      </c>
      <c r="M147" s="698" t="s">
        <v>59</v>
      </c>
      <c r="N147" s="699" t="s">
        <v>312</v>
      </c>
      <c r="O147" s="697" t="s">
        <v>313</v>
      </c>
      <c r="P147" s="695" t="s">
        <v>314</v>
      </c>
      <c r="Q147" s="698" t="s">
        <v>336</v>
      </c>
    </row>
    <row r="148" spans="1:17" ht="12.75">
      <c r="A148" s="738"/>
      <c r="B148" s="739" t="s">
        <v>337</v>
      </c>
      <c r="C148" s="740"/>
      <c r="D148" s="741"/>
      <c r="E148" s="741"/>
      <c r="F148" s="769">
        <f>SUM(F135)</f>
        <v>27593</v>
      </c>
      <c r="G148" s="743">
        <f>SUM(G135)</f>
        <v>40471</v>
      </c>
      <c r="H148" s="744">
        <f>SUM(H135)</f>
        <v>32154</v>
      </c>
      <c r="I148" s="745"/>
      <c r="J148" s="743">
        <f>SUM(J135)</f>
        <v>15054</v>
      </c>
      <c r="K148" s="743">
        <f>SUM(K135)</f>
        <v>22782</v>
      </c>
      <c r="L148" s="744">
        <f>SUM(L135)</f>
        <v>21702</v>
      </c>
      <c r="M148" s="745"/>
      <c r="N148" s="820">
        <f>SUM(N135)</f>
        <v>73188</v>
      </c>
      <c r="O148" s="748">
        <f>SUM(O135)</f>
        <v>35956</v>
      </c>
      <c r="P148" s="749">
        <f>SUM(P135)</f>
        <v>9881</v>
      </c>
      <c r="Q148" s="750"/>
    </row>
    <row r="149" spans="1:17" ht="12.75">
      <c r="A149" s="738"/>
      <c r="B149" s="716" t="s">
        <v>77</v>
      </c>
      <c r="C149" s="720"/>
      <c r="D149" s="720"/>
      <c r="E149" s="721"/>
      <c r="F149" s="787"/>
      <c r="G149" s="755"/>
      <c r="H149" s="756"/>
      <c r="I149" s="821"/>
      <c r="J149" s="755"/>
      <c r="K149" s="755"/>
      <c r="L149" s="756"/>
      <c r="M149" s="821"/>
      <c r="N149" s="822"/>
      <c r="O149" s="803"/>
      <c r="P149" s="806"/>
      <c r="Q149" s="807"/>
    </row>
    <row r="150" spans="1:17" ht="12.75">
      <c r="A150" s="762"/>
      <c r="B150" s="132" t="s">
        <v>78</v>
      </c>
      <c r="C150" s="134"/>
      <c r="D150" s="134"/>
      <c r="E150" s="134"/>
      <c r="F150" s="796"/>
      <c r="G150" s="763"/>
      <c r="H150" s="764"/>
      <c r="I150" s="797"/>
      <c r="J150" s="763"/>
      <c r="K150" s="763"/>
      <c r="L150" s="764"/>
      <c r="M150" s="797"/>
      <c r="N150" s="822"/>
      <c r="O150" s="803"/>
      <c r="P150" s="702"/>
      <c r="Q150" s="715"/>
    </row>
    <row r="151" spans="1:17" ht="12.75">
      <c r="A151" s="762"/>
      <c r="B151" s="716" t="s">
        <v>338</v>
      </c>
      <c r="C151" s="720"/>
      <c r="D151" s="720"/>
      <c r="E151" s="721"/>
      <c r="F151" s="796">
        <v>0</v>
      </c>
      <c r="G151" s="763">
        <v>1343</v>
      </c>
      <c r="H151" s="764">
        <v>1342</v>
      </c>
      <c r="I151" s="797">
        <f>H151/G151</f>
        <v>0.9992553983618764</v>
      </c>
      <c r="J151" s="763"/>
      <c r="K151" s="763"/>
      <c r="L151" s="764"/>
      <c r="M151" s="797"/>
      <c r="N151" s="822"/>
      <c r="O151" s="803"/>
      <c r="P151" s="702"/>
      <c r="Q151" s="715"/>
    </row>
    <row r="152" spans="1:17" ht="12.75">
      <c r="A152" s="762"/>
      <c r="B152" s="716" t="s">
        <v>339</v>
      </c>
      <c r="C152" s="720"/>
      <c r="D152" s="720"/>
      <c r="E152" s="721"/>
      <c r="F152" s="796"/>
      <c r="G152" s="763"/>
      <c r="H152" s="764"/>
      <c r="I152" s="797"/>
      <c r="J152" s="763"/>
      <c r="K152" s="763"/>
      <c r="L152" s="764"/>
      <c r="M152" s="797"/>
      <c r="N152" s="822"/>
      <c r="O152" s="803">
        <v>36</v>
      </c>
      <c r="P152" s="714">
        <v>36</v>
      </c>
      <c r="Q152" s="715">
        <v>1</v>
      </c>
    </row>
    <row r="153" spans="1:17" ht="12.75">
      <c r="A153" s="762"/>
      <c r="B153" s="766" t="s">
        <v>340</v>
      </c>
      <c r="C153" s="767"/>
      <c r="D153" s="767"/>
      <c r="E153" s="768"/>
      <c r="F153" s="742">
        <f>SUM(F148)</f>
        <v>27593</v>
      </c>
      <c r="G153" s="770">
        <f>SUM(G148:G152)</f>
        <v>41814</v>
      </c>
      <c r="H153" s="771">
        <f>SUM(H148:H151)</f>
        <v>33496</v>
      </c>
      <c r="I153" s="823">
        <f>H153/G153</f>
        <v>0.801071411488975</v>
      </c>
      <c r="J153" s="770">
        <f>SUM(J148:J150)</f>
        <v>15054</v>
      </c>
      <c r="K153" s="770">
        <f>SUM(K148:K151)</f>
        <v>22782</v>
      </c>
      <c r="L153" s="771">
        <f>SUM(L148:L151)</f>
        <v>21702</v>
      </c>
      <c r="M153" s="823">
        <f>L153/K153</f>
        <v>0.9525941532789044</v>
      </c>
      <c r="N153" s="820">
        <f>SUM(N148)</f>
        <v>73188</v>
      </c>
      <c r="O153" s="748">
        <f>SUM(O148:O151)</f>
        <v>35956</v>
      </c>
      <c r="P153" s="708">
        <f>SUM(P148:P152)</f>
        <v>9917</v>
      </c>
      <c r="Q153" s="709">
        <f>P153/O153</f>
        <v>0.2758093225052842</v>
      </c>
    </row>
    <row r="154" spans="1:17" ht="12.75">
      <c r="A154" s="762"/>
      <c r="B154" s="773"/>
      <c r="C154" s="774"/>
      <c r="D154" s="775"/>
      <c r="E154" s="775"/>
      <c r="F154" s="751"/>
      <c r="G154" s="752"/>
      <c r="H154" s="753"/>
      <c r="I154" s="754"/>
      <c r="J154" s="752"/>
      <c r="K154" s="752"/>
      <c r="L154" s="753"/>
      <c r="M154" s="754"/>
      <c r="N154" s="822"/>
      <c r="O154" s="803"/>
      <c r="P154" s="806"/>
      <c r="Q154" s="807"/>
    </row>
    <row r="155" spans="1:17" ht="12.75">
      <c r="A155" s="779" t="s">
        <v>13</v>
      </c>
      <c r="B155" s="773">
        <v>1</v>
      </c>
      <c r="C155" s="780" t="s">
        <v>341</v>
      </c>
      <c r="D155" s="780"/>
      <c r="E155" s="780"/>
      <c r="F155" s="769">
        <f>SUM(F156:F157)</f>
        <v>1632</v>
      </c>
      <c r="G155" s="743">
        <f>SUM(G156:G157)</f>
        <v>7036</v>
      </c>
      <c r="H155" s="744">
        <f>SUM(H156:H157)</f>
        <v>5686</v>
      </c>
      <c r="I155" s="745">
        <f aca="true" t="shared" si="33" ref="I155:I156">H155/G155</f>
        <v>0.8081296191017624</v>
      </c>
      <c r="J155" s="752"/>
      <c r="K155" s="752"/>
      <c r="L155" s="753"/>
      <c r="M155" s="754"/>
      <c r="N155" s="820"/>
      <c r="O155" s="748">
        <f>SUM(O156:O157)</f>
        <v>1200</v>
      </c>
      <c r="P155" s="749">
        <f>SUM(P156:P157)</f>
        <v>1200</v>
      </c>
      <c r="Q155" s="750">
        <f aca="true" t="shared" si="34" ref="Q155:Q156">P155/O155</f>
        <v>1</v>
      </c>
    </row>
    <row r="156" spans="1:17" ht="12.75">
      <c r="A156" s="762"/>
      <c r="B156" s="773" t="s">
        <v>13</v>
      </c>
      <c r="C156" s="774" t="s">
        <v>151</v>
      </c>
      <c r="D156" s="774" t="s">
        <v>342</v>
      </c>
      <c r="E156" s="774"/>
      <c r="F156" s="796">
        <v>1632</v>
      </c>
      <c r="G156" s="763">
        <v>7009</v>
      </c>
      <c r="H156" s="764">
        <v>5659</v>
      </c>
      <c r="I156" s="797">
        <f t="shared" si="33"/>
        <v>0.8073904979312313</v>
      </c>
      <c r="J156" s="770"/>
      <c r="K156" s="770"/>
      <c r="L156" s="771"/>
      <c r="M156" s="823"/>
      <c r="N156" s="822"/>
      <c r="O156" s="803">
        <v>1200</v>
      </c>
      <c r="P156" s="714">
        <v>1200</v>
      </c>
      <c r="Q156" s="715">
        <f t="shared" si="34"/>
        <v>1</v>
      </c>
    </row>
    <row r="157" spans="1:17" ht="12.75">
      <c r="A157" s="762"/>
      <c r="B157" s="773" t="s">
        <v>16</v>
      </c>
      <c r="C157" s="781" t="s">
        <v>69</v>
      </c>
      <c r="D157" s="135"/>
      <c r="E157" s="135"/>
      <c r="F157" s="796"/>
      <c r="G157" s="763">
        <v>27</v>
      </c>
      <c r="H157" s="764">
        <v>27</v>
      </c>
      <c r="I157" s="797"/>
      <c r="J157" s="770"/>
      <c r="K157" s="770"/>
      <c r="L157" s="771"/>
      <c r="M157" s="823"/>
      <c r="N157" s="822"/>
      <c r="O157" s="803"/>
      <c r="P157" s="714"/>
      <c r="Q157" s="715"/>
    </row>
    <row r="158" spans="1:17" ht="12.75">
      <c r="A158" s="762"/>
      <c r="B158" s="773"/>
      <c r="C158" s="774"/>
      <c r="D158" s="775"/>
      <c r="E158" s="775"/>
      <c r="F158" s="824"/>
      <c r="G158" s="776"/>
      <c r="H158" s="777"/>
      <c r="I158" s="825"/>
      <c r="J158" s="776"/>
      <c r="K158" s="776"/>
      <c r="L158" s="777"/>
      <c r="M158" s="825"/>
      <c r="N158" s="822"/>
      <c r="O158" s="803"/>
      <c r="P158" s="702"/>
      <c r="Q158" s="703"/>
    </row>
    <row r="159" spans="1:17" ht="12.75">
      <c r="A159" s="784">
        <v>2</v>
      </c>
      <c r="B159" s="785" t="s">
        <v>343</v>
      </c>
      <c r="C159" s="786"/>
      <c r="D159" s="786"/>
      <c r="E159" s="786"/>
      <c r="F159" s="742"/>
      <c r="G159" s="770"/>
      <c r="H159" s="771"/>
      <c r="I159" s="823"/>
      <c r="J159" s="770"/>
      <c r="K159" s="770"/>
      <c r="L159" s="771"/>
      <c r="M159" s="823"/>
      <c r="N159" s="822"/>
      <c r="O159" s="803"/>
      <c r="P159" s="708"/>
      <c r="Q159" s="709"/>
    </row>
    <row r="160" spans="1:17" ht="12.75">
      <c r="A160" s="696"/>
      <c r="B160" s="789"/>
      <c r="C160" s="774" t="s">
        <v>173</v>
      </c>
      <c r="D160" s="774" t="s">
        <v>344</v>
      </c>
      <c r="E160" s="774"/>
      <c r="F160" s="796">
        <v>95</v>
      </c>
      <c r="G160" s="763">
        <v>10</v>
      </c>
      <c r="H160" s="764">
        <v>0</v>
      </c>
      <c r="I160" s="797"/>
      <c r="J160" s="763"/>
      <c r="K160" s="763"/>
      <c r="L160" s="764"/>
      <c r="M160" s="797"/>
      <c r="N160" s="822"/>
      <c r="O160" s="803"/>
      <c r="P160" s="714"/>
      <c r="Q160" s="715"/>
    </row>
    <row r="161" spans="1:17" ht="12.75">
      <c r="A161" s="696"/>
      <c r="B161" s="789"/>
      <c r="C161" s="774" t="s">
        <v>345</v>
      </c>
      <c r="D161" s="774" t="s">
        <v>346</v>
      </c>
      <c r="E161" s="774"/>
      <c r="F161" s="796"/>
      <c r="G161" s="763">
        <v>85</v>
      </c>
      <c r="H161" s="764">
        <v>85</v>
      </c>
      <c r="I161" s="797">
        <f aca="true" t="shared" si="35" ref="I161:I164">H161/G161</f>
        <v>1</v>
      </c>
      <c r="J161" s="763"/>
      <c r="K161" s="763"/>
      <c r="L161" s="764"/>
      <c r="M161" s="797"/>
      <c r="N161" s="822"/>
      <c r="O161" s="803"/>
      <c r="P161" s="714"/>
      <c r="Q161" s="715"/>
    </row>
    <row r="162" spans="1:17" ht="12.75">
      <c r="A162" s="696"/>
      <c r="B162" s="789"/>
      <c r="C162" s="774" t="s">
        <v>347</v>
      </c>
      <c r="D162" s="774" t="s">
        <v>348</v>
      </c>
      <c r="E162" s="774"/>
      <c r="F162" s="796">
        <v>3979</v>
      </c>
      <c r="G162" s="763">
        <v>3957</v>
      </c>
      <c r="H162" s="764">
        <v>1919</v>
      </c>
      <c r="I162" s="797">
        <f t="shared" si="35"/>
        <v>0.48496335607783675</v>
      </c>
      <c r="J162" s="770"/>
      <c r="K162" s="770"/>
      <c r="L162" s="771"/>
      <c r="M162" s="823"/>
      <c r="N162" s="820"/>
      <c r="O162" s="748"/>
      <c r="P162" s="708"/>
      <c r="Q162" s="709"/>
    </row>
    <row r="163" spans="1:17" ht="12.75">
      <c r="A163" s="696"/>
      <c r="B163" s="789"/>
      <c r="C163" s="774" t="s">
        <v>349</v>
      </c>
      <c r="D163" s="774" t="s">
        <v>350</v>
      </c>
      <c r="E163" s="774"/>
      <c r="F163" s="796">
        <v>4369</v>
      </c>
      <c r="G163" s="763">
        <v>4468</v>
      </c>
      <c r="H163" s="764">
        <v>4099</v>
      </c>
      <c r="I163" s="797">
        <f t="shared" si="35"/>
        <v>0.9174127126230975</v>
      </c>
      <c r="J163" s="776"/>
      <c r="K163" s="776"/>
      <c r="L163" s="777"/>
      <c r="M163" s="825"/>
      <c r="N163" s="822"/>
      <c r="O163" s="803"/>
      <c r="P163" s="702"/>
      <c r="Q163" s="703"/>
    </row>
    <row r="164" spans="1:17" ht="12.75">
      <c r="A164" s="791"/>
      <c r="B164" s="792" t="s">
        <v>82</v>
      </c>
      <c r="C164" s="793" t="s">
        <v>351</v>
      </c>
      <c r="D164" s="793"/>
      <c r="E164" s="793"/>
      <c r="F164" s="742">
        <f>SUM(F160:F163)</f>
        <v>8443</v>
      </c>
      <c r="G164" s="770">
        <f>SUM(G160:G163)</f>
        <v>8520</v>
      </c>
      <c r="H164" s="771">
        <f>SUM(H161:H163)</f>
        <v>6103</v>
      </c>
      <c r="I164" s="823">
        <f t="shared" si="35"/>
        <v>0.7163145539906103</v>
      </c>
      <c r="J164" s="776"/>
      <c r="K164" s="776"/>
      <c r="L164" s="777"/>
      <c r="M164" s="825"/>
      <c r="N164" s="826"/>
      <c r="O164" s="759"/>
      <c r="P164" s="788"/>
      <c r="Q164" s="703"/>
    </row>
    <row r="165" spans="1:17" ht="12.75">
      <c r="A165" s="696"/>
      <c r="B165" s="789"/>
      <c r="C165" s="795"/>
      <c r="D165" s="795"/>
      <c r="E165" s="795"/>
      <c r="F165" s="742"/>
      <c r="G165" s="770"/>
      <c r="H165" s="771"/>
      <c r="I165" s="823"/>
      <c r="J165" s="707"/>
      <c r="K165" s="707"/>
      <c r="L165" s="771"/>
      <c r="M165" s="709"/>
      <c r="N165" s="822"/>
      <c r="O165" s="803"/>
      <c r="P165" s="708"/>
      <c r="Q165" s="709"/>
    </row>
    <row r="166" spans="1:17" ht="12.75">
      <c r="A166" s="696"/>
      <c r="B166" s="789"/>
      <c r="C166" s="795"/>
      <c r="D166" s="795"/>
      <c r="E166" s="795"/>
      <c r="F166" s="796"/>
      <c r="G166" s="763"/>
      <c r="H166" s="764"/>
      <c r="I166" s="797"/>
      <c r="J166" s="713"/>
      <c r="K166" s="713"/>
      <c r="L166" s="764"/>
      <c r="M166" s="715"/>
      <c r="N166" s="822"/>
      <c r="O166" s="803"/>
      <c r="P166" s="714"/>
      <c r="Q166" s="715"/>
    </row>
    <row r="167" spans="1:17" ht="12.75">
      <c r="A167" s="696"/>
      <c r="B167" s="789"/>
      <c r="C167" s="795"/>
      <c r="D167" s="795"/>
      <c r="E167" s="795"/>
      <c r="F167" s="796"/>
      <c r="G167" s="763"/>
      <c r="H167" s="764"/>
      <c r="I167" s="797"/>
      <c r="J167" s="713"/>
      <c r="K167" s="713"/>
      <c r="L167" s="714"/>
      <c r="M167" s="715"/>
      <c r="N167" s="822"/>
      <c r="O167" s="803"/>
      <c r="P167" s="714"/>
      <c r="Q167" s="715"/>
    </row>
    <row r="168" spans="1:17" ht="12.75">
      <c r="A168" s="696"/>
      <c r="B168" s="789"/>
      <c r="C168" s="795"/>
      <c r="D168" s="795"/>
      <c r="E168" s="795"/>
      <c r="F168" s="742"/>
      <c r="G168" s="770"/>
      <c r="H168" s="771"/>
      <c r="I168" s="823"/>
      <c r="J168" s="707"/>
      <c r="K168" s="707"/>
      <c r="L168" s="827"/>
      <c r="M168" s="709"/>
      <c r="N168" s="820"/>
      <c r="O168" s="748"/>
      <c r="P168" s="708"/>
      <c r="Q168" s="709"/>
    </row>
    <row r="169" spans="1:17" ht="12.75">
      <c r="A169" s="696"/>
      <c r="B169" s="789"/>
      <c r="C169" s="795"/>
      <c r="D169" s="795"/>
      <c r="E169" s="795"/>
      <c r="F169" s="796"/>
      <c r="G169" s="763"/>
      <c r="H169" s="764"/>
      <c r="I169" s="797"/>
      <c r="J169" s="798"/>
      <c r="K169" s="798"/>
      <c r="L169" s="799"/>
      <c r="M169" s="828"/>
      <c r="N169" s="725"/>
      <c r="O169" s="713"/>
      <c r="P169" s="714"/>
      <c r="Q169" s="715"/>
    </row>
    <row r="170" spans="1:17" ht="12.75">
      <c r="A170" s="696"/>
      <c r="B170" s="695"/>
      <c r="C170" s="774"/>
      <c r="D170" s="774"/>
      <c r="E170" s="774"/>
      <c r="F170" s="712"/>
      <c r="G170" s="713"/>
      <c r="H170" s="764"/>
      <c r="I170" s="797"/>
      <c r="J170" s="798"/>
      <c r="K170" s="798"/>
      <c r="L170" s="799"/>
      <c r="M170" s="828"/>
      <c r="N170" s="725"/>
      <c r="O170" s="713"/>
      <c r="P170" s="714"/>
      <c r="Q170" s="715"/>
    </row>
    <row r="171" spans="1:17" ht="12.75">
      <c r="A171" s="696"/>
      <c r="B171" s="695"/>
      <c r="C171" s="774"/>
      <c r="D171" s="774"/>
      <c r="E171" s="774"/>
      <c r="F171" s="712"/>
      <c r="G171" s="713"/>
      <c r="H171" s="764"/>
      <c r="I171" s="797"/>
      <c r="J171" s="798"/>
      <c r="K171" s="798"/>
      <c r="L171" s="799"/>
      <c r="M171" s="828"/>
      <c r="N171" s="725"/>
      <c r="O171" s="713"/>
      <c r="P171" s="714"/>
      <c r="Q171" s="715"/>
    </row>
    <row r="172" spans="1:17" ht="12.75">
      <c r="A172" s="696"/>
      <c r="B172" s="695"/>
      <c r="C172" s="774"/>
      <c r="D172" s="774"/>
      <c r="E172" s="774"/>
      <c r="F172" s="712"/>
      <c r="G172" s="713"/>
      <c r="H172" s="764"/>
      <c r="I172" s="797"/>
      <c r="J172" s="798"/>
      <c r="K172" s="798"/>
      <c r="L172" s="799"/>
      <c r="M172" s="828"/>
      <c r="N172" s="725"/>
      <c r="O172" s="713"/>
      <c r="P172" s="714"/>
      <c r="Q172" s="715"/>
    </row>
    <row r="173" spans="1:17" ht="12.75">
      <c r="A173" s="696"/>
      <c r="B173" s="695"/>
      <c r="C173" s="774"/>
      <c r="D173" s="774"/>
      <c r="E173" s="774"/>
      <c r="F173" s="712"/>
      <c r="G173" s="713"/>
      <c r="H173" s="764"/>
      <c r="I173" s="797"/>
      <c r="J173" s="798"/>
      <c r="K173" s="798"/>
      <c r="L173" s="799"/>
      <c r="M173" s="828"/>
      <c r="N173" s="725"/>
      <c r="O173" s="713"/>
      <c r="P173" s="714"/>
      <c r="Q173" s="715"/>
    </row>
    <row r="174" spans="1:17" ht="12.75">
      <c r="A174" s="696"/>
      <c r="B174" s="695"/>
      <c r="C174" s="774"/>
      <c r="D174" s="774"/>
      <c r="E174" s="774"/>
      <c r="F174" s="712"/>
      <c r="G174" s="713"/>
      <c r="H174" s="764"/>
      <c r="I174" s="797"/>
      <c r="J174" s="798"/>
      <c r="K174" s="798"/>
      <c r="L174" s="799"/>
      <c r="M174" s="828"/>
      <c r="N174" s="725"/>
      <c r="O174" s="713"/>
      <c r="P174" s="714"/>
      <c r="Q174" s="715"/>
    </row>
    <row r="175" spans="1:17" ht="12.75">
      <c r="A175" s="696"/>
      <c r="B175" s="695"/>
      <c r="C175" s="774"/>
      <c r="D175" s="774"/>
      <c r="E175" s="774"/>
      <c r="F175" s="712"/>
      <c r="G175" s="713"/>
      <c r="H175" s="764"/>
      <c r="I175" s="797"/>
      <c r="J175" s="798"/>
      <c r="K175" s="798"/>
      <c r="L175" s="799"/>
      <c r="M175" s="828"/>
      <c r="N175" s="725"/>
      <c r="O175" s="713"/>
      <c r="P175" s="714"/>
      <c r="Q175" s="715"/>
    </row>
    <row r="176" spans="1:17" ht="12.75">
      <c r="A176" s="696"/>
      <c r="B176" s="695"/>
      <c r="C176" s="774"/>
      <c r="D176" s="774"/>
      <c r="E176" s="774"/>
      <c r="F176" s="712"/>
      <c r="G176" s="713"/>
      <c r="H176" s="764"/>
      <c r="I176" s="797"/>
      <c r="J176" s="798"/>
      <c r="K176" s="798"/>
      <c r="L176" s="799"/>
      <c r="M176" s="828"/>
      <c r="N176" s="725"/>
      <c r="O176" s="713"/>
      <c r="P176" s="714"/>
      <c r="Q176" s="715"/>
    </row>
    <row r="177" spans="1:17" ht="12.75">
      <c r="A177" s="696"/>
      <c r="B177" s="695"/>
      <c r="C177" s="774"/>
      <c r="D177" s="774"/>
      <c r="E177" s="774"/>
      <c r="F177" s="712"/>
      <c r="G177" s="713"/>
      <c r="H177" s="764"/>
      <c r="I177" s="797"/>
      <c r="J177" s="798"/>
      <c r="K177" s="798"/>
      <c r="L177" s="799"/>
      <c r="M177" s="828"/>
      <c r="N177" s="725"/>
      <c r="O177" s="713"/>
      <c r="P177" s="714"/>
      <c r="Q177" s="715"/>
    </row>
    <row r="178" spans="1:17" ht="12.75">
      <c r="A178" s="696"/>
      <c r="B178" s="695"/>
      <c r="C178" s="774"/>
      <c r="D178" s="774"/>
      <c r="E178" s="774"/>
      <c r="F178" s="712"/>
      <c r="G178" s="713"/>
      <c r="H178" s="764"/>
      <c r="I178" s="797"/>
      <c r="J178" s="798"/>
      <c r="K178" s="798"/>
      <c r="L178" s="799"/>
      <c r="M178" s="828"/>
      <c r="N178" s="725"/>
      <c r="O178" s="713"/>
      <c r="P178" s="714"/>
      <c r="Q178" s="715"/>
    </row>
    <row r="179" spans="1:17" ht="12.75">
      <c r="A179" s="696"/>
      <c r="B179" s="695"/>
      <c r="C179" s="774"/>
      <c r="D179" s="774"/>
      <c r="E179" s="774"/>
      <c r="F179" s="712"/>
      <c r="G179" s="713"/>
      <c r="H179" s="764"/>
      <c r="I179" s="797"/>
      <c r="J179" s="798"/>
      <c r="K179" s="798"/>
      <c r="L179" s="799"/>
      <c r="M179" s="828"/>
      <c r="N179" s="725"/>
      <c r="O179" s="713"/>
      <c r="P179" s="714"/>
      <c r="Q179" s="715"/>
    </row>
    <row r="180" spans="1:17" ht="13.5">
      <c r="A180" s="800"/>
      <c r="B180" s="801"/>
      <c r="C180" s="740"/>
      <c r="D180" s="740"/>
      <c r="E180" s="740"/>
      <c r="F180" s="802"/>
      <c r="G180" s="803"/>
      <c r="H180" s="753"/>
      <c r="I180" s="754"/>
      <c r="J180" s="804"/>
      <c r="K180" s="804"/>
      <c r="L180" s="805"/>
      <c r="M180" s="829"/>
      <c r="N180" s="830"/>
      <c r="O180" s="803"/>
      <c r="P180" s="806"/>
      <c r="Q180" s="807"/>
    </row>
    <row r="181" spans="1:17" ht="14.25">
      <c r="A181" s="808" t="s">
        <v>352</v>
      </c>
      <c r="B181" s="808"/>
      <c r="C181" s="808"/>
      <c r="D181" s="808"/>
      <c r="E181" s="808"/>
      <c r="F181" s="809">
        <f>SUM(F153+F156+F164)</f>
        <v>37668</v>
      </c>
      <c r="G181" s="810">
        <f>SUM(G153+G155+G164)</f>
        <v>57370</v>
      </c>
      <c r="H181" s="811">
        <f>SUM(H153+H155+H164)</f>
        <v>45285</v>
      </c>
      <c r="I181" s="812">
        <f>H181/G181</f>
        <v>0.7893498344082273</v>
      </c>
      <c r="J181" s="810">
        <f>SUM(J153)</f>
        <v>15054</v>
      </c>
      <c r="K181" s="810">
        <f>SUM(K153)</f>
        <v>22782</v>
      </c>
      <c r="L181" s="813">
        <f>SUM(L153)</f>
        <v>21702</v>
      </c>
      <c r="M181" s="815">
        <f>L181/K181</f>
        <v>0.9525941532789044</v>
      </c>
      <c r="N181" s="831">
        <f>SUM(N153)</f>
        <v>73188</v>
      </c>
      <c r="O181" s="810">
        <f>SUM(O153+O155+O164)</f>
        <v>37156</v>
      </c>
      <c r="P181" s="813">
        <f>SUM(P153+P155+P164)</f>
        <v>11117</v>
      </c>
      <c r="Q181" s="815">
        <f>P181/O181</f>
        <v>0.2991979761007643</v>
      </c>
    </row>
    <row r="182" spans="1:17" ht="13.5">
      <c r="A182" s="679"/>
      <c r="B182" s="679"/>
      <c r="C182" s="679"/>
      <c r="D182" s="679"/>
      <c r="E182" s="679"/>
      <c r="F182" s="679"/>
      <c r="G182" s="679"/>
      <c r="H182" s="679"/>
      <c r="I182" s="679"/>
      <c r="J182" s="679"/>
      <c r="K182" s="679"/>
      <c r="L182" s="679"/>
      <c r="M182" s="679"/>
      <c r="N182" s="679"/>
      <c r="O182" s="679"/>
      <c r="P182" s="679"/>
      <c r="Q182" s="679"/>
    </row>
    <row r="183" spans="1:17" ht="12.75">
      <c r="A183" s="679"/>
      <c r="B183" s="680" t="s">
        <v>359</v>
      </c>
      <c r="C183" s="680"/>
      <c r="D183" s="680"/>
      <c r="E183" s="680"/>
      <c r="F183" s="680"/>
      <c r="G183" s="680"/>
      <c r="H183" s="680"/>
      <c r="I183" s="680"/>
      <c r="J183" s="680"/>
      <c r="K183" s="680"/>
      <c r="L183" s="680"/>
      <c r="M183" s="680"/>
      <c r="N183" s="680"/>
      <c r="O183" s="680"/>
      <c r="P183" s="680"/>
      <c r="Q183" s="680"/>
    </row>
    <row r="184" spans="1:17" ht="11.25" customHeight="1">
      <c r="A184" s="681" t="s">
        <v>1</v>
      </c>
      <c r="B184" s="681"/>
      <c r="C184" s="681"/>
      <c r="D184" s="681"/>
      <c r="E184" s="681"/>
      <c r="F184" s="681"/>
      <c r="G184" s="681"/>
      <c r="H184" s="681"/>
      <c r="I184" s="681"/>
      <c r="J184" s="681"/>
      <c r="K184" s="681"/>
      <c r="L184" s="681"/>
      <c r="M184" s="681"/>
      <c r="N184" s="681"/>
      <c r="O184" s="681"/>
      <c r="P184" s="681"/>
      <c r="Q184" s="681"/>
    </row>
    <row r="185" spans="1:17" ht="12.75" customHeight="1">
      <c r="A185" s="682" t="s">
        <v>305</v>
      </c>
      <c r="B185" s="682"/>
      <c r="C185" s="682"/>
      <c r="D185" s="682"/>
      <c r="E185" s="682"/>
      <c r="F185" s="682"/>
      <c r="G185" s="682"/>
      <c r="H185" s="682"/>
      <c r="I185" s="682"/>
      <c r="J185" s="682"/>
      <c r="K185" s="682"/>
      <c r="L185" s="682"/>
      <c r="M185" s="682"/>
      <c r="N185" s="682"/>
      <c r="O185" s="682"/>
      <c r="P185" s="682"/>
      <c r="Q185" s="682"/>
    </row>
    <row r="186" spans="1:17" ht="13.5">
      <c r="A186" s="679"/>
      <c r="B186" s="679"/>
      <c r="C186" s="679"/>
      <c r="D186" s="679"/>
      <c r="E186" s="679"/>
      <c r="F186" s="679"/>
      <c r="G186" s="679"/>
      <c r="H186" s="679"/>
      <c r="I186" s="679"/>
      <c r="J186" s="679"/>
      <c r="K186" s="679"/>
      <c r="L186" s="679"/>
      <c r="M186" s="679"/>
      <c r="N186" s="683"/>
      <c r="O186" s="684" t="s">
        <v>46</v>
      </c>
      <c r="P186" s="683"/>
      <c r="Q186" s="685"/>
    </row>
    <row r="187" spans="1:17" ht="13.5" customHeight="1">
      <c r="A187" s="686" t="s">
        <v>4</v>
      </c>
      <c r="B187" s="687" t="s">
        <v>306</v>
      </c>
      <c r="C187" s="687"/>
      <c r="D187" s="687"/>
      <c r="E187" s="687"/>
      <c r="F187" s="816" t="s">
        <v>49</v>
      </c>
      <c r="G187" s="816"/>
      <c r="H187" s="816"/>
      <c r="I187" s="816"/>
      <c r="J187" s="816"/>
      <c r="K187" s="816"/>
      <c r="L187" s="816"/>
      <c r="M187" s="816"/>
      <c r="N187" s="816"/>
      <c r="O187" s="816"/>
      <c r="P187" s="816"/>
      <c r="Q187" s="816"/>
    </row>
    <row r="188" spans="1:17" ht="13.5" customHeight="1">
      <c r="A188" s="686"/>
      <c r="B188" s="687"/>
      <c r="C188" s="687"/>
      <c r="D188" s="687"/>
      <c r="E188" s="687"/>
      <c r="F188" s="817" t="s">
        <v>360</v>
      </c>
      <c r="G188" s="817"/>
      <c r="H188" s="817"/>
      <c r="I188" s="817"/>
      <c r="J188" s="690" t="s">
        <v>361</v>
      </c>
      <c r="K188" s="690"/>
      <c r="L188" s="690"/>
      <c r="M188" s="690"/>
      <c r="N188" s="691" t="s">
        <v>362</v>
      </c>
      <c r="O188" s="691"/>
      <c r="P188" s="691"/>
      <c r="Q188" s="691"/>
    </row>
    <row r="189" spans="1:17" ht="9" customHeight="1">
      <c r="A189" s="686"/>
      <c r="B189" s="687"/>
      <c r="C189" s="687"/>
      <c r="D189" s="687"/>
      <c r="E189" s="687"/>
      <c r="F189" s="692" t="s">
        <v>52</v>
      </c>
      <c r="G189" s="693" t="s">
        <v>6</v>
      </c>
      <c r="H189" s="693" t="s">
        <v>123</v>
      </c>
      <c r="I189" s="694" t="s">
        <v>54</v>
      </c>
      <c r="J189" s="692" t="s">
        <v>52</v>
      </c>
      <c r="K189" s="693" t="s">
        <v>6</v>
      </c>
      <c r="L189" s="693" t="s">
        <v>123</v>
      </c>
      <c r="M189" s="694" t="s">
        <v>54</v>
      </c>
      <c r="N189" s="692" t="s">
        <v>52</v>
      </c>
      <c r="O189" s="693" t="s">
        <v>6</v>
      </c>
      <c r="P189" s="693" t="s">
        <v>123</v>
      </c>
      <c r="Q189" s="694" t="s">
        <v>54</v>
      </c>
    </row>
    <row r="190" spans="1:17" ht="12.75" customHeight="1">
      <c r="A190" s="686"/>
      <c r="B190" s="687"/>
      <c r="C190" s="687"/>
      <c r="D190" s="687"/>
      <c r="E190" s="687"/>
      <c r="F190" s="692"/>
      <c r="G190" s="693"/>
      <c r="H190" s="693"/>
      <c r="I190" s="694"/>
      <c r="J190" s="692"/>
      <c r="K190" s="693"/>
      <c r="L190" s="693"/>
      <c r="M190" s="694"/>
      <c r="N190" s="692"/>
      <c r="O190" s="693"/>
      <c r="P190" s="693"/>
      <c r="Q190" s="694"/>
    </row>
    <row r="191" spans="1:17" ht="12.75">
      <c r="A191" s="686"/>
      <c r="B191" s="695"/>
      <c r="C191" s="695"/>
      <c r="D191" s="695"/>
      <c r="E191" s="695"/>
      <c r="F191" s="696" t="s">
        <v>13</v>
      </c>
      <c r="G191" s="697" t="s">
        <v>16</v>
      </c>
      <c r="H191" s="695" t="s">
        <v>19</v>
      </c>
      <c r="I191" s="698" t="s">
        <v>22</v>
      </c>
      <c r="J191" s="696" t="s">
        <v>25</v>
      </c>
      <c r="K191" s="697" t="s">
        <v>310</v>
      </c>
      <c r="L191" s="695" t="s">
        <v>311</v>
      </c>
      <c r="M191" s="698" t="s">
        <v>59</v>
      </c>
      <c r="N191" s="699" t="s">
        <v>312</v>
      </c>
      <c r="O191" s="697" t="s">
        <v>313</v>
      </c>
      <c r="P191" s="695" t="s">
        <v>314</v>
      </c>
      <c r="Q191" s="698">
        <v>12</v>
      </c>
    </row>
    <row r="192" spans="1:17" ht="12.75">
      <c r="A192" s="832" t="s">
        <v>60</v>
      </c>
      <c r="B192" s="832"/>
      <c r="C192" s="832"/>
      <c r="D192" s="832"/>
      <c r="E192" s="832"/>
      <c r="F192" s="700">
        <f>SUM(F244+F246)</f>
        <v>191581</v>
      </c>
      <c r="G192" s="701">
        <f>SUM(G244+G246)</f>
        <v>213482</v>
      </c>
      <c r="H192" s="702">
        <f>SUM(H244+H246)</f>
        <v>166896</v>
      </c>
      <c r="I192" s="703">
        <f aca="true" t="shared" si="36" ref="I192:I196">H192/G192</f>
        <v>0.7817801969252677</v>
      </c>
      <c r="J192" s="701">
        <f>SUM(J244+J246)</f>
        <v>10979</v>
      </c>
      <c r="K192" s="701">
        <f>SUM(K244+K246)</f>
        <v>15358</v>
      </c>
      <c r="L192" s="702">
        <f>SUM(L244+L246)</f>
        <v>15358</v>
      </c>
      <c r="M192" s="703">
        <f aca="true" t="shared" si="37" ref="M192:M194">L192/K192</f>
        <v>1</v>
      </c>
      <c r="N192" s="701"/>
      <c r="O192" s="701">
        <f>SUM(O244+O246)</f>
        <v>2987</v>
      </c>
      <c r="P192" s="702">
        <v>52335</v>
      </c>
      <c r="Q192" s="703">
        <f aca="true" t="shared" si="38" ref="Q192:Q193">P192/O192</f>
        <v>17.52092400401741</v>
      </c>
    </row>
    <row r="193" spans="1:17" ht="12.75" customHeight="1">
      <c r="A193" s="704" t="s">
        <v>13</v>
      </c>
      <c r="B193" s="705" t="s">
        <v>61</v>
      </c>
      <c r="C193" s="705"/>
      <c r="D193" s="705"/>
      <c r="E193" s="705"/>
      <c r="F193" s="706">
        <f>SUM(F244)</f>
        <v>149666</v>
      </c>
      <c r="G193" s="707">
        <f>SUM(G244)</f>
        <v>162653</v>
      </c>
      <c r="H193" s="708">
        <f>SUM(H244)</f>
        <v>119711</v>
      </c>
      <c r="I193" s="709">
        <f t="shared" si="36"/>
        <v>0.7359901139235059</v>
      </c>
      <c r="J193" s="707">
        <f>SUM(J244)</f>
        <v>10979</v>
      </c>
      <c r="K193" s="707">
        <f>SUM(K244)</f>
        <v>15358</v>
      </c>
      <c r="L193" s="708">
        <f>SUM(L244)</f>
        <v>15358</v>
      </c>
      <c r="M193" s="709">
        <f t="shared" si="37"/>
        <v>1</v>
      </c>
      <c r="N193" s="707"/>
      <c r="O193" s="707">
        <f>SUM(O244)</f>
        <v>2987</v>
      </c>
      <c r="P193" s="708">
        <v>52335</v>
      </c>
      <c r="Q193" s="709">
        <f t="shared" si="38"/>
        <v>17.52092400401741</v>
      </c>
    </row>
    <row r="194" spans="1:17" ht="12.75">
      <c r="A194" s="710"/>
      <c r="B194" s="711" t="s">
        <v>62</v>
      </c>
      <c r="C194" s="711"/>
      <c r="D194" s="711"/>
      <c r="E194" s="711"/>
      <c r="F194" s="712">
        <f aca="true" t="shared" si="39" ref="F194:F225">SUM(J12+N12+F103+J103+N103)</f>
        <v>89423</v>
      </c>
      <c r="G194" s="713">
        <f aca="true" t="shared" si="40" ref="G194:G225">SUM(K12+O12+G103+K103+O103)</f>
        <v>57842</v>
      </c>
      <c r="H194" s="714">
        <f aca="true" t="shared" si="41" ref="H194:H225">SUM(L12+P12+H103+L103+P103)</f>
        <v>27990</v>
      </c>
      <c r="I194" s="715">
        <f t="shared" si="36"/>
        <v>0.48390442930742367</v>
      </c>
      <c r="J194" s="707"/>
      <c r="K194" s="713">
        <v>101</v>
      </c>
      <c r="L194" s="714">
        <v>102</v>
      </c>
      <c r="M194" s="709">
        <f t="shared" si="37"/>
        <v>1.00990099009901</v>
      </c>
      <c r="N194" s="707"/>
      <c r="O194" s="707"/>
      <c r="P194" s="708"/>
      <c r="Q194" s="709"/>
    </row>
    <row r="195" spans="1:17" ht="12.75">
      <c r="A195" s="710"/>
      <c r="B195" s="716" t="s">
        <v>315</v>
      </c>
      <c r="C195" s="717"/>
      <c r="D195" s="717"/>
      <c r="E195" s="718"/>
      <c r="F195" s="712">
        <f t="shared" si="39"/>
        <v>90</v>
      </c>
      <c r="G195" s="713">
        <f t="shared" si="40"/>
        <v>90</v>
      </c>
      <c r="H195" s="714">
        <f t="shared" si="41"/>
        <v>0</v>
      </c>
      <c r="I195" s="715">
        <f t="shared" si="36"/>
        <v>0</v>
      </c>
      <c r="J195" s="713"/>
      <c r="K195" s="713"/>
      <c r="L195" s="714"/>
      <c r="M195" s="715"/>
      <c r="N195" s="713"/>
      <c r="O195" s="713"/>
      <c r="P195" s="714"/>
      <c r="Q195" s="715"/>
    </row>
    <row r="196" spans="1:17" ht="12.75">
      <c r="A196" s="131"/>
      <c r="B196" s="132" t="s">
        <v>63</v>
      </c>
      <c r="C196" s="132"/>
      <c r="D196" s="132"/>
      <c r="E196" s="132"/>
      <c r="F196" s="712">
        <f t="shared" si="39"/>
        <v>4385</v>
      </c>
      <c r="G196" s="713">
        <f t="shared" si="40"/>
        <v>4534</v>
      </c>
      <c r="H196" s="714">
        <f t="shared" si="41"/>
        <v>1831</v>
      </c>
      <c r="I196" s="715">
        <f t="shared" si="36"/>
        <v>0.40383767093074546</v>
      </c>
      <c r="J196" s="713">
        <v>10979</v>
      </c>
      <c r="K196" s="713">
        <v>12409</v>
      </c>
      <c r="L196" s="714">
        <v>12408</v>
      </c>
      <c r="M196" s="715">
        <f>L196/K196</f>
        <v>0.9999194133290353</v>
      </c>
      <c r="N196" s="713"/>
      <c r="O196" s="713">
        <v>2987</v>
      </c>
      <c r="P196" s="714">
        <v>2243</v>
      </c>
      <c r="Q196" s="715">
        <f>P196/O196</f>
        <v>0.750920656176766</v>
      </c>
    </row>
    <row r="197" spans="1:17" ht="12.75">
      <c r="A197" s="719"/>
      <c r="B197" s="716" t="s">
        <v>65</v>
      </c>
      <c r="C197" s="720"/>
      <c r="D197" s="720"/>
      <c r="E197" s="721"/>
      <c r="F197" s="712">
        <f t="shared" si="39"/>
        <v>0</v>
      </c>
      <c r="G197" s="713">
        <f t="shared" si="40"/>
        <v>0</v>
      </c>
      <c r="H197" s="714">
        <f t="shared" si="41"/>
        <v>0</v>
      </c>
      <c r="I197" s="715"/>
      <c r="J197" s="713"/>
      <c r="K197" s="713"/>
      <c r="L197" s="714"/>
      <c r="M197" s="715"/>
      <c r="N197" s="713"/>
      <c r="O197" s="713"/>
      <c r="P197" s="714"/>
      <c r="Q197" s="715"/>
    </row>
    <row r="198" spans="1:17" ht="12.75">
      <c r="A198" s="719"/>
      <c r="B198" s="716" t="s">
        <v>66</v>
      </c>
      <c r="C198" s="720"/>
      <c r="D198" s="720"/>
      <c r="E198" s="721"/>
      <c r="F198" s="712">
        <f t="shared" si="39"/>
        <v>2142</v>
      </c>
      <c r="G198" s="713">
        <f t="shared" si="40"/>
        <v>1983</v>
      </c>
      <c r="H198" s="714">
        <f t="shared" si="41"/>
        <v>1990</v>
      </c>
      <c r="I198" s="715">
        <f aca="true" t="shared" si="42" ref="I198:I201">H198/G198</f>
        <v>1.0035300050428644</v>
      </c>
      <c r="J198" s="713"/>
      <c r="K198" s="713"/>
      <c r="L198" s="714"/>
      <c r="M198" s="715"/>
      <c r="N198" s="713"/>
      <c r="O198" s="713"/>
      <c r="P198" s="714"/>
      <c r="Q198" s="715"/>
    </row>
    <row r="199" spans="1:17" ht="12.75">
      <c r="A199" s="131"/>
      <c r="B199" s="127" t="s">
        <v>67</v>
      </c>
      <c r="C199" s="127"/>
      <c r="D199" s="127"/>
      <c r="E199" s="127"/>
      <c r="F199" s="712">
        <f t="shared" si="39"/>
        <v>631</v>
      </c>
      <c r="G199" s="713">
        <f t="shared" si="40"/>
        <v>1350</v>
      </c>
      <c r="H199" s="714">
        <f t="shared" si="41"/>
        <v>1350</v>
      </c>
      <c r="I199" s="715">
        <f t="shared" si="42"/>
        <v>1</v>
      </c>
      <c r="J199" s="713"/>
      <c r="K199" s="713"/>
      <c r="L199" s="714"/>
      <c r="M199" s="715"/>
      <c r="N199" s="713"/>
      <c r="O199" s="713"/>
      <c r="P199" s="714"/>
      <c r="Q199" s="715"/>
    </row>
    <row r="200" spans="1:17" ht="12.75">
      <c r="A200" s="719"/>
      <c r="B200" s="716" t="s">
        <v>68</v>
      </c>
      <c r="C200" s="722"/>
      <c r="D200" s="722"/>
      <c r="E200" s="723"/>
      <c r="F200" s="712">
        <f t="shared" si="39"/>
        <v>7998</v>
      </c>
      <c r="G200" s="713">
        <f t="shared" si="40"/>
        <v>7105</v>
      </c>
      <c r="H200" s="714">
        <f t="shared" si="41"/>
        <v>6969</v>
      </c>
      <c r="I200" s="715">
        <f t="shared" si="42"/>
        <v>0.9808585503166783</v>
      </c>
      <c r="J200" s="713"/>
      <c r="K200" s="713"/>
      <c r="L200" s="714"/>
      <c r="M200" s="715"/>
      <c r="N200" s="713"/>
      <c r="O200" s="713"/>
      <c r="P200" s="714"/>
      <c r="Q200" s="715"/>
    </row>
    <row r="201" spans="1:17" ht="12.75">
      <c r="A201" s="131"/>
      <c r="B201" s="132" t="s">
        <v>69</v>
      </c>
      <c r="C201" s="135"/>
      <c r="D201" s="135"/>
      <c r="E201" s="135"/>
      <c r="F201" s="712">
        <f t="shared" si="39"/>
        <v>3382</v>
      </c>
      <c r="G201" s="713">
        <f t="shared" si="40"/>
        <v>33994</v>
      </c>
      <c r="H201" s="714">
        <f t="shared" si="41"/>
        <v>30000</v>
      </c>
      <c r="I201" s="715">
        <f t="shared" si="42"/>
        <v>0.8825086780020004</v>
      </c>
      <c r="J201" s="713"/>
      <c r="K201" s="713">
        <v>2848</v>
      </c>
      <c r="L201" s="714">
        <v>2848</v>
      </c>
      <c r="M201" s="715">
        <v>1</v>
      </c>
      <c r="N201" s="713"/>
      <c r="O201" s="713"/>
      <c r="P201" s="714"/>
      <c r="Q201" s="715"/>
    </row>
    <row r="202" spans="1:17" ht="12.75">
      <c r="A202" s="719"/>
      <c r="B202" s="716" t="s">
        <v>316</v>
      </c>
      <c r="C202" s="722"/>
      <c r="D202" s="722"/>
      <c r="E202" s="723"/>
      <c r="F202" s="712">
        <f t="shared" si="39"/>
        <v>0</v>
      </c>
      <c r="G202" s="713">
        <f t="shared" si="40"/>
        <v>0</v>
      </c>
      <c r="H202" s="714">
        <f t="shared" si="41"/>
        <v>0</v>
      </c>
      <c r="I202" s="715"/>
      <c r="J202" s="713"/>
      <c r="K202" s="713"/>
      <c r="L202" s="714"/>
      <c r="M202" s="715"/>
      <c r="N202" s="713"/>
      <c r="O202" s="713"/>
      <c r="P202" s="714"/>
      <c r="Q202" s="715"/>
    </row>
    <row r="203" spans="1:17" ht="12.75">
      <c r="A203" s="131"/>
      <c r="B203" s="132" t="s">
        <v>317</v>
      </c>
      <c r="C203" s="135"/>
      <c r="D203" s="135"/>
      <c r="E203" s="135"/>
      <c r="F203" s="712">
        <f t="shared" si="39"/>
        <v>0</v>
      </c>
      <c r="G203" s="713">
        <f t="shared" si="40"/>
        <v>0</v>
      </c>
      <c r="H203" s="714">
        <f t="shared" si="41"/>
        <v>0</v>
      </c>
      <c r="I203" s="715"/>
      <c r="J203" s="713"/>
      <c r="K203" s="713"/>
      <c r="L203" s="714"/>
      <c r="M203" s="715"/>
      <c r="N203" s="713"/>
      <c r="O203" s="713"/>
      <c r="P203" s="714"/>
      <c r="Q203" s="715"/>
    </row>
    <row r="204" spans="1:17" ht="12.75">
      <c r="A204" s="719"/>
      <c r="B204" s="716" t="s">
        <v>318</v>
      </c>
      <c r="C204" s="722"/>
      <c r="D204" s="722"/>
      <c r="E204" s="723"/>
      <c r="F204" s="712">
        <f t="shared" si="39"/>
        <v>635</v>
      </c>
      <c r="G204" s="713">
        <f t="shared" si="40"/>
        <v>3635</v>
      </c>
      <c r="H204" s="714">
        <f t="shared" si="41"/>
        <v>3290</v>
      </c>
      <c r="I204" s="715">
        <f aca="true" t="shared" si="43" ref="I204:I210">H204/G204</f>
        <v>0.9050894085281981</v>
      </c>
      <c r="J204" s="713"/>
      <c r="K204" s="713"/>
      <c r="L204" s="714"/>
      <c r="M204" s="715"/>
      <c r="N204" s="713"/>
      <c r="O204" s="713"/>
      <c r="P204" s="714"/>
      <c r="Q204" s="715"/>
    </row>
    <row r="205" spans="1:17" ht="12.75">
      <c r="A205" s="719"/>
      <c r="B205" s="711" t="s">
        <v>70</v>
      </c>
      <c r="C205" s="711"/>
      <c r="D205" s="711"/>
      <c r="E205" s="711"/>
      <c r="F205" s="712">
        <f t="shared" si="39"/>
        <v>1334</v>
      </c>
      <c r="G205" s="713">
        <f t="shared" si="40"/>
        <v>1334</v>
      </c>
      <c r="H205" s="714">
        <f t="shared" si="41"/>
        <v>194</v>
      </c>
      <c r="I205" s="715">
        <f t="shared" si="43"/>
        <v>0.1454272863568216</v>
      </c>
      <c r="J205" s="713"/>
      <c r="K205" s="713"/>
      <c r="L205" s="714"/>
      <c r="M205" s="715"/>
      <c r="N205" s="713"/>
      <c r="O205" s="713"/>
      <c r="P205" s="714"/>
      <c r="Q205" s="715"/>
    </row>
    <row r="206" spans="1:17" ht="12.75">
      <c r="A206" s="719"/>
      <c r="B206" s="716" t="s">
        <v>319</v>
      </c>
      <c r="C206" s="720"/>
      <c r="D206" s="720"/>
      <c r="E206" s="721"/>
      <c r="F206" s="712">
        <f t="shared" si="39"/>
        <v>229</v>
      </c>
      <c r="G206" s="713">
        <f t="shared" si="40"/>
        <v>229</v>
      </c>
      <c r="H206" s="714">
        <f t="shared" si="41"/>
        <v>312</v>
      </c>
      <c r="I206" s="715">
        <f t="shared" si="43"/>
        <v>1.3624454148471616</v>
      </c>
      <c r="J206" s="713"/>
      <c r="K206" s="713"/>
      <c r="L206" s="714"/>
      <c r="M206" s="715"/>
      <c r="N206" s="713"/>
      <c r="O206" s="713"/>
      <c r="P206" s="714"/>
      <c r="Q206" s="715"/>
    </row>
    <row r="207" spans="1:17" ht="12.75">
      <c r="A207" s="719"/>
      <c r="B207" s="716" t="s">
        <v>320</v>
      </c>
      <c r="C207" s="720"/>
      <c r="D207" s="720"/>
      <c r="E207" s="721"/>
      <c r="F207" s="712">
        <f t="shared" si="39"/>
        <v>3969</v>
      </c>
      <c r="G207" s="713">
        <f t="shared" si="40"/>
        <v>3969</v>
      </c>
      <c r="H207" s="714">
        <f t="shared" si="41"/>
        <v>3316</v>
      </c>
      <c r="I207" s="715">
        <f t="shared" si="43"/>
        <v>0.8354749307130259</v>
      </c>
      <c r="J207" s="713"/>
      <c r="K207" s="713"/>
      <c r="L207" s="714"/>
      <c r="M207" s="715"/>
      <c r="N207" s="713"/>
      <c r="O207" s="713"/>
      <c r="P207" s="714"/>
      <c r="Q207" s="715"/>
    </row>
    <row r="208" spans="1:17" ht="12.75">
      <c r="A208" s="131"/>
      <c r="B208" s="132" t="s">
        <v>321</v>
      </c>
      <c r="C208" s="134"/>
      <c r="D208" s="134"/>
      <c r="E208" s="134"/>
      <c r="F208" s="712">
        <f t="shared" si="39"/>
        <v>1327</v>
      </c>
      <c r="G208" s="713">
        <f t="shared" si="40"/>
        <v>1440</v>
      </c>
      <c r="H208" s="714">
        <f t="shared" si="41"/>
        <v>876</v>
      </c>
      <c r="I208" s="715">
        <f t="shared" si="43"/>
        <v>0.6083333333333333</v>
      </c>
      <c r="J208" s="713"/>
      <c r="K208" s="713"/>
      <c r="L208" s="714"/>
      <c r="M208" s="715"/>
      <c r="N208" s="713"/>
      <c r="O208" s="713"/>
      <c r="P208" s="714"/>
      <c r="Q208" s="715"/>
    </row>
    <row r="209" spans="1:17" ht="12.75">
      <c r="A209" s="724"/>
      <c r="B209" s="716" t="s">
        <v>322</v>
      </c>
      <c r="C209" s="720"/>
      <c r="D209" s="720"/>
      <c r="E209" s="721"/>
      <c r="F209" s="712">
        <f t="shared" si="39"/>
        <v>455</v>
      </c>
      <c r="G209" s="713">
        <f t="shared" si="40"/>
        <v>455</v>
      </c>
      <c r="H209" s="714">
        <f t="shared" si="41"/>
        <v>438</v>
      </c>
      <c r="I209" s="715">
        <f t="shared" si="43"/>
        <v>0.9626373626373627</v>
      </c>
      <c r="J209" s="713"/>
      <c r="K209" s="713"/>
      <c r="L209" s="714"/>
      <c r="M209" s="715"/>
      <c r="N209" s="713"/>
      <c r="O209" s="713"/>
      <c r="P209" s="714"/>
      <c r="Q209" s="715"/>
    </row>
    <row r="210" spans="1:17" ht="12.75">
      <c r="A210" s="131"/>
      <c r="B210" s="132" t="s">
        <v>323</v>
      </c>
      <c r="C210" s="134"/>
      <c r="D210" s="134"/>
      <c r="E210" s="134"/>
      <c r="F210" s="712">
        <f t="shared" si="39"/>
        <v>1444</v>
      </c>
      <c r="G210" s="713">
        <f t="shared" si="40"/>
        <v>1444</v>
      </c>
      <c r="H210" s="714">
        <f t="shared" si="41"/>
        <v>1426</v>
      </c>
      <c r="I210" s="715">
        <f t="shared" si="43"/>
        <v>0.9875346260387812</v>
      </c>
      <c r="J210" s="713"/>
      <c r="K210" s="713"/>
      <c r="L210" s="714"/>
      <c r="M210" s="715"/>
      <c r="N210" s="713"/>
      <c r="O210" s="713"/>
      <c r="P210" s="714"/>
      <c r="Q210" s="715"/>
    </row>
    <row r="211" spans="1:17" ht="12.75">
      <c r="A211" s="719"/>
      <c r="B211" s="716" t="s">
        <v>324</v>
      </c>
      <c r="C211" s="720"/>
      <c r="D211" s="720"/>
      <c r="E211" s="721"/>
      <c r="F211" s="712">
        <f t="shared" si="39"/>
        <v>0</v>
      </c>
      <c r="G211" s="713">
        <f t="shared" si="40"/>
        <v>0</v>
      </c>
      <c r="H211" s="714">
        <f t="shared" si="41"/>
        <v>0</v>
      </c>
      <c r="I211" s="715"/>
      <c r="J211" s="713"/>
      <c r="K211" s="713"/>
      <c r="L211" s="714"/>
      <c r="M211" s="715"/>
      <c r="N211" s="713"/>
      <c r="O211" s="713"/>
      <c r="P211" s="714"/>
      <c r="Q211" s="715"/>
    </row>
    <row r="212" spans="1:17" ht="12.75">
      <c r="A212" s="131"/>
      <c r="B212" s="132" t="s">
        <v>71</v>
      </c>
      <c r="C212" s="134"/>
      <c r="D212" s="134"/>
      <c r="E212" s="134"/>
      <c r="F212" s="712">
        <f t="shared" si="39"/>
        <v>2449</v>
      </c>
      <c r="G212" s="713">
        <f t="shared" si="40"/>
        <v>2373</v>
      </c>
      <c r="H212" s="714">
        <f t="shared" si="41"/>
        <v>1940</v>
      </c>
      <c r="I212" s="715">
        <f aca="true" t="shared" si="44" ref="I212:I215">H212/G212</f>
        <v>0.8175305520438264</v>
      </c>
      <c r="J212" s="713"/>
      <c r="K212" s="713"/>
      <c r="L212" s="714"/>
      <c r="M212" s="715"/>
      <c r="N212" s="713"/>
      <c r="O212" s="713"/>
      <c r="P212" s="714"/>
      <c r="Q212" s="715"/>
    </row>
    <row r="213" spans="1:17" ht="12.75">
      <c r="A213" s="719"/>
      <c r="B213" s="716" t="s">
        <v>325</v>
      </c>
      <c r="C213" s="720"/>
      <c r="D213" s="720"/>
      <c r="E213" s="721"/>
      <c r="F213" s="712">
        <f t="shared" si="39"/>
        <v>0</v>
      </c>
      <c r="G213" s="713">
        <f t="shared" si="40"/>
        <v>104</v>
      </c>
      <c r="H213" s="714">
        <f t="shared" si="41"/>
        <v>44</v>
      </c>
      <c r="I213" s="715">
        <f t="shared" si="44"/>
        <v>0.4230769230769231</v>
      </c>
      <c r="J213" s="713"/>
      <c r="K213" s="713"/>
      <c r="L213" s="714"/>
      <c r="M213" s="715"/>
      <c r="N213" s="713"/>
      <c r="O213" s="713"/>
      <c r="P213" s="714"/>
      <c r="Q213" s="715"/>
    </row>
    <row r="214" spans="1:17" ht="12.75">
      <c r="A214" s="719"/>
      <c r="B214" s="716" t="s">
        <v>72</v>
      </c>
      <c r="C214" s="720"/>
      <c r="D214" s="720"/>
      <c r="E214" s="721"/>
      <c r="F214" s="712">
        <f t="shared" si="39"/>
        <v>5782</v>
      </c>
      <c r="G214" s="713">
        <f t="shared" si="40"/>
        <v>6826</v>
      </c>
      <c r="H214" s="714">
        <f t="shared" si="41"/>
        <v>5042</v>
      </c>
      <c r="I214" s="715">
        <f t="shared" si="44"/>
        <v>0.7386463521828304</v>
      </c>
      <c r="J214" s="713"/>
      <c r="K214" s="713"/>
      <c r="L214" s="714"/>
      <c r="M214" s="715"/>
      <c r="N214" s="713"/>
      <c r="O214" s="713"/>
      <c r="P214" s="714"/>
      <c r="Q214" s="715"/>
    </row>
    <row r="215" spans="1:17" ht="12.75">
      <c r="A215" s="719"/>
      <c r="B215" s="716" t="s">
        <v>326</v>
      </c>
      <c r="C215" s="720"/>
      <c r="D215" s="720"/>
      <c r="E215" s="721"/>
      <c r="F215" s="712">
        <f t="shared" si="39"/>
        <v>0</v>
      </c>
      <c r="G215" s="713">
        <f t="shared" si="40"/>
        <v>5</v>
      </c>
      <c r="H215" s="714">
        <f t="shared" si="41"/>
        <v>41</v>
      </c>
      <c r="I215" s="715">
        <f t="shared" si="44"/>
        <v>8.2</v>
      </c>
      <c r="J215" s="713"/>
      <c r="K215" s="713"/>
      <c r="L215" s="714"/>
      <c r="M215" s="715"/>
      <c r="N215" s="713"/>
      <c r="O215" s="713"/>
      <c r="P215" s="714"/>
      <c r="Q215" s="715"/>
    </row>
    <row r="216" spans="1:17" ht="12.75">
      <c r="A216" s="719"/>
      <c r="B216" s="716" t="s">
        <v>327</v>
      </c>
      <c r="C216" s="720"/>
      <c r="D216" s="720"/>
      <c r="E216" s="721"/>
      <c r="F216" s="712">
        <f t="shared" si="39"/>
        <v>0</v>
      </c>
      <c r="G216" s="713">
        <f t="shared" si="40"/>
        <v>0</v>
      </c>
      <c r="H216" s="714">
        <f t="shared" si="41"/>
        <v>0</v>
      </c>
      <c r="I216" s="715">
        <v>0</v>
      </c>
      <c r="J216" s="713"/>
      <c r="K216" s="713"/>
      <c r="L216" s="714"/>
      <c r="M216" s="715"/>
      <c r="N216" s="713"/>
      <c r="O216" s="713"/>
      <c r="P216" s="714"/>
      <c r="Q216" s="715"/>
    </row>
    <row r="217" spans="1:17" ht="12.75">
      <c r="A217" s="131"/>
      <c r="B217" s="132" t="s">
        <v>73</v>
      </c>
      <c r="C217" s="134"/>
      <c r="D217" s="134"/>
      <c r="E217" s="134"/>
      <c r="F217" s="712">
        <f t="shared" si="39"/>
        <v>0</v>
      </c>
      <c r="G217" s="713">
        <f t="shared" si="40"/>
        <v>0</v>
      </c>
      <c r="H217" s="714">
        <f t="shared" si="41"/>
        <v>0</v>
      </c>
      <c r="I217" s="715">
        <v>0</v>
      </c>
      <c r="J217" s="713"/>
      <c r="K217" s="713"/>
      <c r="L217" s="714"/>
      <c r="M217" s="715"/>
      <c r="N217" s="713"/>
      <c r="O217" s="713"/>
      <c r="P217" s="714"/>
      <c r="Q217" s="715"/>
    </row>
    <row r="218" spans="1:17" ht="12.75">
      <c r="A218" s="719"/>
      <c r="B218" s="716" t="s">
        <v>328</v>
      </c>
      <c r="C218" s="720"/>
      <c r="D218" s="720"/>
      <c r="E218" s="721"/>
      <c r="F218" s="712">
        <f t="shared" si="39"/>
        <v>3256</v>
      </c>
      <c r="G218" s="713">
        <f t="shared" si="40"/>
        <v>6509</v>
      </c>
      <c r="H218" s="714">
        <f t="shared" si="41"/>
        <v>6507</v>
      </c>
      <c r="I218" s="715">
        <f aca="true" t="shared" si="45" ref="I218:I225">H218/G218</f>
        <v>0.999692733138731</v>
      </c>
      <c r="J218" s="713"/>
      <c r="K218" s="713"/>
      <c r="L218" s="714"/>
      <c r="M218" s="715"/>
      <c r="N218" s="713"/>
      <c r="O218" s="713"/>
      <c r="P218" s="714"/>
      <c r="Q218" s="715"/>
    </row>
    <row r="219" spans="1:17" ht="12.75">
      <c r="A219" s="719"/>
      <c r="B219" s="716" t="s">
        <v>75</v>
      </c>
      <c r="C219" s="720"/>
      <c r="D219" s="720"/>
      <c r="E219" s="721"/>
      <c r="F219" s="712">
        <f t="shared" si="39"/>
        <v>4789</v>
      </c>
      <c r="G219" s="713">
        <f t="shared" si="40"/>
        <v>4922</v>
      </c>
      <c r="H219" s="714">
        <f t="shared" si="41"/>
        <v>4862</v>
      </c>
      <c r="I219" s="715">
        <f t="shared" si="45"/>
        <v>0.9878098334010564</v>
      </c>
      <c r="J219" s="713"/>
      <c r="K219" s="713"/>
      <c r="L219" s="714"/>
      <c r="M219" s="715"/>
      <c r="N219" s="713"/>
      <c r="O219" s="713"/>
      <c r="P219" s="714"/>
      <c r="Q219" s="715"/>
    </row>
    <row r="220" spans="1:17" ht="12.75">
      <c r="A220" s="131"/>
      <c r="B220" s="132" t="s">
        <v>76</v>
      </c>
      <c r="C220" s="134"/>
      <c r="D220" s="134"/>
      <c r="E220" s="134"/>
      <c r="F220" s="712">
        <f t="shared" si="39"/>
        <v>1942</v>
      </c>
      <c r="G220" s="713">
        <f t="shared" si="40"/>
        <v>2198</v>
      </c>
      <c r="H220" s="714">
        <f t="shared" si="41"/>
        <v>2113</v>
      </c>
      <c r="I220" s="715">
        <f t="shared" si="45"/>
        <v>0.9613284804367607</v>
      </c>
      <c r="J220" s="713"/>
      <c r="K220" s="713"/>
      <c r="L220" s="714"/>
      <c r="M220" s="715"/>
      <c r="N220" s="713"/>
      <c r="O220" s="713"/>
      <c r="P220" s="714"/>
      <c r="Q220" s="715"/>
    </row>
    <row r="221" spans="1:17" ht="12.75">
      <c r="A221" s="719"/>
      <c r="B221" s="716" t="s">
        <v>329</v>
      </c>
      <c r="C221" s="720"/>
      <c r="D221" s="720"/>
      <c r="E221" s="721"/>
      <c r="F221" s="712">
        <f t="shared" si="39"/>
        <v>2206</v>
      </c>
      <c r="G221" s="713">
        <f t="shared" si="40"/>
        <v>2660</v>
      </c>
      <c r="H221" s="714">
        <f t="shared" si="41"/>
        <v>2607</v>
      </c>
      <c r="I221" s="715">
        <f t="shared" si="45"/>
        <v>0.9800751879699248</v>
      </c>
      <c r="J221" s="713"/>
      <c r="K221" s="713"/>
      <c r="L221" s="714"/>
      <c r="M221" s="715"/>
      <c r="N221" s="713"/>
      <c r="O221" s="713"/>
      <c r="P221" s="714"/>
      <c r="Q221" s="715"/>
    </row>
    <row r="222" spans="1:17" ht="12.75">
      <c r="A222" s="719"/>
      <c r="B222" s="716" t="s">
        <v>330</v>
      </c>
      <c r="C222" s="720"/>
      <c r="D222" s="720"/>
      <c r="E222" s="721"/>
      <c r="F222" s="712">
        <f t="shared" si="39"/>
        <v>300</v>
      </c>
      <c r="G222" s="713">
        <f t="shared" si="40"/>
        <v>300</v>
      </c>
      <c r="H222" s="714">
        <f t="shared" si="41"/>
        <v>260</v>
      </c>
      <c r="I222" s="715">
        <f t="shared" si="45"/>
        <v>0.8666666666666667</v>
      </c>
      <c r="J222" s="713"/>
      <c r="K222" s="713"/>
      <c r="L222" s="714"/>
      <c r="M222" s="715"/>
      <c r="N222" s="713"/>
      <c r="O222" s="713"/>
      <c r="P222" s="714"/>
      <c r="Q222" s="715"/>
    </row>
    <row r="223" spans="1:17" ht="12.75">
      <c r="A223" s="131"/>
      <c r="B223" s="132" t="s">
        <v>331</v>
      </c>
      <c r="C223" s="134"/>
      <c r="D223" s="134"/>
      <c r="E223" s="134"/>
      <c r="F223" s="712">
        <f t="shared" si="39"/>
        <v>2167</v>
      </c>
      <c r="G223" s="713">
        <f t="shared" si="40"/>
        <v>6585</v>
      </c>
      <c r="H223" s="714">
        <f t="shared" si="41"/>
        <v>6484</v>
      </c>
      <c r="I223" s="715">
        <f t="shared" si="45"/>
        <v>0.9846621108580106</v>
      </c>
      <c r="J223" s="713"/>
      <c r="K223" s="713"/>
      <c r="L223" s="714"/>
      <c r="M223" s="715"/>
      <c r="N223" s="713"/>
      <c r="O223" s="713"/>
      <c r="P223" s="714"/>
      <c r="Q223" s="715"/>
    </row>
    <row r="224" spans="1:17" ht="12.75">
      <c r="A224" s="719"/>
      <c r="B224" s="716" t="s">
        <v>332</v>
      </c>
      <c r="C224" s="720"/>
      <c r="D224" s="720"/>
      <c r="E224" s="721"/>
      <c r="F224" s="712">
        <f t="shared" si="39"/>
        <v>7557</v>
      </c>
      <c r="G224" s="713">
        <f t="shared" si="40"/>
        <v>7543</v>
      </c>
      <c r="H224" s="714">
        <f t="shared" si="41"/>
        <v>7543</v>
      </c>
      <c r="I224" s="715">
        <f t="shared" si="45"/>
        <v>1</v>
      </c>
      <c r="J224" s="713"/>
      <c r="K224" s="713"/>
      <c r="L224" s="714"/>
      <c r="M224" s="715"/>
      <c r="N224" s="713"/>
      <c r="O224" s="713"/>
      <c r="P224" s="714"/>
      <c r="Q224" s="715"/>
    </row>
    <row r="225" spans="1:17" ht="13.5">
      <c r="A225" s="131"/>
      <c r="B225" s="132" t="s">
        <v>333</v>
      </c>
      <c r="C225" s="134"/>
      <c r="D225" s="134"/>
      <c r="E225" s="134"/>
      <c r="F225" s="712">
        <f t="shared" si="39"/>
        <v>1774</v>
      </c>
      <c r="G225" s="713">
        <f t="shared" si="40"/>
        <v>1845</v>
      </c>
      <c r="H225" s="714">
        <f t="shared" si="41"/>
        <v>908</v>
      </c>
      <c r="I225" s="715">
        <f t="shared" si="45"/>
        <v>0.4921409214092141</v>
      </c>
      <c r="J225" s="713"/>
      <c r="K225" s="713"/>
      <c r="L225" s="714"/>
      <c r="M225" s="715"/>
      <c r="N225" s="713"/>
      <c r="O225" s="713"/>
      <c r="P225" s="714"/>
      <c r="Q225" s="715"/>
    </row>
    <row r="226" spans="1:17" ht="14.25">
      <c r="A226" s="726"/>
      <c r="B226" s="833" t="s">
        <v>334</v>
      </c>
      <c r="C226" s="833"/>
      <c r="D226" s="833"/>
      <c r="E226" s="833"/>
      <c r="F226" s="728">
        <f>SUM(F194:F225)</f>
        <v>149666</v>
      </c>
      <c r="G226" s="729">
        <f>SUM(G194:G225)</f>
        <v>161274</v>
      </c>
      <c r="H226" s="730">
        <f>SUM(H194:H225)</f>
        <v>118333</v>
      </c>
      <c r="I226" s="731"/>
      <c r="J226" s="729">
        <f>SUM(J194:J225)</f>
        <v>10979</v>
      </c>
      <c r="K226" s="729">
        <f>SUM(K194:K225)</f>
        <v>15358</v>
      </c>
      <c r="L226" s="730">
        <f>SUM(L194:L225)</f>
        <v>15358</v>
      </c>
      <c r="M226" s="731"/>
      <c r="N226" s="729"/>
      <c r="O226" s="729">
        <f>SUM(O194:O225)</f>
        <v>2987</v>
      </c>
      <c r="P226" s="730">
        <f>SUM(P194:P225)</f>
        <v>2243</v>
      </c>
      <c r="Q226" s="731"/>
    </row>
    <row r="227" spans="1:17" ht="13.5">
      <c r="A227" s="732"/>
      <c r="B227" s="733"/>
      <c r="C227" s="734"/>
      <c r="D227" s="734"/>
      <c r="E227" s="734"/>
      <c r="F227" s="735"/>
      <c r="G227" s="735"/>
      <c r="H227" s="735"/>
      <c r="I227" s="736"/>
      <c r="J227" s="735"/>
      <c r="K227" s="735"/>
      <c r="L227" s="735"/>
      <c r="M227" s="736"/>
      <c r="N227" s="735"/>
      <c r="O227" s="735"/>
      <c r="P227" s="735"/>
      <c r="Q227" s="736"/>
    </row>
    <row r="228" spans="1:17" ht="12.75">
      <c r="A228" s="732"/>
      <c r="B228" s="733"/>
      <c r="C228" s="734"/>
      <c r="D228" s="734"/>
      <c r="E228" s="734"/>
      <c r="F228" s="735"/>
      <c r="G228" s="735"/>
      <c r="H228" s="735"/>
      <c r="I228" s="736"/>
      <c r="J228" s="735"/>
      <c r="K228" s="735"/>
      <c r="L228" s="735"/>
      <c r="M228" s="736"/>
      <c r="N228" s="735"/>
      <c r="O228" s="735"/>
      <c r="P228" s="735"/>
      <c r="Q228" s="736"/>
    </row>
    <row r="229" spans="1:17" ht="12.75">
      <c r="A229" s="679"/>
      <c r="B229" s="680" t="s">
        <v>363</v>
      </c>
      <c r="C229" s="680"/>
      <c r="D229" s="680"/>
      <c r="E229" s="680"/>
      <c r="F229" s="680"/>
      <c r="G229" s="680"/>
      <c r="H229" s="680"/>
      <c r="I229" s="680"/>
      <c r="J229" s="680"/>
      <c r="K229" s="680"/>
      <c r="L229" s="680"/>
      <c r="M229" s="680"/>
      <c r="N229" s="680"/>
      <c r="O229" s="680"/>
      <c r="P229" s="680"/>
      <c r="Q229" s="680"/>
    </row>
    <row r="230" spans="1:17" ht="12.75">
      <c r="A230" s="681" t="s">
        <v>1</v>
      </c>
      <c r="B230" s="681"/>
      <c r="C230" s="681"/>
      <c r="D230" s="681"/>
      <c r="E230" s="681"/>
      <c r="F230" s="681"/>
      <c r="G230" s="681"/>
      <c r="H230" s="681"/>
      <c r="I230" s="681"/>
      <c r="J230" s="681"/>
      <c r="K230" s="681"/>
      <c r="L230" s="681"/>
      <c r="M230" s="681"/>
      <c r="N230" s="681"/>
      <c r="O230" s="681"/>
      <c r="P230" s="681"/>
      <c r="Q230" s="681"/>
    </row>
    <row r="231" spans="1:17" ht="12.75" customHeight="1">
      <c r="A231" s="682" t="s">
        <v>305</v>
      </c>
      <c r="B231" s="682"/>
      <c r="C231" s="682"/>
      <c r="D231" s="682"/>
      <c r="E231" s="682"/>
      <c r="F231" s="682"/>
      <c r="G231" s="682"/>
      <c r="H231" s="682"/>
      <c r="I231" s="682"/>
      <c r="J231" s="682"/>
      <c r="K231" s="682"/>
      <c r="L231" s="682"/>
      <c r="M231" s="682"/>
      <c r="N231" s="682"/>
      <c r="O231" s="682"/>
      <c r="P231" s="682"/>
      <c r="Q231" s="682"/>
    </row>
    <row r="232" spans="1:17" ht="12.75">
      <c r="A232" s="737"/>
      <c r="B232" s="737"/>
      <c r="C232" s="737"/>
      <c r="D232" s="737"/>
      <c r="E232" s="737"/>
      <c r="F232" s="737"/>
      <c r="G232" s="737"/>
      <c r="H232" s="737"/>
      <c r="I232" s="737"/>
      <c r="J232" s="737"/>
      <c r="K232" s="737"/>
      <c r="L232" s="737"/>
      <c r="M232" s="737"/>
      <c r="N232" s="737"/>
      <c r="O232" s="737"/>
      <c r="P232" s="737"/>
      <c r="Q232" s="737"/>
    </row>
    <row r="233" spans="1:17" ht="13.5">
      <c r="A233" s="685" t="s">
        <v>46</v>
      </c>
      <c r="B233" s="685"/>
      <c r="C233" s="685"/>
      <c r="D233" s="685"/>
      <c r="E233" s="685"/>
      <c r="F233" s="685"/>
      <c r="G233" s="685"/>
      <c r="H233" s="685"/>
      <c r="I233" s="685"/>
      <c r="J233" s="685"/>
      <c r="K233" s="685"/>
      <c r="L233" s="685"/>
      <c r="M233" s="685"/>
      <c r="N233" s="685"/>
      <c r="O233" s="685"/>
      <c r="P233" s="685"/>
      <c r="Q233" s="685"/>
    </row>
    <row r="234" spans="1:17" ht="13.5" customHeight="1">
      <c r="A234" s="686" t="s">
        <v>4</v>
      </c>
      <c r="B234" s="687" t="s">
        <v>306</v>
      </c>
      <c r="C234" s="687"/>
      <c r="D234" s="687"/>
      <c r="E234" s="687"/>
      <c r="F234" s="816" t="s">
        <v>49</v>
      </c>
      <c r="G234" s="816"/>
      <c r="H234" s="816"/>
      <c r="I234" s="816"/>
      <c r="J234" s="816"/>
      <c r="K234" s="816"/>
      <c r="L234" s="816"/>
      <c r="M234" s="816"/>
      <c r="N234" s="816"/>
      <c r="O234" s="816"/>
      <c r="P234" s="816"/>
      <c r="Q234" s="816"/>
    </row>
    <row r="235" spans="1:17" ht="13.5" customHeight="1">
      <c r="A235" s="686"/>
      <c r="B235" s="687"/>
      <c r="C235" s="687"/>
      <c r="D235" s="687"/>
      <c r="E235" s="687"/>
      <c r="F235" s="817" t="s">
        <v>360</v>
      </c>
      <c r="G235" s="817"/>
      <c r="H235" s="817"/>
      <c r="I235" s="817"/>
      <c r="J235" s="690" t="s">
        <v>361</v>
      </c>
      <c r="K235" s="690"/>
      <c r="L235" s="690"/>
      <c r="M235" s="690"/>
      <c r="N235" s="691" t="s">
        <v>362</v>
      </c>
      <c r="O235" s="691"/>
      <c r="P235" s="691"/>
      <c r="Q235" s="691"/>
    </row>
    <row r="236" spans="1:17" ht="12.75" customHeight="1">
      <c r="A236" s="686"/>
      <c r="B236" s="687"/>
      <c r="C236" s="687"/>
      <c r="D236" s="687"/>
      <c r="E236" s="687"/>
      <c r="F236" s="692" t="s">
        <v>52</v>
      </c>
      <c r="G236" s="693" t="s">
        <v>6</v>
      </c>
      <c r="H236" s="693" t="s">
        <v>123</v>
      </c>
      <c r="I236" s="694" t="s">
        <v>54</v>
      </c>
      <c r="J236" s="692" t="s">
        <v>52</v>
      </c>
      <c r="K236" s="693" t="s">
        <v>6</v>
      </c>
      <c r="L236" s="693" t="s">
        <v>123</v>
      </c>
      <c r="M236" s="694" t="s">
        <v>54</v>
      </c>
      <c r="N236" s="692" t="s">
        <v>52</v>
      </c>
      <c r="O236" s="693" t="s">
        <v>6</v>
      </c>
      <c r="P236" s="693" t="s">
        <v>123</v>
      </c>
      <c r="Q236" s="694" t="s">
        <v>54</v>
      </c>
    </row>
    <row r="237" spans="1:17" ht="12.75" customHeight="1">
      <c r="A237" s="686"/>
      <c r="B237" s="687"/>
      <c r="C237" s="687"/>
      <c r="D237" s="687"/>
      <c r="E237" s="687"/>
      <c r="F237" s="692"/>
      <c r="G237" s="693"/>
      <c r="H237" s="693"/>
      <c r="I237" s="694"/>
      <c r="J237" s="692"/>
      <c r="K237" s="693"/>
      <c r="L237" s="693"/>
      <c r="M237" s="694"/>
      <c r="N237" s="692"/>
      <c r="O237" s="693"/>
      <c r="P237" s="693"/>
      <c r="Q237" s="694"/>
    </row>
    <row r="238" spans="1:17" ht="12.75">
      <c r="A238" s="686"/>
      <c r="B238" s="695"/>
      <c r="C238" s="695"/>
      <c r="D238" s="695"/>
      <c r="E238" s="695"/>
      <c r="F238" s="696" t="s">
        <v>13</v>
      </c>
      <c r="G238" s="697" t="s">
        <v>16</v>
      </c>
      <c r="H238" s="695" t="s">
        <v>19</v>
      </c>
      <c r="I238" s="698" t="s">
        <v>22</v>
      </c>
      <c r="J238" s="696" t="s">
        <v>25</v>
      </c>
      <c r="K238" s="697" t="s">
        <v>310</v>
      </c>
      <c r="L238" s="695" t="s">
        <v>311</v>
      </c>
      <c r="M238" s="698" t="s">
        <v>59</v>
      </c>
      <c r="N238" s="699" t="s">
        <v>312</v>
      </c>
      <c r="O238" s="697" t="s">
        <v>313</v>
      </c>
      <c r="P238" s="695" t="s">
        <v>314</v>
      </c>
      <c r="Q238" s="698" t="s">
        <v>336</v>
      </c>
    </row>
    <row r="239" spans="1:17" ht="12.75">
      <c r="A239" s="738"/>
      <c r="B239" s="739" t="s">
        <v>337</v>
      </c>
      <c r="C239" s="740"/>
      <c r="D239" s="741"/>
      <c r="E239" s="741"/>
      <c r="F239" s="769">
        <f>SUM(F226)</f>
        <v>149666</v>
      </c>
      <c r="G239" s="743">
        <f>SUM(G226)</f>
        <v>161274</v>
      </c>
      <c r="H239" s="744">
        <f>SUM(H226)</f>
        <v>118333</v>
      </c>
      <c r="I239" s="745"/>
      <c r="J239" s="743">
        <f>SUM(J226)</f>
        <v>10979</v>
      </c>
      <c r="K239" s="743">
        <f>SUM(K226)</f>
        <v>15358</v>
      </c>
      <c r="L239" s="744">
        <f>SUM(L226)</f>
        <v>15358</v>
      </c>
      <c r="M239" s="745"/>
      <c r="N239" s="820"/>
      <c r="O239" s="748">
        <f>SUM(O226)</f>
        <v>2987</v>
      </c>
      <c r="P239" s="749">
        <f>SUM(P226)</f>
        <v>2243</v>
      </c>
      <c r="Q239" s="750"/>
    </row>
    <row r="240" spans="1:17" ht="12.75">
      <c r="A240" s="738"/>
      <c r="B240" s="716" t="s">
        <v>77</v>
      </c>
      <c r="C240" s="720"/>
      <c r="D240" s="720"/>
      <c r="E240" s="721"/>
      <c r="F240" s="787"/>
      <c r="G240" s="752">
        <f aca="true" t="shared" si="46" ref="G240:G243">SUM(K58+O58+G149+K149+O149)</f>
        <v>0</v>
      </c>
      <c r="H240" s="753">
        <f aca="true" t="shared" si="47" ref="H240:H244">SUM(L58+P58+H149+L149+P149)</f>
        <v>0</v>
      </c>
      <c r="I240" s="754"/>
      <c r="J240" s="752"/>
      <c r="K240" s="752"/>
      <c r="L240" s="753"/>
      <c r="M240" s="754"/>
      <c r="N240" s="826"/>
      <c r="O240" s="759"/>
      <c r="P240" s="760"/>
      <c r="Q240" s="761"/>
    </row>
    <row r="241" spans="1:17" ht="12.75">
      <c r="A241" s="762"/>
      <c r="B241" s="132" t="s">
        <v>78</v>
      </c>
      <c r="C241" s="134"/>
      <c r="D241" s="134"/>
      <c r="E241" s="134"/>
      <c r="F241" s="824"/>
      <c r="G241" s="752">
        <f t="shared" si="46"/>
        <v>0</v>
      </c>
      <c r="H241" s="753">
        <f t="shared" si="47"/>
        <v>0</v>
      </c>
      <c r="I241" s="754"/>
      <c r="J241" s="776"/>
      <c r="K241" s="776"/>
      <c r="L241" s="777"/>
      <c r="M241" s="825"/>
      <c r="N241" s="834"/>
      <c r="O241" s="701"/>
      <c r="P241" s="702"/>
      <c r="Q241" s="703"/>
    </row>
    <row r="242" spans="1:17" ht="12.75">
      <c r="A242" s="762"/>
      <c r="B242" s="716" t="s">
        <v>338</v>
      </c>
      <c r="C242" s="720"/>
      <c r="D242" s="720"/>
      <c r="E242" s="721"/>
      <c r="F242" s="824"/>
      <c r="G242" s="752">
        <f t="shared" si="46"/>
        <v>1343</v>
      </c>
      <c r="H242" s="753">
        <f t="shared" si="47"/>
        <v>1342</v>
      </c>
      <c r="I242" s="754">
        <f aca="true" t="shared" si="48" ref="I242:I244">H242/G242</f>
        <v>0.9992553983618764</v>
      </c>
      <c r="J242" s="776"/>
      <c r="K242" s="776"/>
      <c r="L242" s="777"/>
      <c r="M242" s="825"/>
      <c r="N242" s="834"/>
      <c r="O242" s="701"/>
      <c r="P242" s="702"/>
      <c r="Q242" s="703"/>
    </row>
    <row r="243" spans="1:17" ht="12.75">
      <c r="A243" s="762"/>
      <c r="B243" s="716" t="s">
        <v>339</v>
      </c>
      <c r="C243" s="720"/>
      <c r="D243" s="720"/>
      <c r="E243" s="721"/>
      <c r="F243" s="824"/>
      <c r="G243" s="752">
        <f t="shared" si="46"/>
        <v>36</v>
      </c>
      <c r="H243" s="753">
        <f t="shared" si="47"/>
        <v>36</v>
      </c>
      <c r="I243" s="754">
        <f t="shared" si="48"/>
        <v>1</v>
      </c>
      <c r="J243" s="776"/>
      <c r="K243" s="776"/>
      <c r="L243" s="777"/>
      <c r="M243" s="825"/>
      <c r="N243" s="834"/>
      <c r="O243" s="701"/>
      <c r="P243" s="702"/>
      <c r="Q243" s="703"/>
    </row>
    <row r="244" spans="1:17" ht="12.75">
      <c r="A244" s="762"/>
      <c r="B244" s="766" t="s">
        <v>340</v>
      </c>
      <c r="C244" s="767"/>
      <c r="D244" s="767"/>
      <c r="E244" s="768"/>
      <c r="F244" s="742">
        <f>SUM(F239)</f>
        <v>149666</v>
      </c>
      <c r="G244" s="743">
        <f>SUM(G239:G243)</f>
        <v>162653</v>
      </c>
      <c r="H244" s="744">
        <f t="shared" si="47"/>
        <v>119711</v>
      </c>
      <c r="I244" s="745">
        <f t="shared" si="48"/>
        <v>0.7359901139235059</v>
      </c>
      <c r="J244" s="770">
        <f>SUM(J239)</f>
        <v>10979</v>
      </c>
      <c r="K244" s="770">
        <f>SUM(K239:K241)</f>
        <v>15358</v>
      </c>
      <c r="L244" s="771">
        <f>SUM(L239:L241)</f>
        <v>15358</v>
      </c>
      <c r="M244" s="823">
        <f>L244/K244</f>
        <v>1</v>
      </c>
      <c r="N244" s="835"/>
      <c r="O244" s="713">
        <f>SUM(O239:O241)</f>
        <v>2987</v>
      </c>
      <c r="P244" s="714">
        <f>SUM(P239:P241)</f>
        <v>2243</v>
      </c>
      <c r="Q244" s="715">
        <f>P244/O244</f>
        <v>0.750920656176766</v>
      </c>
    </row>
    <row r="245" spans="1:17" ht="12.75">
      <c r="A245" s="762"/>
      <c r="B245" s="773"/>
      <c r="C245" s="774"/>
      <c r="D245" s="775"/>
      <c r="E245" s="775"/>
      <c r="F245" s="787"/>
      <c r="G245" s="752"/>
      <c r="H245" s="753"/>
      <c r="I245" s="754"/>
      <c r="J245" s="755"/>
      <c r="K245" s="755"/>
      <c r="L245" s="756"/>
      <c r="M245" s="821"/>
      <c r="N245" s="826"/>
      <c r="O245" s="759"/>
      <c r="P245" s="760"/>
      <c r="Q245" s="761"/>
    </row>
    <row r="246" spans="1:17" ht="12.75">
      <c r="A246" s="779" t="s">
        <v>13</v>
      </c>
      <c r="B246" s="773">
        <v>1</v>
      </c>
      <c r="C246" s="780" t="s">
        <v>341</v>
      </c>
      <c r="D246" s="780"/>
      <c r="E246" s="780"/>
      <c r="F246" s="769">
        <f>SUM(F247)</f>
        <v>41915</v>
      </c>
      <c r="G246" s="743">
        <f aca="true" t="shared" si="49" ref="G246:G248">SUM(K64+O64+G155+K155+O155)</f>
        <v>50829</v>
      </c>
      <c r="H246" s="744">
        <f aca="true" t="shared" si="50" ref="H246:H248">SUM(L64+P64+H155+L155+P155)</f>
        <v>47185</v>
      </c>
      <c r="I246" s="745">
        <f aca="true" t="shared" si="51" ref="I246:I248">H246/G246</f>
        <v>0.9283086427039682</v>
      </c>
      <c r="J246" s="755"/>
      <c r="K246" s="743"/>
      <c r="L246" s="744"/>
      <c r="M246" s="745"/>
      <c r="N246" s="826"/>
      <c r="O246" s="759"/>
      <c r="P246" s="760"/>
      <c r="Q246" s="761"/>
    </row>
    <row r="247" spans="1:17" ht="12.75">
      <c r="A247" s="762"/>
      <c r="B247" s="773" t="s">
        <v>13</v>
      </c>
      <c r="C247" s="774" t="s">
        <v>151</v>
      </c>
      <c r="D247" s="774" t="s">
        <v>342</v>
      </c>
      <c r="E247" s="774"/>
      <c r="F247" s="796">
        <f>SUM(J65+N65+F156+J156+N156)</f>
        <v>41915</v>
      </c>
      <c r="G247" s="752">
        <f t="shared" si="49"/>
        <v>50785</v>
      </c>
      <c r="H247" s="753">
        <f t="shared" si="50"/>
        <v>47141</v>
      </c>
      <c r="I247" s="754">
        <f t="shared" si="51"/>
        <v>0.9282465294870532</v>
      </c>
      <c r="J247" s="770"/>
      <c r="K247" s="770"/>
      <c r="L247" s="771"/>
      <c r="M247" s="823"/>
      <c r="N247" s="836"/>
      <c r="O247" s="707"/>
      <c r="P247" s="708"/>
      <c r="Q247" s="709"/>
    </row>
    <row r="248" spans="1:17" ht="12.75">
      <c r="A248" s="762"/>
      <c r="B248" s="773" t="s">
        <v>16</v>
      </c>
      <c r="C248" s="781" t="s">
        <v>69</v>
      </c>
      <c r="D248" s="135"/>
      <c r="E248" s="135"/>
      <c r="F248" s="796"/>
      <c r="G248" s="752">
        <f t="shared" si="49"/>
        <v>44</v>
      </c>
      <c r="H248" s="753">
        <f t="shared" si="50"/>
        <v>44</v>
      </c>
      <c r="I248" s="754">
        <f t="shared" si="51"/>
        <v>1</v>
      </c>
      <c r="J248" s="770"/>
      <c r="K248" s="770"/>
      <c r="L248" s="771"/>
      <c r="M248" s="823"/>
      <c r="N248" s="836"/>
      <c r="O248" s="707"/>
      <c r="P248" s="708"/>
      <c r="Q248" s="709"/>
    </row>
    <row r="249" spans="1:17" ht="12.75">
      <c r="A249" s="762"/>
      <c r="B249" s="773"/>
      <c r="C249" s="774"/>
      <c r="D249" s="775"/>
      <c r="E249" s="775"/>
      <c r="F249" s="796"/>
      <c r="G249" s="752"/>
      <c r="H249" s="753"/>
      <c r="I249" s="754"/>
      <c r="J249" s="776"/>
      <c r="K249" s="776"/>
      <c r="L249" s="777"/>
      <c r="M249" s="825"/>
      <c r="N249" s="834"/>
      <c r="O249" s="701"/>
      <c r="P249" s="702"/>
      <c r="Q249" s="703"/>
    </row>
    <row r="250" spans="1:17" ht="12.75">
      <c r="A250" s="784">
        <v>2</v>
      </c>
      <c r="B250" s="785" t="s">
        <v>343</v>
      </c>
      <c r="C250" s="786"/>
      <c r="D250" s="786"/>
      <c r="E250" s="786"/>
      <c r="F250" s="796"/>
      <c r="G250" s="752"/>
      <c r="H250" s="753"/>
      <c r="I250" s="754"/>
      <c r="J250" s="770"/>
      <c r="K250" s="770"/>
      <c r="L250" s="771"/>
      <c r="M250" s="823"/>
      <c r="N250" s="836"/>
      <c r="O250" s="707"/>
      <c r="P250" s="708"/>
      <c r="Q250" s="709"/>
    </row>
    <row r="251" spans="1:17" ht="12.75">
      <c r="A251" s="696"/>
      <c r="B251" s="789"/>
      <c r="C251" s="774" t="s">
        <v>173</v>
      </c>
      <c r="D251" s="774" t="s">
        <v>344</v>
      </c>
      <c r="E251" s="774"/>
      <c r="F251" s="796">
        <f>SUM(J69+N69+F160+J160+N160)</f>
        <v>23007</v>
      </c>
      <c r="G251" s="752">
        <f aca="true" t="shared" si="52" ref="G251:G255">SUM(K69+O69+G160+K160+O160)</f>
        <v>23735</v>
      </c>
      <c r="H251" s="753">
        <f aca="true" t="shared" si="53" ref="H251:H255">SUM(L69+P69+H160+L160+P160)</f>
        <v>23693</v>
      </c>
      <c r="I251" s="754">
        <f aca="true" t="shared" si="54" ref="I251:I255">H251/G251</f>
        <v>0.9982304613440067</v>
      </c>
      <c r="J251" s="763"/>
      <c r="K251" s="763"/>
      <c r="L251" s="764"/>
      <c r="M251" s="797"/>
      <c r="N251" s="835"/>
      <c r="O251" s="713"/>
      <c r="P251" s="714"/>
      <c r="Q251" s="715"/>
    </row>
    <row r="252" spans="1:17" ht="12.75">
      <c r="A252" s="696"/>
      <c r="B252" s="789"/>
      <c r="C252" s="774" t="s">
        <v>345</v>
      </c>
      <c r="D252" s="774" t="s">
        <v>346</v>
      </c>
      <c r="E252" s="774"/>
      <c r="F252" s="796"/>
      <c r="G252" s="752">
        <f t="shared" si="52"/>
        <v>85</v>
      </c>
      <c r="H252" s="753">
        <f t="shared" si="53"/>
        <v>85</v>
      </c>
      <c r="I252" s="754">
        <f t="shared" si="54"/>
        <v>1</v>
      </c>
      <c r="J252" s="763"/>
      <c r="K252" s="763"/>
      <c r="L252" s="764"/>
      <c r="M252" s="797"/>
      <c r="N252" s="835"/>
      <c r="O252" s="713"/>
      <c r="P252" s="714"/>
      <c r="Q252" s="715"/>
    </row>
    <row r="253" spans="1:17" ht="12.75">
      <c r="A253" s="696"/>
      <c r="B253" s="789"/>
      <c r="C253" s="774" t="s">
        <v>347</v>
      </c>
      <c r="D253" s="774" t="s">
        <v>348</v>
      </c>
      <c r="E253" s="774"/>
      <c r="F253" s="796">
        <f aca="true" t="shared" si="55" ref="F253:F255">SUM(J71+N71+F162+J162+N162)</f>
        <v>3979</v>
      </c>
      <c r="G253" s="752">
        <f t="shared" si="52"/>
        <v>4157</v>
      </c>
      <c r="H253" s="753">
        <f t="shared" si="53"/>
        <v>2119</v>
      </c>
      <c r="I253" s="754">
        <f t="shared" si="54"/>
        <v>0.5097426028385855</v>
      </c>
      <c r="J253" s="770"/>
      <c r="K253" s="770"/>
      <c r="L253" s="771"/>
      <c r="M253" s="823"/>
      <c r="N253" s="836"/>
      <c r="O253" s="707"/>
      <c r="P253" s="708"/>
      <c r="Q253" s="709"/>
    </row>
    <row r="254" spans="1:17" ht="12.75">
      <c r="A254" s="696"/>
      <c r="B254" s="789"/>
      <c r="C254" s="774" t="s">
        <v>349</v>
      </c>
      <c r="D254" s="774" t="s">
        <v>350</v>
      </c>
      <c r="E254" s="774"/>
      <c r="F254" s="796">
        <f t="shared" si="55"/>
        <v>4369</v>
      </c>
      <c r="G254" s="752">
        <f t="shared" si="52"/>
        <v>4468</v>
      </c>
      <c r="H254" s="753">
        <f t="shared" si="53"/>
        <v>4099</v>
      </c>
      <c r="I254" s="754">
        <f t="shared" si="54"/>
        <v>0.9174127126230975</v>
      </c>
      <c r="J254" s="776"/>
      <c r="K254" s="776"/>
      <c r="L254" s="777"/>
      <c r="M254" s="825"/>
      <c r="N254" s="834"/>
      <c r="O254" s="701"/>
      <c r="P254" s="702"/>
      <c r="Q254" s="703"/>
    </row>
    <row r="255" spans="1:17" ht="12.75">
      <c r="A255" s="791"/>
      <c r="B255" s="792" t="s">
        <v>82</v>
      </c>
      <c r="C255" s="793" t="s">
        <v>351</v>
      </c>
      <c r="D255" s="793"/>
      <c r="E255" s="793"/>
      <c r="F255" s="742">
        <f t="shared" si="55"/>
        <v>31355</v>
      </c>
      <c r="G255" s="752">
        <f t="shared" si="52"/>
        <v>32445</v>
      </c>
      <c r="H255" s="744">
        <f t="shared" si="53"/>
        <v>29996</v>
      </c>
      <c r="I255" s="745">
        <f t="shared" si="54"/>
        <v>0.9245184157805517</v>
      </c>
      <c r="J255" s="776"/>
      <c r="K255" s="776"/>
      <c r="L255" s="777"/>
      <c r="M255" s="825"/>
      <c r="N255" s="834"/>
      <c r="O255" s="701"/>
      <c r="P255" s="788"/>
      <c r="Q255" s="703"/>
    </row>
    <row r="256" spans="1:17" ht="12.75">
      <c r="A256" s="696"/>
      <c r="B256" s="789"/>
      <c r="C256" s="795"/>
      <c r="D256" s="795"/>
      <c r="E256" s="795"/>
      <c r="F256" s="742"/>
      <c r="G256" s="770"/>
      <c r="H256" s="771"/>
      <c r="I256" s="823"/>
      <c r="J256" s="707"/>
      <c r="K256" s="707"/>
      <c r="L256" s="771"/>
      <c r="M256" s="709"/>
      <c r="N256" s="836"/>
      <c r="O256" s="707"/>
      <c r="P256" s="708"/>
      <c r="Q256" s="709"/>
    </row>
    <row r="257" spans="1:17" ht="12.75">
      <c r="A257" s="696"/>
      <c r="B257" s="789"/>
      <c r="C257" s="795"/>
      <c r="D257" s="795"/>
      <c r="E257" s="795"/>
      <c r="F257" s="796"/>
      <c r="G257" s="763"/>
      <c r="H257" s="764"/>
      <c r="I257" s="797"/>
      <c r="J257" s="713"/>
      <c r="K257" s="713"/>
      <c r="L257" s="764"/>
      <c r="M257" s="715"/>
      <c r="N257" s="835"/>
      <c r="O257" s="713"/>
      <c r="P257" s="714"/>
      <c r="Q257" s="715"/>
    </row>
    <row r="258" spans="1:17" ht="12.75">
      <c r="A258" s="696"/>
      <c r="B258" s="789"/>
      <c r="C258" s="795"/>
      <c r="D258" s="795"/>
      <c r="E258" s="795"/>
      <c r="F258" s="796"/>
      <c r="G258" s="763"/>
      <c r="H258" s="764"/>
      <c r="I258" s="797"/>
      <c r="J258" s="798"/>
      <c r="K258" s="798"/>
      <c r="L258" s="799"/>
      <c r="M258" s="828"/>
      <c r="N258" s="725"/>
      <c r="O258" s="713"/>
      <c r="P258" s="714"/>
      <c r="Q258" s="715"/>
    </row>
    <row r="259" spans="1:17" ht="12.75">
      <c r="A259" s="696"/>
      <c r="B259" s="789"/>
      <c r="C259" s="795"/>
      <c r="D259" s="795"/>
      <c r="E259" s="795"/>
      <c r="F259" s="712"/>
      <c r="G259" s="713"/>
      <c r="H259" s="764"/>
      <c r="I259" s="797"/>
      <c r="J259" s="798"/>
      <c r="K259" s="798"/>
      <c r="L259" s="799"/>
      <c r="M259" s="828"/>
      <c r="N259" s="725"/>
      <c r="O259" s="713"/>
      <c r="P259" s="714"/>
      <c r="Q259" s="715"/>
    </row>
    <row r="260" spans="1:17" ht="12.75">
      <c r="A260" s="696"/>
      <c r="B260" s="695"/>
      <c r="C260" s="774"/>
      <c r="D260" s="774"/>
      <c r="E260" s="774"/>
      <c r="F260" s="712"/>
      <c r="G260" s="713"/>
      <c r="H260" s="764"/>
      <c r="I260" s="797"/>
      <c r="J260" s="798"/>
      <c r="K260" s="798"/>
      <c r="L260" s="799"/>
      <c r="M260" s="828"/>
      <c r="N260" s="725"/>
      <c r="O260" s="713"/>
      <c r="P260" s="714"/>
      <c r="Q260" s="715"/>
    </row>
    <row r="261" spans="1:17" ht="12.75">
      <c r="A261" s="696"/>
      <c r="B261" s="695"/>
      <c r="C261" s="774"/>
      <c r="D261" s="774"/>
      <c r="E261" s="774"/>
      <c r="F261" s="712"/>
      <c r="G261" s="713"/>
      <c r="H261" s="764"/>
      <c r="I261" s="797"/>
      <c r="J261" s="798"/>
      <c r="K261" s="798"/>
      <c r="L261" s="799"/>
      <c r="M261" s="828"/>
      <c r="N261" s="725"/>
      <c r="O261" s="713"/>
      <c r="P261" s="714"/>
      <c r="Q261" s="715"/>
    </row>
    <row r="262" spans="1:17" ht="12.75">
      <c r="A262" s="696"/>
      <c r="B262" s="695"/>
      <c r="C262" s="774"/>
      <c r="D262" s="774"/>
      <c r="E262" s="774"/>
      <c r="F262" s="712"/>
      <c r="G262" s="713"/>
      <c r="H262" s="764"/>
      <c r="I262" s="797"/>
      <c r="J262" s="798"/>
      <c r="K262" s="798"/>
      <c r="L262" s="799"/>
      <c r="M262" s="828"/>
      <c r="N262" s="725"/>
      <c r="O262" s="713"/>
      <c r="P262" s="714"/>
      <c r="Q262" s="715"/>
    </row>
    <row r="263" spans="1:17" ht="12.75">
      <c r="A263" s="696"/>
      <c r="B263" s="695"/>
      <c r="C263" s="774"/>
      <c r="D263" s="774"/>
      <c r="E263" s="774"/>
      <c r="F263" s="712"/>
      <c r="G263" s="713"/>
      <c r="H263" s="764"/>
      <c r="I263" s="797"/>
      <c r="J263" s="798"/>
      <c r="K263" s="798"/>
      <c r="L263" s="799"/>
      <c r="M263" s="828"/>
      <c r="N263" s="725"/>
      <c r="O263" s="713"/>
      <c r="P263" s="714"/>
      <c r="Q263" s="715"/>
    </row>
    <row r="264" spans="1:17" ht="12.75">
      <c r="A264" s="696"/>
      <c r="B264" s="695"/>
      <c r="C264" s="774"/>
      <c r="D264" s="774"/>
      <c r="E264" s="774"/>
      <c r="F264" s="712"/>
      <c r="G264" s="713"/>
      <c r="H264" s="764"/>
      <c r="I264" s="797"/>
      <c r="J264" s="798"/>
      <c r="K264" s="798"/>
      <c r="L264" s="799"/>
      <c r="M264" s="828"/>
      <c r="N264" s="725"/>
      <c r="O264" s="713"/>
      <c r="P264" s="714"/>
      <c r="Q264" s="715"/>
    </row>
    <row r="265" spans="1:17" ht="12.75">
      <c r="A265" s="696"/>
      <c r="B265" s="695"/>
      <c r="C265" s="774"/>
      <c r="D265" s="774"/>
      <c r="E265" s="774"/>
      <c r="F265" s="712"/>
      <c r="G265" s="713"/>
      <c r="H265" s="764"/>
      <c r="I265" s="797"/>
      <c r="J265" s="798"/>
      <c r="K265" s="798"/>
      <c r="L265" s="799"/>
      <c r="M265" s="828"/>
      <c r="N265" s="725"/>
      <c r="O265" s="713"/>
      <c r="P265" s="714"/>
      <c r="Q265" s="715"/>
    </row>
    <row r="266" spans="1:17" ht="12.75">
      <c r="A266" s="696"/>
      <c r="B266" s="695"/>
      <c r="C266" s="774"/>
      <c r="D266" s="774"/>
      <c r="E266" s="774"/>
      <c r="F266" s="712"/>
      <c r="G266" s="713"/>
      <c r="H266" s="764"/>
      <c r="I266" s="797"/>
      <c r="J266" s="798"/>
      <c r="K266" s="798"/>
      <c r="L266" s="799"/>
      <c r="M266" s="828"/>
      <c r="N266" s="725"/>
      <c r="O266" s="713"/>
      <c r="P266" s="714"/>
      <c r="Q266" s="715"/>
    </row>
    <row r="267" spans="1:17" ht="12.75">
      <c r="A267" s="696"/>
      <c r="B267" s="695"/>
      <c r="C267" s="774"/>
      <c r="D267" s="774"/>
      <c r="E267" s="774"/>
      <c r="F267" s="712"/>
      <c r="G267" s="713"/>
      <c r="H267" s="764"/>
      <c r="I267" s="797"/>
      <c r="J267" s="798"/>
      <c r="K267" s="798"/>
      <c r="L267" s="799"/>
      <c r="M267" s="828"/>
      <c r="N267" s="725"/>
      <c r="O267" s="713"/>
      <c r="P267" s="714"/>
      <c r="Q267" s="715"/>
    </row>
    <row r="268" spans="1:17" ht="12.75">
      <c r="A268" s="696"/>
      <c r="B268" s="695"/>
      <c r="C268" s="774"/>
      <c r="D268" s="774"/>
      <c r="E268" s="774"/>
      <c r="F268" s="712"/>
      <c r="G268" s="713"/>
      <c r="H268" s="764"/>
      <c r="I268" s="797"/>
      <c r="J268" s="798"/>
      <c r="K268" s="798"/>
      <c r="L268" s="799"/>
      <c r="M268" s="828"/>
      <c r="N268" s="725"/>
      <c r="O268" s="713"/>
      <c r="P268" s="714"/>
      <c r="Q268" s="715"/>
    </row>
    <row r="269" spans="1:17" ht="12.75">
      <c r="A269" s="696"/>
      <c r="B269" s="695"/>
      <c r="C269" s="774"/>
      <c r="D269" s="774"/>
      <c r="E269" s="774"/>
      <c r="F269" s="712"/>
      <c r="G269" s="713"/>
      <c r="H269" s="764"/>
      <c r="I269" s="797"/>
      <c r="J269" s="798"/>
      <c r="K269" s="798"/>
      <c r="L269" s="799"/>
      <c r="M269" s="828"/>
      <c r="N269" s="725"/>
      <c r="O269" s="713"/>
      <c r="P269" s="714"/>
      <c r="Q269" s="715"/>
    </row>
    <row r="270" spans="1:17" ht="12.75">
      <c r="A270" s="696"/>
      <c r="B270" s="695"/>
      <c r="C270" s="774"/>
      <c r="D270" s="774"/>
      <c r="E270" s="774"/>
      <c r="F270" s="712"/>
      <c r="G270" s="713"/>
      <c r="H270" s="764"/>
      <c r="I270" s="797"/>
      <c r="J270" s="798"/>
      <c r="K270" s="798"/>
      <c r="L270" s="799"/>
      <c r="M270" s="828"/>
      <c r="N270" s="725"/>
      <c r="O270" s="713"/>
      <c r="P270" s="714"/>
      <c r="Q270" s="715"/>
    </row>
    <row r="271" spans="1:17" ht="13.5">
      <c r="A271" s="800"/>
      <c r="B271" s="801"/>
      <c r="C271" s="740"/>
      <c r="D271" s="740"/>
      <c r="E271" s="740"/>
      <c r="F271" s="802"/>
      <c r="G271" s="803"/>
      <c r="H271" s="753"/>
      <c r="I271" s="754"/>
      <c r="J271" s="804"/>
      <c r="K271" s="804"/>
      <c r="L271" s="805"/>
      <c r="M271" s="829"/>
      <c r="N271" s="830"/>
      <c r="O271" s="803"/>
      <c r="P271" s="806"/>
      <c r="Q271" s="807"/>
    </row>
    <row r="272" spans="1:17" ht="14.25">
      <c r="A272" s="808" t="s">
        <v>352</v>
      </c>
      <c r="B272" s="808"/>
      <c r="C272" s="808"/>
      <c r="D272" s="808"/>
      <c r="E272" s="808"/>
      <c r="F272" s="809">
        <f>SUM(F192+F255)</f>
        <v>222936</v>
      </c>
      <c r="G272" s="810">
        <f>SUM(G244+G246+G255)</f>
        <v>245927</v>
      </c>
      <c r="H272" s="811">
        <f>SUM(H244+H246+H255)</f>
        <v>196892</v>
      </c>
      <c r="I272" s="812">
        <f>H272/G272</f>
        <v>0.8006115635940747</v>
      </c>
      <c r="J272" s="810">
        <f>SUM(J244+J246+J255)</f>
        <v>10979</v>
      </c>
      <c r="K272" s="810">
        <f>SUM(K244+K246+K255)</f>
        <v>15358</v>
      </c>
      <c r="L272" s="813">
        <f>SUM(L244+L246+L255)</f>
        <v>15358</v>
      </c>
      <c r="M272" s="815">
        <f>L272/K272</f>
        <v>1</v>
      </c>
      <c r="N272" s="831"/>
      <c r="O272" s="810">
        <f>SUM(O244+O246+O255)</f>
        <v>2987</v>
      </c>
      <c r="P272" s="813">
        <f>SUM(P244+P246+P255)</f>
        <v>2243</v>
      </c>
      <c r="Q272" s="815">
        <f>P272/O272</f>
        <v>0.750920656176766</v>
      </c>
    </row>
    <row r="273" spans="1:17" ht="13.5">
      <c r="A273" s="679"/>
      <c r="B273" s="679"/>
      <c r="C273" s="679"/>
      <c r="D273" s="679"/>
      <c r="E273" s="679"/>
      <c r="F273" s="679"/>
      <c r="G273" s="679"/>
      <c r="H273" s="679"/>
      <c r="I273" s="679"/>
      <c r="J273" s="679"/>
      <c r="K273" s="679"/>
      <c r="L273" s="679"/>
      <c r="M273" s="679"/>
      <c r="N273" s="679"/>
      <c r="O273" s="679"/>
      <c r="P273" s="679"/>
      <c r="Q273" s="679"/>
    </row>
    <row r="274" spans="1:17" ht="12.75">
      <c r="A274" s="679"/>
      <c r="B274" s="680" t="s">
        <v>364</v>
      </c>
      <c r="C274" s="680"/>
      <c r="D274" s="680"/>
      <c r="E274" s="680"/>
      <c r="F274" s="680"/>
      <c r="G274" s="680"/>
      <c r="H274" s="680"/>
      <c r="I274" s="680"/>
      <c r="J274" s="680"/>
      <c r="K274" s="680"/>
      <c r="L274" s="680"/>
      <c r="M274" s="680"/>
      <c r="N274" s="680"/>
      <c r="O274" s="680"/>
      <c r="P274" s="680"/>
      <c r="Q274" s="680"/>
    </row>
    <row r="275" spans="1:17" ht="10.5" customHeight="1">
      <c r="A275" s="681" t="s">
        <v>1</v>
      </c>
      <c r="B275" s="681"/>
      <c r="C275" s="681"/>
      <c r="D275" s="681"/>
      <c r="E275" s="681"/>
      <c r="F275" s="681"/>
      <c r="G275" s="681"/>
      <c r="H275" s="681"/>
      <c r="I275" s="681"/>
      <c r="J275" s="681"/>
      <c r="K275" s="681"/>
      <c r="L275" s="681"/>
      <c r="M275" s="681"/>
      <c r="N275" s="681"/>
      <c r="O275" s="681"/>
      <c r="P275" s="681"/>
      <c r="Q275" s="681"/>
    </row>
    <row r="276" spans="1:17" ht="12.75" customHeight="1">
      <c r="A276" s="682" t="s">
        <v>305</v>
      </c>
      <c r="B276" s="682"/>
      <c r="C276" s="682"/>
      <c r="D276" s="682"/>
      <c r="E276" s="682"/>
      <c r="F276" s="682"/>
      <c r="G276" s="682"/>
      <c r="H276" s="682"/>
      <c r="I276" s="682"/>
      <c r="J276" s="682"/>
      <c r="K276" s="682"/>
      <c r="L276" s="682"/>
      <c r="M276" s="682"/>
      <c r="N276" s="682"/>
      <c r="O276" s="682"/>
      <c r="P276" s="682"/>
      <c r="Q276" s="682"/>
    </row>
    <row r="277" spans="1:17" ht="13.5">
      <c r="A277" s="679"/>
      <c r="B277" s="679"/>
      <c r="C277" s="679"/>
      <c r="D277" s="679"/>
      <c r="E277" s="679"/>
      <c r="F277" s="679"/>
      <c r="G277" s="679"/>
      <c r="H277" s="679"/>
      <c r="I277" s="679"/>
      <c r="J277" s="679"/>
      <c r="K277" s="679"/>
      <c r="L277" s="679"/>
      <c r="M277" s="679"/>
      <c r="N277" s="683"/>
      <c r="O277" s="684" t="s">
        <v>46</v>
      </c>
      <c r="P277" s="683"/>
      <c r="Q277" s="685"/>
    </row>
    <row r="278" spans="1:17" ht="13.5" customHeight="1">
      <c r="A278" s="686" t="s">
        <v>4</v>
      </c>
      <c r="B278" s="687" t="s">
        <v>306</v>
      </c>
      <c r="C278" s="687"/>
      <c r="D278" s="687"/>
      <c r="E278" s="687"/>
      <c r="F278" s="816" t="s">
        <v>49</v>
      </c>
      <c r="G278" s="816"/>
      <c r="H278" s="816"/>
      <c r="I278" s="816"/>
      <c r="J278" s="816"/>
      <c r="K278" s="816"/>
      <c r="L278" s="816"/>
      <c r="M278" s="816"/>
      <c r="N278" s="816"/>
      <c r="O278" s="816"/>
      <c r="P278" s="816"/>
      <c r="Q278" s="816"/>
    </row>
    <row r="279" spans="1:17" ht="12.75">
      <c r="A279" s="686"/>
      <c r="B279" s="687"/>
      <c r="C279" s="687"/>
      <c r="D279" s="687"/>
      <c r="E279" s="687"/>
      <c r="F279" s="817" t="s">
        <v>365</v>
      </c>
      <c r="G279" s="817"/>
      <c r="H279" s="817"/>
      <c r="I279" s="817"/>
      <c r="J279" s="690" t="s">
        <v>366</v>
      </c>
      <c r="K279" s="690"/>
      <c r="L279" s="690"/>
      <c r="M279" s="690"/>
      <c r="N279" s="691" t="s">
        <v>367</v>
      </c>
      <c r="O279" s="691"/>
      <c r="P279" s="691"/>
      <c r="Q279" s="691"/>
    </row>
    <row r="280" spans="1:17" ht="6.75" customHeight="1">
      <c r="A280" s="686"/>
      <c r="B280" s="687"/>
      <c r="C280" s="687"/>
      <c r="D280" s="687"/>
      <c r="E280" s="687"/>
      <c r="F280" s="692" t="s">
        <v>52</v>
      </c>
      <c r="G280" s="693" t="s">
        <v>6</v>
      </c>
      <c r="H280" s="693" t="s">
        <v>123</v>
      </c>
      <c r="I280" s="694" t="s">
        <v>54</v>
      </c>
      <c r="J280" s="692" t="s">
        <v>52</v>
      </c>
      <c r="K280" s="693" t="s">
        <v>6</v>
      </c>
      <c r="L280" s="693" t="s">
        <v>123</v>
      </c>
      <c r="M280" s="694" t="s">
        <v>54</v>
      </c>
      <c r="N280" s="692" t="s">
        <v>52</v>
      </c>
      <c r="O280" s="693" t="s">
        <v>6</v>
      </c>
      <c r="P280" s="693" t="s">
        <v>123</v>
      </c>
      <c r="Q280" s="694" t="s">
        <v>54</v>
      </c>
    </row>
    <row r="281" spans="1:17" ht="12.75">
      <c r="A281" s="686"/>
      <c r="B281" s="687"/>
      <c r="C281" s="687"/>
      <c r="D281" s="687"/>
      <c r="E281" s="687"/>
      <c r="F281" s="692"/>
      <c r="G281" s="693"/>
      <c r="H281" s="693"/>
      <c r="I281" s="694"/>
      <c r="J281" s="692"/>
      <c r="K281" s="693"/>
      <c r="L281" s="693"/>
      <c r="M281" s="694"/>
      <c r="N281" s="692"/>
      <c r="O281" s="693"/>
      <c r="P281" s="693"/>
      <c r="Q281" s="694"/>
    </row>
    <row r="282" spans="1:17" ht="12.75">
      <c r="A282" s="686"/>
      <c r="B282" s="695"/>
      <c r="C282" s="695"/>
      <c r="D282" s="695"/>
      <c r="E282" s="695"/>
      <c r="F282" s="696" t="s">
        <v>13</v>
      </c>
      <c r="G282" s="697" t="s">
        <v>16</v>
      </c>
      <c r="H282" s="695" t="s">
        <v>19</v>
      </c>
      <c r="I282" s="698" t="s">
        <v>22</v>
      </c>
      <c r="J282" s="696" t="s">
        <v>25</v>
      </c>
      <c r="K282" s="697" t="s">
        <v>310</v>
      </c>
      <c r="L282" s="695" t="s">
        <v>311</v>
      </c>
      <c r="M282" s="698" t="s">
        <v>59</v>
      </c>
      <c r="N282" s="699" t="s">
        <v>312</v>
      </c>
      <c r="O282" s="697" t="s">
        <v>313</v>
      </c>
      <c r="P282" s="695" t="s">
        <v>314</v>
      </c>
      <c r="Q282" s="698">
        <v>12</v>
      </c>
    </row>
    <row r="283" spans="1:17" ht="12.75">
      <c r="A283" s="832" t="s">
        <v>60</v>
      </c>
      <c r="B283" s="832"/>
      <c r="C283" s="832"/>
      <c r="D283" s="832"/>
      <c r="E283" s="832"/>
      <c r="F283" s="700"/>
      <c r="G283" s="701">
        <f>SUM(G284+G337)</f>
        <v>2967</v>
      </c>
      <c r="H283" s="702">
        <f>SUM(H335+H337)</f>
        <v>2967</v>
      </c>
      <c r="I283" s="703">
        <v>1</v>
      </c>
      <c r="J283" s="701">
        <f>SUM(J335+J337)</f>
        <v>10979</v>
      </c>
      <c r="K283" s="701">
        <f>SUM(K335+K337)</f>
        <v>21312</v>
      </c>
      <c r="L283" s="702">
        <f>SUM(L335+L337)</f>
        <v>20568</v>
      </c>
      <c r="M283" s="703">
        <f aca="true" t="shared" si="56" ref="M283:M285">L283/K283</f>
        <v>0.9650900900900901</v>
      </c>
      <c r="N283" s="701">
        <f>SUM(N335+N337)</f>
        <v>0</v>
      </c>
      <c r="O283" s="701">
        <f>SUM(O335+O337)</f>
        <v>5568</v>
      </c>
      <c r="P283" s="702">
        <f>SUM(P335+P337)</f>
        <v>5568</v>
      </c>
      <c r="Q283" s="703">
        <f aca="true" t="shared" si="57" ref="Q283:Q284">P283/O283</f>
        <v>1</v>
      </c>
    </row>
    <row r="284" spans="1:17" ht="12.75" customHeight="1">
      <c r="A284" s="704" t="s">
        <v>13</v>
      </c>
      <c r="B284" s="705" t="s">
        <v>61</v>
      </c>
      <c r="C284" s="705"/>
      <c r="D284" s="705"/>
      <c r="E284" s="705"/>
      <c r="F284" s="706"/>
      <c r="G284" s="707">
        <f>SUM(G285:G316)</f>
        <v>2967</v>
      </c>
      <c r="H284" s="708">
        <f>SUM(H285:H316)</f>
        <v>2967</v>
      </c>
      <c r="I284" s="709">
        <v>1</v>
      </c>
      <c r="J284" s="707">
        <f>SUM(J335)</f>
        <v>10979</v>
      </c>
      <c r="K284" s="707">
        <f>SUM(K335)</f>
        <v>21312</v>
      </c>
      <c r="L284" s="708">
        <f>SUM(L335)</f>
        <v>20568</v>
      </c>
      <c r="M284" s="709">
        <f t="shared" si="56"/>
        <v>0.9650900900900901</v>
      </c>
      <c r="N284" s="707">
        <f>SUM(N335)</f>
        <v>0</v>
      </c>
      <c r="O284" s="707">
        <f>SUM(O335)</f>
        <v>5568</v>
      </c>
      <c r="P284" s="708">
        <f>SUM(P335)</f>
        <v>5568</v>
      </c>
      <c r="Q284" s="709">
        <f t="shared" si="57"/>
        <v>1</v>
      </c>
    </row>
    <row r="285" spans="1:17" ht="12.75">
      <c r="A285" s="710"/>
      <c r="B285" s="716" t="s">
        <v>62</v>
      </c>
      <c r="C285" s="716"/>
      <c r="D285" s="716"/>
      <c r="E285" s="716"/>
      <c r="F285" s="712"/>
      <c r="G285" s="713"/>
      <c r="H285" s="714"/>
      <c r="I285" s="715"/>
      <c r="J285" s="707">
        <f aca="true" t="shared" si="58" ref="J285:J316">SUM(J194+N194+F285)</f>
        <v>0</v>
      </c>
      <c r="K285" s="707">
        <f aca="true" t="shared" si="59" ref="K285:K316">SUM(K194+O194+G285)</f>
        <v>101</v>
      </c>
      <c r="L285" s="708">
        <f aca="true" t="shared" si="60" ref="L285:L316">SUM(L194+P194+H285)</f>
        <v>102</v>
      </c>
      <c r="M285" s="823">
        <f t="shared" si="56"/>
        <v>1.00990099009901</v>
      </c>
      <c r="N285" s="707"/>
      <c r="O285" s="707"/>
      <c r="P285" s="708"/>
      <c r="Q285" s="709"/>
    </row>
    <row r="286" spans="1:17" ht="12.75">
      <c r="A286" s="710"/>
      <c r="B286" s="716" t="s">
        <v>315</v>
      </c>
      <c r="C286" s="717"/>
      <c r="D286" s="717"/>
      <c r="E286" s="837"/>
      <c r="F286" s="712"/>
      <c r="G286" s="713"/>
      <c r="H286" s="714"/>
      <c r="I286" s="715"/>
      <c r="J286" s="707">
        <f t="shared" si="58"/>
        <v>0</v>
      </c>
      <c r="K286" s="707">
        <f t="shared" si="59"/>
        <v>0</v>
      </c>
      <c r="L286" s="708">
        <f t="shared" si="60"/>
        <v>0</v>
      </c>
      <c r="M286" s="715"/>
      <c r="N286" s="713"/>
      <c r="O286" s="713"/>
      <c r="P286" s="714"/>
      <c r="Q286" s="715"/>
    </row>
    <row r="287" spans="1:17" ht="12.75">
      <c r="A287" s="131"/>
      <c r="B287" s="132" t="s">
        <v>63</v>
      </c>
      <c r="C287" s="132"/>
      <c r="D287" s="132"/>
      <c r="E287" s="132"/>
      <c r="F287" s="712"/>
      <c r="G287" s="713"/>
      <c r="H287" s="714"/>
      <c r="I287" s="715"/>
      <c r="J287" s="707">
        <f t="shared" si="58"/>
        <v>10979</v>
      </c>
      <c r="K287" s="707">
        <f t="shared" si="59"/>
        <v>15396</v>
      </c>
      <c r="L287" s="708">
        <f t="shared" si="60"/>
        <v>14651</v>
      </c>
      <c r="M287" s="715">
        <f>L287/K287</f>
        <v>0.9516108080020784</v>
      </c>
      <c r="N287" s="713"/>
      <c r="O287" s="713"/>
      <c r="P287" s="714"/>
      <c r="Q287" s="715"/>
    </row>
    <row r="288" spans="1:17" ht="12.75">
      <c r="A288" s="719"/>
      <c r="B288" s="716" t="s">
        <v>65</v>
      </c>
      <c r="C288" s="720"/>
      <c r="D288" s="720"/>
      <c r="E288" s="720"/>
      <c r="F288" s="712"/>
      <c r="G288" s="713"/>
      <c r="H288" s="714"/>
      <c r="I288" s="715"/>
      <c r="J288" s="707">
        <f t="shared" si="58"/>
        <v>0</v>
      </c>
      <c r="K288" s="707">
        <f t="shared" si="59"/>
        <v>0</v>
      </c>
      <c r="L288" s="708">
        <f t="shared" si="60"/>
        <v>0</v>
      </c>
      <c r="M288" s="715"/>
      <c r="N288" s="713"/>
      <c r="O288" s="713"/>
      <c r="P288" s="714"/>
      <c r="Q288" s="715"/>
    </row>
    <row r="289" spans="1:17" ht="12.75">
      <c r="A289" s="719"/>
      <c r="B289" s="716" t="s">
        <v>66</v>
      </c>
      <c r="C289" s="720"/>
      <c r="D289" s="720"/>
      <c r="E289" s="720"/>
      <c r="F289" s="712"/>
      <c r="G289" s="713"/>
      <c r="H289" s="714"/>
      <c r="I289" s="715"/>
      <c r="J289" s="707">
        <f t="shared" si="58"/>
        <v>0</v>
      </c>
      <c r="K289" s="707">
        <f t="shared" si="59"/>
        <v>0</v>
      </c>
      <c r="L289" s="708">
        <f t="shared" si="60"/>
        <v>0</v>
      </c>
      <c r="M289" s="715"/>
      <c r="N289" s="713"/>
      <c r="O289" s="713"/>
      <c r="P289" s="714"/>
      <c r="Q289" s="715"/>
    </row>
    <row r="290" spans="1:17" ht="12.75">
      <c r="A290" s="131"/>
      <c r="B290" s="132" t="s">
        <v>67</v>
      </c>
      <c r="C290" s="132"/>
      <c r="D290" s="132"/>
      <c r="E290" s="132"/>
      <c r="F290" s="712"/>
      <c r="G290" s="713"/>
      <c r="H290" s="714"/>
      <c r="I290" s="715"/>
      <c r="J290" s="707">
        <f t="shared" si="58"/>
        <v>0</v>
      </c>
      <c r="K290" s="707">
        <f t="shared" si="59"/>
        <v>0</v>
      </c>
      <c r="L290" s="708">
        <f t="shared" si="60"/>
        <v>0</v>
      </c>
      <c r="M290" s="715"/>
      <c r="N290" s="713"/>
      <c r="O290" s="713"/>
      <c r="P290" s="714"/>
      <c r="Q290" s="715"/>
    </row>
    <row r="291" spans="1:17" ht="12.75">
      <c r="A291" s="719"/>
      <c r="B291" s="716" t="s">
        <v>68</v>
      </c>
      <c r="C291" s="722"/>
      <c r="D291" s="722"/>
      <c r="E291" s="722"/>
      <c r="F291" s="712"/>
      <c r="G291" s="713"/>
      <c r="H291" s="714"/>
      <c r="I291" s="715"/>
      <c r="J291" s="707">
        <f t="shared" si="58"/>
        <v>0</v>
      </c>
      <c r="K291" s="707">
        <f t="shared" si="59"/>
        <v>0</v>
      </c>
      <c r="L291" s="708">
        <f t="shared" si="60"/>
        <v>0</v>
      </c>
      <c r="M291" s="715"/>
      <c r="N291" s="713"/>
      <c r="O291" s="713"/>
      <c r="P291" s="714"/>
      <c r="Q291" s="715"/>
    </row>
    <row r="292" spans="1:17" ht="12.75">
      <c r="A292" s="131"/>
      <c r="B292" s="132" t="s">
        <v>69</v>
      </c>
      <c r="C292" s="135"/>
      <c r="D292" s="135"/>
      <c r="E292" s="135"/>
      <c r="F292" s="712"/>
      <c r="G292" s="713"/>
      <c r="H292" s="714"/>
      <c r="I292" s="715"/>
      <c r="J292" s="707">
        <f t="shared" si="58"/>
        <v>0</v>
      </c>
      <c r="K292" s="707">
        <f t="shared" si="59"/>
        <v>2848</v>
      </c>
      <c r="L292" s="708">
        <f t="shared" si="60"/>
        <v>2848</v>
      </c>
      <c r="M292" s="715">
        <v>1</v>
      </c>
      <c r="N292" s="713"/>
      <c r="O292" s="713"/>
      <c r="P292" s="714"/>
      <c r="Q292" s="715"/>
    </row>
    <row r="293" spans="1:17" ht="12.75">
      <c r="A293" s="719"/>
      <c r="B293" s="716" t="s">
        <v>316</v>
      </c>
      <c r="C293" s="722"/>
      <c r="D293" s="722"/>
      <c r="E293" s="722"/>
      <c r="F293" s="712"/>
      <c r="G293" s="713"/>
      <c r="H293" s="714"/>
      <c r="I293" s="715"/>
      <c r="J293" s="707">
        <f t="shared" si="58"/>
        <v>0</v>
      </c>
      <c r="K293" s="707">
        <f t="shared" si="59"/>
        <v>0</v>
      </c>
      <c r="L293" s="708">
        <f t="shared" si="60"/>
        <v>0</v>
      </c>
      <c r="M293" s="715"/>
      <c r="N293" s="713"/>
      <c r="O293" s="713"/>
      <c r="P293" s="714"/>
      <c r="Q293" s="715"/>
    </row>
    <row r="294" spans="1:17" ht="12.75">
      <c r="A294" s="131"/>
      <c r="B294" s="132" t="s">
        <v>317</v>
      </c>
      <c r="C294" s="135"/>
      <c r="D294" s="135"/>
      <c r="E294" s="135"/>
      <c r="F294" s="712"/>
      <c r="G294" s="713"/>
      <c r="H294" s="714"/>
      <c r="I294" s="715"/>
      <c r="J294" s="707">
        <f t="shared" si="58"/>
        <v>0</v>
      </c>
      <c r="K294" s="707">
        <f t="shared" si="59"/>
        <v>0</v>
      </c>
      <c r="L294" s="708">
        <f t="shared" si="60"/>
        <v>0</v>
      </c>
      <c r="M294" s="715"/>
      <c r="N294" s="713"/>
      <c r="O294" s="713"/>
      <c r="P294" s="714"/>
      <c r="Q294" s="715"/>
    </row>
    <row r="295" spans="1:17" ht="12.75">
      <c r="A295" s="719"/>
      <c r="B295" s="716" t="s">
        <v>318</v>
      </c>
      <c r="C295" s="722"/>
      <c r="D295" s="722"/>
      <c r="E295" s="722"/>
      <c r="F295" s="712"/>
      <c r="G295" s="713"/>
      <c r="H295" s="714"/>
      <c r="I295" s="715"/>
      <c r="J295" s="707">
        <f t="shared" si="58"/>
        <v>0</v>
      </c>
      <c r="K295" s="707">
        <f t="shared" si="59"/>
        <v>0</v>
      </c>
      <c r="L295" s="708">
        <f t="shared" si="60"/>
        <v>0</v>
      </c>
      <c r="M295" s="715"/>
      <c r="N295" s="713"/>
      <c r="O295" s="713"/>
      <c r="P295" s="714"/>
      <c r="Q295" s="715"/>
    </row>
    <row r="296" spans="1:17" ht="12.75">
      <c r="A296" s="719"/>
      <c r="B296" s="716" t="s">
        <v>70</v>
      </c>
      <c r="C296" s="716"/>
      <c r="D296" s="716"/>
      <c r="E296" s="716"/>
      <c r="F296" s="712"/>
      <c r="G296" s="713"/>
      <c r="H296" s="714"/>
      <c r="I296" s="715"/>
      <c r="J296" s="707">
        <f t="shared" si="58"/>
        <v>0</v>
      </c>
      <c r="K296" s="707">
        <f t="shared" si="59"/>
        <v>0</v>
      </c>
      <c r="L296" s="708">
        <f t="shared" si="60"/>
        <v>0</v>
      </c>
      <c r="M296" s="715"/>
      <c r="N296" s="713"/>
      <c r="O296" s="713"/>
      <c r="P296" s="714"/>
      <c r="Q296" s="715"/>
    </row>
    <row r="297" spans="1:17" ht="12.75">
      <c r="A297" s="719"/>
      <c r="B297" s="716" t="s">
        <v>319</v>
      </c>
      <c r="C297" s="720"/>
      <c r="D297" s="720"/>
      <c r="E297" s="720"/>
      <c r="F297" s="712"/>
      <c r="G297" s="713"/>
      <c r="H297" s="714"/>
      <c r="I297" s="715"/>
      <c r="J297" s="707">
        <f t="shared" si="58"/>
        <v>0</v>
      </c>
      <c r="K297" s="707">
        <f t="shared" si="59"/>
        <v>0</v>
      </c>
      <c r="L297" s="708">
        <f t="shared" si="60"/>
        <v>0</v>
      </c>
      <c r="M297" s="715"/>
      <c r="N297" s="713"/>
      <c r="O297" s="713"/>
      <c r="P297" s="714"/>
      <c r="Q297" s="715"/>
    </row>
    <row r="298" spans="1:17" ht="12.75">
      <c r="A298" s="719"/>
      <c r="B298" s="716" t="s">
        <v>320</v>
      </c>
      <c r="C298" s="720"/>
      <c r="D298" s="720"/>
      <c r="E298" s="720"/>
      <c r="F298" s="712"/>
      <c r="G298" s="713"/>
      <c r="H298" s="714"/>
      <c r="I298" s="715"/>
      <c r="J298" s="707">
        <f t="shared" si="58"/>
        <v>0</v>
      </c>
      <c r="K298" s="707">
        <f t="shared" si="59"/>
        <v>0</v>
      </c>
      <c r="L298" s="708">
        <f t="shared" si="60"/>
        <v>0</v>
      </c>
      <c r="M298" s="715"/>
      <c r="N298" s="713"/>
      <c r="O298" s="713"/>
      <c r="P298" s="714"/>
      <c r="Q298" s="715"/>
    </row>
    <row r="299" spans="1:17" ht="12.75">
      <c r="A299" s="131"/>
      <c r="B299" s="132" t="s">
        <v>321</v>
      </c>
      <c r="C299" s="134"/>
      <c r="D299" s="134"/>
      <c r="E299" s="134"/>
      <c r="F299" s="712"/>
      <c r="G299" s="713"/>
      <c r="H299" s="714"/>
      <c r="I299" s="715"/>
      <c r="J299" s="707">
        <f t="shared" si="58"/>
        <v>0</v>
      </c>
      <c r="K299" s="707">
        <f t="shared" si="59"/>
        <v>0</v>
      </c>
      <c r="L299" s="708">
        <f t="shared" si="60"/>
        <v>0</v>
      </c>
      <c r="M299" s="715"/>
      <c r="N299" s="713"/>
      <c r="O299" s="713"/>
      <c r="P299" s="714"/>
      <c r="Q299" s="715"/>
    </row>
    <row r="300" spans="1:17" ht="12.75">
      <c r="A300" s="724"/>
      <c r="B300" s="716" t="s">
        <v>322</v>
      </c>
      <c r="C300" s="720"/>
      <c r="D300" s="720"/>
      <c r="E300" s="720"/>
      <c r="F300" s="712"/>
      <c r="G300" s="713"/>
      <c r="H300" s="714"/>
      <c r="I300" s="715"/>
      <c r="J300" s="707">
        <f t="shared" si="58"/>
        <v>0</v>
      </c>
      <c r="K300" s="707">
        <f t="shared" si="59"/>
        <v>0</v>
      </c>
      <c r="L300" s="708">
        <f t="shared" si="60"/>
        <v>0</v>
      </c>
      <c r="M300" s="715"/>
      <c r="N300" s="713"/>
      <c r="O300" s="713"/>
      <c r="P300" s="714"/>
      <c r="Q300" s="715"/>
    </row>
    <row r="301" spans="1:17" ht="12.75">
      <c r="A301" s="131"/>
      <c r="B301" s="132" t="s">
        <v>323</v>
      </c>
      <c r="C301" s="134"/>
      <c r="D301" s="134"/>
      <c r="E301" s="134"/>
      <c r="F301" s="712"/>
      <c r="G301" s="713"/>
      <c r="H301" s="714"/>
      <c r="I301" s="715"/>
      <c r="J301" s="707">
        <f t="shared" si="58"/>
        <v>0</v>
      </c>
      <c r="K301" s="707">
        <f t="shared" si="59"/>
        <v>0</v>
      </c>
      <c r="L301" s="708">
        <f t="shared" si="60"/>
        <v>0</v>
      </c>
      <c r="M301" s="715"/>
      <c r="N301" s="713"/>
      <c r="O301" s="713"/>
      <c r="P301" s="714"/>
      <c r="Q301" s="715"/>
    </row>
    <row r="302" spans="1:17" ht="12.75">
      <c r="A302" s="719"/>
      <c r="B302" s="716" t="s">
        <v>324</v>
      </c>
      <c r="C302" s="720"/>
      <c r="D302" s="720"/>
      <c r="E302" s="720"/>
      <c r="F302" s="712"/>
      <c r="G302" s="713"/>
      <c r="H302" s="714"/>
      <c r="I302" s="715"/>
      <c r="J302" s="707">
        <f t="shared" si="58"/>
        <v>0</v>
      </c>
      <c r="K302" s="707">
        <f t="shared" si="59"/>
        <v>0</v>
      </c>
      <c r="L302" s="708">
        <f t="shared" si="60"/>
        <v>0</v>
      </c>
      <c r="M302" s="715"/>
      <c r="N302" s="713"/>
      <c r="O302" s="713"/>
      <c r="P302" s="714"/>
      <c r="Q302" s="715"/>
    </row>
    <row r="303" spans="1:17" ht="12.75">
      <c r="A303" s="131"/>
      <c r="B303" s="132" t="s">
        <v>71</v>
      </c>
      <c r="C303" s="134"/>
      <c r="D303" s="134"/>
      <c r="E303" s="134"/>
      <c r="F303" s="712"/>
      <c r="G303" s="713"/>
      <c r="H303" s="714"/>
      <c r="I303" s="715"/>
      <c r="J303" s="707">
        <f t="shared" si="58"/>
        <v>0</v>
      </c>
      <c r="K303" s="707">
        <f t="shared" si="59"/>
        <v>0</v>
      </c>
      <c r="L303" s="708">
        <f t="shared" si="60"/>
        <v>0</v>
      </c>
      <c r="M303" s="715"/>
      <c r="N303" s="713"/>
      <c r="O303" s="713"/>
      <c r="P303" s="714"/>
      <c r="Q303" s="715"/>
    </row>
    <row r="304" spans="1:17" ht="12.75">
      <c r="A304" s="719"/>
      <c r="B304" s="716" t="s">
        <v>325</v>
      </c>
      <c r="C304" s="720"/>
      <c r="D304" s="720"/>
      <c r="E304" s="720"/>
      <c r="F304" s="712"/>
      <c r="G304" s="713"/>
      <c r="H304" s="714"/>
      <c r="I304" s="715"/>
      <c r="J304" s="707">
        <f t="shared" si="58"/>
        <v>0</v>
      </c>
      <c r="K304" s="707">
        <f t="shared" si="59"/>
        <v>0</v>
      </c>
      <c r="L304" s="708">
        <f t="shared" si="60"/>
        <v>0</v>
      </c>
      <c r="M304" s="715"/>
      <c r="N304" s="713"/>
      <c r="O304" s="713"/>
      <c r="P304" s="714"/>
      <c r="Q304" s="715"/>
    </row>
    <row r="305" spans="1:17" ht="12.75">
      <c r="A305" s="719"/>
      <c r="B305" s="716" t="s">
        <v>72</v>
      </c>
      <c r="C305" s="720"/>
      <c r="D305" s="720"/>
      <c r="E305" s="720"/>
      <c r="F305" s="712"/>
      <c r="G305" s="713"/>
      <c r="H305" s="714"/>
      <c r="I305" s="715"/>
      <c r="J305" s="707">
        <f t="shared" si="58"/>
        <v>0</v>
      </c>
      <c r="K305" s="707">
        <f t="shared" si="59"/>
        <v>0</v>
      </c>
      <c r="L305" s="708">
        <f t="shared" si="60"/>
        <v>0</v>
      </c>
      <c r="M305" s="715"/>
      <c r="N305" s="713"/>
      <c r="O305" s="713"/>
      <c r="P305" s="714"/>
      <c r="Q305" s="715"/>
    </row>
    <row r="306" spans="1:17" ht="12.75">
      <c r="A306" s="719"/>
      <c r="B306" s="716" t="s">
        <v>326</v>
      </c>
      <c r="C306" s="720"/>
      <c r="D306" s="720"/>
      <c r="E306" s="720"/>
      <c r="F306" s="712"/>
      <c r="G306" s="713">
        <v>2967</v>
      </c>
      <c r="H306" s="714">
        <v>2967</v>
      </c>
      <c r="I306" s="715">
        <v>1</v>
      </c>
      <c r="J306" s="707">
        <f t="shared" si="58"/>
        <v>0</v>
      </c>
      <c r="K306" s="707">
        <f t="shared" si="59"/>
        <v>2967</v>
      </c>
      <c r="L306" s="708">
        <f t="shared" si="60"/>
        <v>2967</v>
      </c>
      <c r="M306" s="715">
        <v>1</v>
      </c>
      <c r="N306" s="713"/>
      <c r="O306" s="713"/>
      <c r="P306" s="714"/>
      <c r="Q306" s="715"/>
    </row>
    <row r="307" spans="1:17" ht="12.75">
      <c r="A307" s="719"/>
      <c r="B307" s="716" t="s">
        <v>327</v>
      </c>
      <c r="C307" s="720"/>
      <c r="D307" s="720"/>
      <c r="E307" s="720"/>
      <c r="F307" s="712"/>
      <c r="G307" s="713"/>
      <c r="H307" s="714"/>
      <c r="I307" s="715"/>
      <c r="J307" s="707">
        <f t="shared" si="58"/>
        <v>0</v>
      </c>
      <c r="K307" s="707">
        <f t="shared" si="59"/>
        <v>0</v>
      </c>
      <c r="L307" s="708">
        <f t="shared" si="60"/>
        <v>0</v>
      </c>
      <c r="M307" s="715"/>
      <c r="N307" s="713"/>
      <c r="O307" s="713"/>
      <c r="P307" s="714"/>
      <c r="Q307" s="715"/>
    </row>
    <row r="308" spans="1:17" ht="12.75">
      <c r="A308" s="131"/>
      <c r="B308" s="132" t="s">
        <v>73</v>
      </c>
      <c r="C308" s="134"/>
      <c r="D308" s="134"/>
      <c r="E308" s="134"/>
      <c r="F308" s="712"/>
      <c r="G308" s="713"/>
      <c r="H308" s="714"/>
      <c r="I308" s="715"/>
      <c r="J308" s="707">
        <f t="shared" si="58"/>
        <v>0</v>
      </c>
      <c r="K308" s="707">
        <f t="shared" si="59"/>
        <v>0</v>
      </c>
      <c r="L308" s="708">
        <f t="shared" si="60"/>
        <v>0</v>
      </c>
      <c r="M308" s="715"/>
      <c r="N308" s="713"/>
      <c r="O308" s="713"/>
      <c r="P308" s="714"/>
      <c r="Q308" s="715"/>
    </row>
    <row r="309" spans="1:17" ht="12.75">
      <c r="A309" s="719"/>
      <c r="B309" s="716" t="s">
        <v>328</v>
      </c>
      <c r="C309" s="720"/>
      <c r="D309" s="720"/>
      <c r="E309" s="720"/>
      <c r="F309" s="712"/>
      <c r="G309" s="713"/>
      <c r="H309" s="714"/>
      <c r="I309" s="715"/>
      <c r="J309" s="707">
        <f t="shared" si="58"/>
        <v>0</v>
      </c>
      <c r="K309" s="707">
        <f t="shared" si="59"/>
        <v>0</v>
      </c>
      <c r="L309" s="708">
        <f t="shared" si="60"/>
        <v>0</v>
      </c>
      <c r="M309" s="715"/>
      <c r="N309" s="713"/>
      <c r="O309" s="713"/>
      <c r="P309" s="714"/>
      <c r="Q309" s="715"/>
    </row>
    <row r="310" spans="1:17" ht="12.75">
      <c r="A310" s="719"/>
      <c r="B310" s="716" t="s">
        <v>75</v>
      </c>
      <c r="C310" s="720"/>
      <c r="D310" s="720"/>
      <c r="E310" s="720"/>
      <c r="F310" s="712"/>
      <c r="G310" s="713"/>
      <c r="H310" s="714"/>
      <c r="I310" s="715"/>
      <c r="J310" s="707">
        <f t="shared" si="58"/>
        <v>0</v>
      </c>
      <c r="K310" s="707">
        <f t="shared" si="59"/>
        <v>0</v>
      </c>
      <c r="L310" s="708">
        <f t="shared" si="60"/>
        <v>0</v>
      </c>
      <c r="M310" s="715"/>
      <c r="N310" s="713"/>
      <c r="O310" s="713"/>
      <c r="P310" s="714"/>
      <c r="Q310" s="715"/>
    </row>
    <row r="311" spans="1:17" ht="12.75">
      <c r="A311" s="131"/>
      <c r="B311" s="132" t="s">
        <v>76</v>
      </c>
      <c r="C311" s="134"/>
      <c r="D311" s="134"/>
      <c r="E311" s="134"/>
      <c r="F311" s="712"/>
      <c r="G311" s="713"/>
      <c r="H311" s="714"/>
      <c r="I311" s="715"/>
      <c r="J311" s="707">
        <f t="shared" si="58"/>
        <v>0</v>
      </c>
      <c r="K311" s="707">
        <f t="shared" si="59"/>
        <v>0</v>
      </c>
      <c r="L311" s="708">
        <f t="shared" si="60"/>
        <v>0</v>
      </c>
      <c r="M311" s="715"/>
      <c r="N311" s="713"/>
      <c r="O311" s="713"/>
      <c r="P311" s="714"/>
      <c r="Q311" s="715"/>
    </row>
    <row r="312" spans="1:17" ht="12.75">
      <c r="A312" s="719"/>
      <c r="B312" s="716" t="s">
        <v>329</v>
      </c>
      <c r="C312" s="720"/>
      <c r="D312" s="720"/>
      <c r="E312" s="721"/>
      <c r="F312" s="712"/>
      <c r="G312" s="713"/>
      <c r="H312" s="714"/>
      <c r="I312" s="715"/>
      <c r="J312" s="707">
        <f t="shared" si="58"/>
        <v>0</v>
      </c>
      <c r="K312" s="707">
        <f t="shared" si="59"/>
        <v>0</v>
      </c>
      <c r="L312" s="708">
        <f t="shared" si="60"/>
        <v>0</v>
      </c>
      <c r="M312" s="715"/>
      <c r="N312" s="713"/>
      <c r="O312" s="713"/>
      <c r="P312" s="714"/>
      <c r="Q312" s="715"/>
    </row>
    <row r="313" spans="1:17" ht="12.75">
      <c r="A313" s="719"/>
      <c r="B313" s="716" t="s">
        <v>330</v>
      </c>
      <c r="C313" s="720"/>
      <c r="D313" s="720"/>
      <c r="E313" s="720"/>
      <c r="F313" s="712"/>
      <c r="G313" s="713"/>
      <c r="H313" s="714"/>
      <c r="I313" s="715"/>
      <c r="J313" s="707">
        <f t="shared" si="58"/>
        <v>0</v>
      </c>
      <c r="K313" s="707">
        <f t="shared" si="59"/>
        <v>0</v>
      </c>
      <c r="L313" s="708">
        <f t="shared" si="60"/>
        <v>0</v>
      </c>
      <c r="M313" s="715"/>
      <c r="N313" s="713"/>
      <c r="O313" s="713"/>
      <c r="P313" s="714"/>
      <c r="Q313" s="715"/>
    </row>
    <row r="314" spans="1:17" ht="12.75">
      <c r="A314" s="131"/>
      <c r="B314" s="132" t="s">
        <v>331</v>
      </c>
      <c r="C314" s="134"/>
      <c r="D314" s="134"/>
      <c r="E314" s="134"/>
      <c r="F314" s="712"/>
      <c r="G314" s="713"/>
      <c r="H314" s="714"/>
      <c r="I314" s="715"/>
      <c r="J314" s="707">
        <f t="shared" si="58"/>
        <v>0</v>
      </c>
      <c r="K314" s="707">
        <f t="shared" si="59"/>
        <v>0</v>
      </c>
      <c r="L314" s="708">
        <f t="shared" si="60"/>
        <v>0</v>
      </c>
      <c r="M314" s="715"/>
      <c r="N314" s="713"/>
      <c r="O314" s="713"/>
      <c r="P314" s="714"/>
      <c r="Q314" s="715"/>
    </row>
    <row r="315" spans="1:17" ht="12.75">
      <c r="A315" s="719"/>
      <c r="B315" s="716" t="s">
        <v>332</v>
      </c>
      <c r="C315" s="720"/>
      <c r="D315" s="720"/>
      <c r="E315" s="720"/>
      <c r="F315" s="712"/>
      <c r="G315" s="713"/>
      <c r="H315" s="714"/>
      <c r="I315" s="715"/>
      <c r="J315" s="707">
        <f t="shared" si="58"/>
        <v>0</v>
      </c>
      <c r="K315" s="707">
        <f t="shared" si="59"/>
        <v>0</v>
      </c>
      <c r="L315" s="708">
        <f t="shared" si="60"/>
        <v>0</v>
      </c>
      <c r="M315" s="715"/>
      <c r="N315" s="713"/>
      <c r="O315" s="713"/>
      <c r="P315" s="714"/>
      <c r="Q315" s="715"/>
    </row>
    <row r="316" spans="1:17" ht="13.5">
      <c r="A316" s="131"/>
      <c r="B316" s="132" t="s">
        <v>333</v>
      </c>
      <c r="C316" s="134"/>
      <c r="D316" s="134"/>
      <c r="E316" s="134"/>
      <c r="F316" s="712"/>
      <c r="G316" s="713"/>
      <c r="H316" s="714"/>
      <c r="I316" s="715"/>
      <c r="J316" s="707">
        <f t="shared" si="58"/>
        <v>0</v>
      </c>
      <c r="K316" s="707">
        <f t="shared" si="59"/>
        <v>0</v>
      </c>
      <c r="L316" s="708">
        <f t="shared" si="60"/>
        <v>0</v>
      </c>
      <c r="M316" s="715"/>
      <c r="N316" s="713"/>
      <c r="O316" s="713"/>
      <c r="P316" s="714"/>
      <c r="Q316" s="715"/>
    </row>
    <row r="317" spans="1:17" ht="14.25">
      <c r="A317" s="726"/>
      <c r="B317" s="833" t="s">
        <v>334</v>
      </c>
      <c r="C317" s="833"/>
      <c r="D317" s="833"/>
      <c r="E317" s="833"/>
      <c r="F317" s="728"/>
      <c r="G317" s="729">
        <f>SUM(G285:G316)</f>
        <v>2967</v>
      </c>
      <c r="H317" s="730">
        <f>SUM(H285:H316)</f>
        <v>2967</v>
      </c>
      <c r="I317" s="731"/>
      <c r="J317" s="729">
        <f>SUM(J285:J316)</f>
        <v>10979</v>
      </c>
      <c r="K317" s="729">
        <f>SUM(K285:K316)</f>
        <v>21312</v>
      </c>
      <c r="L317" s="730">
        <f>SUM(L285:L316)</f>
        <v>20568</v>
      </c>
      <c r="M317" s="731"/>
      <c r="N317" s="729">
        <v>0</v>
      </c>
      <c r="O317" s="729">
        <v>0</v>
      </c>
      <c r="P317" s="730">
        <v>0</v>
      </c>
      <c r="Q317" s="731"/>
    </row>
    <row r="318" spans="1:17" ht="13.5">
      <c r="A318" s="732"/>
      <c r="B318" s="733"/>
      <c r="C318" s="734"/>
      <c r="D318" s="734"/>
      <c r="E318" s="734"/>
      <c r="F318" s="735"/>
      <c r="G318" s="735"/>
      <c r="H318" s="735"/>
      <c r="I318" s="736"/>
      <c r="J318" s="735"/>
      <c r="K318" s="735"/>
      <c r="L318" s="735"/>
      <c r="M318" s="736"/>
      <c r="N318" s="735"/>
      <c r="O318" s="735"/>
      <c r="P318" s="735"/>
      <c r="Q318" s="736"/>
    </row>
    <row r="319" spans="1:17" ht="12.75">
      <c r="A319" s="732"/>
      <c r="B319" s="733"/>
      <c r="C319" s="734"/>
      <c r="D319" s="734"/>
      <c r="E319" s="734"/>
      <c r="F319" s="735"/>
      <c r="G319" s="735"/>
      <c r="H319" s="735"/>
      <c r="I319" s="736"/>
      <c r="J319" s="735"/>
      <c r="K319" s="735"/>
      <c r="L319" s="735"/>
      <c r="M319" s="736"/>
      <c r="N319" s="735"/>
      <c r="O319" s="735"/>
      <c r="P319" s="735"/>
      <c r="Q319" s="736"/>
    </row>
    <row r="320" spans="1:17" ht="12.75">
      <c r="A320" s="679"/>
      <c r="B320" s="680" t="s">
        <v>368</v>
      </c>
      <c r="C320" s="680"/>
      <c r="D320" s="680"/>
      <c r="E320" s="680"/>
      <c r="F320" s="680"/>
      <c r="G320" s="680"/>
      <c r="H320" s="680"/>
      <c r="I320" s="680"/>
      <c r="J320" s="680"/>
      <c r="K320" s="680"/>
      <c r="L320" s="680"/>
      <c r="M320" s="680"/>
      <c r="N320" s="680"/>
      <c r="O320" s="680"/>
      <c r="P320" s="680"/>
      <c r="Q320" s="680"/>
    </row>
    <row r="321" spans="1:17" ht="12.75">
      <c r="A321" s="681" t="s">
        <v>1</v>
      </c>
      <c r="B321" s="681"/>
      <c r="C321" s="681"/>
      <c r="D321" s="681"/>
      <c r="E321" s="681"/>
      <c r="F321" s="681"/>
      <c r="G321" s="681"/>
      <c r="H321" s="681"/>
      <c r="I321" s="681"/>
      <c r="J321" s="681"/>
      <c r="K321" s="681"/>
      <c r="L321" s="681"/>
      <c r="M321" s="681"/>
      <c r="N321" s="681"/>
      <c r="O321" s="681"/>
      <c r="P321" s="681"/>
      <c r="Q321" s="681"/>
    </row>
    <row r="322" spans="1:17" ht="12.75" customHeight="1">
      <c r="A322" s="682" t="s">
        <v>305</v>
      </c>
      <c r="B322" s="682"/>
      <c r="C322" s="682"/>
      <c r="D322" s="682"/>
      <c r="E322" s="682"/>
      <c r="F322" s="682"/>
      <c r="G322" s="682"/>
      <c r="H322" s="682"/>
      <c r="I322" s="682"/>
      <c r="J322" s="682"/>
      <c r="K322" s="682"/>
      <c r="L322" s="682"/>
      <c r="M322" s="682"/>
      <c r="N322" s="682"/>
      <c r="O322" s="682"/>
      <c r="P322" s="682"/>
      <c r="Q322" s="682"/>
    </row>
    <row r="323" spans="1:17" ht="12.75">
      <c r="A323" s="737"/>
      <c r="B323" s="737"/>
      <c r="C323" s="737"/>
      <c r="D323" s="737"/>
      <c r="E323" s="737"/>
      <c r="F323" s="737"/>
      <c r="G323" s="737"/>
      <c r="H323" s="737"/>
      <c r="I323" s="737"/>
      <c r="J323" s="737"/>
      <c r="K323" s="737"/>
      <c r="L323" s="737"/>
      <c r="M323" s="737"/>
      <c r="N323" s="737"/>
      <c r="O323" s="737"/>
      <c r="P323" s="737"/>
      <c r="Q323" s="737"/>
    </row>
    <row r="324" spans="1:17" ht="13.5">
      <c r="A324" s="685" t="s">
        <v>46</v>
      </c>
      <c r="B324" s="685"/>
      <c r="C324" s="685"/>
      <c r="D324" s="685"/>
      <c r="E324" s="685"/>
      <c r="F324" s="685"/>
      <c r="G324" s="685"/>
      <c r="H324" s="685"/>
      <c r="I324" s="685"/>
      <c r="J324" s="685"/>
      <c r="K324" s="685"/>
      <c r="L324" s="685"/>
      <c r="M324" s="685"/>
      <c r="N324" s="685"/>
      <c r="O324" s="685"/>
      <c r="P324" s="685"/>
      <c r="Q324" s="685"/>
    </row>
    <row r="325" spans="1:17" ht="13.5" customHeight="1">
      <c r="A325" s="686" t="s">
        <v>4</v>
      </c>
      <c r="B325" s="687" t="s">
        <v>306</v>
      </c>
      <c r="C325" s="687"/>
      <c r="D325" s="687"/>
      <c r="E325" s="687"/>
      <c r="F325" s="816" t="s">
        <v>49</v>
      </c>
      <c r="G325" s="816"/>
      <c r="H325" s="816"/>
      <c r="I325" s="816"/>
      <c r="J325" s="816"/>
      <c r="K325" s="816"/>
      <c r="L325" s="816"/>
      <c r="M325" s="816"/>
      <c r="N325" s="816"/>
      <c r="O325" s="816"/>
      <c r="P325" s="816"/>
      <c r="Q325" s="816"/>
    </row>
    <row r="326" spans="1:17" ht="12.75">
      <c r="A326" s="686"/>
      <c r="B326" s="687"/>
      <c r="C326" s="687"/>
      <c r="D326" s="687"/>
      <c r="E326" s="687"/>
      <c r="F326" s="817" t="s">
        <v>365</v>
      </c>
      <c r="G326" s="817"/>
      <c r="H326" s="817"/>
      <c r="I326" s="817"/>
      <c r="J326" s="690" t="s">
        <v>366</v>
      </c>
      <c r="K326" s="690"/>
      <c r="L326" s="690"/>
      <c r="M326" s="690"/>
      <c r="N326" s="691" t="s">
        <v>367</v>
      </c>
      <c r="O326" s="691"/>
      <c r="P326" s="691"/>
      <c r="Q326" s="691"/>
    </row>
    <row r="327" spans="1:17" ht="12.75" customHeight="1">
      <c r="A327" s="686"/>
      <c r="B327" s="687"/>
      <c r="C327" s="687"/>
      <c r="D327" s="687"/>
      <c r="E327" s="687"/>
      <c r="F327" s="692" t="s">
        <v>52</v>
      </c>
      <c r="G327" s="693" t="s">
        <v>6</v>
      </c>
      <c r="H327" s="693" t="s">
        <v>123</v>
      </c>
      <c r="I327" s="694" t="s">
        <v>54</v>
      </c>
      <c r="J327" s="692" t="s">
        <v>52</v>
      </c>
      <c r="K327" s="693" t="s">
        <v>6</v>
      </c>
      <c r="L327" s="693" t="s">
        <v>123</v>
      </c>
      <c r="M327" s="694" t="s">
        <v>54</v>
      </c>
      <c r="N327" s="692" t="s">
        <v>52</v>
      </c>
      <c r="O327" s="693" t="s">
        <v>6</v>
      </c>
      <c r="P327" s="693" t="s">
        <v>123</v>
      </c>
      <c r="Q327" s="694" t="s">
        <v>54</v>
      </c>
    </row>
    <row r="328" spans="1:17" ht="12.75">
      <c r="A328" s="686"/>
      <c r="B328" s="687"/>
      <c r="C328" s="687"/>
      <c r="D328" s="687"/>
      <c r="E328" s="687"/>
      <c r="F328" s="692"/>
      <c r="G328" s="693"/>
      <c r="H328" s="693"/>
      <c r="I328" s="694"/>
      <c r="J328" s="692"/>
      <c r="K328" s="693"/>
      <c r="L328" s="693"/>
      <c r="M328" s="694"/>
      <c r="N328" s="692"/>
      <c r="O328" s="693"/>
      <c r="P328" s="693"/>
      <c r="Q328" s="694"/>
    </row>
    <row r="329" spans="1:17" ht="12.75">
      <c r="A329" s="686"/>
      <c r="B329" s="695"/>
      <c r="C329" s="695"/>
      <c r="D329" s="695"/>
      <c r="E329" s="695"/>
      <c r="F329" s="696" t="s">
        <v>13</v>
      </c>
      <c r="G329" s="697" t="s">
        <v>16</v>
      </c>
      <c r="H329" s="695" t="s">
        <v>19</v>
      </c>
      <c r="I329" s="698" t="s">
        <v>22</v>
      </c>
      <c r="J329" s="696" t="s">
        <v>25</v>
      </c>
      <c r="K329" s="697" t="s">
        <v>310</v>
      </c>
      <c r="L329" s="695" t="s">
        <v>311</v>
      </c>
      <c r="M329" s="698" t="s">
        <v>59</v>
      </c>
      <c r="N329" s="699" t="s">
        <v>312</v>
      </c>
      <c r="O329" s="697" t="s">
        <v>313</v>
      </c>
      <c r="P329" s="695" t="s">
        <v>314</v>
      </c>
      <c r="Q329" s="698" t="s">
        <v>336</v>
      </c>
    </row>
    <row r="330" spans="1:17" ht="12.75">
      <c r="A330" s="738"/>
      <c r="B330" s="739" t="s">
        <v>337</v>
      </c>
      <c r="C330" s="740"/>
      <c r="D330" s="741"/>
      <c r="E330" s="741"/>
      <c r="F330" s="769"/>
      <c r="G330" s="743">
        <f>SUM(G317)</f>
        <v>2967</v>
      </c>
      <c r="H330" s="744">
        <f>SUM(H317)</f>
        <v>2967</v>
      </c>
      <c r="I330" s="745"/>
      <c r="J330" s="743">
        <f>SUM(J317)</f>
        <v>10979</v>
      </c>
      <c r="K330" s="743">
        <f>SUM(K317)</f>
        <v>21312</v>
      </c>
      <c r="L330" s="744">
        <f>SUM(L317)</f>
        <v>20568</v>
      </c>
      <c r="M330" s="745"/>
      <c r="N330" s="748">
        <v>0</v>
      </c>
      <c r="O330" s="748">
        <v>0</v>
      </c>
      <c r="P330" s="749">
        <v>0</v>
      </c>
      <c r="Q330" s="750"/>
    </row>
    <row r="331" spans="1:17" ht="12.75">
      <c r="A331" s="738"/>
      <c r="B331" s="716" t="s">
        <v>77</v>
      </c>
      <c r="C331" s="720"/>
      <c r="D331" s="720"/>
      <c r="E331" s="721"/>
      <c r="F331" s="787"/>
      <c r="G331" s="755"/>
      <c r="H331" s="756"/>
      <c r="I331" s="821"/>
      <c r="J331" s="755"/>
      <c r="K331" s="743"/>
      <c r="L331" s="756"/>
      <c r="M331" s="821"/>
      <c r="N331" s="759"/>
      <c r="O331" s="759"/>
      <c r="P331" s="760"/>
      <c r="Q331" s="761"/>
    </row>
    <row r="332" spans="1:17" ht="12.75">
      <c r="A332" s="762"/>
      <c r="B332" s="132" t="s">
        <v>78</v>
      </c>
      <c r="C332" s="134"/>
      <c r="D332" s="134"/>
      <c r="E332" s="134"/>
      <c r="F332" s="824"/>
      <c r="G332" s="776"/>
      <c r="H332" s="777"/>
      <c r="I332" s="825"/>
      <c r="J332" s="776"/>
      <c r="K332" s="743"/>
      <c r="L332" s="756"/>
      <c r="M332" s="825"/>
      <c r="N332" s="713"/>
      <c r="O332" s="713"/>
      <c r="P332" s="714"/>
      <c r="Q332" s="715"/>
    </row>
    <row r="333" spans="1:17" ht="12.75">
      <c r="A333" s="762"/>
      <c r="B333" s="716" t="s">
        <v>338</v>
      </c>
      <c r="C333" s="720"/>
      <c r="D333" s="720"/>
      <c r="E333" s="721"/>
      <c r="F333" s="824"/>
      <c r="G333" s="776"/>
      <c r="H333" s="777"/>
      <c r="I333" s="825"/>
      <c r="J333" s="776"/>
      <c r="K333" s="743"/>
      <c r="L333" s="756"/>
      <c r="M333" s="825"/>
      <c r="N333" s="707"/>
      <c r="O333" s="701"/>
      <c r="P333" s="702"/>
      <c r="Q333" s="703"/>
    </row>
    <row r="334" spans="1:17" ht="12.75">
      <c r="A334" s="762"/>
      <c r="B334" s="716" t="s">
        <v>339</v>
      </c>
      <c r="C334" s="720"/>
      <c r="D334" s="720"/>
      <c r="E334" s="721"/>
      <c r="F334" s="824"/>
      <c r="G334" s="776"/>
      <c r="H334" s="777"/>
      <c r="I334" s="825"/>
      <c r="J334" s="776"/>
      <c r="K334" s="743"/>
      <c r="L334" s="756"/>
      <c r="M334" s="825"/>
      <c r="N334" s="713"/>
      <c r="O334" s="713">
        <v>5568</v>
      </c>
      <c r="P334" s="714">
        <v>5568</v>
      </c>
      <c r="Q334" s="715">
        <v>1</v>
      </c>
    </row>
    <row r="335" spans="1:17" ht="12.75">
      <c r="A335" s="762"/>
      <c r="B335" s="766" t="s">
        <v>340</v>
      </c>
      <c r="C335" s="767"/>
      <c r="D335" s="767"/>
      <c r="E335" s="768"/>
      <c r="F335" s="824"/>
      <c r="G335" s="770">
        <f>SUM(G330:G334)</f>
        <v>2967</v>
      </c>
      <c r="H335" s="771">
        <f>SUM(H330:H334)</f>
        <v>2967</v>
      </c>
      <c r="I335" s="823">
        <v>1</v>
      </c>
      <c r="J335" s="770">
        <f>SUM(J330:J332)</f>
        <v>10979</v>
      </c>
      <c r="K335" s="743">
        <f>SUM(K244+O244+G335)</f>
        <v>21312</v>
      </c>
      <c r="L335" s="744">
        <f>SUM(L244+P244+H335)</f>
        <v>20568</v>
      </c>
      <c r="M335" s="823">
        <f>L335/K335</f>
        <v>0.9650900900900901</v>
      </c>
      <c r="N335" s="707">
        <f>SUM(N330:N332)</f>
        <v>0</v>
      </c>
      <c r="O335" s="707">
        <f>SUM(O330:O334)</f>
        <v>5568</v>
      </c>
      <c r="P335" s="708">
        <f>SUM(P330:P334)</f>
        <v>5568</v>
      </c>
      <c r="Q335" s="709">
        <f>P335/O335</f>
        <v>1</v>
      </c>
    </row>
    <row r="336" spans="1:17" ht="12.75">
      <c r="A336" s="762"/>
      <c r="B336" s="773"/>
      <c r="C336" s="774"/>
      <c r="D336" s="775"/>
      <c r="E336" s="775"/>
      <c r="F336" s="751"/>
      <c r="G336" s="752"/>
      <c r="H336" s="753"/>
      <c r="I336" s="754"/>
      <c r="J336" s="752"/>
      <c r="K336" s="743"/>
      <c r="L336" s="756"/>
      <c r="M336" s="754"/>
      <c r="N336" s="803"/>
      <c r="O336" s="803"/>
      <c r="P336" s="806"/>
      <c r="Q336" s="807"/>
    </row>
    <row r="337" spans="1:17" ht="12.75">
      <c r="A337" s="779" t="s">
        <v>13</v>
      </c>
      <c r="B337" s="773">
        <v>1</v>
      </c>
      <c r="C337" s="780" t="s">
        <v>341</v>
      </c>
      <c r="D337" s="780"/>
      <c r="E337" s="780"/>
      <c r="F337" s="751"/>
      <c r="G337" s="752"/>
      <c r="H337" s="753"/>
      <c r="I337" s="754"/>
      <c r="J337" s="743">
        <v>0</v>
      </c>
      <c r="K337" s="743">
        <f>SUM(K246+O246+G337)</f>
        <v>0</v>
      </c>
      <c r="L337" s="744">
        <f>SUM(L246+P246+H337)</f>
        <v>0</v>
      </c>
      <c r="M337" s="745">
        <v>0</v>
      </c>
      <c r="N337" s="803"/>
      <c r="O337" s="803"/>
      <c r="P337" s="806"/>
      <c r="Q337" s="807"/>
    </row>
    <row r="338" spans="1:17" ht="12.75">
      <c r="A338" s="762"/>
      <c r="B338" s="773" t="s">
        <v>13</v>
      </c>
      <c r="C338" s="774" t="s">
        <v>151</v>
      </c>
      <c r="D338" s="774" t="s">
        <v>342</v>
      </c>
      <c r="E338" s="774"/>
      <c r="F338" s="742"/>
      <c r="G338" s="770"/>
      <c r="H338" s="771"/>
      <c r="I338" s="823"/>
      <c r="J338" s="763"/>
      <c r="K338" s="752"/>
      <c r="L338" s="753"/>
      <c r="M338" s="754"/>
      <c r="N338" s="707"/>
      <c r="O338" s="707"/>
      <c r="P338" s="708"/>
      <c r="Q338" s="709"/>
    </row>
    <row r="339" spans="1:17" ht="12.75">
      <c r="A339" s="762"/>
      <c r="B339" s="773" t="s">
        <v>16</v>
      </c>
      <c r="C339" s="781" t="s">
        <v>69</v>
      </c>
      <c r="D339" s="135"/>
      <c r="E339" s="135"/>
      <c r="F339" s="742"/>
      <c r="G339" s="770"/>
      <c r="H339" s="771"/>
      <c r="I339" s="823"/>
      <c r="J339" s="763"/>
      <c r="K339" s="752"/>
      <c r="L339" s="753"/>
      <c r="M339" s="754"/>
      <c r="N339" s="707"/>
      <c r="O339" s="707"/>
      <c r="P339" s="708"/>
      <c r="Q339" s="709"/>
    </row>
    <row r="340" spans="1:17" ht="12.75">
      <c r="A340" s="762"/>
      <c r="B340" s="773"/>
      <c r="C340" s="774"/>
      <c r="D340" s="775"/>
      <c r="E340" s="775"/>
      <c r="F340" s="824"/>
      <c r="G340" s="776"/>
      <c r="H340" s="777"/>
      <c r="I340" s="825"/>
      <c r="J340" s="776"/>
      <c r="K340" s="743"/>
      <c r="L340" s="756"/>
      <c r="M340" s="825"/>
      <c r="N340" s="701"/>
      <c r="O340" s="701"/>
      <c r="P340" s="702"/>
      <c r="Q340" s="703"/>
    </row>
    <row r="341" spans="1:17" ht="12.75">
      <c r="A341" s="784">
        <v>2</v>
      </c>
      <c r="B341" s="785" t="s">
        <v>343</v>
      </c>
      <c r="C341" s="786"/>
      <c r="D341" s="786"/>
      <c r="E341" s="786"/>
      <c r="F341" s="742"/>
      <c r="G341" s="770"/>
      <c r="H341" s="771"/>
      <c r="I341" s="823"/>
      <c r="J341" s="770"/>
      <c r="K341" s="743"/>
      <c r="L341" s="756"/>
      <c r="M341" s="823"/>
      <c r="N341" s="707"/>
      <c r="O341" s="707"/>
      <c r="P341" s="708"/>
      <c r="Q341" s="709"/>
    </row>
    <row r="342" spans="1:17" ht="12.75">
      <c r="A342" s="696"/>
      <c r="B342" s="789"/>
      <c r="C342" s="774" t="s">
        <v>173</v>
      </c>
      <c r="D342" s="774" t="s">
        <v>344</v>
      </c>
      <c r="E342" s="774"/>
      <c r="F342" s="796"/>
      <c r="G342" s="763"/>
      <c r="H342" s="764"/>
      <c r="I342" s="797"/>
      <c r="J342" s="763"/>
      <c r="K342" s="743"/>
      <c r="L342" s="744"/>
      <c r="M342" s="797"/>
      <c r="N342" s="713"/>
      <c r="O342" s="713"/>
      <c r="P342" s="714"/>
      <c r="Q342" s="715"/>
    </row>
    <row r="343" spans="1:17" ht="12.75">
      <c r="A343" s="696"/>
      <c r="B343" s="789"/>
      <c r="C343" s="774" t="s">
        <v>345</v>
      </c>
      <c r="D343" s="774" t="s">
        <v>346</v>
      </c>
      <c r="E343" s="774"/>
      <c r="F343" s="796"/>
      <c r="G343" s="763"/>
      <c r="H343" s="764"/>
      <c r="I343" s="797"/>
      <c r="J343" s="763"/>
      <c r="K343" s="743"/>
      <c r="L343" s="744"/>
      <c r="M343" s="797"/>
      <c r="N343" s="713"/>
      <c r="O343" s="713"/>
      <c r="P343" s="714"/>
      <c r="Q343" s="715"/>
    </row>
    <row r="344" spans="1:17" ht="12.75">
      <c r="A344" s="696"/>
      <c r="B344" s="789"/>
      <c r="C344" s="774" t="s">
        <v>347</v>
      </c>
      <c r="D344" s="774" t="s">
        <v>348</v>
      </c>
      <c r="E344" s="774"/>
      <c r="F344" s="742"/>
      <c r="G344" s="770"/>
      <c r="H344" s="771"/>
      <c r="I344" s="823"/>
      <c r="J344" s="770"/>
      <c r="K344" s="743"/>
      <c r="L344" s="744"/>
      <c r="M344" s="823"/>
      <c r="N344" s="707"/>
      <c r="O344" s="707"/>
      <c r="P344" s="708"/>
      <c r="Q344" s="709"/>
    </row>
    <row r="345" spans="1:17" ht="12.75">
      <c r="A345" s="696"/>
      <c r="B345" s="789"/>
      <c r="C345" s="774" t="s">
        <v>349</v>
      </c>
      <c r="D345" s="774" t="s">
        <v>350</v>
      </c>
      <c r="E345" s="774"/>
      <c r="F345" s="824"/>
      <c r="G345" s="776"/>
      <c r="H345" s="777"/>
      <c r="I345" s="825"/>
      <c r="J345" s="770"/>
      <c r="K345" s="743"/>
      <c r="L345" s="744"/>
      <c r="M345" s="825"/>
      <c r="N345" s="701"/>
      <c r="O345" s="701"/>
      <c r="P345" s="702"/>
      <c r="Q345" s="703"/>
    </row>
    <row r="346" spans="1:17" ht="12.75">
      <c r="A346" s="791"/>
      <c r="B346" s="792" t="s">
        <v>82</v>
      </c>
      <c r="C346" s="793" t="s">
        <v>351</v>
      </c>
      <c r="D346" s="793"/>
      <c r="E346" s="793"/>
      <c r="F346" s="824"/>
      <c r="G346" s="776"/>
      <c r="H346" s="777"/>
      <c r="I346" s="825"/>
      <c r="J346" s="770">
        <v>0</v>
      </c>
      <c r="K346" s="743">
        <f>SUM(K255+O255+G346)</f>
        <v>0</v>
      </c>
      <c r="L346" s="744">
        <f>SUM(L255+P255+H346)</f>
        <v>0</v>
      </c>
      <c r="M346" s="823">
        <v>0</v>
      </c>
      <c r="N346" s="701"/>
      <c r="O346" s="701"/>
      <c r="P346" s="788"/>
      <c r="Q346" s="703"/>
    </row>
    <row r="347" spans="1:17" ht="12.75">
      <c r="A347" s="696"/>
      <c r="B347" s="789"/>
      <c r="C347" s="795"/>
      <c r="D347" s="795"/>
      <c r="E347" s="795"/>
      <c r="F347" s="742"/>
      <c r="G347" s="770"/>
      <c r="H347" s="771"/>
      <c r="I347" s="823"/>
      <c r="J347" s="707"/>
      <c r="K347" s="707"/>
      <c r="L347" s="771"/>
      <c r="M347" s="709"/>
      <c r="N347" s="707"/>
      <c r="O347" s="707"/>
      <c r="P347" s="708"/>
      <c r="Q347" s="709"/>
    </row>
    <row r="348" spans="1:17" ht="12.75">
      <c r="A348" s="696"/>
      <c r="B348" s="789"/>
      <c r="C348" s="795"/>
      <c r="D348" s="795"/>
      <c r="E348" s="795"/>
      <c r="F348" s="796"/>
      <c r="G348" s="763"/>
      <c r="H348" s="764"/>
      <c r="I348" s="797"/>
      <c r="J348" s="713"/>
      <c r="K348" s="713"/>
      <c r="L348" s="764"/>
      <c r="M348" s="715"/>
      <c r="N348" s="713"/>
      <c r="O348" s="713"/>
      <c r="P348" s="714"/>
      <c r="Q348" s="715"/>
    </row>
    <row r="349" spans="1:17" ht="12.75">
      <c r="A349" s="696"/>
      <c r="B349" s="789"/>
      <c r="C349" s="795"/>
      <c r="D349" s="795"/>
      <c r="E349" s="795"/>
      <c r="F349" s="796"/>
      <c r="G349" s="763"/>
      <c r="H349" s="764"/>
      <c r="I349" s="797"/>
      <c r="J349" s="713"/>
      <c r="K349" s="713"/>
      <c r="L349" s="714"/>
      <c r="M349" s="715"/>
      <c r="N349" s="713"/>
      <c r="O349" s="713"/>
      <c r="P349" s="714"/>
      <c r="Q349" s="715"/>
    </row>
    <row r="350" spans="1:17" ht="12.75">
      <c r="A350" s="696"/>
      <c r="B350" s="789"/>
      <c r="C350" s="795"/>
      <c r="D350" s="795"/>
      <c r="E350" s="795"/>
      <c r="F350" s="742"/>
      <c r="G350" s="770"/>
      <c r="H350" s="771"/>
      <c r="I350" s="823"/>
      <c r="J350" s="707"/>
      <c r="K350" s="707"/>
      <c r="L350" s="827"/>
      <c r="M350" s="709"/>
      <c r="N350" s="707"/>
      <c r="O350" s="707"/>
      <c r="P350" s="708"/>
      <c r="Q350" s="709"/>
    </row>
    <row r="351" spans="1:17" ht="12.75">
      <c r="A351" s="696"/>
      <c r="B351" s="695"/>
      <c r="C351" s="774"/>
      <c r="D351" s="774"/>
      <c r="E351" s="774"/>
      <c r="F351" s="712"/>
      <c r="G351" s="713"/>
      <c r="H351" s="764"/>
      <c r="I351" s="797"/>
      <c r="J351" s="798"/>
      <c r="K351" s="798"/>
      <c r="L351" s="799"/>
      <c r="M351" s="828"/>
      <c r="N351" s="713"/>
      <c r="O351" s="713"/>
      <c r="P351" s="714"/>
      <c r="Q351" s="715"/>
    </row>
    <row r="352" spans="1:17" ht="12.75">
      <c r="A352" s="696"/>
      <c r="B352" s="695"/>
      <c r="C352" s="774"/>
      <c r="D352" s="774"/>
      <c r="E352" s="774"/>
      <c r="F352" s="712"/>
      <c r="G352" s="713"/>
      <c r="H352" s="764"/>
      <c r="I352" s="797"/>
      <c r="J352" s="798"/>
      <c r="K352" s="798"/>
      <c r="L352" s="799"/>
      <c r="M352" s="828"/>
      <c r="N352" s="713"/>
      <c r="O352" s="713"/>
      <c r="P352" s="714"/>
      <c r="Q352" s="715"/>
    </row>
    <row r="353" spans="1:17" ht="12.75">
      <c r="A353" s="696"/>
      <c r="B353" s="695"/>
      <c r="C353" s="774"/>
      <c r="D353" s="774"/>
      <c r="E353" s="774"/>
      <c r="F353" s="712"/>
      <c r="G353" s="713"/>
      <c r="H353" s="764"/>
      <c r="I353" s="797"/>
      <c r="J353" s="798"/>
      <c r="K353" s="798"/>
      <c r="L353" s="799"/>
      <c r="M353" s="828"/>
      <c r="N353" s="713"/>
      <c r="O353" s="713"/>
      <c r="P353" s="714"/>
      <c r="Q353" s="715"/>
    </row>
    <row r="354" spans="1:17" ht="12.75">
      <c r="A354" s="696"/>
      <c r="B354" s="695"/>
      <c r="C354" s="774"/>
      <c r="D354" s="774"/>
      <c r="E354" s="774"/>
      <c r="F354" s="712"/>
      <c r="G354" s="713"/>
      <c r="H354" s="764"/>
      <c r="I354" s="797"/>
      <c r="J354" s="798"/>
      <c r="K354" s="798"/>
      <c r="L354" s="799"/>
      <c r="M354" s="828"/>
      <c r="N354" s="713"/>
      <c r="O354" s="713"/>
      <c r="P354" s="714"/>
      <c r="Q354" s="715"/>
    </row>
    <row r="355" spans="1:17" ht="12.75">
      <c r="A355" s="696"/>
      <c r="B355" s="695"/>
      <c r="C355" s="774"/>
      <c r="D355" s="774"/>
      <c r="E355" s="774"/>
      <c r="F355" s="712"/>
      <c r="G355" s="713"/>
      <c r="H355" s="764"/>
      <c r="I355" s="797"/>
      <c r="J355" s="798"/>
      <c r="K355" s="798"/>
      <c r="L355" s="799"/>
      <c r="M355" s="828"/>
      <c r="N355" s="713"/>
      <c r="O355" s="713"/>
      <c r="P355" s="714"/>
      <c r="Q355" s="715"/>
    </row>
    <row r="356" spans="1:17" ht="12.75">
      <c r="A356" s="696"/>
      <c r="B356" s="695"/>
      <c r="C356" s="774"/>
      <c r="D356" s="774"/>
      <c r="E356" s="774"/>
      <c r="F356" s="712"/>
      <c r="G356" s="713"/>
      <c r="H356" s="764"/>
      <c r="I356" s="797"/>
      <c r="J356" s="798"/>
      <c r="K356" s="798"/>
      <c r="L356" s="799"/>
      <c r="M356" s="828"/>
      <c r="N356" s="713"/>
      <c r="O356" s="713"/>
      <c r="P356" s="714"/>
      <c r="Q356" s="715"/>
    </row>
    <row r="357" spans="1:17" ht="12.75">
      <c r="A357" s="696"/>
      <c r="B357" s="695"/>
      <c r="C357" s="774"/>
      <c r="D357" s="774"/>
      <c r="E357" s="774"/>
      <c r="F357" s="712"/>
      <c r="G357" s="713"/>
      <c r="H357" s="764"/>
      <c r="I357" s="797"/>
      <c r="J357" s="798"/>
      <c r="K357" s="798"/>
      <c r="L357" s="799"/>
      <c r="M357" s="828"/>
      <c r="N357" s="713"/>
      <c r="O357" s="713"/>
      <c r="P357" s="714"/>
      <c r="Q357" s="715"/>
    </row>
    <row r="358" spans="1:17" ht="12.75">
      <c r="A358" s="696"/>
      <c r="B358" s="695"/>
      <c r="C358" s="774"/>
      <c r="D358" s="774"/>
      <c r="E358" s="774"/>
      <c r="F358" s="712"/>
      <c r="G358" s="713"/>
      <c r="H358" s="764"/>
      <c r="I358" s="797"/>
      <c r="J358" s="798"/>
      <c r="K358" s="798"/>
      <c r="L358" s="799"/>
      <c r="M358" s="828"/>
      <c r="N358" s="713"/>
      <c r="O358" s="713"/>
      <c r="P358" s="714"/>
      <c r="Q358" s="715"/>
    </row>
    <row r="359" spans="1:17" ht="12.75">
      <c r="A359" s="696"/>
      <c r="B359" s="695"/>
      <c r="C359" s="774"/>
      <c r="D359" s="774"/>
      <c r="E359" s="774"/>
      <c r="F359" s="712"/>
      <c r="G359" s="713"/>
      <c r="H359" s="764"/>
      <c r="I359" s="797"/>
      <c r="J359" s="798"/>
      <c r="K359" s="798"/>
      <c r="L359" s="799"/>
      <c r="M359" s="828"/>
      <c r="N359" s="713"/>
      <c r="O359" s="713"/>
      <c r="P359" s="714"/>
      <c r="Q359" s="715"/>
    </row>
    <row r="360" spans="1:17" ht="12.75">
      <c r="A360" s="696"/>
      <c r="B360" s="695"/>
      <c r="C360" s="774"/>
      <c r="D360" s="774"/>
      <c r="E360" s="774"/>
      <c r="F360" s="712"/>
      <c r="G360" s="713"/>
      <c r="H360" s="764"/>
      <c r="I360" s="797"/>
      <c r="J360" s="798"/>
      <c r="K360" s="798"/>
      <c r="L360" s="799"/>
      <c r="M360" s="828"/>
      <c r="N360" s="713"/>
      <c r="O360" s="713"/>
      <c r="P360" s="714"/>
      <c r="Q360" s="715"/>
    </row>
    <row r="361" spans="1:17" ht="12.75">
      <c r="A361" s="696"/>
      <c r="B361" s="695"/>
      <c r="C361" s="774"/>
      <c r="D361" s="774"/>
      <c r="E361" s="774"/>
      <c r="F361" s="712"/>
      <c r="G361" s="713"/>
      <c r="H361" s="764"/>
      <c r="I361" s="797"/>
      <c r="J361" s="798"/>
      <c r="K361" s="798"/>
      <c r="L361" s="799"/>
      <c r="M361" s="828"/>
      <c r="N361" s="713"/>
      <c r="O361" s="713"/>
      <c r="P361" s="714"/>
      <c r="Q361" s="715"/>
    </row>
    <row r="362" spans="1:17" ht="13.5">
      <c r="A362" s="800"/>
      <c r="B362" s="801"/>
      <c r="C362" s="740"/>
      <c r="D362" s="740"/>
      <c r="E362" s="740"/>
      <c r="F362" s="802"/>
      <c r="G362" s="803"/>
      <c r="H362" s="753"/>
      <c r="I362" s="754"/>
      <c r="J362" s="804"/>
      <c r="K362" s="804"/>
      <c r="L362" s="805"/>
      <c r="M362" s="829"/>
      <c r="N362" s="803"/>
      <c r="O362" s="803"/>
      <c r="P362" s="806"/>
      <c r="Q362" s="807"/>
    </row>
    <row r="363" spans="1:17" ht="14.25">
      <c r="A363" s="808" t="s">
        <v>352</v>
      </c>
      <c r="B363" s="808"/>
      <c r="C363" s="808"/>
      <c r="D363" s="808"/>
      <c r="E363" s="808"/>
      <c r="F363" s="809"/>
      <c r="G363" s="810">
        <f>SUM(G335+G337+G346)</f>
        <v>2967</v>
      </c>
      <c r="H363" s="811">
        <f>SUM(H335+H337+H346)</f>
        <v>2967</v>
      </c>
      <c r="I363" s="812">
        <v>1</v>
      </c>
      <c r="J363" s="810">
        <f>SUM(J335+J337+J346)</f>
        <v>10979</v>
      </c>
      <c r="K363" s="810">
        <f>SUM(K335+K337+K346)</f>
        <v>21312</v>
      </c>
      <c r="L363" s="813">
        <f>SUM(L335+L338+L346)</f>
        <v>20568</v>
      </c>
      <c r="M363" s="815">
        <f>L363/K363</f>
        <v>0.9650900900900901</v>
      </c>
      <c r="N363" s="810">
        <f>SUM(N335+N338+N346)</f>
        <v>0</v>
      </c>
      <c r="O363" s="810">
        <f>SUM(O335+O337+O346)</f>
        <v>5568</v>
      </c>
      <c r="P363" s="813">
        <f>SUM(P335+P338+P346)</f>
        <v>5568</v>
      </c>
      <c r="Q363" s="815">
        <f>P363/O363</f>
        <v>1</v>
      </c>
    </row>
    <row r="364" spans="1:17" ht="13.5">
      <c r="A364" s="679"/>
      <c r="B364" s="679"/>
      <c r="C364" s="679"/>
      <c r="D364" s="679"/>
      <c r="E364" s="679"/>
      <c r="F364" s="679"/>
      <c r="G364" s="679"/>
      <c r="H364" s="679"/>
      <c r="I364" s="679"/>
      <c r="J364" s="679"/>
      <c r="K364" s="679"/>
      <c r="L364" s="679"/>
      <c r="M364" s="679"/>
      <c r="N364" s="679"/>
      <c r="O364" s="679"/>
      <c r="P364" s="679"/>
      <c r="Q364" s="679"/>
    </row>
    <row r="365" spans="1:17" ht="12.75">
      <c r="A365" s="679"/>
      <c r="B365" s="680" t="s">
        <v>369</v>
      </c>
      <c r="C365" s="680"/>
      <c r="D365" s="680"/>
      <c r="E365" s="680"/>
      <c r="F365" s="680"/>
      <c r="G365" s="680"/>
      <c r="H365" s="680"/>
      <c r="I365" s="680"/>
      <c r="J365" s="680"/>
      <c r="K365" s="680"/>
      <c r="L365" s="680"/>
      <c r="M365" s="680"/>
      <c r="N365" s="680"/>
      <c r="O365" s="680"/>
      <c r="P365" s="680"/>
      <c r="Q365" s="680"/>
    </row>
    <row r="366" spans="1:17" ht="12" customHeight="1">
      <c r="A366" s="681" t="s">
        <v>1</v>
      </c>
      <c r="B366" s="681"/>
      <c r="C366" s="681"/>
      <c r="D366" s="681"/>
      <c r="E366" s="681"/>
      <c r="F366" s="681"/>
      <c r="G366" s="681"/>
      <c r="H366" s="681"/>
      <c r="I366" s="681"/>
      <c r="J366" s="681"/>
      <c r="K366" s="681"/>
      <c r="L366" s="681"/>
      <c r="M366" s="681"/>
      <c r="N366" s="681"/>
      <c r="O366" s="681"/>
      <c r="P366" s="681"/>
      <c r="Q366" s="681"/>
    </row>
    <row r="367" spans="1:17" ht="12.75" customHeight="1">
      <c r="A367" s="682" t="s">
        <v>305</v>
      </c>
      <c r="B367" s="682"/>
      <c r="C367" s="682"/>
      <c r="D367" s="682"/>
      <c r="E367" s="682"/>
      <c r="F367" s="682"/>
      <c r="G367" s="682"/>
      <c r="H367" s="682"/>
      <c r="I367" s="682"/>
      <c r="J367" s="682"/>
      <c r="K367" s="682"/>
      <c r="L367" s="682"/>
      <c r="M367" s="682"/>
      <c r="N367" s="682"/>
      <c r="O367" s="682"/>
      <c r="P367" s="682"/>
      <c r="Q367" s="682"/>
    </row>
    <row r="368" spans="1:17" ht="13.5" customHeight="1">
      <c r="A368" s="679"/>
      <c r="B368" s="679"/>
      <c r="C368" s="679"/>
      <c r="D368" s="679"/>
      <c r="E368" s="679"/>
      <c r="F368" s="679"/>
      <c r="G368" s="679"/>
      <c r="H368" s="679"/>
      <c r="I368" s="679"/>
      <c r="J368" s="679"/>
      <c r="K368" s="679"/>
      <c r="L368" s="679"/>
      <c r="M368" s="679"/>
      <c r="N368" s="683"/>
      <c r="O368" s="684" t="s">
        <v>46</v>
      </c>
      <c r="P368" s="683"/>
      <c r="Q368" s="685"/>
    </row>
    <row r="369" spans="1:17" ht="13.5" customHeight="1">
      <c r="A369" s="686" t="s">
        <v>4</v>
      </c>
      <c r="B369" s="687" t="s">
        <v>306</v>
      </c>
      <c r="C369" s="687"/>
      <c r="D369" s="687"/>
      <c r="E369" s="687"/>
      <c r="F369" s="816" t="s">
        <v>49</v>
      </c>
      <c r="G369" s="816"/>
      <c r="H369" s="816"/>
      <c r="I369" s="816"/>
      <c r="J369" s="816"/>
      <c r="K369" s="816"/>
      <c r="L369" s="816"/>
      <c r="M369" s="816"/>
      <c r="N369" s="816"/>
      <c r="O369" s="816"/>
      <c r="P369" s="816"/>
      <c r="Q369" s="816"/>
    </row>
    <row r="370" spans="1:17" ht="12.75" customHeight="1">
      <c r="A370" s="686"/>
      <c r="B370" s="687"/>
      <c r="C370" s="687"/>
      <c r="D370" s="687"/>
      <c r="E370" s="687"/>
      <c r="F370" s="817"/>
      <c r="G370" s="817"/>
      <c r="H370" s="817"/>
      <c r="I370" s="817"/>
      <c r="J370" s="690"/>
      <c r="K370" s="690"/>
      <c r="L370" s="690"/>
      <c r="M370" s="690"/>
      <c r="N370" s="691"/>
      <c r="O370" s="691"/>
      <c r="P370" s="691"/>
      <c r="Q370" s="691"/>
    </row>
    <row r="371" spans="1:17" ht="8.25" customHeight="1">
      <c r="A371" s="686"/>
      <c r="B371" s="687"/>
      <c r="C371" s="687"/>
      <c r="D371" s="687"/>
      <c r="E371" s="687"/>
      <c r="F371" s="692" t="s">
        <v>52</v>
      </c>
      <c r="G371" s="693" t="s">
        <v>6</v>
      </c>
      <c r="H371" s="693" t="s">
        <v>123</v>
      </c>
      <c r="I371" s="694" t="s">
        <v>54</v>
      </c>
      <c r="J371" s="692" t="s">
        <v>52</v>
      </c>
      <c r="K371" s="693" t="s">
        <v>6</v>
      </c>
      <c r="L371" s="693" t="s">
        <v>123</v>
      </c>
      <c r="M371" s="694" t="s">
        <v>54</v>
      </c>
      <c r="N371" s="692" t="s">
        <v>52</v>
      </c>
      <c r="O371" s="693" t="s">
        <v>6</v>
      </c>
      <c r="P371" s="693" t="s">
        <v>123</v>
      </c>
      <c r="Q371" s="694" t="s">
        <v>54</v>
      </c>
    </row>
    <row r="372" spans="1:17" ht="12.75">
      <c r="A372" s="686"/>
      <c r="B372" s="687"/>
      <c r="C372" s="687"/>
      <c r="D372" s="687"/>
      <c r="E372" s="687"/>
      <c r="F372" s="692"/>
      <c r="G372" s="693"/>
      <c r="H372" s="693"/>
      <c r="I372" s="694"/>
      <c r="J372" s="692"/>
      <c r="K372" s="693"/>
      <c r="L372" s="693"/>
      <c r="M372" s="694"/>
      <c r="N372" s="692"/>
      <c r="O372" s="693"/>
      <c r="P372" s="693"/>
      <c r="Q372" s="694"/>
    </row>
    <row r="373" spans="1:17" ht="12.75">
      <c r="A373" s="686"/>
      <c r="B373" s="695"/>
      <c r="C373" s="695"/>
      <c r="D373" s="695"/>
      <c r="E373" s="695"/>
      <c r="F373" s="696" t="s">
        <v>13</v>
      </c>
      <c r="G373" s="697" t="s">
        <v>16</v>
      </c>
      <c r="H373" s="695" t="s">
        <v>19</v>
      </c>
      <c r="I373" s="698" t="s">
        <v>22</v>
      </c>
      <c r="J373" s="696" t="s">
        <v>25</v>
      </c>
      <c r="K373" s="697" t="s">
        <v>310</v>
      </c>
      <c r="L373" s="695" t="s">
        <v>311</v>
      </c>
      <c r="M373" s="698" t="s">
        <v>59</v>
      </c>
      <c r="N373" s="699" t="s">
        <v>312</v>
      </c>
      <c r="O373" s="697" t="s">
        <v>313</v>
      </c>
      <c r="P373" s="695" t="s">
        <v>314</v>
      </c>
      <c r="Q373" s="698">
        <v>12</v>
      </c>
    </row>
    <row r="374" spans="1:17" ht="12.75">
      <c r="A374" s="115" t="s">
        <v>60</v>
      </c>
      <c r="B374" s="115"/>
      <c r="C374" s="115"/>
      <c r="D374" s="115"/>
      <c r="E374" s="115"/>
      <c r="F374" s="700"/>
      <c r="G374" s="701"/>
      <c r="H374" s="702"/>
      <c r="I374" s="703"/>
      <c r="J374" s="700"/>
      <c r="K374" s="701"/>
      <c r="L374" s="702"/>
      <c r="M374" s="703"/>
      <c r="N374" s="818"/>
      <c r="O374" s="701"/>
      <c r="P374" s="702"/>
      <c r="Q374" s="703"/>
    </row>
    <row r="375" spans="1:17" ht="12.75" customHeight="1">
      <c r="A375" s="120" t="s">
        <v>13</v>
      </c>
      <c r="B375" s="121" t="s">
        <v>61</v>
      </c>
      <c r="C375" s="121"/>
      <c r="D375" s="121"/>
      <c r="E375" s="121"/>
      <c r="F375" s="706"/>
      <c r="G375" s="707"/>
      <c r="H375" s="708"/>
      <c r="I375" s="709"/>
      <c r="J375" s="706"/>
      <c r="K375" s="707"/>
      <c r="L375" s="708"/>
      <c r="M375" s="709"/>
      <c r="N375" s="819"/>
      <c r="O375" s="707"/>
      <c r="P375" s="708"/>
      <c r="Q375" s="709"/>
    </row>
    <row r="376" spans="1:17" ht="12.75">
      <c r="A376" s="710"/>
      <c r="B376" s="711" t="s">
        <v>62</v>
      </c>
      <c r="C376" s="711"/>
      <c r="D376" s="711"/>
      <c r="E376" s="711"/>
      <c r="F376" s="712"/>
      <c r="G376" s="713"/>
      <c r="H376" s="714"/>
      <c r="I376" s="715"/>
      <c r="J376" s="706"/>
      <c r="K376" s="707"/>
      <c r="L376" s="708"/>
      <c r="M376" s="709"/>
      <c r="N376" s="819"/>
      <c r="O376" s="707"/>
      <c r="P376" s="708"/>
      <c r="Q376" s="709"/>
    </row>
    <row r="377" spans="1:17" ht="12.75">
      <c r="A377" s="710"/>
      <c r="B377" s="716" t="s">
        <v>315</v>
      </c>
      <c r="C377" s="717"/>
      <c r="D377" s="717"/>
      <c r="E377" s="718"/>
      <c r="F377" s="712"/>
      <c r="G377" s="713"/>
      <c r="H377" s="714"/>
      <c r="I377" s="715"/>
      <c r="J377" s="712"/>
      <c r="K377" s="713"/>
      <c r="L377" s="714"/>
      <c r="M377" s="715"/>
      <c r="N377" s="725"/>
      <c r="O377" s="713"/>
      <c r="P377" s="714"/>
      <c r="Q377" s="715"/>
    </row>
    <row r="378" spans="1:17" ht="12.75">
      <c r="A378" s="131"/>
      <c r="B378" s="132" t="s">
        <v>63</v>
      </c>
      <c r="C378" s="132"/>
      <c r="D378" s="132"/>
      <c r="E378" s="132"/>
      <c r="F378" s="712"/>
      <c r="G378" s="713"/>
      <c r="H378" s="714"/>
      <c r="I378" s="715"/>
      <c r="J378" s="712"/>
      <c r="K378" s="713"/>
      <c r="L378" s="714"/>
      <c r="M378" s="715"/>
      <c r="N378" s="725"/>
      <c r="O378" s="713"/>
      <c r="P378" s="714"/>
      <c r="Q378" s="715"/>
    </row>
    <row r="379" spans="1:17" ht="12.75">
      <c r="A379" s="719"/>
      <c r="B379" s="716" t="s">
        <v>65</v>
      </c>
      <c r="C379" s="720"/>
      <c r="D379" s="720"/>
      <c r="E379" s="721"/>
      <c r="F379" s="712"/>
      <c r="G379" s="713"/>
      <c r="H379" s="714"/>
      <c r="I379" s="715"/>
      <c r="J379" s="712"/>
      <c r="K379" s="713"/>
      <c r="L379" s="714"/>
      <c r="M379" s="715"/>
      <c r="N379" s="725"/>
      <c r="O379" s="713"/>
      <c r="P379" s="714"/>
      <c r="Q379" s="715"/>
    </row>
    <row r="380" spans="1:17" ht="12.75">
      <c r="A380" s="719"/>
      <c r="B380" s="716" t="s">
        <v>66</v>
      </c>
      <c r="C380" s="720"/>
      <c r="D380" s="720"/>
      <c r="E380" s="721"/>
      <c r="F380" s="712"/>
      <c r="G380" s="713"/>
      <c r="H380" s="714"/>
      <c r="I380" s="715"/>
      <c r="J380" s="712"/>
      <c r="K380" s="713"/>
      <c r="L380" s="714"/>
      <c r="M380" s="715"/>
      <c r="N380" s="725"/>
      <c r="O380" s="713"/>
      <c r="P380" s="714"/>
      <c r="Q380" s="715"/>
    </row>
    <row r="381" spans="1:17" ht="12.75">
      <c r="A381" s="131"/>
      <c r="B381" s="127" t="s">
        <v>67</v>
      </c>
      <c r="C381" s="127"/>
      <c r="D381" s="127"/>
      <c r="E381" s="127"/>
      <c r="F381" s="712"/>
      <c r="G381" s="713"/>
      <c r="H381" s="714"/>
      <c r="I381" s="715"/>
      <c r="J381" s="712"/>
      <c r="K381" s="713"/>
      <c r="L381" s="714"/>
      <c r="M381" s="715"/>
      <c r="N381" s="725"/>
      <c r="O381" s="713"/>
      <c r="P381" s="714"/>
      <c r="Q381" s="715"/>
    </row>
    <row r="382" spans="1:17" ht="12.75">
      <c r="A382" s="719"/>
      <c r="B382" s="716" t="s">
        <v>68</v>
      </c>
      <c r="C382" s="722"/>
      <c r="D382" s="722"/>
      <c r="E382" s="723"/>
      <c r="F382" s="712"/>
      <c r="G382" s="713"/>
      <c r="H382" s="714"/>
      <c r="I382" s="715"/>
      <c r="J382" s="712"/>
      <c r="K382" s="713"/>
      <c r="L382" s="714"/>
      <c r="M382" s="715"/>
      <c r="N382" s="725"/>
      <c r="O382" s="713"/>
      <c r="P382" s="714"/>
      <c r="Q382" s="715"/>
    </row>
    <row r="383" spans="1:17" ht="12.75">
      <c r="A383" s="131"/>
      <c r="B383" s="132" t="s">
        <v>69</v>
      </c>
      <c r="C383" s="135"/>
      <c r="D383" s="135"/>
      <c r="E383" s="135"/>
      <c r="F383" s="712"/>
      <c r="G383" s="713"/>
      <c r="H383" s="714"/>
      <c r="I383" s="715"/>
      <c r="J383" s="712"/>
      <c r="K383" s="713"/>
      <c r="L383" s="714"/>
      <c r="M383" s="715"/>
      <c r="N383" s="725"/>
      <c r="O383" s="713"/>
      <c r="P383" s="714"/>
      <c r="Q383" s="715"/>
    </row>
    <row r="384" spans="1:17" ht="12.75">
      <c r="A384" s="719"/>
      <c r="B384" s="716" t="s">
        <v>316</v>
      </c>
      <c r="C384" s="722"/>
      <c r="D384" s="722"/>
      <c r="E384" s="723"/>
      <c r="F384" s="712"/>
      <c r="G384" s="713"/>
      <c r="H384" s="714"/>
      <c r="I384" s="715"/>
      <c r="J384" s="712"/>
      <c r="K384" s="713"/>
      <c r="L384" s="714"/>
      <c r="M384" s="715"/>
      <c r="N384" s="725"/>
      <c r="O384" s="713"/>
      <c r="P384" s="714"/>
      <c r="Q384" s="715"/>
    </row>
    <row r="385" spans="1:17" ht="12.75">
      <c r="A385" s="131"/>
      <c r="B385" s="132" t="s">
        <v>317</v>
      </c>
      <c r="C385" s="135"/>
      <c r="D385" s="135"/>
      <c r="E385" s="135"/>
      <c r="F385" s="712"/>
      <c r="G385" s="713"/>
      <c r="H385" s="714"/>
      <c r="I385" s="715"/>
      <c r="J385" s="712"/>
      <c r="K385" s="713"/>
      <c r="L385" s="714"/>
      <c r="M385" s="715"/>
      <c r="N385" s="725"/>
      <c r="O385" s="713"/>
      <c r="P385" s="714"/>
      <c r="Q385" s="715"/>
    </row>
    <row r="386" spans="1:17" ht="12.75">
      <c r="A386" s="719"/>
      <c r="B386" s="716" t="s">
        <v>318</v>
      </c>
      <c r="C386" s="722"/>
      <c r="D386" s="722"/>
      <c r="E386" s="723"/>
      <c r="F386" s="712"/>
      <c r="G386" s="713"/>
      <c r="H386" s="714"/>
      <c r="I386" s="715"/>
      <c r="J386" s="712"/>
      <c r="K386" s="713"/>
      <c r="L386" s="714"/>
      <c r="M386" s="715"/>
      <c r="N386" s="725"/>
      <c r="O386" s="713"/>
      <c r="P386" s="714"/>
      <c r="Q386" s="715"/>
    </row>
    <row r="387" spans="1:17" ht="12.75">
      <c r="A387" s="719"/>
      <c r="B387" s="711" t="s">
        <v>70</v>
      </c>
      <c r="C387" s="711"/>
      <c r="D387" s="711"/>
      <c r="E387" s="711"/>
      <c r="F387" s="712"/>
      <c r="G387" s="713"/>
      <c r="H387" s="714"/>
      <c r="I387" s="715"/>
      <c r="J387" s="712"/>
      <c r="K387" s="713"/>
      <c r="L387" s="714"/>
      <c r="M387" s="715"/>
      <c r="N387" s="725"/>
      <c r="O387" s="713"/>
      <c r="P387" s="714"/>
      <c r="Q387" s="715"/>
    </row>
    <row r="388" spans="1:17" ht="12.75">
      <c r="A388" s="719"/>
      <c r="B388" s="716" t="s">
        <v>319</v>
      </c>
      <c r="C388" s="720"/>
      <c r="D388" s="720"/>
      <c r="E388" s="721"/>
      <c r="F388" s="712"/>
      <c r="G388" s="713"/>
      <c r="H388" s="714"/>
      <c r="I388" s="715"/>
      <c r="J388" s="712"/>
      <c r="K388" s="713"/>
      <c r="L388" s="714"/>
      <c r="M388" s="715"/>
      <c r="N388" s="725"/>
      <c r="O388" s="713"/>
      <c r="P388" s="714"/>
      <c r="Q388" s="715"/>
    </row>
    <row r="389" spans="1:17" ht="12.75">
      <c r="A389" s="719"/>
      <c r="B389" s="716" t="s">
        <v>320</v>
      </c>
      <c r="C389" s="720"/>
      <c r="D389" s="720"/>
      <c r="E389" s="721"/>
      <c r="F389" s="712"/>
      <c r="G389" s="713"/>
      <c r="H389" s="714"/>
      <c r="I389" s="715"/>
      <c r="J389" s="712"/>
      <c r="K389" s="713"/>
      <c r="L389" s="714"/>
      <c r="M389" s="715"/>
      <c r="N389" s="725"/>
      <c r="O389" s="713"/>
      <c r="P389" s="714"/>
      <c r="Q389" s="715"/>
    </row>
    <row r="390" spans="1:17" ht="12.75">
      <c r="A390" s="131"/>
      <c r="B390" s="132" t="s">
        <v>321</v>
      </c>
      <c r="C390" s="134"/>
      <c r="D390" s="134"/>
      <c r="E390" s="134"/>
      <c r="F390" s="712"/>
      <c r="G390" s="713"/>
      <c r="H390" s="714"/>
      <c r="I390" s="715"/>
      <c r="J390" s="712"/>
      <c r="K390" s="713"/>
      <c r="L390" s="714"/>
      <c r="M390" s="715"/>
      <c r="N390" s="725"/>
      <c r="O390" s="713"/>
      <c r="P390" s="714"/>
      <c r="Q390" s="715"/>
    </row>
    <row r="391" spans="1:17" ht="12.75">
      <c r="A391" s="724"/>
      <c r="B391" s="716" t="s">
        <v>322</v>
      </c>
      <c r="C391" s="720"/>
      <c r="D391" s="720"/>
      <c r="E391" s="721"/>
      <c r="F391" s="712"/>
      <c r="G391" s="713"/>
      <c r="H391" s="714"/>
      <c r="I391" s="715"/>
      <c r="J391" s="712"/>
      <c r="K391" s="713"/>
      <c r="L391" s="714"/>
      <c r="M391" s="715"/>
      <c r="N391" s="725"/>
      <c r="O391" s="713"/>
      <c r="P391" s="714"/>
      <c r="Q391" s="715"/>
    </row>
    <row r="392" spans="1:17" ht="12.75">
      <c r="A392" s="131"/>
      <c r="B392" s="132" t="s">
        <v>323</v>
      </c>
      <c r="C392" s="134"/>
      <c r="D392" s="134"/>
      <c r="E392" s="134"/>
      <c r="F392" s="712"/>
      <c r="G392" s="713"/>
      <c r="H392" s="714"/>
      <c r="I392" s="715"/>
      <c r="J392" s="712"/>
      <c r="K392" s="713"/>
      <c r="L392" s="714"/>
      <c r="M392" s="715"/>
      <c r="N392" s="725"/>
      <c r="O392" s="713"/>
      <c r="P392" s="714"/>
      <c r="Q392" s="715"/>
    </row>
    <row r="393" spans="1:17" ht="12.75">
      <c r="A393" s="719"/>
      <c r="B393" s="716" t="s">
        <v>324</v>
      </c>
      <c r="C393" s="720"/>
      <c r="D393" s="720"/>
      <c r="E393" s="721"/>
      <c r="F393" s="712"/>
      <c r="G393" s="713"/>
      <c r="H393" s="714"/>
      <c r="I393" s="715"/>
      <c r="J393" s="712"/>
      <c r="K393" s="713"/>
      <c r="L393" s="714"/>
      <c r="M393" s="715"/>
      <c r="N393" s="725"/>
      <c r="O393" s="713"/>
      <c r="P393" s="714"/>
      <c r="Q393" s="715"/>
    </row>
    <row r="394" spans="1:17" ht="12.75">
      <c r="A394" s="131"/>
      <c r="B394" s="132" t="s">
        <v>71</v>
      </c>
      <c r="C394" s="134"/>
      <c r="D394" s="134"/>
      <c r="E394" s="134"/>
      <c r="F394" s="712"/>
      <c r="G394" s="713"/>
      <c r="H394" s="714"/>
      <c r="I394" s="715"/>
      <c r="J394" s="712"/>
      <c r="K394" s="713"/>
      <c r="L394" s="714"/>
      <c r="M394" s="715"/>
      <c r="N394" s="725"/>
      <c r="O394" s="713"/>
      <c r="P394" s="714"/>
      <c r="Q394" s="715"/>
    </row>
    <row r="395" spans="1:17" ht="12.75">
      <c r="A395" s="719"/>
      <c r="B395" s="716" t="s">
        <v>325</v>
      </c>
      <c r="C395" s="720"/>
      <c r="D395" s="720"/>
      <c r="E395" s="721"/>
      <c r="F395" s="712"/>
      <c r="G395" s="713"/>
      <c r="H395" s="714"/>
      <c r="I395" s="715"/>
      <c r="J395" s="712"/>
      <c r="K395" s="713"/>
      <c r="L395" s="714"/>
      <c r="M395" s="715"/>
      <c r="N395" s="725"/>
      <c r="O395" s="713"/>
      <c r="P395" s="714"/>
      <c r="Q395" s="715"/>
    </row>
    <row r="396" spans="1:17" ht="12.75">
      <c r="A396" s="719"/>
      <c r="B396" s="716" t="s">
        <v>72</v>
      </c>
      <c r="C396" s="720"/>
      <c r="D396" s="720"/>
      <c r="E396" s="721"/>
      <c r="F396" s="712"/>
      <c r="G396" s="713"/>
      <c r="H396" s="714"/>
      <c r="I396" s="715"/>
      <c r="J396" s="712"/>
      <c r="K396" s="713"/>
      <c r="L396" s="714"/>
      <c r="M396" s="715"/>
      <c r="N396" s="725"/>
      <c r="O396" s="713"/>
      <c r="P396" s="714"/>
      <c r="Q396" s="715"/>
    </row>
    <row r="397" spans="1:17" ht="12.75">
      <c r="A397" s="719"/>
      <c r="B397" s="716" t="s">
        <v>326</v>
      </c>
      <c r="C397" s="720"/>
      <c r="D397" s="720"/>
      <c r="E397" s="721"/>
      <c r="F397" s="712"/>
      <c r="G397" s="713"/>
      <c r="H397" s="714"/>
      <c r="I397" s="715"/>
      <c r="J397" s="712"/>
      <c r="K397" s="713"/>
      <c r="L397" s="714"/>
      <c r="M397" s="715"/>
      <c r="N397" s="725"/>
      <c r="O397" s="713"/>
      <c r="P397" s="714"/>
      <c r="Q397" s="715"/>
    </row>
    <row r="398" spans="1:17" ht="12.75">
      <c r="A398" s="719"/>
      <c r="B398" s="716" t="s">
        <v>327</v>
      </c>
      <c r="C398" s="720"/>
      <c r="D398" s="720"/>
      <c r="E398" s="721"/>
      <c r="F398" s="712"/>
      <c r="G398" s="713"/>
      <c r="H398" s="714"/>
      <c r="I398" s="715"/>
      <c r="J398" s="712"/>
      <c r="K398" s="713"/>
      <c r="L398" s="714"/>
      <c r="M398" s="715"/>
      <c r="N398" s="725"/>
      <c r="O398" s="713"/>
      <c r="P398" s="714"/>
      <c r="Q398" s="715"/>
    </row>
    <row r="399" spans="1:17" ht="12.75">
      <c r="A399" s="131"/>
      <c r="B399" s="132" t="s">
        <v>73</v>
      </c>
      <c r="C399" s="134"/>
      <c r="D399" s="134"/>
      <c r="E399" s="134"/>
      <c r="F399" s="712"/>
      <c r="G399" s="713"/>
      <c r="H399" s="714"/>
      <c r="I399" s="715"/>
      <c r="J399" s="712"/>
      <c r="K399" s="713"/>
      <c r="L399" s="714"/>
      <c r="M399" s="715"/>
      <c r="N399" s="725"/>
      <c r="O399" s="713"/>
      <c r="P399" s="714"/>
      <c r="Q399" s="715"/>
    </row>
    <row r="400" spans="1:17" ht="12.75">
      <c r="A400" s="719"/>
      <c r="B400" s="716" t="s">
        <v>328</v>
      </c>
      <c r="C400" s="720"/>
      <c r="D400" s="720"/>
      <c r="E400" s="721"/>
      <c r="F400" s="712"/>
      <c r="G400" s="713"/>
      <c r="H400" s="714"/>
      <c r="I400" s="715"/>
      <c r="J400" s="712"/>
      <c r="K400" s="713"/>
      <c r="L400" s="714"/>
      <c r="M400" s="715"/>
      <c r="N400" s="725"/>
      <c r="O400" s="713"/>
      <c r="P400" s="714"/>
      <c r="Q400" s="715"/>
    </row>
    <row r="401" spans="1:17" ht="12.75">
      <c r="A401" s="719"/>
      <c r="B401" s="716" t="s">
        <v>75</v>
      </c>
      <c r="C401" s="720"/>
      <c r="D401" s="720"/>
      <c r="E401" s="721"/>
      <c r="F401" s="712"/>
      <c r="G401" s="713"/>
      <c r="H401" s="714"/>
      <c r="I401" s="715"/>
      <c r="J401" s="712"/>
      <c r="K401" s="713"/>
      <c r="L401" s="714"/>
      <c r="M401" s="715"/>
      <c r="N401" s="725"/>
      <c r="O401" s="713"/>
      <c r="P401" s="714"/>
      <c r="Q401" s="715"/>
    </row>
    <row r="402" spans="1:17" ht="12.75">
      <c r="A402" s="131"/>
      <c r="B402" s="132" t="s">
        <v>76</v>
      </c>
      <c r="C402" s="134"/>
      <c r="D402" s="134"/>
      <c r="E402" s="134"/>
      <c r="F402" s="712"/>
      <c r="G402" s="713"/>
      <c r="H402" s="714"/>
      <c r="I402" s="715"/>
      <c r="J402" s="712"/>
      <c r="K402" s="713"/>
      <c r="L402" s="714"/>
      <c r="M402" s="715"/>
      <c r="N402" s="725"/>
      <c r="O402" s="713"/>
      <c r="P402" s="714"/>
      <c r="Q402" s="715"/>
    </row>
    <row r="403" spans="1:17" ht="12.75">
      <c r="A403" s="719"/>
      <c r="B403" s="716" t="s">
        <v>370</v>
      </c>
      <c r="C403" s="720"/>
      <c r="D403" s="720"/>
      <c r="E403" s="721"/>
      <c r="F403" s="712"/>
      <c r="G403" s="713"/>
      <c r="H403" s="714"/>
      <c r="I403" s="715"/>
      <c r="J403" s="712"/>
      <c r="K403" s="713"/>
      <c r="L403" s="714"/>
      <c r="M403" s="715"/>
      <c r="N403" s="725"/>
      <c r="O403" s="713"/>
      <c r="P403" s="714"/>
      <c r="Q403" s="715"/>
    </row>
    <row r="404" spans="1:17" ht="12.75">
      <c r="A404" s="719"/>
      <c r="B404" s="716" t="s">
        <v>330</v>
      </c>
      <c r="C404" s="720"/>
      <c r="D404" s="720"/>
      <c r="E404" s="721"/>
      <c r="F404" s="712"/>
      <c r="G404" s="713"/>
      <c r="H404" s="714"/>
      <c r="I404" s="715"/>
      <c r="J404" s="712"/>
      <c r="K404" s="713"/>
      <c r="L404" s="714"/>
      <c r="M404" s="715"/>
      <c r="N404" s="725"/>
      <c r="O404" s="713"/>
      <c r="P404" s="714"/>
      <c r="Q404" s="715"/>
    </row>
    <row r="405" spans="1:17" ht="12.75">
      <c r="A405" s="131"/>
      <c r="B405" s="132" t="s">
        <v>331</v>
      </c>
      <c r="C405" s="134"/>
      <c r="D405" s="134"/>
      <c r="E405" s="134"/>
      <c r="F405" s="712"/>
      <c r="G405" s="713"/>
      <c r="H405" s="714"/>
      <c r="I405" s="715"/>
      <c r="J405" s="712"/>
      <c r="K405" s="713"/>
      <c r="L405" s="714"/>
      <c r="M405" s="715"/>
      <c r="N405" s="725"/>
      <c r="O405" s="713"/>
      <c r="P405" s="714"/>
      <c r="Q405" s="715"/>
    </row>
    <row r="406" spans="1:17" ht="12.75">
      <c r="A406" s="719"/>
      <c r="B406" s="716" t="s">
        <v>332</v>
      </c>
      <c r="C406" s="720"/>
      <c r="D406" s="720"/>
      <c r="E406" s="721"/>
      <c r="F406" s="712"/>
      <c r="G406" s="713"/>
      <c r="H406" s="714"/>
      <c r="I406" s="715"/>
      <c r="J406" s="712"/>
      <c r="K406" s="713"/>
      <c r="L406" s="714"/>
      <c r="M406" s="715"/>
      <c r="N406" s="725"/>
      <c r="O406" s="713"/>
      <c r="P406" s="714"/>
      <c r="Q406" s="715"/>
    </row>
    <row r="407" spans="1:17" ht="13.5">
      <c r="A407" s="131"/>
      <c r="B407" s="132" t="s">
        <v>333</v>
      </c>
      <c r="C407" s="134"/>
      <c r="D407" s="134"/>
      <c r="E407" s="134"/>
      <c r="F407" s="712"/>
      <c r="G407" s="713"/>
      <c r="H407" s="714"/>
      <c r="I407" s="715"/>
      <c r="J407" s="712"/>
      <c r="K407" s="713"/>
      <c r="L407" s="714"/>
      <c r="M407" s="715"/>
      <c r="N407" s="725"/>
      <c r="O407" s="713"/>
      <c r="P407" s="714"/>
      <c r="Q407" s="715"/>
    </row>
    <row r="408" spans="1:17" ht="14.25">
      <c r="A408" s="726"/>
      <c r="B408" s="727" t="s">
        <v>334</v>
      </c>
      <c r="C408" s="727"/>
      <c r="D408" s="727"/>
      <c r="E408" s="727"/>
      <c r="F408" s="728"/>
      <c r="G408" s="729"/>
      <c r="H408" s="730"/>
      <c r="I408" s="731"/>
      <c r="J408" s="728"/>
      <c r="K408" s="729"/>
      <c r="L408" s="730"/>
      <c r="M408" s="731"/>
      <c r="N408" s="838"/>
      <c r="O408" s="729"/>
      <c r="P408" s="730"/>
      <c r="Q408" s="731"/>
    </row>
    <row r="409" spans="1:17" ht="13.5">
      <c r="A409" s="732"/>
      <c r="B409" s="733"/>
      <c r="C409" s="734"/>
      <c r="D409" s="734"/>
      <c r="E409" s="734"/>
      <c r="F409" s="735"/>
      <c r="G409" s="735"/>
      <c r="H409" s="735"/>
      <c r="I409" s="736"/>
      <c r="J409" s="735"/>
      <c r="K409" s="735"/>
      <c r="L409" s="735"/>
      <c r="M409" s="736"/>
      <c r="N409" s="735"/>
      <c r="O409" s="735"/>
      <c r="P409" s="735"/>
      <c r="Q409" s="736"/>
    </row>
    <row r="410" spans="1:17" ht="12.75">
      <c r="A410" s="732"/>
      <c r="B410" s="733"/>
      <c r="C410" s="734"/>
      <c r="D410" s="734"/>
      <c r="E410" s="734"/>
      <c r="F410" s="735"/>
      <c r="G410" s="735"/>
      <c r="H410" s="735"/>
      <c r="I410" s="736"/>
      <c r="J410" s="735"/>
      <c r="K410" s="735"/>
      <c r="L410" s="735"/>
      <c r="M410" s="736"/>
      <c r="N410" s="735"/>
      <c r="O410" s="735"/>
      <c r="P410" s="735"/>
      <c r="Q410" s="736"/>
    </row>
    <row r="411" spans="1:17" ht="12.75">
      <c r="A411" s="679"/>
      <c r="B411" s="680" t="s">
        <v>371</v>
      </c>
      <c r="C411" s="680"/>
      <c r="D411" s="680"/>
      <c r="E411" s="680"/>
      <c r="F411" s="680"/>
      <c r="G411" s="680"/>
      <c r="H411" s="680"/>
      <c r="I411" s="680"/>
      <c r="J411" s="680"/>
      <c r="K411" s="680"/>
      <c r="L411" s="680"/>
      <c r="M411" s="680"/>
      <c r="N411" s="680"/>
      <c r="O411" s="680"/>
      <c r="P411" s="680"/>
      <c r="Q411" s="680"/>
    </row>
    <row r="412" spans="1:17" ht="12.75">
      <c r="A412" s="681" t="s">
        <v>1</v>
      </c>
      <c r="B412" s="681"/>
      <c r="C412" s="681"/>
      <c r="D412" s="681"/>
      <c r="E412" s="681"/>
      <c r="F412" s="681"/>
      <c r="G412" s="681"/>
      <c r="H412" s="681"/>
      <c r="I412" s="681"/>
      <c r="J412" s="681"/>
      <c r="K412" s="681"/>
      <c r="L412" s="681"/>
      <c r="M412" s="681"/>
      <c r="N412" s="681"/>
      <c r="O412" s="681"/>
      <c r="P412" s="681"/>
      <c r="Q412" s="681"/>
    </row>
    <row r="413" spans="1:17" ht="12.75" customHeight="1">
      <c r="A413" s="682" t="s">
        <v>305</v>
      </c>
      <c r="B413" s="682"/>
      <c r="C413" s="682"/>
      <c r="D413" s="682"/>
      <c r="E413" s="682"/>
      <c r="F413" s="682"/>
      <c r="G413" s="682"/>
      <c r="H413" s="682"/>
      <c r="I413" s="682"/>
      <c r="J413" s="682"/>
      <c r="K413" s="682"/>
      <c r="L413" s="682"/>
      <c r="M413" s="682"/>
      <c r="N413" s="682"/>
      <c r="O413" s="682"/>
      <c r="P413" s="682"/>
      <c r="Q413" s="682"/>
    </row>
    <row r="414" spans="1:17" ht="12.75">
      <c r="A414" s="737"/>
      <c r="B414" s="737"/>
      <c r="C414" s="737"/>
      <c r="D414" s="737"/>
      <c r="E414" s="737"/>
      <c r="F414" s="737"/>
      <c r="G414" s="737"/>
      <c r="H414" s="737"/>
      <c r="I414" s="737"/>
      <c r="J414" s="737"/>
      <c r="K414" s="737"/>
      <c r="L414" s="737"/>
      <c r="M414" s="737"/>
      <c r="N414" s="737"/>
      <c r="O414" s="737"/>
      <c r="P414" s="737"/>
      <c r="Q414" s="737"/>
    </row>
    <row r="415" spans="1:17" ht="13.5" customHeight="1">
      <c r="A415" s="685" t="s">
        <v>46</v>
      </c>
      <c r="B415" s="685"/>
      <c r="C415" s="685"/>
      <c r="D415" s="685"/>
      <c r="E415" s="685"/>
      <c r="F415" s="685"/>
      <c r="G415" s="685"/>
      <c r="H415" s="685"/>
      <c r="I415" s="685"/>
      <c r="J415" s="685"/>
      <c r="K415" s="685"/>
      <c r="L415" s="685"/>
      <c r="M415" s="685"/>
      <c r="N415" s="685"/>
      <c r="O415" s="685"/>
      <c r="P415" s="685"/>
      <c r="Q415" s="685"/>
    </row>
    <row r="416" spans="1:17" ht="13.5" customHeight="1">
      <c r="A416" s="686" t="s">
        <v>4</v>
      </c>
      <c r="B416" s="687" t="s">
        <v>306</v>
      </c>
      <c r="C416" s="687"/>
      <c r="D416" s="687"/>
      <c r="E416" s="687"/>
      <c r="F416" s="816" t="s">
        <v>49</v>
      </c>
      <c r="G416" s="816"/>
      <c r="H416" s="816"/>
      <c r="I416" s="816"/>
      <c r="J416" s="816"/>
      <c r="K416" s="816"/>
      <c r="L416" s="816"/>
      <c r="M416" s="816"/>
      <c r="N416" s="816"/>
      <c r="O416" s="816"/>
      <c r="P416" s="816"/>
      <c r="Q416" s="816"/>
    </row>
    <row r="417" spans="1:17" ht="12.75" customHeight="1">
      <c r="A417" s="686"/>
      <c r="B417" s="687"/>
      <c r="C417" s="687"/>
      <c r="D417" s="687"/>
      <c r="E417" s="687"/>
      <c r="F417" s="817"/>
      <c r="G417" s="817"/>
      <c r="H417" s="817"/>
      <c r="I417" s="817"/>
      <c r="J417" s="690"/>
      <c r="K417" s="690"/>
      <c r="L417" s="690"/>
      <c r="M417" s="690"/>
      <c r="N417" s="691"/>
      <c r="O417" s="691"/>
      <c r="P417" s="691"/>
      <c r="Q417" s="691"/>
    </row>
    <row r="418" spans="1:17" ht="12.75" customHeight="1">
      <c r="A418" s="686"/>
      <c r="B418" s="687"/>
      <c r="C418" s="687"/>
      <c r="D418" s="687"/>
      <c r="E418" s="687"/>
      <c r="F418" s="692" t="s">
        <v>52</v>
      </c>
      <c r="G418" s="693" t="s">
        <v>6</v>
      </c>
      <c r="H418" s="693" t="s">
        <v>123</v>
      </c>
      <c r="I418" s="694" t="s">
        <v>54</v>
      </c>
      <c r="J418" s="692" t="s">
        <v>52</v>
      </c>
      <c r="K418" s="693" t="s">
        <v>6</v>
      </c>
      <c r="L418" s="693" t="s">
        <v>123</v>
      </c>
      <c r="M418" s="694" t="s">
        <v>54</v>
      </c>
      <c r="N418" s="692" t="s">
        <v>52</v>
      </c>
      <c r="O418" s="693" t="s">
        <v>6</v>
      </c>
      <c r="P418" s="693" t="s">
        <v>123</v>
      </c>
      <c r="Q418" s="694" t="s">
        <v>54</v>
      </c>
    </row>
    <row r="419" spans="1:17" ht="12.75">
      <c r="A419" s="686"/>
      <c r="B419" s="687"/>
      <c r="C419" s="687"/>
      <c r="D419" s="687"/>
      <c r="E419" s="687"/>
      <c r="F419" s="692"/>
      <c r="G419" s="693"/>
      <c r="H419" s="693"/>
      <c r="I419" s="694"/>
      <c r="J419" s="692"/>
      <c r="K419" s="693"/>
      <c r="L419" s="693"/>
      <c r="M419" s="694"/>
      <c r="N419" s="692"/>
      <c r="O419" s="693"/>
      <c r="P419" s="693"/>
      <c r="Q419" s="694"/>
    </row>
    <row r="420" spans="1:17" ht="12.75">
      <c r="A420" s="686"/>
      <c r="B420" s="695"/>
      <c r="C420" s="695"/>
      <c r="D420" s="695"/>
      <c r="E420" s="695"/>
      <c r="F420" s="696" t="s">
        <v>13</v>
      </c>
      <c r="G420" s="697" t="s">
        <v>16</v>
      </c>
      <c r="H420" s="695" t="s">
        <v>19</v>
      </c>
      <c r="I420" s="698" t="s">
        <v>22</v>
      </c>
      <c r="J420" s="696" t="s">
        <v>25</v>
      </c>
      <c r="K420" s="697" t="s">
        <v>310</v>
      </c>
      <c r="L420" s="695" t="s">
        <v>311</v>
      </c>
      <c r="M420" s="698" t="s">
        <v>59</v>
      </c>
      <c r="N420" s="699" t="s">
        <v>312</v>
      </c>
      <c r="O420" s="697" t="s">
        <v>313</v>
      </c>
      <c r="P420" s="695" t="s">
        <v>314</v>
      </c>
      <c r="Q420" s="698" t="s">
        <v>336</v>
      </c>
    </row>
    <row r="421" spans="1:17" ht="12.75">
      <c r="A421" s="738"/>
      <c r="B421" s="739" t="s">
        <v>337</v>
      </c>
      <c r="C421" s="740"/>
      <c r="D421" s="741"/>
      <c r="E421" s="741"/>
      <c r="F421" s="769"/>
      <c r="G421" s="743"/>
      <c r="H421" s="744"/>
      <c r="I421" s="745"/>
      <c r="J421" s="769"/>
      <c r="K421" s="743"/>
      <c r="L421" s="744"/>
      <c r="M421" s="745"/>
      <c r="N421" s="820"/>
      <c r="O421" s="748"/>
      <c r="P421" s="749"/>
      <c r="Q421" s="750"/>
    </row>
    <row r="422" spans="1:17" ht="12.75">
      <c r="A422" s="738"/>
      <c r="B422" s="716" t="s">
        <v>77</v>
      </c>
      <c r="C422" s="720"/>
      <c r="D422" s="720"/>
      <c r="E422" s="721"/>
      <c r="F422" s="787"/>
      <c r="G422" s="755"/>
      <c r="H422" s="756"/>
      <c r="I422" s="821"/>
      <c r="J422" s="787"/>
      <c r="K422" s="755"/>
      <c r="L422" s="756"/>
      <c r="M422" s="821"/>
      <c r="N422" s="826"/>
      <c r="O422" s="759"/>
      <c r="P422" s="760"/>
      <c r="Q422" s="761"/>
    </row>
    <row r="423" spans="1:17" ht="12.75">
      <c r="A423" s="762"/>
      <c r="B423" s="132" t="s">
        <v>78</v>
      </c>
      <c r="C423" s="134"/>
      <c r="D423" s="134"/>
      <c r="E423" s="134"/>
      <c r="F423" s="824"/>
      <c r="G423" s="776"/>
      <c r="H423" s="777"/>
      <c r="I423" s="825"/>
      <c r="J423" s="824"/>
      <c r="K423" s="776"/>
      <c r="L423" s="777"/>
      <c r="M423" s="825"/>
      <c r="N423" s="834"/>
      <c r="O423" s="701"/>
      <c r="P423" s="702"/>
      <c r="Q423" s="703"/>
    </row>
    <row r="424" spans="1:17" ht="12.75">
      <c r="A424" s="762"/>
      <c r="B424" s="716" t="s">
        <v>338</v>
      </c>
      <c r="C424" s="720"/>
      <c r="D424" s="720"/>
      <c r="E424" s="721"/>
      <c r="F424" s="824"/>
      <c r="G424" s="776"/>
      <c r="H424" s="777"/>
      <c r="I424" s="825"/>
      <c r="J424" s="824"/>
      <c r="K424" s="776"/>
      <c r="L424" s="777"/>
      <c r="M424" s="825"/>
      <c r="N424" s="834"/>
      <c r="O424" s="701"/>
      <c r="P424" s="702"/>
      <c r="Q424" s="703"/>
    </row>
    <row r="425" spans="1:17" ht="12.75">
      <c r="A425" s="762"/>
      <c r="B425" s="716" t="s">
        <v>339</v>
      </c>
      <c r="C425" s="720"/>
      <c r="D425" s="720"/>
      <c r="E425" s="721"/>
      <c r="F425" s="824"/>
      <c r="G425" s="776"/>
      <c r="H425" s="777"/>
      <c r="I425" s="825"/>
      <c r="J425" s="824"/>
      <c r="K425" s="776"/>
      <c r="L425" s="777"/>
      <c r="M425" s="825"/>
      <c r="N425" s="834"/>
      <c r="O425" s="701"/>
      <c r="P425" s="702"/>
      <c r="Q425" s="703"/>
    </row>
    <row r="426" spans="1:17" ht="12.75">
      <c r="A426" s="762"/>
      <c r="B426" s="766" t="s">
        <v>340</v>
      </c>
      <c r="C426" s="767"/>
      <c r="D426" s="767"/>
      <c r="E426" s="768"/>
      <c r="F426" s="824"/>
      <c r="G426" s="776"/>
      <c r="H426" s="777"/>
      <c r="I426" s="825"/>
      <c r="J426" s="824"/>
      <c r="K426" s="776"/>
      <c r="L426" s="777"/>
      <c r="M426" s="825"/>
      <c r="N426" s="834"/>
      <c r="O426" s="701"/>
      <c r="P426" s="702"/>
      <c r="Q426" s="703"/>
    </row>
    <row r="427" spans="1:17" ht="12.75">
      <c r="A427" s="762"/>
      <c r="B427" s="773"/>
      <c r="C427" s="774"/>
      <c r="D427" s="775"/>
      <c r="E427" s="775"/>
      <c r="F427" s="787"/>
      <c r="G427" s="755"/>
      <c r="H427" s="756"/>
      <c r="I427" s="821"/>
      <c r="J427" s="787"/>
      <c r="K427" s="755"/>
      <c r="L427" s="756"/>
      <c r="M427" s="821"/>
      <c r="N427" s="826"/>
      <c r="O427" s="759"/>
      <c r="P427" s="760"/>
      <c r="Q427" s="761"/>
    </row>
    <row r="428" spans="1:17" ht="12.75">
      <c r="A428" s="779" t="s">
        <v>13</v>
      </c>
      <c r="B428" s="773">
        <v>1</v>
      </c>
      <c r="C428" s="780" t="s">
        <v>341</v>
      </c>
      <c r="D428" s="780"/>
      <c r="E428" s="780"/>
      <c r="F428" s="787"/>
      <c r="G428" s="755"/>
      <c r="H428" s="756"/>
      <c r="I428" s="821"/>
      <c r="J428" s="787"/>
      <c r="K428" s="755"/>
      <c r="L428" s="756"/>
      <c r="M428" s="821"/>
      <c r="N428" s="826"/>
      <c r="O428" s="759"/>
      <c r="P428" s="760"/>
      <c r="Q428" s="761"/>
    </row>
    <row r="429" spans="1:17" ht="12.75">
      <c r="A429" s="762"/>
      <c r="B429" s="773" t="s">
        <v>13</v>
      </c>
      <c r="C429" s="774" t="s">
        <v>151</v>
      </c>
      <c r="D429" s="774" t="s">
        <v>342</v>
      </c>
      <c r="E429" s="774"/>
      <c r="F429" s="742"/>
      <c r="G429" s="770"/>
      <c r="H429" s="771"/>
      <c r="I429" s="823"/>
      <c r="J429" s="742"/>
      <c r="K429" s="770"/>
      <c r="L429" s="771"/>
      <c r="M429" s="823"/>
      <c r="N429" s="836"/>
      <c r="O429" s="707"/>
      <c r="P429" s="708"/>
      <c r="Q429" s="709"/>
    </row>
    <row r="430" spans="1:17" ht="12.75">
      <c r="A430" s="762"/>
      <c r="B430" s="773" t="s">
        <v>16</v>
      </c>
      <c r="C430" s="781" t="s">
        <v>69</v>
      </c>
      <c r="D430" s="135"/>
      <c r="E430" s="135"/>
      <c r="F430" s="742"/>
      <c r="G430" s="770"/>
      <c r="H430" s="771"/>
      <c r="I430" s="823"/>
      <c r="J430" s="742"/>
      <c r="K430" s="770"/>
      <c r="L430" s="771"/>
      <c r="M430" s="823"/>
      <c r="N430" s="836"/>
      <c r="O430" s="707"/>
      <c r="P430" s="708"/>
      <c r="Q430" s="709"/>
    </row>
    <row r="431" spans="1:17" ht="12.75">
      <c r="A431" s="762"/>
      <c r="B431" s="773"/>
      <c r="C431" s="774"/>
      <c r="D431" s="775"/>
      <c r="E431" s="775"/>
      <c r="F431" s="824"/>
      <c r="G431" s="776"/>
      <c r="H431" s="777"/>
      <c r="I431" s="825"/>
      <c r="J431" s="824"/>
      <c r="K431" s="776"/>
      <c r="L431" s="777"/>
      <c r="M431" s="825"/>
      <c r="N431" s="834"/>
      <c r="O431" s="701"/>
      <c r="P431" s="702"/>
      <c r="Q431" s="703"/>
    </row>
    <row r="432" spans="1:17" ht="12.75">
      <c r="A432" s="784">
        <v>2</v>
      </c>
      <c r="B432" s="785" t="s">
        <v>343</v>
      </c>
      <c r="C432" s="786"/>
      <c r="D432" s="786"/>
      <c r="E432" s="786"/>
      <c r="F432" s="742"/>
      <c r="G432" s="770"/>
      <c r="H432" s="771"/>
      <c r="I432" s="823"/>
      <c r="J432" s="742"/>
      <c r="K432" s="770"/>
      <c r="L432" s="771"/>
      <c r="M432" s="823"/>
      <c r="N432" s="836"/>
      <c r="O432" s="707"/>
      <c r="P432" s="708"/>
      <c r="Q432" s="709"/>
    </row>
    <row r="433" spans="1:17" ht="12.75">
      <c r="A433" s="696"/>
      <c r="B433" s="789"/>
      <c r="C433" s="774" t="s">
        <v>173</v>
      </c>
      <c r="D433" s="774" t="s">
        <v>344</v>
      </c>
      <c r="E433" s="774"/>
      <c r="F433" s="796"/>
      <c r="G433" s="763"/>
      <c r="H433" s="764"/>
      <c r="I433" s="797"/>
      <c r="J433" s="796"/>
      <c r="K433" s="763"/>
      <c r="L433" s="764"/>
      <c r="M433" s="797"/>
      <c r="N433" s="835"/>
      <c r="O433" s="713"/>
      <c r="P433" s="714"/>
      <c r="Q433" s="715"/>
    </row>
    <row r="434" spans="1:17" ht="12.75">
      <c r="A434" s="696"/>
      <c r="B434" s="789"/>
      <c r="C434" s="774" t="s">
        <v>345</v>
      </c>
      <c r="D434" s="774" t="s">
        <v>346</v>
      </c>
      <c r="E434" s="774"/>
      <c r="F434" s="796"/>
      <c r="G434" s="763"/>
      <c r="H434" s="764"/>
      <c r="I434" s="797"/>
      <c r="J434" s="796"/>
      <c r="K434" s="763"/>
      <c r="L434" s="764"/>
      <c r="M434" s="797"/>
      <c r="N434" s="835"/>
      <c r="O434" s="713"/>
      <c r="P434" s="714"/>
      <c r="Q434" s="715"/>
    </row>
    <row r="435" spans="1:17" ht="12.75">
      <c r="A435" s="696"/>
      <c r="B435" s="789"/>
      <c r="C435" s="774" t="s">
        <v>347</v>
      </c>
      <c r="D435" s="774" t="s">
        <v>348</v>
      </c>
      <c r="E435" s="774"/>
      <c r="F435" s="742"/>
      <c r="G435" s="770"/>
      <c r="H435" s="771"/>
      <c r="I435" s="823"/>
      <c r="J435" s="742"/>
      <c r="K435" s="770"/>
      <c r="L435" s="771"/>
      <c r="M435" s="823"/>
      <c r="N435" s="836"/>
      <c r="O435" s="707"/>
      <c r="P435" s="708"/>
      <c r="Q435" s="709"/>
    </row>
    <row r="436" spans="1:17" ht="12.75">
      <c r="A436" s="696"/>
      <c r="B436" s="789"/>
      <c r="C436" s="774" t="s">
        <v>349</v>
      </c>
      <c r="D436" s="774" t="s">
        <v>350</v>
      </c>
      <c r="E436" s="774"/>
      <c r="F436" s="824"/>
      <c r="G436" s="776"/>
      <c r="H436" s="777"/>
      <c r="I436" s="825"/>
      <c r="J436" s="824"/>
      <c r="K436" s="776"/>
      <c r="L436" s="777"/>
      <c r="M436" s="825"/>
      <c r="N436" s="834"/>
      <c r="O436" s="701"/>
      <c r="P436" s="702"/>
      <c r="Q436" s="703"/>
    </row>
    <row r="437" spans="1:17" ht="12.75">
      <c r="A437" s="791"/>
      <c r="B437" s="792" t="s">
        <v>82</v>
      </c>
      <c r="C437" s="793" t="s">
        <v>351</v>
      </c>
      <c r="D437" s="793"/>
      <c r="E437" s="793"/>
      <c r="F437" s="824"/>
      <c r="G437" s="776"/>
      <c r="H437" s="777"/>
      <c r="I437" s="825"/>
      <c r="J437" s="824"/>
      <c r="K437" s="776"/>
      <c r="L437" s="777"/>
      <c r="M437" s="825"/>
      <c r="N437" s="834"/>
      <c r="O437" s="701"/>
      <c r="P437" s="788"/>
      <c r="Q437" s="703"/>
    </row>
    <row r="438" spans="1:17" ht="12.75">
      <c r="A438" s="696"/>
      <c r="B438" s="789"/>
      <c r="C438" s="795"/>
      <c r="D438" s="795"/>
      <c r="E438" s="795"/>
      <c r="F438" s="742"/>
      <c r="G438" s="770"/>
      <c r="H438" s="771"/>
      <c r="I438" s="823"/>
      <c r="J438" s="742"/>
      <c r="K438" s="707"/>
      <c r="L438" s="771"/>
      <c r="M438" s="709"/>
      <c r="N438" s="836"/>
      <c r="O438" s="707"/>
      <c r="P438" s="708"/>
      <c r="Q438" s="709"/>
    </row>
    <row r="439" spans="1:17" ht="12.75">
      <c r="A439" s="696"/>
      <c r="B439" s="789"/>
      <c r="C439" s="795"/>
      <c r="D439" s="795"/>
      <c r="E439" s="795"/>
      <c r="F439" s="796"/>
      <c r="G439" s="763"/>
      <c r="H439" s="764"/>
      <c r="I439" s="797"/>
      <c r="J439" s="796"/>
      <c r="K439" s="713"/>
      <c r="L439" s="764"/>
      <c r="M439" s="715"/>
      <c r="N439" s="835"/>
      <c r="O439" s="713"/>
      <c r="P439" s="714"/>
      <c r="Q439" s="715"/>
    </row>
    <row r="440" spans="1:17" ht="12.75">
      <c r="A440" s="696"/>
      <c r="B440" s="789"/>
      <c r="C440" s="795"/>
      <c r="D440" s="795"/>
      <c r="E440" s="795"/>
      <c r="F440" s="796"/>
      <c r="G440" s="763"/>
      <c r="H440" s="764"/>
      <c r="I440" s="797"/>
      <c r="J440" s="712"/>
      <c r="K440" s="713"/>
      <c r="L440" s="714"/>
      <c r="M440" s="715"/>
      <c r="N440" s="725"/>
      <c r="O440" s="713"/>
      <c r="P440" s="714"/>
      <c r="Q440" s="715"/>
    </row>
    <row r="441" spans="1:17" ht="12.75">
      <c r="A441" s="696"/>
      <c r="B441" s="789"/>
      <c r="C441" s="795"/>
      <c r="D441" s="795"/>
      <c r="E441" s="795"/>
      <c r="F441" s="796"/>
      <c r="G441" s="763"/>
      <c r="H441" s="764"/>
      <c r="I441" s="797"/>
      <c r="J441" s="712"/>
      <c r="K441" s="798"/>
      <c r="L441" s="799"/>
      <c r="M441" s="828"/>
      <c r="N441" s="725"/>
      <c r="O441" s="713"/>
      <c r="P441" s="714"/>
      <c r="Q441" s="715"/>
    </row>
    <row r="442" spans="1:17" ht="12.75">
      <c r="A442" s="696"/>
      <c r="B442" s="789"/>
      <c r="C442" s="795"/>
      <c r="D442" s="795"/>
      <c r="E442" s="795"/>
      <c r="F442" s="796"/>
      <c r="G442" s="763"/>
      <c r="H442" s="764"/>
      <c r="I442" s="797"/>
      <c r="J442" s="712"/>
      <c r="K442" s="713"/>
      <c r="L442" s="714"/>
      <c r="M442" s="839"/>
      <c r="N442" s="725"/>
      <c r="O442" s="713"/>
      <c r="P442" s="714"/>
      <c r="Q442" s="715"/>
    </row>
    <row r="443" spans="1:17" ht="12.75">
      <c r="A443" s="696"/>
      <c r="B443" s="695"/>
      <c r="C443" s="774"/>
      <c r="D443" s="774"/>
      <c r="E443" s="774"/>
      <c r="F443" s="840"/>
      <c r="G443" s="713"/>
      <c r="H443" s="764"/>
      <c r="I443" s="797"/>
      <c r="J443" s="712"/>
      <c r="K443" s="798"/>
      <c r="L443" s="799"/>
      <c r="M443" s="828"/>
      <c r="N443" s="725"/>
      <c r="O443" s="713"/>
      <c r="P443" s="714"/>
      <c r="Q443" s="715"/>
    </row>
    <row r="444" spans="1:17" ht="12.75">
      <c r="A444" s="696"/>
      <c r="B444" s="695"/>
      <c r="C444" s="774"/>
      <c r="D444" s="774"/>
      <c r="E444" s="774"/>
      <c r="F444" s="840"/>
      <c r="G444" s="713"/>
      <c r="H444" s="764"/>
      <c r="I444" s="797"/>
      <c r="J444" s="712"/>
      <c r="K444" s="798"/>
      <c r="L444" s="799"/>
      <c r="M444" s="828"/>
      <c r="N444" s="725"/>
      <c r="O444" s="713"/>
      <c r="P444" s="714"/>
      <c r="Q444" s="715"/>
    </row>
    <row r="445" spans="1:17" ht="12.75">
      <c r="A445" s="696"/>
      <c r="B445" s="695"/>
      <c r="C445" s="774"/>
      <c r="D445" s="774"/>
      <c r="E445" s="774"/>
      <c r="F445" s="840"/>
      <c r="G445" s="713"/>
      <c r="H445" s="764"/>
      <c r="I445" s="797"/>
      <c r="J445" s="712"/>
      <c r="K445" s="798"/>
      <c r="L445" s="799"/>
      <c r="M445" s="828"/>
      <c r="N445" s="725"/>
      <c r="O445" s="713"/>
      <c r="P445" s="714"/>
      <c r="Q445" s="715"/>
    </row>
    <row r="446" spans="1:17" ht="12.75">
      <c r="A446" s="696"/>
      <c r="B446" s="695"/>
      <c r="C446" s="774"/>
      <c r="D446" s="774"/>
      <c r="E446" s="774"/>
      <c r="F446" s="840"/>
      <c r="G446" s="713"/>
      <c r="H446" s="764"/>
      <c r="I446" s="797"/>
      <c r="J446" s="712"/>
      <c r="K446" s="798"/>
      <c r="L446" s="799"/>
      <c r="M446" s="828"/>
      <c r="N446" s="725"/>
      <c r="O446" s="713"/>
      <c r="P446" s="714"/>
      <c r="Q446" s="715"/>
    </row>
    <row r="447" spans="1:17" ht="12.75">
      <c r="A447" s="696"/>
      <c r="B447" s="695"/>
      <c r="C447" s="774"/>
      <c r="D447" s="774"/>
      <c r="E447" s="774"/>
      <c r="F447" s="840"/>
      <c r="G447" s="713"/>
      <c r="H447" s="764"/>
      <c r="I447" s="797"/>
      <c r="J447" s="712"/>
      <c r="K447" s="798"/>
      <c r="L447" s="799"/>
      <c r="M447" s="828"/>
      <c r="N447" s="725"/>
      <c r="O447" s="713"/>
      <c r="P447" s="714"/>
      <c r="Q447" s="715"/>
    </row>
    <row r="448" spans="1:17" ht="12.75">
      <c r="A448" s="696"/>
      <c r="B448" s="695"/>
      <c r="C448" s="774"/>
      <c r="D448" s="774"/>
      <c r="E448" s="774"/>
      <c r="F448" s="840"/>
      <c r="G448" s="713"/>
      <c r="H448" s="764"/>
      <c r="I448" s="797"/>
      <c r="J448" s="712"/>
      <c r="K448" s="798"/>
      <c r="L448" s="799"/>
      <c r="M448" s="828"/>
      <c r="N448" s="725"/>
      <c r="O448" s="713"/>
      <c r="P448" s="714"/>
      <c r="Q448" s="715"/>
    </row>
    <row r="449" spans="1:17" ht="12.75">
      <c r="A449" s="696"/>
      <c r="B449" s="695"/>
      <c r="C449" s="774"/>
      <c r="D449" s="774"/>
      <c r="E449" s="774"/>
      <c r="F449" s="840"/>
      <c r="G449" s="713"/>
      <c r="H449" s="764"/>
      <c r="I449" s="797"/>
      <c r="J449" s="712"/>
      <c r="K449" s="798"/>
      <c r="L449" s="799"/>
      <c r="M449" s="828"/>
      <c r="N449" s="725"/>
      <c r="O449" s="713"/>
      <c r="P449" s="714"/>
      <c r="Q449" s="715"/>
    </row>
    <row r="450" spans="1:17" ht="12.75">
      <c r="A450" s="696"/>
      <c r="B450" s="695"/>
      <c r="C450" s="774"/>
      <c r="D450" s="774"/>
      <c r="E450" s="774"/>
      <c r="F450" s="840"/>
      <c r="G450" s="713"/>
      <c r="H450" s="764"/>
      <c r="I450" s="797"/>
      <c r="J450" s="712"/>
      <c r="K450" s="798"/>
      <c r="L450" s="799"/>
      <c r="M450" s="828"/>
      <c r="N450" s="725"/>
      <c r="O450" s="713"/>
      <c r="P450" s="714"/>
      <c r="Q450" s="715"/>
    </row>
    <row r="451" spans="1:17" ht="12.75">
      <c r="A451" s="696"/>
      <c r="B451" s="695"/>
      <c r="C451" s="774"/>
      <c r="D451" s="774"/>
      <c r="E451" s="774"/>
      <c r="F451" s="840"/>
      <c r="G451" s="713"/>
      <c r="H451" s="764"/>
      <c r="I451" s="797"/>
      <c r="J451" s="712"/>
      <c r="K451" s="798"/>
      <c r="L451" s="799"/>
      <c r="M451" s="828"/>
      <c r="N451" s="725"/>
      <c r="O451" s="713"/>
      <c r="P451" s="714"/>
      <c r="Q451" s="715"/>
    </row>
    <row r="452" spans="1:17" ht="12.75">
      <c r="A452" s="696"/>
      <c r="B452" s="695"/>
      <c r="C452" s="774"/>
      <c r="D452" s="774"/>
      <c r="E452" s="774"/>
      <c r="F452" s="840"/>
      <c r="G452" s="713"/>
      <c r="H452" s="764"/>
      <c r="I452" s="797"/>
      <c r="J452" s="712"/>
      <c r="K452" s="798"/>
      <c r="L452" s="799"/>
      <c r="M452" s="828"/>
      <c r="N452" s="725"/>
      <c r="O452" s="713"/>
      <c r="P452" s="714"/>
      <c r="Q452" s="715"/>
    </row>
    <row r="453" spans="1:17" ht="13.5">
      <c r="A453" s="800"/>
      <c r="B453" s="801"/>
      <c r="C453" s="740"/>
      <c r="D453" s="740"/>
      <c r="E453" s="740"/>
      <c r="F453" s="841"/>
      <c r="G453" s="803"/>
      <c r="H453" s="753"/>
      <c r="I453" s="754"/>
      <c r="J453" s="802"/>
      <c r="K453" s="804"/>
      <c r="L453" s="805"/>
      <c r="M453" s="829"/>
      <c r="N453" s="830"/>
      <c r="O453" s="803"/>
      <c r="P453" s="806"/>
      <c r="Q453" s="807"/>
    </row>
    <row r="454" spans="1:17" ht="14.25">
      <c r="A454" s="808" t="s">
        <v>352</v>
      </c>
      <c r="B454" s="808"/>
      <c r="C454" s="808"/>
      <c r="D454" s="808"/>
      <c r="E454" s="808"/>
      <c r="F454" s="842"/>
      <c r="G454" s="810"/>
      <c r="H454" s="811"/>
      <c r="I454" s="812"/>
      <c r="J454" s="809"/>
      <c r="K454" s="810"/>
      <c r="L454" s="813"/>
      <c r="M454" s="815"/>
      <c r="N454" s="831"/>
      <c r="O454" s="810"/>
      <c r="P454" s="813"/>
      <c r="Q454" s="815"/>
    </row>
    <row r="455" ht="13.5"/>
  </sheetData>
  <sheetProtection selectLockedCells="1" selectUnlockedCells="1"/>
  <mergeCells count="312">
    <mergeCell ref="B1:Q1"/>
    <mergeCell ref="A2:Q2"/>
    <mergeCell ref="A3:Q3"/>
    <mergeCell ref="A5:A9"/>
    <mergeCell ref="B5:E8"/>
    <mergeCell ref="F5:I6"/>
    <mergeCell ref="J5:Q5"/>
    <mergeCell ref="J6:M6"/>
    <mergeCell ref="N6:Q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9:E9"/>
    <mergeCell ref="A10:E10"/>
    <mergeCell ref="B11:E11"/>
    <mergeCell ref="B12:E12"/>
    <mergeCell ref="B14:E14"/>
    <mergeCell ref="B17:E17"/>
    <mergeCell ref="B23:E23"/>
    <mergeCell ref="B44:E44"/>
    <mergeCell ref="B47:Q47"/>
    <mergeCell ref="A48:Q48"/>
    <mergeCell ref="A49:Q49"/>
    <mergeCell ref="A51:Q51"/>
    <mergeCell ref="A52:A56"/>
    <mergeCell ref="B52:E55"/>
    <mergeCell ref="F52:I53"/>
    <mergeCell ref="J52:Q52"/>
    <mergeCell ref="J53:M53"/>
    <mergeCell ref="N53:Q53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B56:E56"/>
    <mergeCell ref="D69:E69"/>
    <mergeCell ref="D71:E71"/>
    <mergeCell ref="D72:E72"/>
    <mergeCell ref="D74:E74"/>
    <mergeCell ref="D79:E79"/>
    <mergeCell ref="D85:E85"/>
    <mergeCell ref="D87:E87"/>
    <mergeCell ref="D88:E88"/>
    <mergeCell ref="D89:E89"/>
    <mergeCell ref="A90:E90"/>
    <mergeCell ref="B92:Q92"/>
    <mergeCell ref="A93:Q93"/>
    <mergeCell ref="A94:Q94"/>
    <mergeCell ref="A96:A100"/>
    <mergeCell ref="B96:E99"/>
    <mergeCell ref="F96:Q96"/>
    <mergeCell ref="F97:I97"/>
    <mergeCell ref="J97:M97"/>
    <mergeCell ref="N97:Q97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B100:E100"/>
    <mergeCell ref="A101:E101"/>
    <mergeCell ref="B102:E102"/>
    <mergeCell ref="B103:E103"/>
    <mergeCell ref="B105:E105"/>
    <mergeCell ref="B108:E108"/>
    <mergeCell ref="B114:E114"/>
    <mergeCell ref="B135:E135"/>
    <mergeCell ref="B138:Q138"/>
    <mergeCell ref="A139:Q139"/>
    <mergeCell ref="A140:Q140"/>
    <mergeCell ref="A142:Q142"/>
    <mergeCell ref="A143:A147"/>
    <mergeCell ref="B143:E146"/>
    <mergeCell ref="F143:Q143"/>
    <mergeCell ref="F144:I144"/>
    <mergeCell ref="J144:M144"/>
    <mergeCell ref="N144:Q144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B147:E147"/>
    <mergeCell ref="D160:E160"/>
    <mergeCell ref="D162:E162"/>
    <mergeCell ref="D163:E163"/>
    <mergeCell ref="D165:E165"/>
    <mergeCell ref="D170:E170"/>
    <mergeCell ref="D176:E176"/>
    <mergeCell ref="D178:E178"/>
    <mergeCell ref="D179:E179"/>
    <mergeCell ref="D180:E180"/>
    <mergeCell ref="A181:E181"/>
    <mergeCell ref="B183:Q183"/>
    <mergeCell ref="A184:Q184"/>
    <mergeCell ref="A185:Q185"/>
    <mergeCell ref="A187:A191"/>
    <mergeCell ref="B187:E190"/>
    <mergeCell ref="F187:Q187"/>
    <mergeCell ref="F188:I188"/>
    <mergeCell ref="J188:M188"/>
    <mergeCell ref="N188:Q188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B191:E191"/>
    <mergeCell ref="A192:E192"/>
    <mergeCell ref="B193:E193"/>
    <mergeCell ref="B194:E194"/>
    <mergeCell ref="B196:E196"/>
    <mergeCell ref="B199:E199"/>
    <mergeCell ref="B205:E205"/>
    <mergeCell ref="B226:E226"/>
    <mergeCell ref="B229:Q229"/>
    <mergeCell ref="A230:Q230"/>
    <mergeCell ref="A231:Q231"/>
    <mergeCell ref="A233:Q233"/>
    <mergeCell ref="A234:A238"/>
    <mergeCell ref="B234:E237"/>
    <mergeCell ref="F234:Q234"/>
    <mergeCell ref="F235:I235"/>
    <mergeCell ref="J235:M235"/>
    <mergeCell ref="N235:Q235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B238:E238"/>
    <mergeCell ref="D251:E251"/>
    <mergeCell ref="D253:E253"/>
    <mergeCell ref="D254:E254"/>
    <mergeCell ref="D256:E256"/>
    <mergeCell ref="D260:E260"/>
    <mergeCell ref="D261:E261"/>
    <mergeCell ref="D267:E267"/>
    <mergeCell ref="D269:E269"/>
    <mergeCell ref="D270:E270"/>
    <mergeCell ref="D271:E271"/>
    <mergeCell ref="A272:E272"/>
    <mergeCell ref="B274:Q274"/>
    <mergeCell ref="A275:Q275"/>
    <mergeCell ref="A276:Q276"/>
    <mergeCell ref="A278:A282"/>
    <mergeCell ref="B278:E281"/>
    <mergeCell ref="F278:Q278"/>
    <mergeCell ref="F279:I279"/>
    <mergeCell ref="J279:M279"/>
    <mergeCell ref="N279:Q279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B282:E282"/>
    <mergeCell ref="A283:E283"/>
    <mergeCell ref="B284:E284"/>
    <mergeCell ref="B285:E285"/>
    <mergeCell ref="B287:E287"/>
    <mergeCell ref="B290:E290"/>
    <mergeCell ref="B296:E296"/>
    <mergeCell ref="B317:E317"/>
    <mergeCell ref="B320:Q320"/>
    <mergeCell ref="A321:Q321"/>
    <mergeCell ref="A322:Q322"/>
    <mergeCell ref="A324:Q324"/>
    <mergeCell ref="A325:A329"/>
    <mergeCell ref="B325:E328"/>
    <mergeCell ref="F325:Q325"/>
    <mergeCell ref="F326:I326"/>
    <mergeCell ref="J326:M326"/>
    <mergeCell ref="N326:Q326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B329:E329"/>
    <mergeCell ref="D342:E342"/>
    <mergeCell ref="D344:E344"/>
    <mergeCell ref="D345:E345"/>
    <mergeCell ref="D347:E347"/>
    <mergeCell ref="D351:E351"/>
    <mergeCell ref="D352:E352"/>
    <mergeCell ref="D358:E358"/>
    <mergeCell ref="D360:E360"/>
    <mergeCell ref="D361:E361"/>
    <mergeCell ref="D362:E362"/>
    <mergeCell ref="A363:E363"/>
    <mergeCell ref="B365:Q365"/>
    <mergeCell ref="A366:Q366"/>
    <mergeCell ref="A367:Q367"/>
    <mergeCell ref="A369:A373"/>
    <mergeCell ref="B369:E372"/>
    <mergeCell ref="F369:Q369"/>
    <mergeCell ref="F370:I370"/>
    <mergeCell ref="J370:M370"/>
    <mergeCell ref="N370:Q370"/>
    <mergeCell ref="F371:F372"/>
    <mergeCell ref="G371:G372"/>
    <mergeCell ref="H371:H372"/>
    <mergeCell ref="I371:I372"/>
    <mergeCell ref="J371:J372"/>
    <mergeCell ref="K371:K372"/>
    <mergeCell ref="L371:L372"/>
    <mergeCell ref="M371:M372"/>
    <mergeCell ref="N371:N372"/>
    <mergeCell ref="O371:O372"/>
    <mergeCell ref="P371:P372"/>
    <mergeCell ref="Q371:Q372"/>
    <mergeCell ref="B373:E373"/>
    <mergeCell ref="A374:E374"/>
    <mergeCell ref="B375:E375"/>
    <mergeCell ref="B376:E376"/>
    <mergeCell ref="B378:E378"/>
    <mergeCell ref="B381:E381"/>
    <mergeCell ref="B387:E387"/>
    <mergeCell ref="B408:E408"/>
    <mergeCell ref="B411:Q411"/>
    <mergeCell ref="A412:Q412"/>
    <mergeCell ref="A413:Q413"/>
    <mergeCell ref="A415:Q415"/>
    <mergeCell ref="A416:A420"/>
    <mergeCell ref="B416:E419"/>
    <mergeCell ref="F416:Q416"/>
    <mergeCell ref="F417:I417"/>
    <mergeCell ref="J417:M417"/>
    <mergeCell ref="N417:Q417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B420:E420"/>
    <mergeCell ref="D433:E433"/>
    <mergeCell ref="D435:E435"/>
    <mergeCell ref="D436:E436"/>
    <mergeCell ref="D438:E438"/>
    <mergeCell ref="D443:E443"/>
    <mergeCell ref="D449:E449"/>
    <mergeCell ref="D451:E451"/>
    <mergeCell ref="D452:E452"/>
    <mergeCell ref="D453:E453"/>
    <mergeCell ref="A454:E454"/>
  </mergeCells>
  <printOptions/>
  <pageMargins left="0.9097222222222222" right="0.75" top="0.1701388888888889" bottom="0.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W24"/>
  <sheetViews>
    <sheetView workbookViewId="0" topLeftCell="A1">
      <selection activeCell="A5" sqref="A5"/>
    </sheetView>
  </sheetViews>
  <sheetFormatPr defaultColWidth="9.140625" defaultRowHeight="12.75"/>
  <cols>
    <col min="1" max="3" width="9.7109375" style="0" customWidth="1"/>
    <col min="4" max="5" width="8.7109375" style="0" customWidth="1"/>
  </cols>
  <sheetData>
    <row r="3" ht="12.75">
      <c r="V3" s="843" t="s">
        <v>372</v>
      </c>
    </row>
    <row r="5" spans="1:23" ht="12.75">
      <c r="A5" s="844" t="s">
        <v>373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</row>
    <row r="6" spans="1:23" ht="12.75">
      <c r="A6" s="845" t="s">
        <v>374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</row>
    <row r="7" spans="1:23" ht="12.75">
      <c r="A7" s="846"/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</row>
    <row r="8" spans="1:23" ht="12.75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7" t="s">
        <v>46</v>
      </c>
      <c r="W8" s="847"/>
    </row>
    <row r="9" spans="1:23" ht="13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</row>
    <row r="10" spans="1:23" ht="13.5">
      <c r="A10" s="848" t="s">
        <v>5</v>
      </c>
      <c r="B10" s="848"/>
      <c r="C10" s="848"/>
      <c r="D10" s="100" t="s">
        <v>142</v>
      </c>
      <c r="E10" s="100"/>
      <c r="F10" s="849" t="s">
        <v>375</v>
      </c>
      <c r="G10" s="849"/>
      <c r="H10" s="850" t="s">
        <v>376</v>
      </c>
      <c r="I10" s="850"/>
      <c r="J10" s="849" t="s">
        <v>377</v>
      </c>
      <c r="K10" s="849"/>
      <c r="L10" s="850" t="s">
        <v>378</v>
      </c>
      <c r="M10" s="850"/>
      <c r="N10" s="851" t="s">
        <v>379</v>
      </c>
      <c r="O10" s="851"/>
      <c r="P10" s="852" t="s">
        <v>380</v>
      </c>
      <c r="Q10" s="852"/>
      <c r="R10" s="853" t="s">
        <v>381</v>
      </c>
      <c r="S10" s="853"/>
      <c r="T10" s="853" t="s">
        <v>382</v>
      </c>
      <c r="U10" s="853"/>
      <c r="V10" s="854" t="s">
        <v>383</v>
      </c>
      <c r="W10" s="854"/>
    </row>
    <row r="11" spans="1:23" ht="19.5">
      <c r="A11" s="848"/>
      <c r="B11" s="848"/>
      <c r="C11" s="848"/>
      <c r="D11" s="855" t="s">
        <v>384</v>
      </c>
      <c r="E11" s="106" t="s">
        <v>385</v>
      </c>
      <c r="F11" s="855" t="s">
        <v>57</v>
      </c>
      <c r="G11" s="106" t="s">
        <v>386</v>
      </c>
      <c r="H11" s="855" t="s">
        <v>57</v>
      </c>
      <c r="I11" s="106" t="s">
        <v>56</v>
      </c>
      <c r="J11" s="855" t="s">
        <v>57</v>
      </c>
      <c r="K11" s="106" t="s">
        <v>386</v>
      </c>
      <c r="L11" s="855" t="s">
        <v>57</v>
      </c>
      <c r="M11" s="106" t="s">
        <v>386</v>
      </c>
      <c r="N11" s="855" t="s">
        <v>57</v>
      </c>
      <c r="O11" s="106" t="s">
        <v>56</v>
      </c>
      <c r="P11" s="855" t="s">
        <v>57</v>
      </c>
      <c r="Q11" s="106" t="s">
        <v>56</v>
      </c>
      <c r="R11" s="855" t="s">
        <v>57</v>
      </c>
      <c r="S11" s="106" t="s">
        <v>56</v>
      </c>
      <c r="T11" s="855" t="s">
        <v>57</v>
      </c>
      <c r="U11" s="106" t="s">
        <v>56</v>
      </c>
      <c r="V11" s="855" t="s">
        <v>57</v>
      </c>
      <c r="W11" s="107" t="s">
        <v>56</v>
      </c>
    </row>
    <row r="12" spans="1:23" ht="12.75">
      <c r="A12" s="856"/>
      <c r="B12" s="847"/>
      <c r="C12" s="847"/>
      <c r="D12" s="857"/>
      <c r="E12" s="858"/>
      <c r="F12" s="857"/>
      <c r="G12" s="858"/>
      <c r="H12" s="859"/>
      <c r="I12" s="858"/>
      <c r="J12" s="857"/>
      <c r="K12" s="858"/>
      <c r="L12" s="859"/>
      <c r="M12" s="858"/>
      <c r="N12" s="857"/>
      <c r="O12" s="858"/>
      <c r="P12" s="860"/>
      <c r="Q12" s="858"/>
      <c r="R12" s="861"/>
      <c r="S12" s="858"/>
      <c r="T12" s="861"/>
      <c r="U12" s="862"/>
      <c r="V12" s="860"/>
      <c r="W12" s="863"/>
    </row>
    <row r="13" spans="1:23" ht="12.75">
      <c r="A13" s="864" t="s">
        <v>341</v>
      </c>
      <c r="B13" s="134"/>
      <c r="C13" s="134"/>
      <c r="D13" s="865">
        <v>10</v>
      </c>
      <c r="E13" s="866">
        <v>10</v>
      </c>
      <c r="F13" s="867">
        <v>33158</v>
      </c>
      <c r="G13" s="868">
        <v>31814</v>
      </c>
      <c r="H13" s="869">
        <v>9418</v>
      </c>
      <c r="I13" s="868">
        <v>8468</v>
      </c>
      <c r="J13" s="867">
        <v>7009</v>
      </c>
      <c r="K13" s="868">
        <v>5659</v>
      </c>
      <c r="L13" s="869">
        <v>0</v>
      </c>
      <c r="M13" s="868">
        <v>0</v>
      </c>
      <c r="N13" s="867">
        <v>1200</v>
      </c>
      <c r="O13" s="868">
        <v>1200</v>
      </c>
      <c r="P13" s="870">
        <f>F13+H13+J13+L13+N13</f>
        <v>50785</v>
      </c>
      <c r="Q13" s="871">
        <f>SUM(O13+M13+K13+I13+G13)</f>
        <v>47141</v>
      </c>
      <c r="R13" s="872">
        <v>0</v>
      </c>
      <c r="S13" s="871">
        <v>0</v>
      </c>
      <c r="T13" s="872">
        <f>SUM(R13+P13)</f>
        <v>50785</v>
      </c>
      <c r="U13" s="871">
        <f>SUM(Q13+S13)</f>
        <v>47141</v>
      </c>
      <c r="V13" s="870">
        <v>1359</v>
      </c>
      <c r="W13" s="873">
        <v>309</v>
      </c>
    </row>
    <row r="14" spans="1:23" ht="12.75">
      <c r="A14" s="864"/>
      <c r="B14" s="134"/>
      <c r="C14" s="134"/>
      <c r="D14" s="865"/>
      <c r="E14" s="866"/>
      <c r="F14" s="867"/>
      <c r="G14" s="868"/>
      <c r="H14" s="869"/>
      <c r="I14" s="868"/>
      <c r="J14" s="867"/>
      <c r="K14" s="868"/>
      <c r="L14" s="869"/>
      <c r="M14" s="868"/>
      <c r="N14" s="867"/>
      <c r="O14" s="868"/>
      <c r="P14" s="870"/>
      <c r="Q14" s="871"/>
      <c r="R14" s="872"/>
      <c r="S14" s="871"/>
      <c r="T14" s="872"/>
      <c r="U14" s="871"/>
      <c r="V14" s="870"/>
      <c r="W14" s="873"/>
    </row>
    <row r="15" spans="1:23" ht="12.75">
      <c r="A15" s="864" t="s">
        <v>387</v>
      </c>
      <c r="B15" s="134"/>
      <c r="C15" s="134"/>
      <c r="D15" s="865"/>
      <c r="E15" s="866"/>
      <c r="F15" s="867">
        <v>15</v>
      </c>
      <c r="G15" s="868">
        <v>15</v>
      </c>
      <c r="H15" s="869">
        <v>2</v>
      </c>
      <c r="I15" s="868">
        <v>2</v>
      </c>
      <c r="J15" s="867">
        <v>27</v>
      </c>
      <c r="K15" s="868">
        <v>27</v>
      </c>
      <c r="L15" s="869"/>
      <c r="M15" s="868"/>
      <c r="N15" s="867"/>
      <c r="O15" s="868"/>
      <c r="P15" s="870">
        <f>SUM(F15+H15+N15+L15+J15)</f>
        <v>44</v>
      </c>
      <c r="Q15" s="871">
        <f>SUM(G15+I15+K15+O15+M15)</f>
        <v>44</v>
      </c>
      <c r="R15" s="872"/>
      <c r="S15" s="871"/>
      <c r="T15" s="872">
        <f>SUM(R15+P15)</f>
        <v>44</v>
      </c>
      <c r="U15" s="871">
        <f>SUM(S15+Q15)</f>
        <v>44</v>
      </c>
      <c r="V15" s="870">
        <v>44</v>
      </c>
      <c r="W15" s="873">
        <v>44</v>
      </c>
    </row>
    <row r="16" spans="1:23" ht="12.75">
      <c r="A16" s="864"/>
      <c r="B16" s="134"/>
      <c r="C16" s="134"/>
      <c r="D16" s="865"/>
      <c r="E16" s="874"/>
      <c r="F16" s="872"/>
      <c r="G16" s="871"/>
      <c r="H16" s="870"/>
      <c r="I16" s="871"/>
      <c r="J16" s="867"/>
      <c r="K16" s="871"/>
      <c r="L16" s="870"/>
      <c r="M16" s="871"/>
      <c r="N16" s="872"/>
      <c r="O16" s="871"/>
      <c r="P16" s="870"/>
      <c r="Q16" s="871"/>
      <c r="R16" s="872"/>
      <c r="S16" s="871"/>
      <c r="T16" s="872"/>
      <c r="U16" s="871"/>
      <c r="V16" s="870"/>
      <c r="W16" s="873"/>
    </row>
    <row r="17" spans="1:23" ht="12.75">
      <c r="A17" s="864" t="s">
        <v>388</v>
      </c>
      <c r="B17" s="134"/>
      <c r="C17" s="134"/>
      <c r="D17" s="875"/>
      <c r="E17" s="874"/>
      <c r="F17" s="872"/>
      <c r="G17" s="871"/>
      <c r="H17" s="870"/>
      <c r="I17" s="871"/>
      <c r="J17" s="872"/>
      <c r="K17" s="871"/>
      <c r="L17" s="870"/>
      <c r="M17" s="871"/>
      <c r="N17" s="872"/>
      <c r="O17" s="871"/>
      <c r="P17" s="870"/>
      <c r="Q17" s="871"/>
      <c r="R17" s="872"/>
      <c r="S17" s="871"/>
      <c r="T17" s="872"/>
      <c r="U17" s="871"/>
      <c r="V17" s="870"/>
      <c r="W17" s="873"/>
    </row>
    <row r="18" spans="1:23" ht="12.75">
      <c r="A18" s="864"/>
      <c r="B18" s="134"/>
      <c r="C18" s="134"/>
      <c r="D18" s="875"/>
      <c r="E18" s="874"/>
      <c r="F18" s="872"/>
      <c r="G18" s="871"/>
      <c r="H18" s="870"/>
      <c r="I18" s="871"/>
      <c r="J18" s="872"/>
      <c r="K18" s="871"/>
      <c r="L18" s="870"/>
      <c r="M18" s="871"/>
      <c r="N18" s="872"/>
      <c r="O18" s="871"/>
      <c r="P18" s="870"/>
      <c r="Q18" s="871"/>
      <c r="R18" s="872"/>
      <c r="S18" s="871"/>
      <c r="T18" s="872"/>
      <c r="U18" s="871"/>
      <c r="V18" s="870"/>
      <c r="W18" s="873"/>
    </row>
    <row r="19" spans="1:23" ht="12.75">
      <c r="A19" s="864" t="s">
        <v>389</v>
      </c>
      <c r="B19" s="134"/>
      <c r="C19" s="134"/>
      <c r="D19" s="865"/>
      <c r="E19" s="866"/>
      <c r="F19" s="867"/>
      <c r="G19" s="868"/>
      <c r="H19" s="869"/>
      <c r="I19" s="868"/>
      <c r="J19" s="867"/>
      <c r="K19" s="868"/>
      <c r="L19" s="869"/>
      <c r="M19" s="868"/>
      <c r="N19" s="867"/>
      <c r="O19" s="868"/>
      <c r="P19" s="870"/>
      <c r="Q19" s="868"/>
      <c r="R19" s="872"/>
      <c r="S19" s="868"/>
      <c r="T19" s="872"/>
      <c r="U19" s="871"/>
      <c r="V19" s="870">
        <v>2159</v>
      </c>
      <c r="W19" s="873">
        <v>2159</v>
      </c>
    </row>
    <row r="20" spans="1:23" ht="12.75">
      <c r="A20" s="864"/>
      <c r="B20" s="134"/>
      <c r="C20" s="134"/>
      <c r="D20" s="865"/>
      <c r="E20" s="866"/>
      <c r="F20" s="867"/>
      <c r="G20" s="868"/>
      <c r="H20" s="869"/>
      <c r="I20" s="868"/>
      <c r="J20" s="867"/>
      <c r="K20" s="868"/>
      <c r="L20" s="869"/>
      <c r="M20" s="868"/>
      <c r="N20" s="867"/>
      <c r="O20" s="868"/>
      <c r="P20" s="870"/>
      <c r="Q20" s="868"/>
      <c r="R20" s="872"/>
      <c r="S20" s="868"/>
      <c r="T20" s="872"/>
      <c r="U20" s="871"/>
      <c r="V20" s="870"/>
      <c r="W20" s="873"/>
    </row>
    <row r="21" spans="1:23" ht="12.75">
      <c r="A21" s="864" t="s">
        <v>390</v>
      </c>
      <c r="B21" s="134"/>
      <c r="C21" s="134"/>
      <c r="D21" s="865"/>
      <c r="E21" s="866"/>
      <c r="F21" s="867"/>
      <c r="G21" s="868"/>
      <c r="H21" s="869"/>
      <c r="I21" s="868"/>
      <c r="J21" s="867"/>
      <c r="K21" s="868"/>
      <c r="L21" s="869"/>
      <c r="M21" s="868"/>
      <c r="N21" s="867"/>
      <c r="O21" s="868"/>
      <c r="P21" s="870"/>
      <c r="Q21" s="868"/>
      <c r="R21" s="872"/>
      <c r="S21" s="868"/>
      <c r="T21" s="872"/>
      <c r="U21" s="871"/>
      <c r="V21" s="870"/>
      <c r="W21" s="873"/>
    </row>
    <row r="22" spans="1:23" ht="12.75">
      <c r="A22" s="864"/>
      <c r="B22" s="134"/>
      <c r="C22" s="134"/>
      <c r="D22" s="865"/>
      <c r="E22" s="866"/>
      <c r="F22" s="867"/>
      <c r="G22" s="868"/>
      <c r="H22" s="869"/>
      <c r="I22" s="868"/>
      <c r="J22" s="867"/>
      <c r="K22" s="868"/>
      <c r="L22" s="869"/>
      <c r="M22" s="868"/>
      <c r="N22" s="867"/>
      <c r="O22" s="868"/>
      <c r="P22" s="870"/>
      <c r="Q22" s="868"/>
      <c r="R22" s="872"/>
      <c r="S22" s="868"/>
      <c r="T22" s="872"/>
      <c r="U22" s="871"/>
      <c r="V22" s="870"/>
      <c r="W22" s="873"/>
    </row>
    <row r="23" spans="1:23" ht="13.5">
      <c r="A23" s="864" t="s">
        <v>391</v>
      </c>
      <c r="B23" s="134"/>
      <c r="C23" s="134"/>
      <c r="D23" s="865"/>
      <c r="E23" s="866"/>
      <c r="F23" s="867"/>
      <c r="G23" s="868"/>
      <c r="H23" s="869"/>
      <c r="I23" s="868"/>
      <c r="J23" s="867"/>
      <c r="K23" s="868"/>
      <c r="L23" s="869"/>
      <c r="M23" s="868"/>
      <c r="N23" s="867"/>
      <c r="O23" s="868"/>
      <c r="P23" s="870"/>
      <c r="Q23" s="868"/>
      <c r="R23" s="872"/>
      <c r="S23" s="868"/>
      <c r="T23" s="872"/>
      <c r="U23" s="871"/>
      <c r="V23" s="870">
        <v>47267</v>
      </c>
      <c r="W23" s="873">
        <v>47267</v>
      </c>
    </row>
    <row r="24" spans="1:23" ht="14.25">
      <c r="A24" s="876" t="s">
        <v>392</v>
      </c>
      <c r="B24" s="877"/>
      <c r="C24" s="877"/>
      <c r="D24" s="878">
        <f>SUM(D13:D23)</f>
        <v>10</v>
      </c>
      <c r="E24" s="879">
        <f>SUM(E13:E23)</f>
        <v>10</v>
      </c>
      <c r="F24" s="880">
        <f>SUM(F13:F23)</f>
        <v>33173</v>
      </c>
      <c r="G24" s="881">
        <f>SUM(G13:G23)</f>
        <v>31829</v>
      </c>
      <c r="H24" s="882">
        <f>SUM(H12:H23)</f>
        <v>9420</v>
      </c>
      <c r="I24" s="881">
        <f>SUM(I13:I23)</f>
        <v>8470</v>
      </c>
      <c r="J24" s="880">
        <f>SUM(J12:J23)</f>
        <v>7036</v>
      </c>
      <c r="K24" s="881">
        <f>SUM(K13:K23)</f>
        <v>5686</v>
      </c>
      <c r="L24" s="882">
        <f>SUM(L12:L23)</f>
        <v>0</v>
      </c>
      <c r="M24" s="881">
        <v>0</v>
      </c>
      <c r="N24" s="880">
        <f>SUM(N12:N23)</f>
        <v>1200</v>
      </c>
      <c r="O24" s="881">
        <f>SUM(O13)</f>
        <v>1200</v>
      </c>
      <c r="P24" s="882">
        <f>SUM(P13:P23)</f>
        <v>50829</v>
      </c>
      <c r="Q24" s="881">
        <f>SUM(Q13:Q23)</f>
        <v>47185</v>
      </c>
      <c r="R24" s="880">
        <f>SUM(R12:R23)</f>
        <v>0</v>
      </c>
      <c r="S24" s="881">
        <f>SUM(S13:S23)</f>
        <v>0</v>
      </c>
      <c r="T24" s="880">
        <f>SUM(T12:T23)</f>
        <v>50829</v>
      </c>
      <c r="U24" s="881">
        <f>SUM(U13:U23)</f>
        <v>47185</v>
      </c>
      <c r="V24" s="882">
        <f>SUM(V12:V23)</f>
        <v>50829</v>
      </c>
      <c r="W24" s="883">
        <f>SUM(W13:W23)</f>
        <v>49779</v>
      </c>
    </row>
    <row r="25" ht="13.5"/>
  </sheetData>
  <sheetProtection selectLockedCells="1" selectUnlockedCells="1"/>
  <mergeCells count="14">
    <mergeCell ref="A5:W5"/>
    <mergeCell ref="A6:W6"/>
    <mergeCell ref="V8:W8"/>
    <mergeCell ref="A10:C11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</mergeCells>
  <printOptions/>
  <pageMargins left="0.65" right="0.4722222222222222" top="0.9840277777777777" bottom="0.9840277777777777" header="0.5118055555555555" footer="0.5118055555555555"/>
  <pageSetup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W27"/>
  <sheetViews>
    <sheetView workbookViewId="0" topLeftCell="E43">
      <selection activeCell="A4" sqref="A4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13.7109375" style="0" customWidth="1"/>
    <col min="4" max="4" width="8.140625" style="0" customWidth="1"/>
    <col min="5" max="5" width="8.00390625" style="0" customWidth="1"/>
  </cols>
  <sheetData>
    <row r="2" ht="12.75">
      <c r="V2" s="843" t="s">
        <v>393</v>
      </c>
    </row>
    <row r="4" spans="1:23" ht="12.75">
      <c r="A4" s="844" t="s">
        <v>394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</row>
    <row r="5" spans="1:23" ht="12.75">
      <c r="A5" s="845" t="s">
        <v>395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</row>
    <row r="6" spans="1:23" ht="12.75">
      <c r="A6" s="846"/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</row>
    <row r="7" spans="1:23" ht="12.75">
      <c r="A7" s="846"/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7" t="s">
        <v>46</v>
      </c>
      <c r="W7" s="847"/>
    </row>
    <row r="8" spans="1:23" ht="13.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</row>
    <row r="9" spans="1:23" ht="13.5">
      <c r="A9" s="848" t="s">
        <v>5</v>
      </c>
      <c r="B9" s="848"/>
      <c r="C9" s="848"/>
      <c r="D9" s="100" t="s">
        <v>142</v>
      </c>
      <c r="E9" s="100"/>
      <c r="F9" s="849" t="s">
        <v>375</v>
      </c>
      <c r="G9" s="849"/>
      <c r="H9" s="850" t="s">
        <v>376</v>
      </c>
      <c r="I9" s="850"/>
      <c r="J9" s="849" t="s">
        <v>377</v>
      </c>
      <c r="K9" s="849"/>
      <c r="L9" s="850" t="s">
        <v>378</v>
      </c>
      <c r="M9" s="850"/>
      <c r="N9" s="851" t="s">
        <v>379</v>
      </c>
      <c r="O9" s="851"/>
      <c r="P9" s="852" t="s">
        <v>380</v>
      </c>
      <c r="Q9" s="852"/>
      <c r="R9" s="853" t="s">
        <v>381</v>
      </c>
      <c r="S9" s="853"/>
      <c r="T9" s="853" t="s">
        <v>382</v>
      </c>
      <c r="U9" s="853"/>
      <c r="V9" s="854" t="s">
        <v>383</v>
      </c>
      <c r="W9" s="854"/>
    </row>
    <row r="10" spans="1:23" ht="19.5">
      <c r="A10" s="848"/>
      <c r="B10" s="848"/>
      <c r="C10" s="848"/>
      <c r="D10" s="855" t="s">
        <v>384</v>
      </c>
      <c r="E10" s="106" t="s">
        <v>385</v>
      </c>
      <c r="F10" s="855" t="s">
        <v>57</v>
      </c>
      <c r="G10" s="106" t="s">
        <v>386</v>
      </c>
      <c r="H10" s="855" t="s">
        <v>57</v>
      </c>
      <c r="I10" s="106" t="s">
        <v>56</v>
      </c>
      <c r="J10" s="855" t="s">
        <v>57</v>
      </c>
      <c r="K10" s="106" t="s">
        <v>386</v>
      </c>
      <c r="L10" s="855" t="s">
        <v>57</v>
      </c>
      <c r="M10" s="106" t="s">
        <v>386</v>
      </c>
      <c r="N10" s="855" t="s">
        <v>57</v>
      </c>
      <c r="O10" s="106" t="s">
        <v>56</v>
      </c>
      <c r="P10" s="855" t="s">
        <v>57</v>
      </c>
      <c r="Q10" s="106" t="s">
        <v>56</v>
      </c>
      <c r="R10" s="855" t="s">
        <v>57</v>
      </c>
      <c r="S10" s="106" t="s">
        <v>56</v>
      </c>
      <c r="T10" s="855" t="s">
        <v>57</v>
      </c>
      <c r="U10" s="106" t="s">
        <v>56</v>
      </c>
      <c r="V10" s="855" t="s">
        <v>57</v>
      </c>
      <c r="W10" s="107" t="s">
        <v>56</v>
      </c>
    </row>
    <row r="11" spans="1:23" ht="12.75">
      <c r="A11" s="856"/>
      <c r="B11" s="847"/>
      <c r="C11" s="847"/>
      <c r="D11" s="857"/>
      <c r="E11" s="858"/>
      <c r="F11" s="857"/>
      <c r="G11" s="858"/>
      <c r="H11" s="859"/>
      <c r="I11" s="858"/>
      <c r="J11" s="857"/>
      <c r="K11" s="858"/>
      <c r="L11" s="859"/>
      <c r="M11" s="858"/>
      <c r="N11" s="857"/>
      <c r="O11" s="858"/>
      <c r="P11" s="860"/>
      <c r="Q11" s="858"/>
      <c r="R11" s="861"/>
      <c r="S11" s="858"/>
      <c r="T11" s="861"/>
      <c r="U11" s="862"/>
      <c r="V11" s="860"/>
      <c r="W11" s="863"/>
    </row>
    <row r="12" spans="1:23" ht="12.75">
      <c r="A12" s="864" t="s">
        <v>396</v>
      </c>
      <c r="B12" s="134"/>
      <c r="C12" s="134"/>
      <c r="D12" s="865">
        <v>6</v>
      </c>
      <c r="E12" s="866">
        <v>6</v>
      </c>
      <c r="F12" s="867">
        <v>18689</v>
      </c>
      <c r="G12" s="868">
        <v>18656</v>
      </c>
      <c r="H12" s="869">
        <v>5036</v>
      </c>
      <c r="I12" s="868">
        <v>5037</v>
      </c>
      <c r="J12" s="867">
        <v>10</v>
      </c>
      <c r="K12" s="868">
        <v>0</v>
      </c>
      <c r="L12" s="869">
        <v>0</v>
      </c>
      <c r="M12" s="868">
        <v>0</v>
      </c>
      <c r="N12" s="867">
        <v>0</v>
      </c>
      <c r="O12" s="868">
        <v>0</v>
      </c>
      <c r="P12" s="870">
        <f>SUM(F12+H12+J12+L12)</f>
        <v>23735</v>
      </c>
      <c r="Q12" s="871">
        <f>SUM(G12+I12+K12+M12)</f>
        <v>23693</v>
      </c>
      <c r="R12" s="872">
        <v>0</v>
      </c>
      <c r="S12" s="868">
        <v>0</v>
      </c>
      <c r="T12" s="872">
        <f>SUM(R12+P12)</f>
        <v>23735</v>
      </c>
      <c r="U12" s="871">
        <f>SUM(Q12+S12)</f>
        <v>23693</v>
      </c>
      <c r="V12" s="870">
        <v>0</v>
      </c>
      <c r="W12" s="873">
        <v>0</v>
      </c>
    </row>
    <row r="13" spans="1:23" ht="12.75">
      <c r="A13" s="864"/>
      <c r="B13" s="134"/>
      <c r="C13" s="134"/>
      <c r="D13" s="865"/>
      <c r="E13" s="874"/>
      <c r="F13" s="872"/>
      <c r="G13" s="871"/>
      <c r="H13" s="870"/>
      <c r="I13" s="871"/>
      <c r="J13" s="867"/>
      <c r="K13" s="871"/>
      <c r="L13" s="870"/>
      <c r="M13" s="871"/>
      <c r="N13" s="872"/>
      <c r="O13" s="871"/>
      <c r="P13" s="870"/>
      <c r="Q13" s="871"/>
      <c r="R13" s="872"/>
      <c r="S13" s="871"/>
      <c r="T13" s="872"/>
      <c r="U13" s="871"/>
      <c r="V13" s="870"/>
      <c r="W13" s="873"/>
    </row>
    <row r="14" spans="1:23" ht="12.75">
      <c r="A14" s="864" t="s">
        <v>397</v>
      </c>
      <c r="B14" s="134"/>
      <c r="C14" s="134"/>
      <c r="D14" s="865"/>
      <c r="E14" s="874"/>
      <c r="F14" s="867">
        <v>0</v>
      </c>
      <c r="G14" s="868">
        <v>0</v>
      </c>
      <c r="H14" s="869">
        <v>0</v>
      </c>
      <c r="I14" s="868">
        <v>0</v>
      </c>
      <c r="J14" s="867">
        <v>85</v>
      </c>
      <c r="K14" s="868">
        <v>85</v>
      </c>
      <c r="L14" s="869">
        <v>0</v>
      </c>
      <c r="M14" s="868">
        <v>0</v>
      </c>
      <c r="N14" s="867">
        <v>0</v>
      </c>
      <c r="O14" s="868">
        <v>0</v>
      </c>
      <c r="P14" s="870">
        <f>SUM(F14+H14+J14+L14)</f>
        <v>85</v>
      </c>
      <c r="Q14" s="871">
        <f>SUM(G14+I14+K14+M14)</f>
        <v>85</v>
      </c>
      <c r="R14" s="872">
        <v>0</v>
      </c>
      <c r="S14" s="871">
        <v>0</v>
      </c>
      <c r="T14" s="872">
        <f>SUM(R14+P14)</f>
        <v>85</v>
      </c>
      <c r="U14" s="871">
        <f>SUM(Q14+S14)</f>
        <v>85</v>
      </c>
      <c r="V14" s="870">
        <v>0</v>
      </c>
      <c r="W14" s="873">
        <v>0</v>
      </c>
    </row>
    <row r="15" spans="1:23" ht="12.75">
      <c r="A15" s="864"/>
      <c r="B15" s="134"/>
      <c r="C15" s="134"/>
      <c r="D15" s="865"/>
      <c r="E15" s="874"/>
      <c r="F15" s="867"/>
      <c r="G15" s="868"/>
      <c r="H15" s="869"/>
      <c r="I15" s="868"/>
      <c r="J15" s="867"/>
      <c r="K15" s="871"/>
      <c r="L15" s="869"/>
      <c r="M15" s="868"/>
      <c r="N15" s="867"/>
      <c r="O15" s="868"/>
      <c r="P15" s="870"/>
      <c r="Q15" s="871"/>
      <c r="R15" s="872"/>
      <c r="S15" s="871"/>
      <c r="T15" s="872"/>
      <c r="U15" s="871"/>
      <c r="V15" s="870"/>
      <c r="W15" s="873"/>
    </row>
    <row r="16" spans="1:23" ht="12.75">
      <c r="A16" s="864" t="s">
        <v>398</v>
      </c>
      <c r="B16" s="134"/>
      <c r="C16" s="134"/>
      <c r="D16" s="865"/>
      <c r="E16" s="874"/>
      <c r="F16" s="867">
        <v>157</v>
      </c>
      <c r="G16" s="868">
        <v>158</v>
      </c>
      <c r="H16" s="869">
        <v>43</v>
      </c>
      <c r="I16" s="868">
        <v>42</v>
      </c>
      <c r="J16" s="867">
        <v>3957</v>
      </c>
      <c r="K16" s="868">
        <v>1919</v>
      </c>
      <c r="L16" s="869">
        <v>0</v>
      </c>
      <c r="M16" s="868">
        <v>0</v>
      </c>
      <c r="N16" s="867">
        <v>0</v>
      </c>
      <c r="O16" s="868">
        <v>0</v>
      </c>
      <c r="P16" s="870">
        <f>SUM(F16+H16+J16+L16)</f>
        <v>4157</v>
      </c>
      <c r="Q16" s="871">
        <f>SUM(G16+I16+K16+M16)</f>
        <v>2119</v>
      </c>
      <c r="R16" s="872">
        <v>0</v>
      </c>
      <c r="S16" s="871">
        <v>0</v>
      </c>
      <c r="T16" s="872">
        <f>SUM(R16+P16)</f>
        <v>4157</v>
      </c>
      <c r="U16" s="871">
        <f>SUM(Q16+S16)</f>
        <v>2119</v>
      </c>
      <c r="V16" s="870">
        <v>200</v>
      </c>
      <c r="W16" s="873">
        <v>200</v>
      </c>
    </row>
    <row r="17" spans="1:23" ht="12.75">
      <c r="A17" s="864"/>
      <c r="B17" s="134"/>
      <c r="C17" s="134"/>
      <c r="D17" s="865"/>
      <c r="E17" s="874"/>
      <c r="F17" s="867"/>
      <c r="G17" s="868"/>
      <c r="H17" s="869"/>
      <c r="I17" s="868"/>
      <c r="J17" s="867"/>
      <c r="K17" s="871"/>
      <c r="L17" s="869"/>
      <c r="M17" s="868"/>
      <c r="N17" s="867"/>
      <c r="O17" s="868"/>
      <c r="P17" s="870"/>
      <c r="Q17" s="871"/>
      <c r="R17" s="872"/>
      <c r="S17" s="871"/>
      <c r="T17" s="872"/>
      <c r="U17" s="871"/>
      <c r="V17" s="870"/>
      <c r="W17" s="873"/>
    </row>
    <row r="18" spans="1:23" ht="12.75">
      <c r="A18" s="864" t="s">
        <v>399</v>
      </c>
      <c r="B18" s="134"/>
      <c r="C18" s="134"/>
      <c r="D18" s="865"/>
      <c r="E18" s="874"/>
      <c r="F18" s="867">
        <v>0</v>
      </c>
      <c r="G18" s="868">
        <v>0</v>
      </c>
      <c r="H18" s="869">
        <v>0</v>
      </c>
      <c r="I18" s="868">
        <v>0</v>
      </c>
      <c r="J18" s="867">
        <v>4468</v>
      </c>
      <c r="K18" s="868">
        <v>4099</v>
      </c>
      <c r="L18" s="869">
        <v>0</v>
      </c>
      <c r="M18" s="868">
        <v>0</v>
      </c>
      <c r="N18" s="867">
        <v>0</v>
      </c>
      <c r="O18" s="868">
        <v>0</v>
      </c>
      <c r="P18" s="870">
        <f>SUM(F18+H18+J18+L18)</f>
        <v>4468</v>
      </c>
      <c r="Q18" s="871">
        <f>SUM(G18+I18+K18+M18)</f>
        <v>4099</v>
      </c>
      <c r="R18" s="872">
        <v>0</v>
      </c>
      <c r="S18" s="871">
        <v>0</v>
      </c>
      <c r="T18" s="872">
        <f>SUM(R18+P18)</f>
        <v>4468</v>
      </c>
      <c r="U18" s="871">
        <f>SUM(Q18+S18)</f>
        <v>4099</v>
      </c>
      <c r="V18" s="870">
        <v>3404</v>
      </c>
      <c r="W18" s="873">
        <v>3403</v>
      </c>
    </row>
    <row r="19" spans="1:23" ht="12.75">
      <c r="A19" s="864"/>
      <c r="B19" s="134"/>
      <c r="C19" s="134"/>
      <c r="D19" s="865"/>
      <c r="E19" s="874"/>
      <c r="F19" s="867"/>
      <c r="G19" s="868"/>
      <c r="H19" s="869"/>
      <c r="I19" s="868"/>
      <c r="J19" s="867"/>
      <c r="K19" s="871"/>
      <c r="L19" s="870"/>
      <c r="M19" s="871"/>
      <c r="N19" s="872"/>
      <c r="O19" s="871"/>
      <c r="P19" s="870"/>
      <c r="Q19" s="871"/>
      <c r="R19" s="872"/>
      <c r="S19" s="871"/>
      <c r="T19" s="872"/>
      <c r="U19" s="871"/>
      <c r="V19" s="870"/>
      <c r="W19" s="873"/>
    </row>
    <row r="20" spans="1:23" ht="12.75">
      <c r="A20" s="864" t="s">
        <v>388</v>
      </c>
      <c r="B20" s="134"/>
      <c r="C20" s="134"/>
      <c r="D20" s="875"/>
      <c r="E20" s="874"/>
      <c r="F20" s="872"/>
      <c r="G20" s="871"/>
      <c r="H20" s="870"/>
      <c r="I20" s="871"/>
      <c r="J20" s="872"/>
      <c r="K20" s="871"/>
      <c r="L20" s="870"/>
      <c r="M20" s="871"/>
      <c r="N20" s="872"/>
      <c r="O20" s="871"/>
      <c r="P20" s="870"/>
      <c r="Q20" s="871"/>
      <c r="R20" s="872"/>
      <c r="S20" s="871"/>
      <c r="T20" s="872"/>
      <c r="U20" s="871"/>
      <c r="V20" s="870"/>
      <c r="W20" s="873"/>
    </row>
    <row r="21" spans="1:23" ht="12.75">
      <c r="A21" s="864"/>
      <c r="B21" s="134"/>
      <c r="C21" s="134"/>
      <c r="D21" s="875"/>
      <c r="E21" s="874"/>
      <c r="F21" s="872"/>
      <c r="G21" s="871"/>
      <c r="H21" s="870"/>
      <c r="I21" s="871"/>
      <c r="J21" s="872"/>
      <c r="K21" s="871"/>
      <c r="L21" s="870"/>
      <c r="M21" s="871"/>
      <c r="N21" s="872"/>
      <c r="O21" s="871"/>
      <c r="P21" s="870"/>
      <c r="Q21" s="871"/>
      <c r="R21" s="872"/>
      <c r="S21" s="871"/>
      <c r="T21" s="872"/>
      <c r="U21" s="871"/>
      <c r="V21" s="870"/>
      <c r="W21" s="873"/>
    </row>
    <row r="22" spans="1:23" ht="12.75">
      <c r="A22" s="864" t="s">
        <v>389</v>
      </c>
      <c r="B22" s="134"/>
      <c r="C22" s="134"/>
      <c r="D22" s="865"/>
      <c r="E22" s="866"/>
      <c r="F22" s="867"/>
      <c r="G22" s="868"/>
      <c r="H22" s="869"/>
      <c r="I22" s="868"/>
      <c r="J22" s="867"/>
      <c r="K22" s="868"/>
      <c r="L22" s="869"/>
      <c r="M22" s="868"/>
      <c r="N22" s="867"/>
      <c r="O22" s="868"/>
      <c r="P22" s="870"/>
      <c r="Q22" s="868"/>
      <c r="R22" s="872"/>
      <c r="S22" s="868"/>
      <c r="T22" s="872"/>
      <c r="U22" s="871"/>
      <c r="V22" s="870">
        <v>1007</v>
      </c>
      <c r="W22" s="873">
        <v>1007</v>
      </c>
    </row>
    <row r="23" spans="1:23" ht="12.75">
      <c r="A23" s="864"/>
      <c r="B23" s="134"/>
      <c r="C23" s="134"/>
      <c r="D23" s="865"/>
      <c r="E23" s="866"/>
      <c r="F23" s="867"/>
      <c r="G23" s="868"/>
      <c r="H23" s="869"/>
      <c r="I23" s="868"/>
      <c r="J23" s="867"/>
      <c r="K23" s="868"/>
      <c r="L23" s="869"/>
      <c r="M23" s="868"/>
      <c r="N23" s="867"/>
      <c r="O23" s="868"/>
      <c r="P23" s="870"/>
      <c r="Q23" s="868"/>
      <c r="R23" s="872"/>
      <c r="S23" s="868"/>
      <c r="T23" s="872"/>
      <c r="U23" s="871"/>
      <c r="V23" s="870"/>
      <c r="W23" s="873"/>
    </row>
    <row r="24" spans="1:23" ht="12.75">
      <c r="A24" s="864" t="s">
        <v>390</v>
      </c>
      <c r="B24" s="134"/>
      <c r="C24" s="134"/>
      <c r="D24" s="865"/>
      <c r="E24" s="866"/>
      <c r="F24" s="867"/>
      <c r="G24" s="868"/>
      <c r="H24" s="869"/>
      <c r="I24" s="868"/>
      <c r="J24" s="867"/>
      <c r="K24" s="868"/>
      <c r="L24" s="869"/>
      <c r="M24" s="868"/>
      <c r="N24" s="867"/>
      <c r="O24" s="868"/>
      <c r="P24" s="870"/>
      <c r="Q24" s="868"/>
      <c r="R24" s="872"/>
      <c r="S24" s="868"/>
      <c r="T24" s="872"/>
      <c r="U24" s="871"/>
      <c r="V24" s="870"/>
      <c r="W24" s="873"/>
    </row>
    <row r="25" spans="1:23" ht="12.75">
      <c r="A25" s="864"/>
      <c r="B25" s="134"/>
      <c r="C25" s="134"/>
      <c r="D25" s="865"/>
      <c r="E25" s="866"/>
      <c r="F25" s="867"/>
      <c r="G25" s="868"/>
      <c r="H25" s="869"/>
      <c r="I25" s="868"/>
      <c r="J25" s="867"/>
      <c r="K25" s="868"/>
      <c r="L25" s="869"/>
      <c r="M25" s="868"/>
      <c r="N25" s="867"/>
      <c r="O25" s="868"/>
      <c r="P25" s="870"/>
      <c r="Q25" s="868"/>
      <c r="R25" s="872"/>
      <c r="S25" s="868"/>
      <c r="T25" s="872"/>
      <c r="U25" s="871"/>
      <c r="V25" s="870"/>
      <c r="W25" s="873"/>
    </row>
    <row r="26" spans="1:23" ht="13.5">
      <c r="A26" s="864" t="s">
        <v>391</v>
      </c>
      <c r="B26" s="134"/>
      <c r="C26" s="134"/>
      <c r="D26" s="865"/>
      <c r="E26" s="866"/>
      <c r="F26" s="867"/>
      <c r="G26" s="868"/>
      <c r="H26" s="869"/>
      <c r="I26" s="868"/>
      <c r="J26" s="867"/>
      <c r="K26" s="868"/>
      <c r="L26" s="869"/>
      <c r="M26" s="868"/>
      <c r="N26" s="867"/>
      <c r="O26" s="868"/>
      <c r="P26" s="870"/>
      <c r="Q26" s="868"/>
      <c r="R26" s="872"/>
      <c r="S26" s="868"/>
      <c r="T26" s="872"/>
      <c r="U26" s="871"/>
      <c r="V26" s="870">
        <v>27834</v>
      </c>
      <c r="W26" s="873">
        <v>26580</v>
      </c>
    </row>
    <row r="27" spans="1:23" ht="14.25">
      <c r="A27" s="876" t="s">
        <v>392</v>
      </c>
      <c r="B27" s="877"/>
      <c r="C27" s="877"/>
      <c r="D27" s="878">
        <f>SUM(D12:D26)</f>
        <v>6</v>
      </c>
      <c r="E27" s="879">
        <f>SUM(E12:E26)</f>
        <v>6</v>
      </c>
      <c r="F27" s="880">
        <f>SUM(F12:F26)</f>
        <v>18846</v>
      </c>
      <c r="G27" s="881">
        <f>SUM(G12:G26)</f>
        <v>18814</v>
      </c>
      <c r="H27" s="882">
        <f>SUM(H11:H26)</f>
        <v>5079</v>
      </c>
      <c r="I27" s="881">
        <f>SUM(I12:I19)</f>
        <v>5079</v>
      </c>
      <c r="J27" s="880">
        <f>SUM(J11:J26)</f>
        <v>8520</v>
      </c>
      <c r="K27" s="881">
        <f>SUM(K11:K26)</f>
        <v>6103</v>
      </c>
      <c r="L27" s="882">
        <f>SUM(L11:L26)</f>
        <v>0</v>
      </c>
      <c r="M27" s="881">
        <v>0</v>
      </c>
      <c r="N27" s="880">
        <f>SUM(N11:N26)</f>
        <v>0</v>
      </c>
      <c r="O27" s="881">
        <v>0</v>
      </c>
      <c r="P27" s="882">
        <f>SUM(P12:P26)</f>
        <v>32445</v>
      </c>
      <c r="Q27" s="881">
        <f>SUM(Q11:Q26)</f>
        <v>29996</v>
      </c>
      <c r="R27" s="880">
        <f>SUM(R11:R26)</f>
        <v>0</v>
      </c>
      <c r="S27" s="881">
        <v>77</v>
      </c>
      <c r="T27" s="880">
        <f>SUM(T11:T26)</f>
        <v>32445</v>
      </c>
      <c r="U27" s="881">
        <f>SUM(U12:U26)</f>
        <v>29996</v>
      </c>
      <c r="V27" s="882">
        <f>SUM(V11:V26)</f>
        <v>32445</v>
      </c>
      <c r="W27" s="883">
        <f>SUM(W16:W26)</f>
        <v>31190</v>
      </c>
    </row>
    <row r="28" ht="13.5"/>
  </sheetData>
  <sheetProtection selectLockedCells="1" selectUnlockedCells="1"/>
  <mergeCells count="14">
    <mergeCell ref="A4:W4"/>
    <mergeCell ref="A5:W5"/>
    <mergeCell ref="V7:W7"/>
    <mergeCell ref="A9:C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</mergeCells>
  <printOptions/>
  <pageMargins left="0.6298611111111111" right="0.4722222222222222" top="1.4402777777777778" bottom="0.98402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/>
  <cp:lastPrinted>2016-05-26T17:37:40Z</cp:lastPrinted>
  <dcterms:created xsi:type="dcterms:W3CDTF">2011-02-12T09:04:22Z</dcterms:created>
  <dcterms:modified xsi:type="dcterms:W3CDTF">2017-03-02T15:25:56Z</dcterms:modified>
  <cp:category/>
  <cp:version/>
  <cp:contentType/>
  <cp:contentStatus/>
  <cp:revision>1</cp:revision>
</cp:coreProperties>
</file>