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activeTab="0"/>
  </bookViews>
  <sheets>
    <sheet name="2.sz.Összevont mérleg" sheetId="1" r:id="rId1"/>
    <sheet name="3.működési bev kiad" sheetId="2" r:id="rId2"/>
    <sheet name="4. felh bev és kiad" sheetId="3" r:id="rId3"/>
    <sheet name="5.cofog" sheetId="4" r:id="rId4"/>
    <sheet name="6 beruházás" sheetId="5" r:id="rId5"/>
    <sheet name="7 felújítás" sheetId="6" r:id="rId6"/>
  </sheets>
  <definedNames/>
  <calcPr fullCalcOnLoad="1"/>
</workbook>
</file>

<file path=xl/sharedStrings.xml><?xml version="1.0" encoding="utf-8"?>
<sst xmlns="http://schemas.openxmlformats.org/spreadsheetml/2006/main" count="431" uniqueCount="282">
  <si>
    <t>Felújítások</t>
  </si>
  <si>
    <t>ezer Ft-ban</t>
  </si>
  <si>
    <t>Teljesítés %-a</t>
  </si>
  <si>
    <t>Beruházások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</si>
  <si>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</si>
  <si>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</si>
  <si>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</si>
  <si>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</si>
  <si>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</si>
  <si>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</si>
  <si>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</si>
  <si>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</si>
  <si>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</si>
  <si>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</si>
  <si>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</si>
  <si>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</si>
  <si>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</si>
  <si>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</si>
  <si>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</si>
  <si>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</si>
  <si>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tervezett módosítás 2016.12.31.</t>
  </si>
  <si>
    <t>2016. évi várható teljesítés</t>
  </si>
  <si>
    <t>2017/2016.  évi módoított ei/ tervezett ei %-a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</si>
  <si>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</si>
  <si>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</si>
  <si>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</si>
  <si>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</si>
  <si>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</si>
  <si>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</si>
  <si>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</si>
  <si>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</si>
  <si>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</si>
  <si>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</si>
  <si>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</si>
  <si>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</si>
  <si>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</si>
  <si>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</si>
  <si>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</si>
  <si>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</si>
  <si>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</si>
  <si>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</si>
  <si>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</si>
  <si>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</si>
  <si>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</si>
  <si>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</si>
  <si>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</si>
  <si>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</si>
  <si>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</si>
  <si>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</si>
  <si>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</si>
  <si>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</si>
  <si>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</si>
  <si>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</si>
  <si>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</si>
  <si>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</si>
  <si>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</si>
  <si>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</si>
  <si>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</si>
  <si>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</si>
  <si>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</si>
  <si>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</si>
  <si>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</si>
  <si>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</si>
  <si>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</si>
  <si>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</si>
  <si>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</si>
  <si>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</si>
  <si>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</si>
  <si>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</si>
  <si>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</si>
  <si>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</si>
  <si>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</si>
  <si>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</si>
  <si>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</si>
  <si>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</si>
  <si>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</si>
  <si>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</si>
  <si>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</si>
  <si>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</si>
  <si>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</si>
  <si>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</si>
  <si>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</si>
  <si>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</si>
  <si>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</si>
  <si>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</si>
  <si>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</si>
  <si>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</si>
  <si>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</si>
  <si>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</si>
  <si>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</si>
  <si>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</si>
  <si>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</si>
  <si>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</si>
  <si>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</si>
  <si>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</si>
  <si>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</si>
  <si>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</si>
  <si>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</si>
  <si>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</si>
  <si>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</si>
  <si>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</si>
  <si>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</si>
  <si>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</si>
  <si>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</si>
  <si>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</si>
  <si>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</si>
  <si>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</si>
  <si>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</si>
  <si>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</si>
  <si>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</si>
  <si>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</si>
  <si>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</si>
  <si>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</si>
  <si>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</si>
  <si>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</si>
  <si>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</si>
  <si>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</si>
  <si>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</si>
  <si>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</si>
  <si>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</si>
  <si>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</si>
  <si>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</si>
  <si>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</si>
  <si>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</si>
  <si>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</si>
  <si>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</si>
  <si>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</si>
  <si>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</si>
  <si>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</si>
  <si>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</si>
  <si>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</si>
  <si>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</si>
  <si>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</si>
  <si>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</si>
  <si>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</si>
  <si>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</si>
  <si>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</si>
  <si>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</si>
  <si>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</si>
  <si>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</si>
  <si>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</si>
  <si>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</si>
  <si>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</si>
  <si>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</si>
  <si>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</si>
  <si>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</si>
  <si>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</si>
  <si>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</si>
  <si>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</si>
  <si>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</si>
  <si>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</si>
  <si>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</si>
  <si>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</si>
  <si>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</si>
  <si>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</si>
  <si>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</si>
  <si>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</si>
  <si>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</si>
  <si>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</si>
  <si>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</si>
  <si>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</si>
  <si>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</si>
  <si>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</si>
  <si>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</si>
  <si>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</si>
  <si>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</si>
  <si>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</si>
  <si>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</si>
  <si>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</si>
  <si>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</si>
  <si>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</si>
  <si>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</si>
  <si>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</si>
  <si>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</si>
  <si>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</si>
  <si>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</si>
  <si>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</si>
  <si>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</si>
  <si>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</si>
  <si>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</si>
  <si>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</si>
  <si>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</si>
  <si>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</si>
  <si>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</si>
  <si>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</si>
  <si>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</si>
  <si>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</si>
  <si>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</si>
  <si>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</si>
  <si>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</si>
  <si>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</si>
  <si>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</si>
  <si>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</si>
  <si>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</si>
  <si>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</si>
  <si>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</si>
  <si>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</si>
  <si>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</si>
  <si>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</si>
  <si>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</si>
  <si>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</si>
  <si>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</si>
  <si>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</si>
  <si>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</si>
  <si>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</si>
  <si>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</si>
  <si>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</si>
  <si>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</si>
  <si>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</si>
  <si>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</si>
  <si>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</si>
  <si>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</si>
  <si>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</si>
  <si>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</si>
  <si>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</si>
  <si>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</si>
  <si>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</si>
  <si>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</si>
  <si>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</si>
  <si>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</si>
  <si>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</si>
  <si>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</si>
  <si>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</si>
  <si>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</si>
  <si>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</si>
  <si>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</si>
  <si>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</si>
  <si>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</si>
  <si>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</si>
  <si>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</si>
  <si>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</si>
  <si>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</si>
  <si>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</si>
  <si>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</si>
  <si>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</si>
  <si>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</si>
  <si>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</si>
  <si>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</si>
  <si>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</si>
  <si>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</si>
  <si>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</si>
  <si>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</si>
  <si>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</si>
  <si>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>Teljesítés%-a</t>
  </si>
  <si>
    <t>2.5. Fejezeti kezelésű előirányzatok</t>
  </si>
  <si>
    <t>Államháztartáson belüli megelőlegezés</t>
  </si>
  <si>
    <t>Teljes.%-a</t>
  </si>
  <si>
    <t>Telj.%-a</t>
  </si>
  <si>
    <t>Óvodai nevelés, ellátás</t>
  </si>
  <si>
    <t>III. Államháztartáson belüli megelőlegezések visszafizetése</t>
  </si>
  <si>
    <t xml:space="preserve">Nemeskisfalud  Község Önkormányzatának </t>
  </si>
  <si>
    <t xml:space="preserve">Nemeskisfalud Község Önkormányzatának </t>
  </si>
  <si>
    <t>Nemeskisfalud Község Önkormányzatának összevont bevételei  és kiadásai</t>
  </si>
  <si>
    <t>Község város gazd.</t>
  </si>
  <si>
    <t>Immateriális javak(HÉSZ)</t>
  </si>
  <si>
    <t>Nemeskisfalud Község Önkormányzatának 2016. évi kiadásainak kormányzati funkció szeinti megbontása</t>
  </si>
  <si>
    <t>Falugondnok</t>
  </si>
  <si>
    <t>2017. évi eredeti előirányzat</t>
  </si>
  <si>
    <t>2017. évi  teljesítés</t>
  </si>
  <si>
    <t>2017. évi működési bevételei és kiadásai</t>
  </si>
  <si>
    <t>2017. évi tervezett módosítás 2017.12.31.</t>
  </si>
  <si>
    <t>2017. évi felhalmozási bevételei és kiadásai</t>
  </si>
  <si>
    <t>2017. évi eredeti ei</t>
  </si>
  <si>
    <t>2017. évi tervezett mód.ei.</t>
  </si>
  <si>
    <t>Az önkormányzat 2017. évi  beruházási céljainak meghatározása</t>
  </si>
  <si>
    <t>Nemeskifalud Község Önkormányzatának 2017. évi összevont bevételei és kiadásai</t>
  </si>
  <si>
    <t>Az önkormányzat 2017. évi  felújítás céljainak meghatározása</t>
  </si>
  <si>
    <t>2017. évi várható teljesítés</t>
  </si>
  <si>
    <t>Ivóvízzel kapcs. Felújítása</t>
  </si>
  <si>
    <t>Gyermekvéd.</t>
  </si>
  <si>
    <t>1. melléklet az 5/2018. (V.31.) önkormányzati rendelethez</t>
  </si>
  <si>
    <t xml:space="preserve">2. melléklet a  2/2017. évi (III.2.) önkormányzati rendelethez </t>
  </si>
  <si>
    <t>2.melléklet az 5/2018. (V.31.) önkormányzati rendelethez</t>
  </si>
  <si>
    <t xml:space="preserve">4. melléklet a 2/2017. évi (III.2.) önkormányzati rendelethez </t>
  </si>
  <si>
    <t>3.melléklet az 5/2018. (V.31.) önkormányzati rendelethez</t>
  </si>
  <si>
    <t xml:space="preserve">          4.melléklet az 5/2018. (V.31.) önkormányzati rendelethez</t>
  </si>
  <si>
    <t xml:space="preserve"> 5. melléklet a 2/2017. évi (III.2.) önkormányzati rendelethez </t>
  </si>
  <si>
    <t>5.melléklet az 5/2018. (V.31.) önkormányzati rendelethez</t>
  </si>
  <si>
    <t xml:space="preserve">6. melléklet a 2/2017. évi (III.2.) önkormányzati rendelethez </t>
  </si>
  <si>
    <t xml:space="preserve">6. melléklet az 5/2018. (V.31.) önkormányzati rendelethez </t>
  </si>
  <si>
    <t xml:space="preserve">3. melléklet a 2/2017. évi (III.2.) önkormányzati rendelethez </t>
  </si>
  <si>
    <t xml:space="preserve">11. melléklet a 2/2017. évi (III.2.) önkormányzati rendelethez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</si>
</sst>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1" fillId="0" borderId="11" xfId="56" applyFont="1" applyBorder="1" applyAlignment="1">
      <alignment horizontal="center" vertical="center" wrapText="1"/>
      <protection/>
    </xf>
    <xf numFmtId="10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33" borderId="0" xfId="0" applyFon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 vertical="center" indent="2"/>
    </xf>
    <xf numFmtId="3" fontId="19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indent="4"/>
    </xf>
    <xf numFmtId="3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indent="7"/>
    </xf>
    <xf numFmtId="3" fontId="12" fillId="0" borderId="12" xfId="58" applyNumberFormat="1" applyFont="1" applyBorder="1" applyAlignment="1">
      <alignment wrapText="1"/>
      <protection/>
    </xf>
    <xf numFmtId="0" fontId="19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 wrapText="1" indent="2"/>
    </xf>
    <xf numFmtId="0" fontId="18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2"/>
    </xf>
    <xf numFmtId="173" fontId="12" fillId="0" borderId="12" xfId="0" applyNumberFormat="1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2"/>
    </xf>
    <xf numFmtId="3" fontId="12" fillId="0" borderId="0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left" vertical="center" indent="2"/>
    </xf>
    <xf numFmtId="0" fontId="12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0" fontId="5" fillId="0" borderId="12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 indent="1"/>
    </xf>
    <xf numFmtId="0" fontId="12" fillId="0" borderId="12" xfId="59" applyFont="1" applyFill="1" applyBorder="1" applyAlignment="1">
      <alignment horizontal="left" vertical="center" indent="1"/>
      <protection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19" xfId="59" applyFont="1" applyFill="1" applyBorder="1" applyAlignment="1">
      <alignment horizontal="left" vertical="center" indent="1"/>
      <protection/>
    </xf>
    <xf numFmtId="3" fontId="12" fillId="0" borderId="2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2"/>
    </xf>
    <xf numFmtId="0" fontId="5" fillId="0" borderId="19" xfId="0" applyFont="1" applyFill="1" applyBorder="1" applyAlignment="1">
      <alignment horizontal="left" vertical="center" indent="2"/>
    </xf>
    <xf numFmtId="49" fontId="5" fillId="0" borderId="12" xfId="59" applyNumberFormat="1" applyFont="1" applyFill="1" applyBorder="1" applyAlignment="1">
      <alignment horizontal="left" vertical="center" indent="2"/>
      <protection/>
    </xf>
    <xf numFmtId="49" fontId="5" fillId="0" borderId="19" xfId="59" applyNumberFormat="1" applyFont="1" applyFill="1" applyBorder="1" applyAlignment="1">
      <alignment horizontal="left" vertical="center" indent="2"/>
      <protection/>
    </xf>
    <xf numFmtId="3" fontId="5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indent="2"/>
    </xf>
    <xf numFmtId="174" fontId="12" fillId="0" borderId="12" xfId="0" applyNumberFormat="1" applyFont="1" applyBorder="1" applyAlignment="1">
      <alignment horizontal="left" indent="2"/>
    </xf>
    <xf numFmtId="3" fontId="5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12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5" fillId="0" borderId="21" xfId="0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right" indent="3"/>
    </xf>
    <xf numFmtId="0" fontId="12" fillId="0" borderId="21" xfId="0" applyFont="1" applyFill="1" applyBorder="1" applyAlignment="1">
      <alignment horizontal="left" vertical="center" indent="3"/>
    </xf>
    <xf numFmtId="3" fontId="12" fillId="0" borderId="2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right" indent="2"/>
    </xf>
    <xf numFmtId="0" fontId="12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2" fillId="0" borderId="17" xfId="0" applyFont="1" applyFill="1" applyBorder="1" applyAlignment="1">
      <alignment horizontal="left" vertical="center" indent="2"/>
    </xf>
    <xf numFmtId="3" fontId="12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2" fillId="0" borderId="0" xfId="59" applyFont="1" applyFill="1" applyBorder="1" applyAlignment="1">
      <alignment horizontal="right" indent="4"/>
      <protection/>
    </xf>
    <xf numFmtId="0" fontId="12" fillId="0" borderId="19" xfId="59" applyFont="1" applyFill="1" applyBorder="1" applyAlignment="1">
      <alignment horizontal="left" vertical="center" indent="4"/>
      <protection/>
    </xf>
    <xf numFmtId="3" fontId="12" fillId="0" borderId="20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indent="2"/>
    </xf>
    <xf numFmtId="0" fontId="12" fillId="0" borderId="23" xfId="0" applyFont="1" applyBorder="1" applyAlignment="1">
      <alignment horizontal="left" indent="2"/>
    </xf>
    <xf numFmtId="3" fontId="12" fillId="0" borderId="24" xfId="0" applyNumberFormat="1" applyFont="1" applyFill="1" applyBorder="1" applyAlignment="1">
      <alignment horizontal="right" vertical="center"/>
    </xf>
    <xf numFmtId="174" fontId="12" fillId="0" borderId="0" xfId="0" applyNumberFormat="1" applyFont="1" applyBorder="1" applyAlignment="1">
      <alignment horizontal="right" indent="2"/>
    </xf>
    <xf numFmtId="174" fontId="12" fillId="0" borderId="23" xfId="0" applyNumberFormat="1" applyFont="1" applyBorder="1" applyAlignment="1">
      <alignment horizontal="left" indent="2"/>
    </xf>
    <xf numFmtId="0" fontId="5" fillId="0" borderId="23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indent="1"/>
    </xf>
    <xf numFmtId="0" fontId="12" fillId="0" borderId="19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0" fontId="1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1" fillId="0" borderId="29" xfId="56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11" fillId="0" borderId="30" xfId="56" applyFont="1" applyBorder="1" applyAlignment="1">
      <alignment horizontal="center" vertical="center" wrapText="1"/>
      <protection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1" fontId="6" fillId="0" borderId="33" xfId="0" applyNumberFormat="1" applyFont="1" applyBorder="1" applyAlignment="1">
      <alignment horizontal="right" vertical="center" wrapText="1"/>
    </xf>
    <xf numFmtId="10" fontId="4" fillId="0" borderId="3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10" fontId="4" fillId="0" borderId="31" xfId="0" applyNumberFormat="1" applyFont="1" applyBorder="1" applyAlignment="1">
      <alignment horizontal="right" vertical="center" wrapText="1"/>
    </xf>
    <xf numFmtId="1" fontId="4" fillId="0" borderId="31" xfId="0" applyNumberFormat="1" applyFont="1" applyBorder="1" applyAlignment="1">
      <alignment horizontal="right" vertical="center" wrapText="1"/>
    </xf>
    <xf numFmtId="0" fontId="15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0" fontId="15" fillId="0" borderId="33" xfId="0" applyFont="1" applyBorder="1" applyAlignment="1">
      <alignment/>
    </xf>
    <xf numFmtId="0" fontId="6" fillId="0" borderId="3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0" fontId="6" fillId="0" borderId="31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20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0" xfId="0" applyFont="1" applyAlignment="1">
      <alignment/>
    </xf>
    <xf numFmtId="1" fontId="6" fillId="0" borderId="3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22" fillId="0" borderId="11" xfId="56" applyFont="1" applyBorder="1" applyAlignment="1">
      <alignment horizontal="center" vertical="center" wrapText="1"/>
      <protection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10" fontId="5" fillId="0" borderId="10" xfId="0" applyNumberFormat="1" applyFont="1" applyBorder="1" applyAlignment="1">
      <alignment/>
    </xf>
    <xf numFmtId="10" fontId="6" fillId="0" borderId="33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2" fillId="0" borderId="35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0" fillId="0" borderId="0" xfId="0" applyAlignment="1">
      <alignment horizontal="right"/>
    </xf>
    <xf numFmtId="0" fontId="17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2" xfId="0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46.00390625" style="13" customWidth="1"/>
    <col min="2" max="3" width="10.140625" style="13" customWidth="1"/>
    <col min="4" max="4" width="0.2890625" style="13" customWidth="1"/>
    <col min="5" max="5" width="10.140625" style="13" hidden="1" customWidth="1"/>
    <col min="6" max="6" width="0.2890625" style="13" hidden="1" customWidth="1"/>
    <col min="7" max="7" width="8.7109375" style="13" hidden="1" customWidth="1"/>
    <col min="8" max="8" width="7.57421875" style="13" hidden="1" customWidth="1"/>
    <col min="9" max="9" width="6.8515625" style="13" hidden="1" customWidth="1"/>
    <col min="10" max="11" width="9.140625" style="10" hidden="1" customWidth="1"/>
    <col min="12" max="16384" width="9.140625" style="10" customWidth="1"/>
  </cols>
  <sheetData>
    <row r="1" spans="1:11" ht="17.25" customHeight="1">
      <c r="A1" s="215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1.25">
      <c r="A2" s="212" t="s">
        <v>271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1.25">
      <c r="A3" s="214" t="s">
        <v>265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>
      <c r="A4" s="141"/>
      <c r="B4" s="141"/>
      <c r="C4" s="141"/>
      <c r="D4" s="141"/>
      <c r="E4" s="142" t="s">
        <v>1</v>
      </c>
      <c r="F4" s="5"/>
      <c r="G4" s="5"/>
      <c r="H4" s="5"/>
      <c r="I4" s="5"/>
      <c r="J4" s="5"/>
      <c r="K4" s="5"/>
    </row>
    <row r="5" spans="1:11" ht="102" customHeight="1">
      <c r="A5" s="143" t="s">
        <v>252</v>
      </c>
      <c r="B5" s="144" t="s">
        <v>257</v>
      </c>
      <c r="C5" s="144" t="s">
        <v>260</v>
      </c>
      <c r="D5" s="144" t="s">
        <v>258</v>
      </c>
      <c r="E5" s="144" t="s">
        <v>2</v>
      </c>
      <c r="F5" s="5"/>
      <c r="G5" s="5"/>
      <c r="H5" s="5"/>
      <c r="I5" s="5"/>
      <c r="J5" s="5"/>
      <c r="K5" s="5"/>
    </row>
    <row r="6" spans="1:11" ht="12.75">
      <c r="A6" s="145" t="s">
        <v>152</v>
      </c>
      <c r="B6" s="146"/>
      <c r="C6" s="146"/>
      <c r="D6" s="146"/>
      <c r="E6" s="147"/>
      <c r="F6" s="5"/>
      <c r="G6" s="5"/>
      <c r="H6" s="5"/>
      <c r="I6" s="5"/>
      <c r="J6" s="5"/>
      <c r="K6" s="5"/>
    </row>
    <row r="7" spans="1:11" s="11" customFormat="1" ht="21" customHeight="1">
      <c r="A7" s="148" t="s">
        <v>153</v>
      </c>
      <c r="B7" s="149">
        <f>SUM(B8:B11)</f>
        <v>26459</v>
      </c>
      <c r="C7" s="149">
        <f>SUM(C8:C11)</f>
        <v>32499</v>
      </c>
      <c r="D7" s="149">
        <f>SUM(D8:D11)</f>
        <v>35031</v>
      </c>
      <c r="E7" s="147">
        <f>D7/C7</f>
        <v>1.0779100895412166</v>
      </c>
      <c r="F7" s="5"/>
      <c r="G7" s="5"/>
      <c r="H7" s="5"/>
      <c r="I7" s="5"/>
      <c r="J7" s="5"/>
      <c r="K7" s="5"/>
    </row>
    <row r="8" spans="1:11" s="11" customFormat="1" ht="27" customHeight="1">
      <c r="A8" s="150" t="s">
        <v>154</v>
      </c>
      <c r="B8" s="151">
        <v>25559</v>
      </c>
      <c r="C8" s="151">
        <v>31599</v>
      </c>
      <c r="D8" s="151">
        <v>33069</v>
      </c>
      <c r="E8" s="147">
        <f>D8/C8</f>
        <v>1.0465204595082123</v>
      </c>
      <c r="F8" s="5"/>
      <c r="G8" s="5"/>
      <c r="H8" s="5"/>
      <c r="I8" s="5"/>
      <c r="J8" s="5"/>
      <c r="K8" s="5"/>
    </row>
    <row r="9" spans="1:11" ht="12.75">
      <c r="A9" s="150" t="s">
        <v>155</v>
      </c>
      <c r="B9" s="151">
        <v>525</v>
      </c>
      <c r="C9" s="151">
        <v>525</v>
      </c>
      <c r="D9" s="151">
        <v>466</v>
      </c>
      <c r="E9" s="147">
        <f>D9/C9</f>
        <v>0.8876190476190476</v>
      </c>
      <c r="F9" s="5"/>
      <c r="G9" s="5"/>
      <c r="H9" s="5"/>
      <c r="I9" s="5"/>
      <c r="J9" s="5"/>
      <c r="K9" s="5"/>
    </row>
    <row r="10" spans="1:11" ht="12.75">
      <c r="A10" s="150" t="s">
        <v>156</v>
      </c>
      <c r="B10" s="151">
        <v>375</v>
      </c>
      <c r="C10" s="151">
        <v>375</v>
      </c>
      <c r="D10" s="151">
        <v>660</v>
      </c>
      <c r="E10" s="147">
        <f>D10/C10</f>
        <v>1.76</v>
      </c>
      <c r="F10" s="5"/>
      <c r="G10" s="5"/>
      <c r="H10" s="5"/>
      <c r="I10" s="5"/>
      <c r="J10" s="5"/>
      <c r="K10" s="5"/>
    </row>
    <row r="11" spans="1:11" ht="12.75">
      <c r="A11" s="150" t="s">
        <v>157</v>
      </c>
      <c r="B11" s="151">
        <v>0</v>
      </c>
      <c r="C11" s="151">
        <v>0</v>
      </c>
      <c r="D11" s="151">
        <v>836</v>
      </c>
      <c r="E11" s="147"/>
      <c r="F11" s="5"/>
      <c r="G11" s="5"/>
      <c r="H11" s="5"/>
      <c r="I11" s="5"/>
      <c r="J11" s="5"/>
      <c r="K11" s="5"/>
    </row>
    <row r="12" spans="1:11" ht="12.75">
      <c r="A12" s="148" t="s">
        <v>158</v>
      </c>
      <c r="B12" s="149">
        <v>2261</v>
      </c>
      <c r="C12" s="149">
        <v>727</v>
      </c>
      <c r="D12" s="149">
        <v>727</v>
      </c>
      <c r="E12" s="147">
        <f>D12/C12</f>
        <v>1</v>
      </c>
      <c r="F12" s="5"/>
      <c r="G12" s="5"/>
      <c r="H12" s="5"/>
      <c r="I12" s="5"/>
      <c r="J12" s="5"/>
      <c r="K12" s="5"/>
    </row>
    <row r="13" spans="1:11" ht="12.75">
      <c r="A13" s="150" t="s">
        <v>159</v>
      </c>
      <c r="B13" s="151">
        <v>2261</v>
      </c>
      <c r="C13" s="151">
        <v>727</v>
      </c>
      <c r="D13" s="151">
        <v>727</v>
      </c>
      <c r="E13" s="147">
        <f>D13/C13</f>
        <v>1</v>
      </c>
      <c r="F13" s="5"/>
      <c r="G13" s="5"/>
      <c r="H13" s="5"/>
      <c r="I13" s="5"/>
      <c r="J13" s="5"/>
      <c r="K13" s="5"/>
    </row>
    <row r="14" spans="1:11" ht="12.75">
      <c r="A14" s="150" t="s">
        <v>160</v>
      </c>
      <c r="B14" s="151">
        <v>0</v>
      </c>
      <c r="C14" s="151"/>
      <c r="D14" s="151"/>
      <c r="E14" s="147"/>
      <c r="F14" s="5"/>
      <c r="G14" s="5"/>
      <c r="H14" s="5"/>
      <c r="I14" s="5"/>
      <c r="J14" s="5"/>
      <c r="K14" s="5"/>
    </row>
    <row r="15" spans="1:11" ht="12.75">
      <c r="A15" s="150" t="s">
        <v>161</v>
      </c>
      <c r="B15" s="151"/>
      <c r="C15" s="151"/>
      <c r="D15" s="151"/>
      <c r="E15" s="147"/>
      <c r="F15" s="5"/>
      <c r="G15" s="5"/>
      <c r="H15" s="5"/>
      <c r="I15" s="5"/>
      <c r="J15" s="5"/>
      <c r="K15" s="5"/>
    </row>
    <row r="16" spans="1:11" ht="12.75">
      <c r="A16" s="152" t="s">
        <v>83</v>
      </c>
      <c r="B16" s="149">
        <v>1625</v>
      </c>
      <c r="C16" s="149">
        <f>SUM(C21+C17)</f>
        <v>5046</v>
      </c>
      <c r="D16" s="149">
        <f>SUM(D21+D17)</f>
        <v>5046</v>
      </c>
      <c r="E16" s="147">
        <f>D16/C16</f>
        <v>1</v>
      </c>
      <c r="F16" s="5"/>
      <c r="G16" s="5"/>
      <c r="H16" s="5"/>
      <c r="I16" s="5"/>
      <c r="J16" s="5"/>
      <c r="K16" s="5"/>
    </row>
    <row r="17" spans="1:11" ht="12.75">
      <c r="A17" s="148" t="s">
        <v>84</v>
      </c>
      <c r="B17" s="149">
        <v>1625</v>
      </c>
      <c r="C17" s="149">
        <v>1546</v>
      </c>
      <c r="D17" s="149">
        <v>1546</v>
      </c>
      <c r="E17" s="147">
        <f>D17/C17</f>
        <v>1</v>
      </c>
      <c r="F17" s="5"/>
      <c r="G17" s="5"/>
      <c r="H17" s="5"/>
      <c r="I17" s="5"/>
      <c r="J17" s="5"/>
      <c r="K17" s="5"/>
    </row>
    <row r="18" spans="1:11" ht="12.75">
      <c r="A18" s="150" t="s">
        <v>162</v>
      </c>
      <c r="B18" s="151">
        <v>1625</v>
      </c>
      <c r="C18" s="149">
        <v>1546</v>
      </c>
      <c r="D18" s="149">
        <v>1546</v>
      </c>
      <c r="E18" s="147">
        <f>D18/C18</f>
        <v>1</v>
      </c>
      <c r="F18" s="5"/>
      <c r="G18" s="5"/>
      <c r="H18" s="5"/>
      <c r="I18" s="5"/>
      <c r="J18" s="5"/>
      <c r="K18" s="5"/>
    </row>
    <row r="19" spans="1:11" ht="12.75">
      <c r="A19" s="153" t="s">
        <v>163</v>
      </c>
      <c r="B19" s="151">
        <v>1625</v>
      </c>
      <c r="C19" s="151">
        <v>1546</v>
      </c>
      <c r="D19" s="151">
        <v>1546</v>
      </c>
      <c r="E19" s="147">
        <f>D19/C19</f>
        <v>1</v>
      </c>
      <c r="F19" s="5"/>
      <c r="G19" s="5"/>
      <c r="H19" s="5"/>
      <c r="I19" s="5"/>
      <c r="J19" s="5"/>
      <c r="K19" s="5"/>
    </row>
    <row r="20" spans="1:11" ht="12.75">
      <c r="A20" s="153" t="s">
        <v>164</v>
      </c>
      <c r="B20" s="151"/>
      <c r="C20" s="151"/>
      <c r="D20" s="151"/>
      <c r="E20" s="147"/>
      <c r="F20" s="5"/>
      <c r="G20" s="5"/>
      <c r="H20" s="5"/>
      <c r="I20" s="5"/>
      <c r="J20" s="5"/>
      <c r="K20" s="5"/>
    </row>
    <row r="21" spans="1:11" ht="12.75">
      <c r="A21" s="150" t="s">
        <v>165</v>
      </c>
      <c r="B21" s="151"/>
      <c r="C21" s="149">
        <v>3500</v>
      </c>
      <c r="D21" s="149">
        <v>3500</v>
      </c>
      <c r="E21" s="147">
        <f>D21/C21</f>
        <v>1</v>
      </c>
      <c r="F21" s="5"/>
      <c r="G21" s="5"/>
      <c r="H21" s="5"/>
      <c r="I21" s="5"/>
      <c r="J21" s="5"/>
      <c r="K21" s="5"/>
    </row>
    <row r="22" spans="1:11" ht="12.75">
      <c r="A22" s="153" t="s">
        <v>166</v>
      </c>
      <c r="B22" s="151"/>
      <c r="C22" s="151"/>
      <c r="D22" s="151"/>
      <c r="E22" s="147"/>
      <c r="F22" s="5"/>
      <c r="G22" s="5"/>
      <c r="H22" s="5"/>
      <c r="I22" s="5"/>
      <c r="J22" s="5"/>
      <c r="K22" s="5"/>
    </row>
    <row r="23" spans="1:11" ht="12.75">
      <c r="A23" s="153" t="s">
        <v>167</v>
      </c>
      <c r="B23" s="151"/>
      <c r="C23" s="151">
        <v>3500</v>
      </c>
      <c r="D23" s="151">
        <v>3500</v>
      </c>
      <c r="E23" s="147">
        <f>D23/C23</f>
        <v>1</v>
      </c>
      <c r="F23" s="5"/>
      <c r="G23" s="5"/>
      <c r="H23" s="5"/>
      <c r="I23" s="5"/>
      <c r="J23" s="5"/>
      <c r="K23" s="5"/>
    </row>
    <row r="24" spans="1:11" ht="12.75">
      <c r="A24" s="148" t="s">
        <v>87</v>
      </c>
      <c r="B24" s="149">
        <v>0</v>
      </c>
      <c r="C24" s="149">
        <v>0</v>
      </c>
      <c r="D24" s="149">
        <v>0</v>
      </c>
      <c r="E24" s="147"/>
      <c r="F24" s="5"/>
      <c r="G24" s="5"/>
      <c r="H24" s="5"/>
      <c r="I24" s="5"/>
      <c r="J24" s="5"/>
      <c r="K24" s="5"/>
    </row>
    <row r="25" spans="1:11" ht="12.75">
      <c r="A25" s="193" t="s">
        <v>249</v>
      </c>
      <c r="B25" s="149"/>
      <c r="C25" s="149">
        <v>652</v>
      </c>
      <c r="D25" s="149">
        <v>652</v>
      </c>
      <c r="E25" s="147">
        <f>D25/C25</f>
        <v>1</v>
      </c>
      <c r="F25" s="5"/>
      <c r="G25" s="5"/>
      <c r="H25" s="5"/>
      <c r="I25" s="5"/>
      <c r="J25" s="5"/>
      <c r="K25" s="5"/>
    </row>
    <row r="26" spans="1:11" ht="12.75">
      <c r="A26" s="154" t="s">
        <v>168</v>
      </c>
      <c r="B26" s="149">
        <f>SUM(B7+B12+B16)</f>
        <v>30345</v>
      </c>
      <c r="C26" s="149">
        <f>SUM(C7+C12+C16+C25)</f>
        <v>38924</v>
      </c>
      <c r="D26" s="149">
        <f>SUM(D7+D12+D16+D25)</f>
        <v>41456</v>
      </c>
      <c r="E26" s="147">
        <f>D26/C26</f>
        <v>1.06504984071524</v>
      </c>
      <c r="F26" s="5"/>
      <c r="G26" s="5"/>
      <c r="H26" s="5"/>
      <c r="I26" s="5"/>
      <c r="J26" s="5"/>
      <c r="K26" s="5"/>
    </row>
    <row r="27" spans="1:11" ht="12.75">
      <c r="A27" s="145" t="s">
        <v>169</v>
      </c>
      <c r="B27" s="149"/>
      <c r="C27" s="149"/>
      <c r="D27" s="149"/>
      <c r="E27" s="147"/>
      <c r="F27" s="5"/>
      <c r="G27" s="5"/>
      <c r="H27" s="5"/>
      <c r="I27" s="5"/>
      <c r="J27" s="5"/>
      <c r="K27" s="5"/>
    </row>
    <row r="28" spans="1:11" ht="12.75">
      <c r="A28" s="148" t="s">
        <v>170</v>
      </c>
      <c r="B28" s="149">
        <f>SUM(B29:B33)</f>
        <v>28084</v>
      </c>
      <c r="C28" s="149">
        <f>C29+C30+C31+C32+C33</f>
        <v>31336</v>
      </c>
      <c r="D28" s="149">
        <f>SUM(D29:D33)</f>
        <v>26474</v>
      </c>
      <c r="E28" s="147">
        <f aca="true" t="shared" si="0" ref="E28:E48">D28/C28</f>
        <v>0.84484299208578</v>
      </c>
      <c r="F28" s="5"/>
      <c r="G28" s="5"/>
      <c r="H28" s="5"/>
      <c r="I28" s="5"/>
      <c r="J28" s="5"/>
      <c r="K28" s="5"/>
    </row>
    <row r="29" spans="1:11" ht="12.75">
      <c r="A29" s="155" t="s">
        <v>171</v>
      </c>
      <c r="B29" s="149">
        <v>17081</v>
      </c>
      <c r="C29" s="149">
        <v>19122</v>
      </c>
      <c r="D29" s="149">
        <v>16203</v>
      </c>
      <c r="E29" s="147">
        <f t="shared" si="0"/>
        <v>0.8473486037025416</v>
      </c>
      <c r="F29" s="5"/>
      <c r="G29" s="5"/>
      <c r="H29" s="5"/>
      <c r="I29" s="5"/>
      <c r="J29" s="5"/>
      <c r="K29" s="5"/>
    </row>
    <row r="30" spans="1:11" ht="21">
      <c r="A30" s="156" t="s">
        <v>172</v>
      </c>
      <c r="B30" s="149">
        <v>2718</v>
      </c>
      <c r="C30" s="149">
        <v>2769</v>
      </c>
      <c r="D30" s="149">
        <v>2769</v>
      </c>
      <c r="E30" s="147">
        <f t="shared" si="0"/>
        <v>1</v>
      </c>
      <c r="F30" s="5"/>
      <c r="G30" s="5"/>
      <c r="H30" s="5"/>
      <c r="I30" s="5"/>
      <c r="J30" s="5"/>
      <c r="K30" s="5"/>
    </row>
    <row r="31" spans="1:11" ht="12.75">
      <c r="A31" s="156" t="s">
        <v>173</v>
      </c>
      <c r="B31" s="149">
        <v>6061</v>
      </c>
      <c r="C31" s="149">
        <v>6075</v>
      </c>
      <c r="D31" s="149">
        <v>4723</v>
      </c>
      <c r="E31" s="147">
        <f t="shared" si="0"/>
        <v>0.7774485596707819</v>
      </c>
      <c r="F31" s="5"/>
      <c r="G31" s="5"/>
      <c r="H31" s="5"/>
      <c r="I31" s="5"/>
      <c r="J31" s="5"/>
      <c r="K31" s="5"/>
    </row>
    <row r="32" spans="1:11" ht="12.75">
      <c r="A32" s="156" t="s">
        <v>174</v>
      </c>
      <c r="B32" s="149">
        <v>2224</v>
      </c>
      <c r="C32" s="149">
        <v>899</v>
      </c>
      <c r="D32" s="149">
        <v>394</v>
      </c>
      <c r="E32" s="147">
        <f t="shared" si="0"/>
        <v>0.4382647385984427</v>
      </c>
      <c r="F32" s="5"/>
      <c r="G32" s="5"/>
      <c r="H32" s="5"/>
      <c r="I32" s="5"/>
      <c r="J32" s="5"/>
      <c r="K32" s="5"/>
    </row>
    <row r="33" spans="1:11" ht="12" customHeight="1">
      <c r="A33" s="156" t="s">
        <v>175</v>
      </c>
      <c r="B33" s="149"/>
      <c r="C33" s="149">
        <v>2471</v>
      </c>
      <c r="D33" s="149">
        <v>2385</v>
      </c>
      <c r="E33" s="147">
        <f t="shared" si="0"/>
        <v>0.9651962768110077</v>
      </c>
      <c r="F33" s="5"/>
      <c r="G33" s="5"/>
      <c r="H33" s="5"/>
      <c r="I33" s="5"/>
      <c r="J33" s="5"/>
      <c r="K33" s="5"/>
    </row>
    <row r="34" spans="1:11" ht="12.75">
      <c r="A34" s="148" t="s">
        <v>176</v>
      </c>
      <c r="B34" s="149">
        <v>2261</v>
      </c>
      <c r="C34" s="149">
        <v>4088</v>
      </c>
      <c r="D34" s="149">
        <v>3970</v>
      </c>
      <c r="E34" s="147">
        <f t="shared" si="0"/>
        <v>0.9711350293542075</v>
      </c>
      <c r="F34" s="5"/>
      <c r="G34" s="5"/>
      <c r="H34" s="5"/>
      <c r="I34" s="5"/>
      <c r="J34" s="5"/>
      <c r="K34" s="5"/>
    </row>
    <row r="35" spans="1:11" s="11" customFormat="1" ht="24.75" customHeight="1">
      <c r="A35" s="150" t="s">
        <v>177</v>
      </c>
      <c r="B35" s="151">
        <v>2261</v>
      </c>
      <c r="C35" s="151">
        <v>3501</v>
      </c>
      <c r="D35" s="151">
        <v>3501</v>
      </c>
      <c r="E35" s="147">
        <f t="shared" si="0"/>
        <v>1</v>
      </c>
      <c r="F35" s="5"/>
      <c r="G35" s="5"/>
      <c r="H35" s="5"/>
      <c r="I35" s="5"/>
      <c r="J35" s="5"/>
      <c r="K35" s="5"/>
    </row>
    <row r="36" spans="1:11" s="11" customFormat="1" ht="27" customHeight="1">
      <c r="A36" s="150" t="s">
        <v>178</v>
      </c>
      <c r="B36" s="151"/>
      <c r="C36" s="151">
        <v>587</v>
      </c>
      <c r="D36" s="151">
        <v>469</v>
      </c>
      <c r="E36" s="147">
        <f t="shared" si="0"/>
        <v>0.7989778534923339</v>
      </c>
      <c r="F36" s="5"/>
      <c r="G36" s="5"/>
      <c r="H36" s="5"/>
      <c r="I36" s="5"/>
      <c r="J36" s="5"/>
      <c r="K36" s="5"/>
    </row>
    <row r="37" spans="1:11" ht="12.75">
      <c r="A37" s="150" t="s">
        <v>179</v>
      </c>
      <c r="B37" s="151">
        <v>0</v>
      </c>
      <c r="C37" s="151">
        <v>0</v>
      </c>
      <c r="D37" s="151">
        <v>0</v>
      </c>
      <c r="E37" s="147"/>
      <c r="F37" s="5"/>
      <c r="G37" s="5"/>
      <c r="H37" s="5"/>
      <c r="I37" s="5"/>
      <c r="J37" s="5"/>
      <c r="K37" s="5"/>
    </row>
    <row r="38" spans="1:11" ht="12.75">
      <c r="A38" s="157" t="s">
        <v>180</v>
      </c>
      <c r="B38" s="151"/>
      <c r="C38" s="151"/>
      <c r="D38" s="151"/>
      <c r="E38" s="147"/>
      <c r="F38" s="5"/>
      <c r="G38" s="3"/>
      <c r="H38" s="3"/>
      <c r="I38" s="3"/>
      <c r="J38" s="3"/>
      <c r="K38" s="3"/>
    </row>
    <row r="39" spans="1:11" ht="22.5">
      <c r="A39" s="158" t="s">
        <v>181</v>
      </c>
      <c r="B39" s="151">
        <v>0</v>
      </c>
      <c r="C39" s="151">
        <v>0</v>
      </c>
      <c r="D39" s="151">
        <v>0</v>
      </c>
      <c r="E39" s="147"/>
      <c r="F39" s="5"/>
      <c r="G39" s="5"/>
      <c r="H39" s="5"/>
      <c r="I39" s="5"/>
      <c r="J39" s="5"/>
      <c r="K39" s="5"/>
    </row>
    <row r="40" spans="1:11" ht="12.75">
      <c r="A40" s="157" t="s">
        <v>182</v>
      </c>
      <c r="B40" s="151">
        <v>0</v>
      </c>
      <c r="C40" s="151">
        <v>0</v>
      </c>
      <c r="D40" s="151">
        <v>0</v>
      </c>
      <c r="E40" s="147"/>
      <c r="F40" s="5"/>
      <c r="G40" s="5"/>
      <c r="H40" s="5"/>
      <c r="I40" s="5"/>
      <c r="J40" s="5"/>
      <c r="K40" s="5"/>
    </row>
    <row r="41" spans="1:11" ht="12.75">
      <c r="A41" s="152" t="s">
        <v>149</v>
      </c>
      <c r="B41" s="149">
        <v>0</v>
      </c>
      <c r="C41" s="149">
        <v>0</v>
      </c>
      <c r="D41" s="149">
        <v>0</v>
      </c>
      <c r="E41" s="147"/>
      <c r="F41" s="5"/>
      <c r="G41" s="5"/>
      <c r="H41" s="5"/>
      <c r="I41" s="5"/>
      <c r="J41" s="5"/>
      <c r="K41" s="5"/>
    </row>
    <row r="42" spans="1:11" ht="12.75">
      <c r="A42" s="148" t="s">
        <v>183</v>
      </c>
      <c r="B42" s="149">
        <v>0</v>
      </c>
      <c r="C42" s="149">
        <v>3500</v>
      </c>
      <c r="D42" s="149">
        <v>3500</v>
      </c>
      <c r="E42" s="147">
        <f t="shared" si="0"/>
        <v>1</v>
      </c>
      <c r="F42" s="5"/>
      <c r="G42" s="5"/>
      <c r="H42" s="5"/>
      <c r="I42" s="5"/>
      <c r="J42" s="5"/>
      <c r="K42" s="5"/>
    </row>
    <row r="43" spans="1:11" ht="12.75">
      <c r="A43" s="159" t="s">
        <v>184</v>
      </c>
      <c r="B43" s="149"/>
      <c r="C43" s="149"/>
      <c r="D43" s="149"/>
      <c r="E43" s="147"/>
      <c r="F43" s="5"/>
      <c r="G43" s="5"/>
      <c r="H43" s="5"/>
      <c r="I43" s="5"/>
      <c r="J43" s="5"/>
      <c r="K43" s="5"/>
    </row>
    <row r="44" spans="1:11" ht="12.75">
      <c r="A44" s="153" t="s">
        <v>163</v>
      </c>
      <c r="B44" s="149"/>
      <c r="C44" s="149"/>
      <c r="D44" s="149"/>
      <c r="E44" s="147"/>
      <c r="F44" s="5"/>
      <c r="G44" s="5"/>
      <c r="H44" s="5"/>
      <c r="I44" s="5"/>
      <c r="J44" s="5"/>
      <c r="K44" s="5"/>
    </row>
    <row r="45" spans="1:11" ht="12.75">
      <c r="A45" s="153" t="s">
        <v>164</v>
      </c>
      <c r="B45" s="149"/>
      <c r="C45" s="149">
        <v>3500</v>
      </c>
      <c r="D45" s="149">
        <v>3500</v>
      </c>
      <c r="E45" s="147">
        <f t="shared" si="0"/>
        <v>1</v>
      </c>
      <c r="F45" s="5"/>
      <c r="G45" s="5"/>
      <c r="H45" s="5"/>
      <c r="I45" s="5"/>
      <c r="J45" s="5"/>
      <c r="K45" s="5"/>
    </row>
    <row r="46" spans="1:11" ht="12.75">
      <c r="A46" s="148" t="s">
        <v>115</v>
      </c>
      <c r="B46" s="149">
        <v>0</v>
      </c>
      <c r="C46" s="149">
        <v>0</v>
      </c>
      <c r="D46" s="149">
        <v>0</v>
      </c>
      <c r="E46" s="147"/>
      <c r="F46" s="5"/>
      <c r="G46" s="5"/>
      <c r="H46" s="5"/>
      <c r="I46" s="5"/>
      <c r="J46" s="5"/>
      <c r="K46" s="5"/>
    </row>
    <row r="47" spans="1:6" s="195" customFormat="1" ht="20.25" customHeight="1">
      <c r="A47" s="193" t="s">
        <v>249</v>
      </c>
      <c r="B47" s="194"/>
      <c r="C47" s="197">
        <v>587</v>
      </c>
      <c r="D47" s="197">
        <v>513</v>
      </c>
      <c r="E47" s="147">
        <f t="shared" si="0"/>
        <v>0.8739352640545145</v>
      </c>
      <c r="F47" s="27" t="e">
        <f>D47/#REF!</f>
        <v>#REF!</v>
      </c>
    </row>
    <row r="48" spans="1:11" ht="19.5" customHeight="1">
      <c r="A48" s="154" t="s">
        <v>185</v>
      </c>
      <c r="B48" s="149">
        <f>SUM(B28+B34)</f>
        <v>30345</v>
      </c>
      <c r="C48" s="149">
        <f>SUM(C28+C34+C42)</f>
        <v>38924</v>
      </c>
      <c r="D48" s="149">
        <f>SUM(D29+D30+D31+D32+D33+D34+D42+D47)</f>
        <v>34457</v>
      </c>
      <c r="E48" s="147">
        <f t="shared" si="0"/>
        <v>0.8852378994964546</v>
      </c>
      <c r="F48" s="5"/>
      <c r="G48" s="5"/>
      <c r="H48" s="5"/>
      <c r="I48" s="5"/>
      <c r="J48" s="5"/>
      <c r="K48" s="5"/>
    </row>
    <row r="49" ht="11.25">
      <c r="A49" s="12"/>
    </row>
    <row r="50" ht="11.25">
      <c r="A50" s="12"/>
    </row>
    <row r="51" ht="11.25">
      <c r="A51" s="12"/>
    </row>
    <row r="52" ht="11.25">
      <c r="A52" s="12"/>
    </row>
    <row r="53" ht="11.25">
      <c r="A53" s="12"/>
    </row>
    <row r="54" ht="11.25">
      <c r="A54" s="12"/>
    </row>
    <row r="55" ht="11.25">
      <c r="A55" s="12"/>
    </row>
    <row r="56" ht="11.25">
      <c r="A56" s="12"/>
    </row>
    <row r="57" ht="11.25">
      <c r="A57" s="12"/>
    </row>
  </sheetData>
  <sheetProtection/>
  <mergeCells count="2">
    <mergeCell ref="A3:K3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79.57421875" style="5" customWidth="1"/>
    <col min="2" max="2" width="0" style="186" hidden="1" customWidth="1"/>
    <col min="3" max="3" width="13.140625" style="5" customWidth="1"/>
    <col min="4" max="4" width="9.57421875" style="5" customWidth="1"/>
    <col min="5" max="5" width="0.2890625" style="5" customWidth="1"/>
    <col min="6" max="6" width="9.140625" style="5" hidden="1" customWidth="1"/>
    <col min="7" max="7" width="0.13671875" style="5" hidden="1" customWidth="1"/>
    <col min="8" max="12" width="9.140625" style="5" hidden="1" customWidth="1"/>
    <col min="13" max="16384" width="9.140625" style="5" customWidth="1"/>
  </cols>
  <sheetData>
    <row r="1" spans="1:11" s="10" customFormat="1" ht="11.25">
      <c r="A1" s="215" t="s">
        <v>272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10" customFormat="1" ht="12.75">
      <c r="A2" s="215" t="s">
        <v>280</v>
      </c>
      <c r="B2" s="220"/>
      <c r="C2" s="220"/>
      <c r="D2" s="220"/>
      <c r="E2" s="213"/>
      <c r="F2" s="213"/>
      <c r="G2" s="213"/>
      <c r="H2" s="213"/>
      <c r="I2" s="213"/>
      <c r="J2" s="213"/>
      <c r="K2" s="213"/>
    </row>
    <row r="3" ht="6" customHeight="1" hidden="1">
      <c r="A3" s="22" t="s">
        <v>23</v>
      </c>
    </row>
    <row r="4" spans="1:3" ht="19.5" customHeight="1">
      <c r="A4" s="217" t="s">
        <v>250</v>
      </c>
      <c r="B4" s="217"/>
      <c r="C4" s="217"/>
    </row>
    <row r="5" spans="1:3" ht="19.5" customHeight="1">
      <c r="A5" s="217" t="s">
        <v>259</v>
      </c>
      <c r="B5" s="217"/>
      <c r="C5" s="217"/>
    </row>
    <row r="6" spans="1:6" ht="21" customHeight="1">
      <c r="A6" s="22"/>
      <c r="C6" s="218" t="s">
        <v>1</v>
      </c>
      <c r="D6" s="219"/>
      <c r="E6" s="219"/>
      <c r="F6" s="219"/>
    </row>
    <row r="7" spans="1:7" ht="54.75" customHeight="1">
      <c r="A7" s="23" t="s">
        <v>24</v>
      </c>
      <c r="B7" s="23" t="s">
        <v>25</v>
      </c>
      <c r="C7" s="201" t="s">
        <v>257</v>
      </c>
      <c r="D7" s="201" t="s">
        <v>260</v>
      </c>
      <c r="E7" s="201" t="s">
        <v>258</v>
      </c>
      <c r="F7" s="201" t="s">
        <v>2</v>
      </c>
      <c r="G7" s="24"/>
    </row>
    <row r="8" spans="1:7" ht="13.5" customHeight="1">
      <c r="A8" s="25" t="s">
        <v>27</v>
      </c>
      <c r="B8" s="26" t="e">
        <f>B9+B33+B48+B59</f>
        <v>#REF!</v>
      </c>
      <c r="C8" s="26"/>
      <c r="D8" s="26"/>
      <c r="E8" s="26"/>
      <c r="F8" s="27"/>
      <c r="G8" s="24"/>
    </row>
    <row r="9" spans="1:7" ht="13.5" customHeight="1">
      <c r="A9" s="28" t="s">
        <v>28</v>
      </c>
      <c r="B9" s="26" t="e">
        <f>B10+B27</f>
        <v>#REF!</v>
      </c>
      <c r="C9" s="26">
        <f>C10+C27</f>
        <v>32844</v>
      </c>
      <c r="D9" s="26">
        <f>SUM(D27+D10)</f>
        <v>28037</v>
      </c>
      <c r="E9" s="26">
        <f>SUM(E27+E10)</f>
        <v>33069</v>
      </c>
      <c r="F9" s="27">
        <f>E9/D9</f>
        <v>1.1794771195206335</v>
      </c>
      <c r="G9" s="29" t="s">
        <v>29</v>
      </c>
    </row>
    <row r="10" spans="1:7" s="198" customFormat="1" ht="13.5" customHeight="1">
      <c r="A10" s="30" t="s">
        <v>30</v>
      </c>
      <c r="B10" s="31" t="e">
        <f>B11+B22+B23+B24+B25+#REF!</f>
        <v>#REF!</v>
      </c>
      <c r="C10" s="31">
        <f>SUM(C11:C26)</f>
        <v>20102</v>
      </c>
      <c r="D10" s="31">
        <f>SUM(D11:D26)</f>
        <v>14107</v>
      </c>
      <c r="E10" s="31">
        <f>SUM(E11:E26)</f>
        <v>17668</v>
      </c>
      <c r="F10" s="27">
        <f>E10/D10</f>
        <v>1.2524278726873184</v>
      </c>
      <c r="G10" s="202" t="s">
        <v>31</v>
      </c>
    </row>
    <row r="11" spans="1:7" s="199" customFormat="1" ht="13.5" customHeight="1">
      <c r="A11" s="32" t="s">
        <v>32</v>
      </c>
      <c r="B11" s="33">
        <f>B12+B13+B18+B19+B20+B21</f>
        <v>290009</v>
      </c>
      <c r="C11" s="33">
        <v>7285</v>
      </c>
      <c r="D11" s="33">
        <v>8328</v>
      </c>
      <c r="E11" s="33">
        <v>8328</v>
      </c>
      <c r="F11" s="27">
        <f>E11/D11</f>
        <v>1</v>
      </c>
      <c r="G11" s="203"/>
    </row>
    <row r="12" spans="1:7" ht="13.5" customHeight="1">
      <c r="A12" s="34" t="s">
        <v>33</v>
      </c>
      <c r="B12" s="35">
        <v>62425</v>
      </c>
      <c r="C12" s="35">
        <v>0</v>
      </c>
      <c r="D12" s="35"/>
      <c r="E12" s="35"/>
      <c r="F12" s="27"/>
      <c r="G12" s="204"/>
    </row>
    <row r="13" spans="1:7" ht="13.5" customHeight="1">
      <c r="A13" s="34" t="s">
        <v>34</v>
      </c>
      <c r="B13" s="35">
        <f>SUM(B14:B17)</f>
        <v>68541</v>
      </c>
      <c r="C13" s="35"/>
      <c r="D13" s="35"/>
      <c r="E13" s="35"/>
      <c r="F13" s="27"/>
      <c r="G13" s="48"/>
    </row>
    <row r="14" spans="1:7" ht="13.5" customHeight="1">
      <c r="A14" s="36" t="s">
        <v>35</v>
      </c>
      <c r="B14" s="35">
        <v>14937</v>
      </c>
      <c r="C14" s="35">
        <v>415</v>
      </c>
      <c r="D14" s="35"/>
      <c r="E14" s="35"/>
      <c r="F14" s="27"/>
      <c r="G14" s="204"/>
    </row>
    <row r="15" spans="1:7" ht="13.5" customHeight="1">
      <c r="A15" s="36" t="s">
        <v>36</v>
      </c>
      <c r="B15" s="35">
        <v>35072</v>
      </c>
      <c r="C15" s="35">
        <v>416</v>
      </c>
      <c r="D15" s="35"/>
      <c r="E15" s="35"/>
      <c r="F15" s="27"/>
      <c r="G15" s="204"/>
    </row>
    <row r="16" spans="1:7" ht="13.5" customHeight="1">
      <c r="A16" s="36" t="s">
        <v>37</v>
      </c>
      <c r="B16" s="35">
        <v>100</v>
      </c>
      <c r="C16" s="35">
        <v>0</v>
      </c>
      <c r="D16" s="35"/>
      <c r="E16" s="35"/>
      <c r="F16" s="27"/>
      <c r="G16" s="204"/>
    </row>
    <row r="17" spans="1:7" ht="13.5" customHeight="1">
      <c r="A17" s="36" t="s">
        <v>38</v>
      </c>
      <c r="B17" s="35">
        <v>18432</v>
      </c>
      <c r="C17" s="35">
        <v>336</v>
      </c>
      <c r="D17" s="35"/>
      <c r="E17" s="35"/>
      <c r="F17" s="27"/>
      <c r="G17" s="204"/>
    </row>
    <row r="18" spans="1:7" ht="13.5" customHeight="1">
      <c r="A18" s="34" t="s">
        <v>39</v>
      </c>
      <c r="B18" s="35">
        <v>7223</v>
      </c>
      <c r="C18" s="35">
        <v>6118</v>
      </c>
      <c r="D18" s="35"/>
      <c r="E18" s="35"/>
      <c r="F18" s="27"/>
      <c r="G18" s="204"/>
    </row>
    <row r="19" spans="1:7" ht="13.5" customHeight="1">
      <c r="A19" s="34" t="s">
        <v>40</v>
      </c>
      <c r="B19" s="37">
        <v>173076</v>
      </c>
      <c r="C19" s="37"/>
      <c r="D19" s="37"/>
      <c r="E19" s="37"/>
      <c r="F19" s="27"/>
      <c r="G19" s="204"/>
    </row>
    <row r="20" spans="1:7" ht="13.5" customHeight="1">
      <c r="A20" s="34" t="s">
        <v>41</v>
      </c>
      <c r="B20" s="35">
        <v>161</v>
      </c>
      <c r="C20" s="35">
        <v>43</v>
      </c>
      <c r="D20" s="35"/>
      <c r="E20" s="35"/>
      <c r="F20" s="27"/>
      <c r="G20" s="204"/>
    </row>
    <row r="21" spans="1:7" ht="13.5" customHeight="1">
      <c r="A21" s="38" t="s">
        <v>42</v>
      </c>
      <c r="B21" s="33">
        <v>-21417</v>
      </c>
      <c r="C21" s="33"/>
      <c r="D21" s="33"/>
      <c r="E21" s="33"/>
      <c r="F21" s="27"/>
      <c r="G21" s="204"/>
    </row>
    <row r="22" spans="1:7" s="199" customFormat="1" ht="13.5" customHeight="1">
      <c r="A22" s="39" t="s">
        <v>43</v>
      </c>
      <c r="B22" s="33">
        <v>45148</v>
      </c>
      <c r="C22" s="33"/>
      <c r="D22" s="33"/>
      <c r="E22" s="33"/>
      <c r="F22" s="27"/>
      <c r="G22" s="205"/>
    </row>
    <row r="23" spans="1:7" s="199" customFormat="1" ht="25.5" customHeight="1">
      <c r="A23" s="39" t="s">
        <v>44</v>
      </c>
      <c r="B23" s="33">
        <v>22868</v>
      </c>
      <c r="C23" s="33">
        <v>4289</v>
      </c>
      <c r="D23" s="33">
        <v>4579</v>
      </c>
      <c r="E23" s="33">
        <v>4579</v>
      </c>
      <c r="F23" s="27">
        <f>E23/D23</f>
        <v>1</v>
      </c>
      <c r="G23" s="205"/>
    </row>
    <row r="24" spans="1:7" s="199" customFormat="1" ht="13.5" customHeight="1">
      <c r="A24" s="39" t="s">
        <v>45</v>
      </c>
      <c r="B24" s="33">
        <v>3049</v>
      </c>
      <c r="C24" s="33">
        <v>1200</v>
      </c>
      <c r="D24" s="33">
        <v>1200</v>
      </c>
      <c r="E24" s="33">
        <v>1200</v>
      </c>
      <c r="F24" s="27">
        <f>E24/D24</f>
        <v>1</v>
      </c>
      <c r="G24" s="206"/>
    </row>
    <row r="25" spans="1:7" s="199" customFormat="1" ht="13.5" customHeight="1">
      <c r="A25" s="39" t="s">
        <v>46</v>
      </c>
      <c r="B25" s="33"/>
      <c r="C25" s="33"/>
      <c r="D25" s="33"/>
      <c r="E25" s="33">
        <v>3561</v>
      </c>
      <c r="F25" s="27"/>
      <c r="G25" s="199" t="s">
        <v>31</v>
      </c>
    </row>
    <row r="26" spans="1:6" s="199" customFormat="1" ht="13.5" customHeight="1">
      <c r="A26" s="39" t="s">
        <v>47</v>
      </c>
      <c r="B26" s="33"/>
      <c r="C26" s="33"/>
      <c r="D26" s="33"/>
      <c r="E26" s="33"/>
      <c r="F26" s="27"/>
    </row>
    <row r="27" spans="1:7" s="198" customFormat="1" ht="13.5" customHeight="1">
      <c r="A27" s="40" t="s">
        <v>48</v>
      </c>
      <c r="B27" s="31">
        <f>SUM(B28:B31)</f>
        <v>12326</v>
      </c>
      <c r="C27" s="31">
        <f>SUM(C28:C32)</f>
        <v>12742</v>
      </c>
      <c r="D27" s="31">
        <v>13930</v>
      </c>
      <c r="E27" s="31">
        <v>15401</v>
      </c>
      <c r="F27" s="27">
        <f>E27/D27</f>
        <v>1.1055994256999282</v>
      </c>
      <c r="G27" s="207">
        <v>26389</v>
      </c>
    </row>
    <row r="28" spans="1:7" ht="13.5" customHeight="1">
      <c r="A28" s="41" t="s">
        <v>49</v>
      </c>
      <c r="B28" s="35">
        <v>6600</v>
      </c>
      <c r="C28" s="35"/>
      <c r="D28" s="35"/>
      <c r="E28" s="35"/>
      <c r="F28" s="27"/>
      <c r="G28" s="18"/>
    </row>
    <row r="29" spans="1:7" ht="13.5" customHeight="1">
      <c r="A29" s="41" t="s">
        <v>50</v>
      </c>
      <c r="B29" s="35"/>
      <c r="C29" s="35"/>
      <c r="D29" s="35"/>
      <c r="E29" s="35"/>
      <c r="F29" s="27"/>
      <c r="G29" s="18"/>
    </row>
    <row r="30" spans="1:7" ht="13.5" customHeight="1">
      <c r="A30" s="41" t="s">
        <v>51</v>
      </c>
      <c r="B30" s="35">
        <v>2000</v>
      </c>
      <c r="C30" s="35"/>
      <c r="D30" s="35"/>
      <c r="E30" s="35"/>
      <c r="F30" s="27"/>
      <c r="G30" s="18"/>
    </row>
    <row r="31" spans="1:7" ht="13.5" customHeight="1">
      <c r="A31" s="42" t="s">
        <v>52</v>
      </c>
      <c r="B31" s="35">
        <v>3726</v>
      </c>
      <c r="C31" s="35">
        <v>12742</v>
      </c>
      <c r="D31" s="35">
        <v>13930</v>
      </c>
      <c r="E31" s="35">
        <v>15401</v>
      </c>
      <c r="F31" s="27">
        <f>E31/D31</f>
        <v>1.1055994256999282</v>
      </c>
      <c r="G31" s="18"/>
    </row>
    <row r="32" spans="1:7" ht="13.5" customHeight="1">
      <c r="A32" s="42" t="s">
        <v>244</v>
      </c>
      <c r="B32" s="35"/>
      <c r="C32" s="35"/>
      <c r="D32" s="35"/>
      <c r="E32" s="35"/>
      <c r="F32" s="27"/>
      <c r="G32" s="18"/>
    </row>
    <row r="33" spans="1:10" ht="13.5" customHeight="1">
      <c r="A33" s="43" t="s">
        <v>53</v>
      </c>
      <c r="B33" s="44">
        <f>B34+B38+B40+B41+B43</f>
        <v>407350</v>
      </c>
      <c r="C33" s="44">
        <v>525</v>
      </c>
      <c r="D33" s="44">
        <v>525</v>
      </c>
      <c r="E33" s="44">
        <v>466</v>
      </c>
      <c r="F33" s="27">
        <f>E33/D33</f>
        <v>0.8876190476190476</v>
      </c>
      <c r="G33" s="45"/>
      <c r="H33" s="45"/>
      <c r="I33" s="45"/>
      <c r="J33" s="45"/>
    </row>
    <row r="34" spans="1:6" ht="13.5" customHeight="1">
      <c r="A34" s="46" t="s">
        <v>54</v>
      </c>
      <c r="B34" s="35">
        <f>SUM(B35:B37)</f>
        <v>228800</v>
      </c>
      <c r="C34" s="35">
        <v>405</v>
      </c>
      <c r="D34" s="35">
        <v>405</v>
      </c>
      <c r="E34" s="35">
        <v>349</v>
      </c>
      <c r="F34" s="27">
        <f>E34/D34</f>
        <v>0.8617283950617284</v>
      </c>
    </row>
    <row r="35" spans="1:6" ht="13.5" customHeight="1">
      <c r="A35" s="47" t="s">
        <v>55</v>
      </c>
      <c r="B35" s="35">
        <v>225000</v>
      </c>
      <c r="D35" s="35"/>
      <c r="E35" s="35"/>
      <c r="F35" s="27"/>
    </row>
    <row r="36" spans="1:6" ht="13.5" customHeight="1">
      <c r="A36" s="47" t="s">
        <v>56</v>
      </c>
      <c r="B36" s="35">
        <v>1300</v>
      </c>
      <c r="C36" s="35">
        <v>255</v>
      </c>
      <c r="D36" s="35">
        <v>255</v>
      </c>
      <c r="E36" s="35">
        <v>195</v>
      </c>
      <c r="F36" s="27">
        <f>E36/D36</f>
        <v>0.7647058823529411</v>
      </c>
    </row>
    <row r="37" spans="1:7" ht="13.5" customHeight="1">
      <c r="A37" s="47" t="s">
        <v>57</v>
      </c>
      <c r="B37" s="35">
        <v>2500</v>
      </c>
      <c r="C37" s="35">
        <v>150</v>
      </c>
      <c r="D37" s="35">
        <v>150</v>
      </c>
      <c r="E37" s="35">
        <v>154</v>
      </c>
      <c r="F37" s="27">
        <f>E37/D37</f>
        <v>1.0266666666666666</v>
      </c>
      <c r="G37" s="208"/>
    </row>
    <row r="38" spans="1:6" ht="13.5" customHeight="1">
      <c r="A38" s="46" t="s">
        <v>58</v>
      </c>
      <c r="B38" s="35">
        <v>65000</v>
      </c>
      <c r="C38" s="35"/>
      <c r="D38" s="35"/>
      <c r="E38" s="35"/>
      <c r="F38" s="27"/>
    </row>
    <row r="39" spans="1:6" ht="13.5" customHeight="1">
      <c r="A39" s="47" t="s">
        <v>59</v>
      </c>
      <c r="B39" s="35">
        <v>65000</v>
      </c>
      <c r="C39" s="35"/>
      <c r="D39" s="35"/>
      <c r="E39" s="35"/>
      <c r="F39" s="27"/>
    </row>
    <row r="40" spans="1:6" ht="13.5" customHeight="1">
      <c r="A40" s="46" t="s">
        <v>60</v>
      </c>
      <c r="B40" s="35">
        <v>11200</v>
      </c>
      <c r="C40" s="35">
        <v>100</v>
      </c>
      <c r="D40" s="35">
        <v>100</v>
      </c>
      <c r="E40" s="35">
        <v>89</v>
      </c>
      <c r="F40" s="27">
        <f>E40/D40</f>
        <v>0.89</v>
      </c>
    </row>
    <row r="41" spans="1:6" ht="13.5" customHeight="1">
      <c r="A41" s="46" t="s">
        <v>61</v>
      </c>
      <c r="B41" s="35">
        <v>100000</v>
      </c>
      <c r="C41" s="35"/>
      <c r="D41" s="35"/>
      <c r="E41" s="35"/>
      <c r="F41" s="27"/>
    </row>
    <row r="42" spans="1:6" ht="13.5" customHeight="1">
      <c r="A42" s="47" t="s">
        <v>62</v>
      </c>
      <c r="B42" s="35">
        <v>100000</v>
      </c>
      <c r="C42" s="35"/>
      <c r="D42" s="35"/>
      <c r="E42" s="35"/>
      <c r="F42" s="27"/>
    </row>
    <row r="43" spans="1:10" ht="13.5" customHeight="1">
      <c r="A43" s="46" t="s">
        <v>63</v>
      </c>
      <c r="B43" s="35">
        <f>SUM(B44:B46)</f>
        <v>2350</v>
      </c>
      <c r="C43" s="35">
        <v>20</v>
      </c>
      <c r="D43" s="35">
        <v>20</v>
      </c>
      <c r="E43" s="35">
        <v>28</v>
      </c>
      <c r="F43" s="27">
        <f>E43/D43</f>
        <v>1.4</v>
      </c>
      <c r="G43" s="48"/>
      <c r="H43" s="48"/>
      <c r="I43" s="48"/>
      <c r="J43" s="48"/>
    </row>
    <row r="44" spans="1:6" ht="13.5" customHeight="1">
      <c r="A44" s="49" t="s">
        <v>64</v>
      </c>
      <c r="B44" s="35">
        <v>2000</v>
      </c>
      <c r="C44" s="35"/>
      <c r="D44" s="35"/>
      <c r="E44" s="35"/>
      <c r="F44" s="27"/>
    </row>
    <row r="45" spans="1:6" ht="13.5" customHeight="1">
      <c r="A45" s="49" t="s">
        <v>65</v>
      </c>
      <c r="B45" s="35">
        <v>200</v>
      </c>
      <c r="C45" s="35"/>
      <c r="D45" s="35"/>
      <c r="E45" s="35"/>
      <c r="F45" s="27"/>
    </row>
    <row r="46" spans="1:6" ht="13.5" customHeight="1">
      <c r="A46" s="49" t="s">
        <v>66</v>
      </c>
      <c r="B46" s="35">
        <v>150</v>
      </c>
      <c r="C46" s="35"/>
      <c r="D46" s="35"/>
      <c r="E46" s="35"/>
      <c r="F46" s="27"/>
    </row>
    <row r="47" spans="1:6" ht="13.5" customHeight="1">
      <c r="A47" s="49" t="s">
        <v>67</v>
      </c>
      <c r="B47" s="35"/>
      <c r="C47" s="35"/>
      <c r="D47" s="35"/>
      <c r="E47" s="35"/>
      <c r="F47" s="27"/>
    </row>
    <row r="48" spans="1:11" ht="15.75" customHeight="1">
      <c r="A48" s="28" t="s">
        <v>68</v>
      </c>
      <c r="B48" s="44">
        <f>SUM(B49:B58)</f>
        <v>87792</v>
      </c>
      <c r="C48" s="44">
        <v>375</v>
      </c>
      <c r="D48" s="44">
        <v>375</v>
      </c>
      <c r="E48" s="44">
        <v>660</v>
      </c>
      <c r="F48" s="27">
        <f aca="true" t="shared" si="0" ref="F48:F58">E48/D48</f>
        <v>1.76</v>
      </c>
      <c r="G48" s="45"/>
      <c r="H48" s="45"/>
      <c r="I48" s="45"/>
      <c r="J48" s="45"/>
      <c r="K48" s="45"/>
    </row>
    <row r="49" spans="1:6" ht="14.25" customHeight="1" hidden="1">
      <c r="A49" s="50" t="s">
        <v>69</v>
      </c>
      <c r="B49" s="35">
        <v>760</v>
      </c>
      <c r="C49" s="35"/>
      <c r="D49" s="35"/>
      <c r="E49" s="35"/>
      <c r="F49" s="27" t="e">
        <f t="shared" si="0"/>
        <v>#DIV/0!</v>
      </c>
    </row>
    <row r="50" spans="1:6" ht="7.5" customHeight="1" hidden="1">
      <c r="A50" s="50" t="s">
        <v>70</v>
      </c>
      <c r="B50" s="35">
        <v>61999</v>
      </c>
      <c r="C50" s="35"/>
      <c r="D50" s="35"/>
      <c r="E50" s="35"/>
      <c r="F50" s="27" t="e">
        <f t="shared" si="0"/>
        <v>#DIV/0!</v>
      </c>
    </row>
    <row r="51" spans="1:12" s="3" customFormat="1" ht="7.5" customHeight="1" hidden="1">
      <c r="A51" s="50" t="s">
        <v>71</v>
      </c>
      <c r="B51" s="35"/>
      <c r="C51" s="35"/>
      <c r="D51" s="35"/>
      <c r="E51" s="35"/>
      <c r="F51" s="27" t="e">
        <f t="shared" si="0"/>
        <v>#DIV/0!</v>
      </c>
      <c r="L51" s="5"/>
    </row>
    <row r="52" spans="1:6" ht="7.5" customHeight="1" hidden="1">
      <c r="A52" s="50" t="s">
        <v>72</v>
      </c>
      <c r="B52" s="35"/>
      <c r="C52" s="35"/>
      <c r="D52" s="35"/>
      <c r="E52" s="35"/>
      <c r="F52" s="27" t="e">
        <f t="shared" si="0"/>
        <v>#DIV/0!</v>
      </c>
    </row>
    <row r="53" spans="1:6" ht="7.5" customHeight="1" hidden="1">
      <c r="A53" s="50" t="s">
        <v>73</v>
      </c>
      <c r="B53" s="35">
        <v>18754</v>
      </c>
      <c r="C53" s="35"/>
      <c r="D53" s="35"/>
      <c r="E53" s="35"/>
      <c r="F53" s="27" t="e">
        <f t="shared" si="0"/>
        <v>#DIV/0!</v>
      </c>
    </row>
    <row r="54" spans="1:6" ht="15.75" customHeight="1" hidden="1">
      <c r="A54" s="50" t="s">
        <v>74</v>
      </c>
      <c r="B54" s="35">
        <v>5739</v>
      </c>
      <c r="C54" s="35"/>
      <c r="D54" s="35"/>
      <c r="E54" s="35"/>
      <c r="F54" s="27" t="e">
        <f t="shared" si="0"/>
        <v>#DIV/0!</v>
      </c>
    </row>
    <row r="55" spans="1:6" ht="7.5" customHeight="1" hidden="1">
      <c r="A55" s="50" t="s">
        <v>75</v>
      </c>
      <c r="B55" s="35"/>
      <c r="C55" s="35"/>
      <c r="D55" s="35"/>
      <c r="E55" s="35"/>
      <c r="F55" s="27" t="e">
        <f t="shared" si="0"/>
        <v>#DIV/0!</v>
      </c>
    </row>
    <row r="56" spans="1:6" ht="7.5" customHeight="1" hidden="1">
      <c r="A56" s="50" t="s">
        <v>76</v>
      </c>
      <c r="B56" s="35"/>
      <c r="C56" s="35"/>
      <c r="D56" s="35"/>
      <c r="E56" s="35"/>
      <c r="F56" s="27" t="e">
        <f t="shared" si="0"/>
        <v>#DIV/0!</v>
      </c>
    </row>
    <row r="57" spans="1:6" ht="7.5" customHeight="1" hidden="1">
      <c r="A57" s="50" t="s">
        <v>77</v>
      </c>
      <c r="B57" s="35"/>
      <c r="C57" s="35"/>
      <c r="D57" s="35"/>
      <c r="E57" s="35"/>
      <c r="F57" s="27" t="e">
        <f t="shared" si="0"/>
        <v>#DIV/0!</v>
      </c>
    </row>
    <row r="58" spans="1:6" ht="7.5" customHeight="1" hidden="1">
      <c r="A58" s="50" t="s">
        <v>78</v>
      </c>
      <c r="B58" s="35">
        <v>540</v>
      </c>
      <c r="C58" s="35"/>
      <c r="D58" s="35"/>
      <c r="E58" s="35"/>
      <c r="F58" s="27" t="e">
        <f t="shared" si="0"/>
        <v>#DIV/0!</v>
      </c>
    </row>
    <row r="59" spans="1:6" ht="13.5" customHeight="1">
      <c r="A59" s="28" t="s">
        <v>79</v>
      </c>
      <c r="B59" s="44">
        <f>SUM(B60:B62)</f>
        <v>737</v>
      </c>
      <c r="C59" s="44">
        <v>0</v>
      </c>
      <c r="D59" s="44">
        <v>0</v>
      </c>
      <c r="E59" s="44">
        <v>836</v>
      </c>
      <c r="F59" s="27">
        <v>1</v>
      </c>
    </row>
    <row r="60" spans="1:6" ht="13.5" customHeight="1">
      <c r="A60" s="50" t="s">
        <v>80</v>
      </c>
      <c r="B60" s="35"/>
      <c r="C60" s="35"/>
      <c r="D60" s="35"/>
      <c r="E60" s="35"/>
      <c r="F60" s="27"/>
    </row>
    <row r="61" spans="1:6" ht="13.5" customHeight="1">
      <c r="A61" s="50" t="s">
        <v>81</v>
      </c>
      <c r="B61" s="35"/>
      <c r="C61" s="35"/>
      <c r="D61" s="35"/>
      <c r="E61" s="35"/>
      <c r="F61" s="27"/>
    </row>
    <row r="62" spans="1:6" ht="13.5" customHeight="1">
      <c r="A62" s="50" t="s">
        <v>82</v>
      </c>
      <c r="B62" s="35">
        <v>737</v>
      </c>
      <c r="C62" s="35"/>
      <c r="D62" s="35"/>
      <c r="E62" s="35"/>
      <c r="F62" s="27"/>
    </row>
    <row r="63" spans="1:6" ht="13.5" customHeight="1">
      <c r="A63" s="41"/>
      <c r="B63" s="35"/>
      <c r="C63" s="35"/>
      <c r="D63" s="35"/>
      <c r="E63" s="35"/>
      <c r="F63" s="27"/>
    </row>
    <row r="64" spans="1:6" ht="18.75" customHeight="1">
      <c r="A64" s="51" t="s">
        <v>83</v>
      </c>
      <c r="B64" s="26">
        <f>B65+B68</f>
        <v>317118</v>
      </c>
      <c r="C64" s="26">
        <v>1625</v>
      </c>
      <c r="D64" s="26">
        <v>1546</v>
      </c>
      <c r="E64" s="26">
        <v>1546</v>
      </c>
      <c r="F64" s="27">
        <f>E64/D64</f>
        <v>1</v>
      </c>
    </row>
    <row r="65" spans="1:6" ht="18.75" customHeight="1">
      <c r="A65" s="52" t="s">
        <v>84</v>
      </c>
      <c r="B65" s="26">
        <f>SUM(B66:B66)</f>
        <v>317118</v>
      </c>
      <c r="C65" s="26">
        <v>1625</v>
      </c>
      <c r="D65" s="26">
        <v>1546</v>
      </c>
      <c r="E65" s="26">
        <v>1546</v>
      </c>
      <c r="F65" s="27">
        <f>E65/D65</f>
        <v>1</v>
      </c>
    </row>
    <row r="66" spans="1:6" ht="13.5" customHeight="1">
      <c r="A66" s="46" t="s">
        <v>85</v>
      </c>
      <c r="B66" s="53">
        <v>317118</v>
      </c>
      <c r="C66" s="53">
        <v>1625</v>
      </c>
      <c r="D66" s="53">
        <v>1546</v>
      </c>
      <c r="E66" s="53">
        <v>1546</v>
      </c>
      <c r="F66" s="27">
        <f>E66/D66</f>
        <v>1</v>
      </c>
    </row>
    <row r="67" spans="1:6" ht="13.5" customHeight="1">
      <c r="A67" s="50" t="s">
        <v>86</v>
      </c>
      <c r="B67" s="53"/>
      <c r="C67" s="53"/>
      <c r="D67" s="53"/>
      <c r="E67" s="53"/>
      <c r="F67" s="27"/>
    </row>
    <row r="68" spans="1:6" ht="18.75" customHeight="1">
      <c r="A68" s="52" t="s">
        <v>87</v>
      </c>
      <c r="B68" s="26">
        <v>0</v>
      </c>
      <c r="C68" s="26"/>
      <c r="D68" s="26">
        <v>0</v>
      </c>
      <c r="E68" s="26">
        <v>0</v>
      </c>
      <c r="F68" s="27"/>
    </row>
    <row r="69" spans="1:6" ht="18.75" customHeight="1">
      <c r="A69" s="52" t="s">
        <v>245</v>
      </c>
      <c r="B69" s="26"/>
      <c r="C69" s="26"/>
      <c r="D69" s="26">
        <v>0</v>
      </c>
      <c r="E69" s="26">
        <v>652</v>
      </c>
      <c r="F69" s="27">
        <v>0</v>
      </c>
    </row>
    <row r="70" spans="1:6" ht="13.5" customHeight="1">
      <c r="A70" s="54" t="s">
        <v>88</v>
      </c>
      <c r="B70" s="26" t="e">
        <f>B8+B64</f>
        <v>#REF!</v>
      </c>
      <c r="C70" s="26">
        <f>C9+C33+C48+C65+C69</f>
        <v>35369</v>
      </c>
      <c r="D70" s="26">
        <f>D9+D33+D48+D65+D69</f>
        <v>30483</v>
      </c>
      <c r="E70" s="26">
        <v>23076</v>
      </c>
      <c r="F70" s="27">
        <f>E70/D70</f>
        <v>0.757012105107765</v>
      </c>
    </row>
    <row r="71" spans="1:6" ht="16.5" customHeight="1">
      <c r="A71" s="25" t="s">
        <v>89</v>
      </c>
      <c r="B71" s="26">
        <f>B72+B81+B82+B87+B88</f>
        <v>766639</v>
      </c>
      <c r="C71" s="26"/>
      <c r="D71" s="26"/>
      <c r="E71" s="26"/>
      <c r="F71" s="27"/>
    </row>
    <row r="72" spans="1:7" ht="16.5" customHeight="1">
      <c r="A72" s="43" t="s">
        <v>90</v>
      </c>
      <c r="B72" s="35">
        <v>301856</v>
      </c>
      <c r="C72" s="44">
        <f>SUM(C73:C80)</f>
        <v>17081</v>
      </c>
      <c r="D72" s="44">
        <f>SUM(D73:D80)</f>
        <v>19122</v>
      </c>
      <c r="E72" s="44">
        <f>SUM(E73:E80)</f>
        <v>16203</v>
      </c>
      <c r="F72" s="27">
        <f>E72/D72</f>
        <v>0.8473486037025416</v>
      </c>
      <c r="G72" s="5">
        <v>19366</v>
      </c>
    </row>
    <row r="73" spans="1:6" ht="16.5" customHeight="1">
      <c r="A73" s="55" t="s">
        <v>91</v>
      </c>
      <c r="B73" s="35"/>
      <c r="C73" s="35">
        <v>11389</v>
      </c>
      <c r="D73" s="56">
        <v>12367</v>
      </c>
      <c r="E73" s="35">
        <v>12345</v>
      </c>
      <c r="F73" s="27">
        <f aca="true" t="shared" si="1" ref="F73:F80">E73/D73</f>
        <v>0.9982210722082963</v>
      </c>
    </row>
    <row r="74" spans="1:6" ht="16.5" customHeight="1">
      <c r="A74" s="55" t="s">
        <v>92</v>
      </c>
      <c r="B74" s="35"/>
      <c r="C74" s="35">
        <v>0</v>
      </c>
      <c r="D74" s="56">
        <v>0</v>
      </c>
      <c r="E74" s="35">
        <v>0</v>
      </c>
      <c r="F74" s="27"/>
    </row>
    <row r="75" spans="1:6" ht="16.5" customHeight="1">
      <c r="A75" s="55" t="s">
        <v>93</v>
      </c>
      <c r="B75" s="35"/>
      <c r="C75" s="35">
        <v>96</v>
      </c>
      <c r="D75" s="56">
        <v>96</v>
      </c>
      <c r="E75" s="35">
        <v>16</v>
      </c>
      <c r="F75" s="27">
        <f t="shared" si="1"/>
        <v>0.16666666666666666</v>
      </c>
    </row>
    <row r="76" spans="1:6" ht="16.5" customHeight="1">
      <c r="A76" s="55" t="s">
        <v>94</v>
      </c>
      <c r="B76" s="35"/>
      <c r="C76" s="35">
        <v>0</v>
      </c>
      <c r="D76" s="56">
        <v>0</v>
      </c>
      <c r="E76" s="35">
        <v>0</v>
      </c>
      <c r="F76" s="27"/>
    </row>
    <row r="77" spans="1:6" ht="16.5" customHeight="1">
      <c r="A77" s="55" t="s">
        <v>95</v>
      </c>
      <c r="B77" s="35"/>
      <c r="C77" s="35">
        <v>0</v>
      </c>
      <c r="D77" s="56">
        <v>0</v>
      </c>
      <c r="E77" s="35">
        <v>0</v>
      </c>
      <c r="F77" s="27"/>
    </row>
    <row r="78" spans="1:6" ht="16.5" customHeight="1">
      <c r="A78" s="55" t="s">
        <v>96</v>
      </c>
      <c r="B78" s="35"/>
      <c r="C78" s="35">
        <v>100</v>
      </c>
      <c r="D78" s="56">
        <v>78</v>
      </c>
      <c r="E78" s="35">
        <v>78</v>
      </c>
      <c r="F78" s="27">
        <f t="shared" si="1"/>
        <v>1</v>
      </c>
    </row>
    <row r="79" spans="1:6" ht="16.5" customHeight="1">
      <c r="A79" s="55" t="s">
        <v>97</v>
      </c>
      <c r="B79" s="35"/>
      <c r="C79" s="35">
        <v>5496</v>
      </c>
      <c r="D79" s="56">
        <v>6493</v>
      </c>
      <c r="E79" s="35">
        <v>3676</v>
      </c>
      <c r="F79" s="27">
        <f t="shared" si="1"/>
        <v>0.5661481595564454</v>
      </c>
    </row>
    <row r="80" spans="1:6" ht="16.5" customHeight="1">
      <c r="A80" s="55" t="s">
        <v>98</v>
      </c>
      <c r="B80" s="35"/>
      <c r="C80" s="35">
        <v>0</v>
      </c>
      <c r="D80" s="56">
        <v>88</v>
      </c>
      <c r="E80" s="35">
        <v>88</v>
      </c>
      <c r="F80" s="27">
        <f t="shared" si="1"/>
        <v>1</v>
      </c>
    </row>
    <row r="81" spans="1:7" ht="13.5" customHeight="1">
      <c r="A81" s="43" t="s">
        <v>99</v>
      </c>
      <c r="B81" s="35">
        <v>80868</v>
      </c>
      <c r="C81" s="44">
        <v>2718</v>
      </c>
      <c r="D81" s="44">
        <v>2768</v>
      </c>
      <c r="E81" s="44">
        <v>2768</v>
      </c>
      <c r="F81" s="27">
        <f aca="true" t="shared" si="2" ref="F81:F98">E81/D81</f>
        <v>1</v>
      </c>
      <c r="G81" s="5">
        <v>2614</v>
      </c>
    </row>
    <row r="82" spans="1:7" ht="14.25" customHeight="1">
      <c r="A82" s="43" t="s">
        <v>100</v>
      </c>
      <c r="B82" s="35">
        <v>339134</v>
      </c>
      <c r="C82" s="44">
        <v>6061</v>
      </c>
      <c r="D82" s="44">
        <f>SUM(D83:D86)</f>
        <v>6075</v>
      </c>
      <c r="E82" s="44">
        <f>SUM(E83:E86)</f>
        <v>4723</v>
      </c>
      <c r="F82" s="27">
        <f t="shared" si="2"/>
        <v>0.7774485596707819</v>
      </c>
      <c r="G82" s="5">
        <v>4409</v>
      </c>
    </row>
    <row r="83" spans="1:6" ht="14.25" customHeight="1">
      <c r="A83" s="55" t="s">
        <v>101</v>
      </c>
      <c r="B83" s="35"/>
      <c r="C83" s="35">
        <v>3098</v>
      </c>
      <c r="D83" s="35">
        <v>2867</v>
      </c>
      <c r="E83" s="35">
        <v>2051</v>
      </c>
      <c r="F83" s="27">
        <f t="shared" si="2"/>
        <v>0.7153819323334496</v>
      </c>
    </row>
    <row r="84" spans="1:6" ht="14.25" customHeight="1">
      <c r="A84" s="55" t="s">
        <v>102</v>
      </c>
      <c r="B84" s="35"/>
      <c r="C84" s="35">
        <v>277</v>
      </c>
      <c r="D84" s="35">
        <v>245</v>
      </c>
      <c r="E84" s="35">
        <v>245</v>
      </c>
      <c r="F84" s="27">
        <f t="shared" si="2"/>
        <v>1</v>
      </c>
    </row>
    <row r="85" spans="1:6" ht="14.25" customHeight="1">
      <c r="A85" s="55" t="s">
        <v>103</v>
      </c>
      <c r="B85" s="35"/>
      <c r="C85" s="35">
        <v>1394</v>
      </c>
      <c r="D85" s="35">
        <v>1887</v>
      </c>
      <c r="E85" s="35">
        <v>1512</v>
      </c>
      <c r="F85" s="27">
        <f t="shared" si="2"/>
        <v>0.8012718600953895</v>
      </c>
    </row>
    <row r="86" spans="1:6" ht="14.25" customHeight="1">
      <c r="A86" s="55" t="s">
        <v>104</v>
      </c>
      <c r="B86" s="35"/>
      <c r="C86" s="35">
        <v>1292</v>
      </c>
      <c r="D86" s="35">
        <v>1076</v>
      </c>
      <c r="E86" s="35">
        <v>915</v>
      </c>
      <c r="F86" s="27">
        <f t="shared" si="2"/>
        <v>0.8503717472118959</v>
      </c>
    </row>
    <row r="87" spans="1:6" ht="15" customHeight="1">
      <c r="A87" s="43" t="s">
        <v>105</v>
      </c>
      <c r="B87" s="35">
        <v>10683</v>
      </c>
      <c r="C87" s="44">
        <v>2224</v>
      </c>
      <c r="D87" s="44">
        <v>899</v>
      </c>
      <c r="E87" s="44">
        <v>394</v>
      </c>
      <c r="F87" s="27">
        <f t="shared" si="2"/>
        <v>0.4382647385984427</v>
      </c>
    </row>
    <row r="88" spans="1:7" ht="14.25" customHeight="1">
      <c r="A88" s="43" t="s">
        <v>106</v>
      </c>
      <c r="B88" s="35">
        <f>SUM(B89:B92)</f>
        <v>34098</v>
      </c>
      <c r="C88" s="44">
        <v>0</v>
      </c>
      <c r="D88" s="44">
        <v>2471</v>
      </c>
      <c r="E88" s="44">
        <v>2395</v>
      </c>
      <c r="F88" s="27">
        <f t="shared" si="2"/>
        <v>0.9692432213678672</v>
      </c>
      <c r="G88" s="5" t="s">
        <v>107</v>
      </c>
    </row>
    <row r="89" spans="1:6" ht="13.5" customHeight="1">
      <c r="A89" s="56" t="s">
        <v>108</v>
      </c>
      <c r="B89" s="35">
        <v>14643</v>
      </c>
      <c r="C89" s="35"/>
      <c r="D89" s="35"/>
      <c r="E89" s="35"/>
      <c r="F89" s="27"/>
    </row>
    <row r="90" spans="1:6" ht="13.5" customHeight="1">
      <c r="A90" s="50" t="s">
        <v>109</v>
      </c>
      <c r="B90" s="35">
        <v>4455</v>
      </c>
      <c r="C90" s="35"/>
      <c r="D90" s="35"/>
      <c r="E90" s="35"/>
      <c r="F90" s="27"/>
    </row>
    <row r="91" spans="1:6" ht="13.5" customHeight="1">
      <c r="A91" s="50" t="s">
        <v>110</v>
      </c>
      <c r="B91" s="35">
        <v>15000</v>
      </c>
      <c r="C91" s="35"/>
      <c r="D91" s="35"/>
      <c r="E91" s="35"/>
      <c r="F91" s="27"/>
    </row>
    <row r="92" spans="1:7" ht="13.5" customHeight="1">
      <c r="A92" s="50" t="s">
        <v>111</v>
      </c>
      <c r="B92" s="35"/>
      <c r="C92" s="35"/>
      <c r="D92" s="35"/>
      <c r="E92" s="35"/>
      <c r="F92" s="27"/>
      <c r="G92" s="5">
        <v>17096</v>
      </c>
    </row>
    <row r="93" spans="1:6" ht="16.5" customHeight="1">
      <c r="A93" s="51" t="s">
        <v>112</v>
      </c>
      <c r="B93" s="57">
        <f>SUM(B94:B96)</f>
        <v>0</v>
      </c>
      <c r="C93" s="57"/>
      <c r="D93" s="57">
        <f>SUM(D94:D96)</f>
        <v>0</v>
      </c>
      <c r="E93" s="57">
        <f>SUM(E94:E96)</f>
        <v>0</v>
      </c>
      <c r="F93" s="27"/>
    </row>
    <row r="94" spans="1:6" ht="16.5" customHeight="1">
      <c r="A94" s="52" t="s">
        <v>113</v>
      </c>
      <c r="B94" s="57">
        <v>0</v>
      </c>
      <c r="C94" s="57"/>
      <c r="D94" s="57">
        <v>0</v>
      </c>
      <c r="E94" s="57">
        <v>0</v>
      </c>
      <c r="F94" s="27"/>
    </row>
    <row r="95" spans="1:6" ht="14.25" customHeight="1">
      <c r="A95" s="58" t="s">
        <v>114</v>
      </c>
      <c r="B95" s="57"/>
      <c r="C95" s="57"/>
      <c r="D95" s="57"/>
      <c r="E95" s="57"/>
      <c r="F95" s="27"/>
    </row>
    <row r="96" spans="1:6" ht="16.5" customHeight="1">
      <c r="A96" s="52" t="s">
        <v>115</v>
      </c>
      <c r="B96" s="57">
        <v>0</v>
      </c>
      <c r="C96" s="57"/>
      <c r="D96" s="57">
        <v>0</v>
      </c>
      <c r="E96" s="57">
        <v>0</v>
      </c>
      <c r="F96" s="27"/>
    </row>
    <row r="97" spans="1:6" s="3" customFormat="1" ht="20.25" customHeight="1">
      <c r="A97" s="193" t="s">
        <v>249</v>
      </c>
      <c r="B97" s="200"/>
      <c r="C97" s="193"/>
      <c r="D97" s="192">
        <v>513</v>
      </c>
      <c r="E97" s="192">
        <v>513</v>
      </c>
      <c r="F97" s="27">
        <f t="shared" si="2"/>
        <v>1</v>
      </c>
    </row>
    <row r="98" spans="1:12" ht="18.75" customHeight="1">
      <c r="A98" s="54" t="s">
        <v>116</v>
      </c>
      <c r="B98" s="26">
        <f>B71+B93</f>
        <v>766639</v>
      </c>
      <c r="C98" s="26">
        <f>C72+C81+C82+C87+C88</f>
        <v>28084</v>
      </c>
      <c r="D98" s="26">
        <f>D72+D81+D82+D87+D88</f>
        <v>31335</v>
      </c>
      <c r="E98" s="26">
        <f>E72+E81+E82+E87+E88</f>
        <v>26483</v>
      </c>
      <c r="F98" s="27">
        <f t="shared" si="2"/>
        <v>0.845157172490825</v>
      </c>
      <c r="G98" s="26" t="e">
        <f aca="true" t="shared" si="3" ref="G98:L98">G72+G81+G82+G87+G88</f>
        <v>#VALUE!</v>
      </c>
      <c r="H98" s="26">
        <f t="shared" si="3"/>
        <v>0</v>
      </c>
      <c r="I98" s="26">
        <f t="shared" si="3"/>
        <v>0</v>
      </c>
      <c r="J98" s="26">
        <f t="shared" si="3"/>
        <v>0</v>
      </c>
      <c r="K98" s="26">
        <f t="shared" si="3"/>
        <v>0</v>
      </c>
      <c r="L98" s="26">
        <f t="shared" si="3"/>
        <v>0</v>
      </c>
    </row>
    <row r="99" spans="2:7" ht="13.5" customHeight="1">
      <c r="B99" s="209"/>
      <c r="G99" s="5">
        <v>449386</v>
      </c>
    </row>
    <row r="100" spans="1:3" ht="13.5" customHeight="1">
      <c r="A100" s="59" t="s">
        <v>117</v>
      </c>
      <c r="B100" s="60" t="e">
        <f>B8-B98</f>
        <v>#REF!</v>
      </c>
      <c r="C100" s="61">
        <f>F8-F98</f>
        <v>-0.845157172490825</v>
      </c>
    </row>
    <row r="101" ht="13.5" customHeight="1">
      <c r="B101" s="209"/>
    </row>
    <row r="102" ht="13.5" customHeight="1">
      <c r="B102" s="209"/>
    </row>
    <row r="103" ht="13.5" customHeight="1">
      <c r="B103" s="209"/>
    </row>
    <row r="104" ht="13.5" customHeight="1">
      <c r="B104" s="209"/>
    </row>
    <row r="105" ht="13.5" customHeight="1">
      <c r="B105" s="209"/>
    </row>
    <row r="106" ht="13.5" customHeight="1">
      <c r="B106" s="209"/>
    </row>
    <row r="107" ht="13.5" customHeight="1">
      <c r="B107" s="209"/>
    </row>
    <row r="108" ht="12.75">
      <c r="B108" s="209"/>
    </row>
    <row r="109" ht="12.75">
      <c r="B109" s="209"/>
    </row>
    <row r="110" ht="12.75">
      <c r="B110" s="209"/>
    </row>
    <row r="111" ht="12.75">
      <c r="B111" s="209"/>
    </row>
  </sheetData>
  <sheetProtection/>
  <mergeCells count="5">
    <mergeCell ref="A5:C5"/>
    <mergeCell ref="C6:F6"/>
    <mergeCell ref="A4:C4"/>
    <mergeCell ref="A1:K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63.140625" style="0" customWidth="1"/>
    <col min="2" max="3" width="9.28125" style="62" customWidth="1"/>
    <col min="4" max="4" width="0.2890625" style="62" customWidth="1"/>
    <col min="5" max="5" width="9.28125" style="0" hidden="1" customWidth="1"/>
    <col min="6" max="6" width="0.2890625" style="0" customWidth="1"/>
    <col min="7" max="12" width="9.140625" style="0" hidden="1" customWidth="1"/>
  </cols>
  <sheetData>
    <row r="1" spans="1:11" s="10" customFormat="1" ht="9.75" customHeight="1">
      <c r="A1" s="215" t="s">
        <v>274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10" customFormat="1" ht="12.75">
      <c r="A2" s="215" t="s">
        <v>273</v>
      </c>
      <c r="B2" s="220"/>
      <c r="C2" s="220"/>
      <c r="D2" s="220"/>
      <c r="E2" s="213"/>
      <c r="F2" s="213"/>
      <c r="G2" s="213"/>
      <c r="H2" s="213"/>
      <c r="I2" s="213"/>
      <c r="J2" s="213"/>
      <c r="K2" s="213"/>
    </row>
    <row r="3" spans="1:12" s="21" customFormat="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5" ht="24.75" customHeight="1">
      <c r="A4" s="221" t="s">
        <v>251</v>
      </c>
      <c r="B4" s="221"/>
      <c r="C4" s="222"/>
      <c r="D4" s="222"/>
      <c r="E4" s="222"/>
    </row>
    <row r="5" spans="1:5" ht="44.25" customHeight="1">
      <c r="A5" s="221" t="s">
        <v>261</v>
      </c>
      <c r="B5" s="221"/>
      <c r="C5" s="222"/>
      <c r="D5" s="222"/>
      <c r="E5" s="222"/>
    </row>
    <row r="6" spans="1:5" ht="12.75">
      <c r="A6" s="20"/>
      <c r="C6" s="63"/>
      <c r="D6" s="63"/>
      <c r="E6" s="63" t="s">
        <v>1</v>
      </c>
    </row>
    <row r="7" spans="1:7" ht="52.5" customHeight="1">
      <c r="A7" s="64" t="s">
        <v>118</v>
      </c>
      <c r="B7" s="7" t="s">
        <v>257</v>
      </c>
      <c r="C7" s="7" t="s">
        <v>260</v>
      </c>
      <c r="D7" s="7" t="s">
        <v>258</v>
      </c>
      <c r="E7" s="7" t="s">
        <v>2</v>
      </c>
      <c r="F7" s="65"/>
      <c r="G7" s="66"/>
    </row>
    <row r="8" spans="1:7" ht="16.5" customHeight="1">
      <c r="A8" s="25" t="s">
        <v>119</v>
      </c>
      <c r="B8" s="26">
        <v>2261</v>
      </c>
      <c r="C8" s="67">
        <v>727</v>
      </c>
      <c r="D8" s="67">
        <v>727</v>
      </c>
      <c r="E8" s="68">
        <f>D8/C8</f>
        <v>1</v>
      </c>
      <c r="F8" s="69"/>
      <c r="G8" s="70"/>
    </row>
    <row r="9" spans="1:7" ht="16.5" customHeight="1">
      <c r="A9" s="52" t="s">
        <v>120</v>
      </c>
      <c r="B9" s="71">
        <v>2261</v>
      </c>
      <c r="C9" s="72">
        <v>727</v>
      </c>
      <c r="D9" s="72">
        <v>727</v>
      </c>
      <c r="E9" s="68">
        <v>1</v>
      </c>
      <c r="F9" s="73"/>
      <c r="G9" s="74"/>
    </row>
    <row r="10" spans="1:7" ht="13.5" customHeight="1">
      <c r="A10" s="46" t="s">
        <v>121</v>
      </c>
      <c r="B10" s="71"/>
      <c r="C10" s="72"/>
      <c r="D10" s="72"/>
      <c r="E10" s="68"/>
      <c r="F10" s="75"/>
      <c r="G10" s="74"/>
    </row>
    <row r="11" spans="1:7" ht="13.5" customHeight="1">
      <c r="A11" s="76" t="s">
        <v>122</v>
      </c>
      <c r="B11" s="77">
        <v>2261</v>
      </c>
      <c r="C11" s="78">
        <v>727</v>
      </c>
      <c r="D11" s="78">
        <v>727</v>
      </c>
      <c r="E11" s="68">
        <v>1</v>
      </c>
      <c r="F11" s="79">
        <v>1636</v>
      </c>
      <c r="G11" s="80"/>
    </row>
    <row r="12" spans="1:7" ht="16.5" customHeight="1">
      <c r="A12" s="81" t="s">
        <v>123</v>
      </c>
      <c r="B12" s="71"/>
      <c r="C12" s="72"/>
      <c r="D12" s="72"/>
      <c r="E12" s="68"/>
      <c r="F12" s="82"/>
      <c r="G12" s="74"/>
    </row>
    <row r="13" spans="1:7" ht="13.5" customHeight="1">
      <c r="A13" s="50" t="s">
        <v>124</v>
      </c>
      <c r="B13" s="71"/>
      <c r="C13" s="72"/>
      <c r="D13" s="72"/>
      <c r="E13" s="68"/>
      <c r="F13" s="83"/>
      <c r="G13" s="74"/>
    </row>
    <row r="14" spans="1:7" ht="13.5" customHeight="1">
      <c r="A14" s="50" t="s">
        <v>125</v>
      </c>
      <c r="B14" s="77"/>
      <c r="C14" s="78"/>
      <c r="D14" s="78"/>
      <c r="E14" s="68"/>
      <c r="F14" s="83"/>
      <c r="G14" s="80"/>
    </row>
    <row r="15" spans="1:7" ht="13.5" customHeight="1">
      <c r="A15" s="50" t="s">
        <v>126</v>
      </c>
      <c r="B15" s="77"/>
      <c r="C15" s="78"/>
      <c r="D15" s="78"/>
      <c r="E15" s="68"/>
      <c r="F15" s="83"/>
      <c r="G15" s="80"/>
    </row>
    <row r="16" spans="1:7" ht="13.5" customHeight="1">
      <c r="A16" s="50" t="s">
        <v>127</v>
      </c>
      <c r="B16" s="77"/>
      <c r="C16" s="78"/>
      <c r="D16" s="78"/>
      <c r="E16" s="68"/>
      <c r="F16" s="83"/>
      <c r="G16" s="80"/>
    </row>
    <row r="17" spans="1:7" ht="13.5" customHeight="1">
      <c r="A17" s="50" t="s">
        <v>128</v>
      </c>
      <c r="B17" s="77"/>
      <c r="C17" s="78"/>
      <c r="D17" s="78"/>
      <c r="E17" s="68"/>
      <c r="F17" s="83"/>
      <c r="G17" s="80"/>
    </row>
    <row r="18" spans="1:7" ht="16.5" customHeight="1">
      <c r="A18" s="81" t="s">
        <v>129</v>
      </c>
      <c r="B18" s="71"/>
      <c r="C18" s="72"/>
      <c r="D18" s="72"/>
      <c r="E18" s="68"/>
      <c r="F18" s="82"/>
      <c r="G18" s="74"/>
    </row>
    <row r="19" spans="1:7" ht="13.5" customHeight="1">
      <c r="A19" s="50" t="s">
        <v>130</v>
      </c>
      <c r="B19" s="77"/>
      <c r="C19" s="78"/>
      <c r="D19" s="78"/>
      <c r="E19" s="68"/>
      <c r="F19" s="83"/>
      <c r="G19" s="80"/>
    </row>
    <row r="20" spans="1:7" ht="13.5" customHeight="1">
      <c r="A20" s="50" t="s">
        <v>131</v>
      </c>
      <c r="B20" s="77"/>
      <c r="C20" s="78"/>
      <c r="D20" s="78"/>
      <c r="E20" s="68"/>
      <c r="F20" s="83"/>
      <c r="G20" s="80"/>
    </row>
    <row r="21" spans="1:7" ht="14.25" customHeight="1">
      <c r="A21" s="50" t="s">
        <v>132</v>
      </c>
      <c r="B21" s="77"/>
      <c r="C21" s="78"/>
      <c r="D21" s="78"/>
      <c r="E21" s="68"/>
      <c r="F21" s="83"/>
      <c r="G21" s="80"/>
    </row>
    <row r="22" spans="1:7" ht="16.5" customHeight="1">
      <c r="A22" s="51" t="s">
        <v>83</v>
      </c>
      <c r="B22" s="71"/>
      <c r="C22" s="72"/>
      <c r="D22" s="72"/>
      <c r="E22" s="68"/>
      <c r="F22" s="84"/>
      <c r="G22" s="74"/>
    </row>
    <row r="23" spans="1:7" ht="16.5" customHeight="1">
      <c r="A23" s="52" t="s">
        <v>84</v>
      </c>
      <c r="B23" s="71"/>
      <c r="C23" s="72"/>
      <c r="D23" s="72"/>
      <c r="E23" s="68"/>
      <c r="F23" s="73"/>
      <c r="G23" s="74"/>
    </row>
    <row r="24" spans="1:7" ht="16.5" customHeight="1">
      <c r="A24" s="46" t="s">
        <v>133</v>
      </c>
      <c r="B24" s="71"/>
      <c r="C24" s="72"/>
      <c r="D24" s="72"/>
      <c r="E24" s="68"/>
      <c r="F24" s="75"/>
      <c r="G24" s="74"/>
    </row>
    <row r="25" spans="1:7" ht="16.5" customHeight="1">
      <c r="A25" s="50" t="s">
        <v>134</v>
      </c>
      <c r="B25" s="71"/>
      <c r="C25" s="72"/>
      <c r="D25" s="72"/>
      <c r="E25" s="68"/>
      <c r="F25" s="83"/>
      <c r="G25" s="74"/>
    </row>
    <row r="26" spans="1:7" ht="16.5" customHeight="1">
      <c r="A26" s="52" t="s">
        <v>87</v>
      </c>
      <c r="B26" s="71"/>
      <c r="C26" s="72"/>
      <c r="D26" s="72"/>
      <c r="E26" s="68"/>
      <c r="F26" s="73"/>
      <c r="G26" s="74"/>
    </row>
    <row r="27" spans="1:7" ht="16.5" customHeight="1">
      <c r="A27" s="54" t="s">
        <v>135</v>
      </c>
      <c r="B27" s="71">
        <f>B22+B8</f>
        <v>2261</v>
      </c>
      <c r="C27" s="72">
        <v>1431</v>
      </c>
      <c r="D27" s="72">
        <f>SUM(D35+D29)</f>
        <v>4088</v>
      </c>
      <c r="E27" s="68">
        <f>D27/C27</f>
        <v>2.856743535988819</v>
      </c>
      <c r="F27" s="85"/>
      <c r="G27" s="74"/>
    </row>
    <row r="28" spans="1:7" ht="16.5" customHeight="1">
      <c r="A28" s="25" t="s">
        <v>136</v>
      </c>
      <c r="B28" s="71"/>
      <c r="C28" s="72"/>
      <c r="D28" s="72"/>
      <c r="E28" s="68"/>
      <c r="F28" s="86"/>
      <c r="G28" s="74"/>
    </row>
    <row r="29" spans="1:7" ht="16.5" customHeight="1">
      <c r="A29" s="52" t="s">
        <v>137</v>
      </c>
      <c r="B29" s="71">
        <v>2261</v>
      </c>
      <c r="C29" s="72">
        <v>3501</v>
      </c>
      <c r="D29" s="72">
        <v>3501</v>
      </c>
      <c r="E29" s="68">
        <f>D29/C29</f>
        <v>1</v>
      </c>
      <c r="F29" s="73"/>
      <c r="G29" s="74"/>
    </row>
    <row r="30" spans="1:7" ht="16.5" customHeight="1">
      <c r="A30" s="87" t="s">
        <v>138</v>
      </c>
      <c r="B30" s="71"/>
      <c r="C30" s="72"/>
      <c r="D30" s="72"/>
      <c r="E30" s="68"/>
      <c r="F30" s="88"/>
      <c r="G30" s="74"/>
    </row>
    <row r="31" spans="1:7" ht="13.5" customHeight="1">
      <c r="A31" s="89" t="s">
        <v>139</v>
      </c>
      <c r="B31" s="71"/>
      <c r="C31" s="72"/>
      <c r="D31" s="72"/>
      <c r="E31" s="68"/>
      <c r="F31" s="90"/>
      <c r="G31" s="74"/>
    </row>
    <row r="32" spans="1:7" ht="13.5" customHeight="1">
      <c r="A32" s="91" t="s">
        <v>140</v>
      </c>
      <c r="B32" s="71"/>
      <c r="C32" s="72"/>
      <c r="D32" s="72"/>
      <c r="E32" s="68"/>
      <c r="F32" s="92"/>
      <c r="G32" s="74"/>
    </row>
    <row r="33" spans="1:10" ht="13.5" customHeight="1">
      <c r="A33" s="89" t="s">
        <v>141</v>
      </c>
      <c r="B33" s="71"/>
      <c r="C33" s="72"/>
      <c r="D33" s="72"/>
      <c r="E33" s="68"/>
      <c r="F33" s="90"/>
      <c r="G33" s="74"/>
      <c r="I33" s="2"/>
      <c r="J33" s="2"/>
    </row>
    <row r="34" spans="1:5" ht="13.5" customHeight="1">
      <c r="A34" s="87" t="s">
        <v>142</v>
      </c>
      <c r="B34" s="71"/>
      <c r="C34" s="72"/>
      <c r="D34" s="72"/>
      <c r="E34" s="68"/>
    </row>
    <row r="35" spans="1:5" ht="13.5" customHeight="1">
      <c r="A35" s="52" t="s">
        <v>143</v>
      </c>
      <c r="B35" s="71"/>
      <c r="C35" s="72">
        <v>587</v>
      </c>
      <c r="D35" s="72">
        <v>587</v>
      </c>
      <c r="E35" s="68">
        <f>D35/C35</f>
        <v>1</v>
      </c>
    </row>
    <row r="36" spans="1:5" ht="13.5" customHeight="1">
      <c r="A36" s="87" t="s">
        <v>144</v>
      </c>
      <c r="B36" s="71"/>
      <c r="C36" s="72"/>
      <c r="D36" s="72"/>
      <c r="E36" s="68"/>
    </row>
    <row r="37" spans="1:5" ht="13.5" customHeight="1">
      <c r="A37" s="87" t="s">
        <v>145</v>
      </c>
      <c r="B37" s="93"/>
      <c r="C37" s="93"/>
      <c r="D37" s="93"/>
      <c r="E37" s="68"/>
    </row>
    <row r="38" spans="1:5" ht="13.5" customHeight="1">
      <c r="A38" s="52" t="s">
        <v>146</v>
      </c>
      <c r="B38" s="71"/>
      <c r="C38" s="93"/>
      <c r="D38" s="93"/>
      <c r="E38" s="68"/>
    </row>
    <row r="39" spans="1:5" ht="13.5" customHeight="1">
      <c r="A39" s="87" t="s">
        <v>147</v>
      </c>
      <c r="B39" s="77"/>
      <c r="C39" s="93"/>
      <c r="D39" s="93"/>
      <c r="E39" s="68"/>
    </row>
    <row r="40" spans="1:5" ht="13.5" customHeight="1">
      <c r="A40" s="87" t="s">
        <v>148</v>
      </c>
      <c r="B40" s="71"/>
      <c r="C40" s="93"/>
      <c r="D40" s="93"/>
      <c r="E40" s="68"/>
    </row>
    <row r="41" spans="1:5" ht="13.5" customHeight="1">
      <c r="A41" s="94"/>
      <c r="B41" s="77"/>
      <c r="C41" s="78"/>
      <c r="D41" s="78"/>
      <c r="E41" s="68"/>
    </row>
    <row r="42" spans="1:5" ht="13.5" customHeight="1">
      <c r="A42" s="94"/>
      <c r="B42" s="77"/>
      <c r="C42" s="78"/>
      <c r="D42" s="78"/>
      <c r="E42" s="68"/>
    </row>
    <row r="43" spans="1:5" ht="13.5" customHeight="1">
      <c r="A43" s="95"/>
      <c r="B43" s="77"/>
      <c r="C43" s="78"/>
      <c r="D43" s="78"/>
      <c r="E43" s="68"/>
    </row>
    <row r="44" spans="1:5" ht="13.5" customHeight="1">
      <c r="A44" s="51" t="s">
        <v>149</v>
      </c>
      <c r="B44" s="96"/>
      <c r="C44" s="93"/>
      <c r="D44" s="93"/>
      <c r="E44" s="68"/>
    </row>
    <row r="45" spans="1:5" ht="13.5" customHeight="1">
      <c r="A45" s="52" t="s">
        <v>113</v>
      </c>
      <c r="B45" s="97"/>
      <c r="C45" s="93"/>
      <c r="D45" s="93"/>
      <c r="E45" s="68"/>
    </row>
    <row r="46" spans="1:5" ht="13.5" customHeight="1">
      <c r="A46" s="58" t="s">
        <v>150</v>
      </c>
      <c r="B46" s="97"/>
      <c r="C46" s="98"/>
      <c r="D46" s="98"/>
      <c r="E46" s="68"/>
    </row>
    <row r="47" spans="1:5" ht="13.5" customHeight="1">
      <c r="A47" s="52" t="s">
        <v>115</v>
      </c>
      <c r="B47" s="97"/>
      <c r="C47" s="93"/>
      <c r="D47" s="93"/>
      <c r="E47" s="68"/>
    </row>
    <row r="48" spans="1:5" ht="13.5" customHeight="1">
      <c r="A48" s="54" t="s">
        <v>151</v>
      </c>
      <c r="B48" s="96">
        <v>2261</v>
      </c>
      <c r="C48" s="99">
        <f>C29+C35</f>
        <v>4088</v>
      </c>
      <c r="D48" s="99">
        <f>D29+D35</f>
        <v>4088</v>
      </c>
      <c r="E48" s="68">
        <f>D48/C48</f>
        <v>1</v>
      </c>
    </row>
    <row r="49" spans="1:7" ht="13.5" customHeight="1">
      <c r="A49" s="100"/>
      <c r="B49" s="101"/>
      <c r="C49" s="100"/>
      <c r="D49" s="100"/>
      <c r="E49" s="102"/>
      <c r="F49" s="88"/>
      <c r="G49" s="74"/>
    </row>
    <row r="50" spans="1:7" ht="13.5" customHeight="1">
      <c r="A50" s="103"/>
      <c r="B50" s="104"/>
      <c r="C50" s="103"/>
      <c r="D50" s="103"/>
      <c r="E50" s="105"/>
      <c r="F50" s="106"/>
      <c r="G50" s="107"/>
    </row>
    <row r="51" spans="1:7" s="1" customFormat="1" ht="13.5" customHeight="1">
      <c r="A51" s="108"/>
      <c r="B51" s="104"/>
      <c r="C51" s="108"/>
      <c r="D51" s="108"/>
      <c r="E51" s="105"/>
      <c r="F51" s="109"/>
      <c r="G51" s="61"/>
    </row>
    <row r="52" spans="1:7" s="1" customFormat="1" ht="13.5" customHeight="1">
      <c r="A52" s="108"/>
      <c r="B52" s="104"/>
      <c r="C52" s="108"/>
      <c r="D52" s="108"/>
      <c r="E52" s="105"/>
      <c r="F52" s="109"/>
      <c r="G52" s="61"/>
    </row>
    <row r="53" spans="1:7" s="1" customFormat="1" ht="16.5" customHeight="1">
      <c r="A53" s="108"/>
      <c r="B53" s="104"/>
      <c r="C53" s="108"/>
      <c r="D53" s="108"/>
      <c r="E53" s="110"/>
      <c r="F53" s="111"/>
      <c r="G53" s="60"/>
    </row>
    <row r="54" spans="2:7" s="1" customFormat="1" ht="16.5" customHeight="1">
      <c r="B54" s="112"/>
      <c r="C54" s="112"/>
      <c r="D54" s="112"/>
      <c r="E54" s="113"/>
      <c r="F54" s="114"/>
      <c r="G54" s="60"/>
    </row>
    <row r="55" spans="1:7" s="117" customFormat="1" ht="13.5" customHeight="1">
      <c r="A55" s="1"/>
      <c r="B55" s="112"/>
      <c r="C55" s="112"/>
      <c r="D55" s="112"/>
      <c r="E55" s="115"/>
      <c r="F55" s="116"/>
      <c r="G55" s="61"/>
    </row>
    <row r="56" spans="1:10" s="120" customFormat="1" ht="13.5" customHeight="1">
      <c r="A56"/>
      <c r="B56" s="62"/>
      <c r="C56" s="62"/>
      <c r="D56" s="62"/>
      <c r="E56" s="115"/>
      <c r="F56" s="118"/>
      <c r="G56" s="119"/>
      <c r="J56" s="117"/>
    </row>
    <row r="57" spans="1:9" s="120" customFormat="1" ht="13.5" customHeight="1">
      <c r="A57"/>
      <c r="B57" s="62"/>
      <c r="C57" s="62"/>
      <c r="D57" s="62"/>
      <c r="E57" s="121"/>
      <c r="F57" s="122"/>
      <c r="G57" s="123"/>
      <c r="I57" s="117"/>
    </row>
    <row r="58" spans="1:9" s="120" customFormat="1" ht="13.5" customHeight="1">
      <c r="A58"/>
      <c r="B58" s="62"/>
      <c r="C58" s="62"/>
      <c r="D58" s="62"/>
      <c r="E58" s="121"/>
      <c r="F58" s="122"/>
      <c r="G58" s="123"/>
      <c r="I58" s="117"/>
    </row>
    <row r="59" spans="1:9" s="120" customFormat="1" ht="13.5" customHeight="1">
      <c r="A59"/>
      <c r="B59" s="62"/>
      <c r="C59" s="62"/>
      <c r="D59" s="62"/>
      <c r="E59" s="113"/>
      <c r="F59" s="88"/>
      <c r="G59" s="124"/>
      <c r="I59" s="117"/>
    </row>
    <row r="60" spans="1:7" s="120" customFormat="1" ht="13.5" customHeight="1">
      <c r="A60"/>
      <c r="B60" s="62"/>
      <c r="C60" s="62"/>
      <c r="D60" s="62"/>
      <c r="E60" s="110"/>
      <c r="F60" s="73"/>
      <c r="G60" s="74"/>
    </row>
    <row r="61" spans="1:7" s="120" customFormat="1" ht="13.5" customHeight="1">
      <c r="A61"/>
      <c r="B61" s="62"/>
      <c r="C61" s="62"/>
      <c r="D61" s="62"/>
      <c r="E61" s="113"/>
      <c r="F61" s="88"/>
      <c r="G61" s="80"/>
    </row>
    <row r="62" spans="1:7" s="120" customFormat="1" ht="13.5" customHeight="1">
      <c r="A62"/>
      <c r="B62" s="62"/>
      <c r="C62" s="62"/>
      <c r="D62" s="62"/>
      <c r="E62" s="113"/>
      <c r="F62" s="88"/>
      <c r="G62" s="74"/>
    </row>
    <row r="63" spans="5:7" ht="13.5" customHeight="1">
      <c r="E63" s="125"/>
      <c r="F63" s="126"/>
      <c r="G63" s="127"/>
    </row>
    <row r="64" spans="5:7" ht="13.5" customHeight="1">
      <c r="E64" s="125"/>
      <c r="F64" s="126"/>
      <c r="G64" s="127"/>
    </row>
    <row r="65" spans="5:7" ht="13.5" customHeight="1">
      <c r="E65" s="128"/>
      <c r="F65" s="129"/>
      <c r="G65" s="127"/>
    </row>
    <row r="66" spans="5:7" ht="16.5" customHeight="1">
      <c r="E66" s="110"/>
      <c r="F66" s="130"/>
      <c r="G66" s="131"/>
    </row>
    <row r="67" spans="5:7" ht="13.5" customHeight="1">
      <c r="E67" s="110"/>
      <c r="F67" s="73"/>
      <c r="G67" s="132"/>
    </row>
    <row r="68" spans="5:7" ht="13.5" customHeight="1">
      <c r="E68" s="133"/>
      <c r="F68" s="134"/>
      <c r="G68" s="132"/>
    </row>
    <row r="69" spans="5:7" ht="13.5" customHeight="1">
      <c r="E69" s="110"/>
      <c r="F69" s="73"/>
      <c r="G69" s="132"/>
    </row>
    <row r="70" spans="5:7" ht="18" customHeight="1">
      <c r="E70" s="135"/>
      <c r="F70" s="136"/>
      <c r="G70" s="137"/>
    </row>
    <row r="71" spans="5:7" ht="12.75">
      <c r="E71" s="15"/>
      <c r="F71" s="5"/>
      <c r="G71" s="138"/>
    </row>
    <row r="72" spans="5:7" ht="12.75">
      <c r="E72" s="103"/>
      <c r="F72" s="103"/>
      <c r="G72" s="139"/>
    </row>
    <row r="73" spans="5:7" ht="12.75">
      <c r="E73" s="108"/>
      <c r="F73" s="140"/>
      <c r="G73" s="139"/>
    </row>
    <row r="74" spans="5:7" ht="12.75">
      <c r="E74" s="108"/>
      <c r="F74" s="140"/>
      <c r="G74" s="139"/>
    </row>
    <row r="75" spans="5:7" ht="12.75">
      <c r="E75" s="108"/>
      <c r="F75" s="140"/>
      <c r="G75" s="139"/>
    </row>
  </sheetData>
  <sheetProtection/>
  <mergeCells count="5">
    <mergeCell ref="A3:L3"/>
    <mergeCell ref="A4:E4"/>
    <mergeCell ref="A5:E5"/>
    <mergeCell ref="A1:K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F1" sqref="AF1"/>
    </sheetView>
  </sheetViews>
  <sheetFormatPr defaultColWidth="9.140625" defaultRowHeight="12.75"/>
  <cols>
    <col min="1" max="1" width="2.57421875" style="62" customWidth="1"/>
    <col min="2" max="2" width="6.00390625" style="62" customWidth="1"/>
    <col min="3" max="3" width="15.28125" style="62" customWidth="1"/>
    <col min="4" max="4" width="8.00390625" style="62" customWidth="1"/>
    <col min="5" max="5" width="9.140625" style="62" customWidth="1"/>
    <col min="6" max="6" width="9.421875" style="62" hidden="1" customWidth="1"/>
    <col min="7" max="7" width="7.28125" style="62" hidden="1" customWidth="1"/>
    <col min="8" max="8" width="8.140625" style="62" customWidth="1"/>
    <col min="9" max="9" width="9.140625" style="62" customWidth="1"/>
    <col min="10" max="10" width="9.28125" style="62" hidden="1" customWidth="1"/>
    <col min="11" max="11" width="10.421875" style="62" hidden="1" customWidth="1"/>
    <col min="12" max="12" width="7.57421875" style="62" customWidth="1"/>
    <col min="13" max="13" width="9.00390625" style="62" customWidth="1"/>
    <col min="14" max="14" width="0.42578125" style="62" customWidth="1"/>
    <col min="15" max="15" width="9.140625" style="62" hidden="1" customWidth="1"/>
    <col min="16" max="16" width="7.8515625" style="62" customWidth="1"/>
    <col min="17" max="17" width="9.28125" style="62" customWidth="1"/>
    <col min="18" max="18" width="0.71875" style="62" hidden="1" customWidth="1"/>
    <col min="19" max="19" width="10.140625" style="62" hidden="1" customWidth="1"/>
    <col min="20" max="20" width="7.00390625" style="62" customWidth="1"/>
    <col min="21" max="21" width="7.140625" style="62" customWidth="1"/>
    <col min="22" max="22" width="0.13671875" style="62" customWidth="1"/>
    <col min="23" max="23" width="6.421875" style="62" hidden="1" customWidth="1"/>
    <col min="24" max="24" width="8.00390625" style="62" customWidth="1"/>
    <col min="25" max="25" width="7.7109375" style="62" customWidth="1"/>
    <col min="26" max="26" width="6.421875" style="62" hidden="1" customWidth="1"/>
    <col min="27" max="27" width="7.28125" style="62" hidden="1" customWidth="1"/>
    <col min="28" max="28" width="6.28125" style="62" customWidth="1"/>
    <col min="29" max="30" width="6.7109375" style="62" customWidth="1"/>
    <col min="31" max="31" width="9.8515625" style="62" customWidth="1"/>
    <col min="32" max="16384" width="9.140625" style="62" customWidth="1"/>
  </cols>
  <sheetData>
    <row r="1" spans="1:28" s="10" customFormat="1" ht="9.75" customHeight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Q1" s="245" t="s">
        <v>275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10" customFormat="1" ht="12.75">
      <c r="A2" s="215"/>
      <c r="B2" s="220"/>
      <c r="C2" s="220"/>
      <c r="D2" s="220"/>
      <c r="E2" s="213"/>
      <c r="F2" s="213"/>
      <c r="G2" s="213"/>
      <c r="H2" s="213"/>
      <c r="I2" s="213"/>
      <c r="J2" s="213"/>
      <c r="K2" s="213"/>
      <c r="Q2" s="215" t="s">
        <v>276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</row>
    <row r="3" spans="1:29" ht="11.25">
      <c r="A3" s="228" t="s">
        <v>255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AC3" s="62" t="s">
        <v>1</v>
      </c>
    </row>
    <row r="4" spans="1:23" ht="12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31" ht="13.5" thickBot="1">
      <c r="A5" s="231" t="s">
        <v>186</v>
      </c>
      <c r="B5" s="160"/>
      <c r="C5" s="160"/>
      <c r="D5" s="223"/>
      <c r="E5" s="224"/>
      <c r="F5" s="224"/>
      <c r="G5" s="225"/>
      <c r="H5" s="223" t="s">
        <v>187</v>
      </c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5"/>
    </row>
    <row r="6" spans="1:31" ht="24" customHeight="1" thickBot="1">
      <c r="A6" s="232"/>
      <c r="B6" s="161" t="s">
        <v>188</v>
      </c>
      <c r="C6" s="161" t="s">
        <v>189</v>
      </c>
      <c r="D6" s="223" t="s">
        <v>190</v>
      </c>
      <c r="E6" s="224"/>
      <c r="F6" s="224"/>
      <c r="G6" s="225"/>
      <c r="H6" s="223" t="s">
        <v>4</v>
      </c>
      <c r="I6" s="224"/>
      <c r="J6" s="224"/>
      <c r="K6" s="225"/>
      <c r="L6" s="223" t="s">
        <v>191</v>
      </c>
      <c r="M6" s="224"/>
      <c r="N6" s="224"/>
      <c r="O6" s="225"/>
      <c r="P6" s="223" t="s">
        <v>192</v>
      </c>
      <c r="Q6" s="224"/>
      <c r="R6" s="224"/>
      <c r="S6" s="225"/>
      <c r="T6" s="223" t="s">
        <v>193</v>
      </c>
      <c r="U6" s="234"/>
      <c r="V6" s="234"/>
      <c r="W6" s="235"/>
      <c r="X6" s="223" t="s">
        <v>194</v>
      </c>
      <c r="Y6" s="234"/>
      <c r="Z6" s="224"/>
      <c r="AA6" s="225"/>
      <c r="AB6" s="223" t="s">
        <v>195</v>
      </c>
      <c r="AC6" s="224"/>
      <c r="AD6" s="224"/>
      <c r="AE6" s="225"/>
    </row>
    <row r="7" spans="1:31" ht="57.75" customHeight="1" thickBot="1">
      <c r="A7" s="232"/>
      <c r="B7" s="161" t="s">
        <v>196</v>
      </c>
      <c r="C7" s="162"/>
      <c r="D7" s="161" t="s">
        <v>262</v>
      </c>
      <c r="E7" s="161" t="s">
        <v>263</v>
      </c>
      <c r="F7" s="161" t="s">
        <v>258</v>
      </c>
      <c r="G7" s="163" t="s">
        <v>246</v>
      </c>
      <c r="H7" s="164" t="s">
        <v>262</v>
      </c>
      <c r="I7" s="164" t="s">
        <v>263</v>
      </c>
      <c r="J7" s="164" t="s">
        <v>258</v>
      </c>
      <c r="K7" s="165" t="s">
        <v>247</v>
      </c>
      <c r="L7" s="164" t="s">
        <v>262</v>
      </c>
      <c r="M7" s="164" t="s">
        <v>263</v>
      </c>
      <c r="N7" s="164" t="s">
        <v>258</v>
      </c>
      <c r="O7" s="165" t="s">
        <v>247</v>
      </c>
      <c r="P7" s="164" t="s">
        <v>262</v>
      </c>
      <c r="Q7" s="164" t="s">
        <v>263</v>
      </c>
      <c r="R7" s="164" t="s">
        <v>258</v>
      </c>
      <c r="S7" s="165" t="s">
        <v>247</v>
      </c>
      <c r="T7" s="164" t="s">
        <v>262</v>
      </c>
      <c r="U7" s="164" t="s">
        <v>263</v>
      </c>
      <c r="V7" s="164" t="s">
        <v>258</v>
      </c>
      <c r="W7" s="165" t="s">
        <v>247</v>
      </c>
      <c r="X7" s="164" t="s">
        <v>262</v>
      </c>
      <c r="Y7" s="164" t="s">
        <v>263</v>
      </c>
      <c r="Z7" s="164" t="s">
        <v>258</v>
      </c>
      <c r="AA7" s="165" t="s">
        <v>247</v>
      </c>
      <c r="AB7" s="164" t="s">
        <v>262</v>
      </c>
      <c r="AC7" s="164" t="s">
        <v>263</v>
      </c>
      <c r="AD7" s="164" t="s">
        <v>258</v>
      </c>
      <c r="AE7" s="165" t="s">
        <v>247</v>
      </c>
    </row>
    <row r="8" spans="1:31" ht="12" customHeight="1" hidden="1">
      <c r="A8" s="233"/>
      <c r="B8" s="166"/>
      <c r="C8" s="166"/>
      <c r="D8" s="166"/>
      <c r="E8" s="167"/>
      <c r="F8" s="167"/>
      <c r="G8" s="167"/>
      <c r="H8" s="239" t="s">
        <v>197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/>
    </row>
    <row r="9" spans="1:31" ht="24" customHeight="1" thickBot="1" thickTop="1">
      <c r="A9" s="168" t="s">
        <v>198</v>
      </c>
      <c r="B9" s="168">
        <v>11130</v>
      </c>
      <c r="C9" s="168" t="s">
        <v>5</v>
      </c>
      <c r="D9" s="169">
        <f>SUM(H9+L9+P9+T9+X9+AB9)</f>
        <v>7091</v>
      </c>
      <c r="E9" s="169">
        <f aca="true" t="shared" si="0" ref="E9:F24">SUM(I9+M9+Q9+U9+Y9+AC9)</f>
        <v>8878</v>
      </c>
      <c r="F9" s="169">
        <f t="shared" si="0"/>
        <v>6197</v>
      </c>
      <c r="G9" s="170">
        <f>F9/E9</f>
        <v>0.6980175715251182</v>
      </c>
      <c r="H9" s="171">
        <v>5256</v>
      </c>
      <c r="I9" s="172">
        <v>5256</v>
      </c>
      <c r="J9" s="172">
        <v>3725</v>
      </c>
      <c r="K9" s="170">
        <f>J9/I9</f>
        <v>0.7087138508371386</v>
      </c>
      <c r="L9" s="171">
        <v>1209</v>
      </c>
      <c r="M9" s="171">
        <v>1074</v>
      </c>
      <c r="N9" s="171">
        <v>1074</v>
      </c>
      <c r="O9" s="173">
        <f>N9/M9</f>
        <v>1</v>
      </c>
      <c r="P9" s="174">
        <v>626</v>
      </c>
      <c r="Q9" s="174">
        <v>990</v>
      </c>
      <c r="R9" s="174">
        <v>476</v>
      </c>
      <c r="S9" s="173">
        <f>R9/Q9</f>
        <v>0.4808080808080808</v>
      </c>
      <c r="T9" s="171"/>
      <c r="U9" s="171">
        <v>560</v>
      </c>
      <c r="V9" s="171"/>
      <c r="W9" s="170">
        <f>V9/U9</f>
        <v>0</v>
      </c>
      <c r="X9" s="171"/>
      <c r="Y9" s="171">
        <v>998</v>
      </c>
      <c r="Z9" s="171">
        <v>922</v>
      </c>
      <c r="AA9" s="173">
        <f>Z9/Y9</f>
        <v>0.9238476953907816</v>
      </c>
      <c r="AB9" s="171"/>
      <c r="AC9" s="171"/>
      <c r="AD9" s="171"/>
      <c r="AE9" s="175"/>
    </row>
    <row r="10" spans="1:31" ht="24" customHeight="1" thickBot="1">
      <c r="A10" s="176" t="s">
        <v>199</v>
      </c>
      <c r="B10" s="177">
        <v>13320</v>
      </c>
      <c r="C10" s="177" t="s">
        <v>200</v>
      </c>
      <c r="D10" s="169">
        <f aca="true" t="shared" si="1" ref="D10:D35">SUM(H10+L10+P10+T10+X10+AB10)</f>
        <v>57</v>
      </c>
      <c r="E10" s="169">
        <f t="shared" si="0"/>
        <v>2</v>
      </c>
      <c r="F10" s="169">
        <f t="shared" si="0"/>
        <v>2</v>
      </c>
      <c r="G10" s="170">
        <f>F10/E10</f>
        <v>1</v>
      </c>
      <c r="H10" s="171"/>
      <c r="I10" s="171"/>
      <c r="J10" s="171"/>
      <c r="K10" s="170"/>
      <c r="L10" s="171"/>
      <c r="M10" s="171"/>
      <c r="N10" s="171"/>
      <c r="O10" s="173"/>
      <c r="P10" s="171">
        <v>57</v>
      </c>
      <c r="Q10" s="171">
        <v>2</v>
      </c>
      <c r="R10" s="171">
        <v>2</v>
      </c>
      <c r="S10" s="173">
        <f>R10/Q10</f>
        <v>1</v>
      </c>
      <c r="T10" s="171"/>
      <c r="U10" s="171"/>
      <c r="V10" s="171"/>
      <c r="W10" s="171"/>
      <c r="X10" s="171"/>
      <c r="Y10" s="171"/>
      <c r="Z10" s="171"/>
      <c r="AA10" s="173"/>
      <c r="AB10" s="171"/>
      <c r="AC10" s="171"/>
      <c r="AD10" s="171"/>
      <c r="AE10" s="172"/>
    </row>
    <row r="11" spans="1:31" ht="24" customHeight="1" thickBot="1">
      <c r="A11" s="176" t="s">
        <v>201</v>
      </c>
      <c r="B11" s="177">
        <v>11350</v>
      </c>
      <c r="C11" s="177" t="s">
        <v>202</v>
      </c>
      <c r="D11" s="169">
        <f t="shared" si="1"/>
        <v>0</v>
      </c>
      <c r="E11" s="169">
        <f t="shared" si="0"/>
        <v>0</v>
      </c>
      <c r="F11" s="169">
        <f t="shared" si="0"/>
        <v>0</v>
      </c>
      <c r="G11" s="170"/>
      <c r="H11" s="171"/>
      <c r="I11" s="171"/>
      <c r="J11" s="171"/>
      <c r="K11" s="170"/>
      <c r="L11" s="171"/>
      <c r="M11" s="171"/>
      <c r="N11" s="171"/>
      <c r="O11" s="173"/>
      <c r="P11" s="171"/>
      <c r="Q11" s="171"/>
      <c r="R11" s="171"/>
      <c r="S11" s="173"/>
      <c r="T11" s="171"/>
      <c r="U11" s="171"/>
      <c r="V11" s="171"/>
      <c r="W11" s="171"/>
      <c r="X11" s="171"/>
      <c r="Y11" s="171"/>
      <c r="Z11" s="171"/>
      <c r="AA11" s="173"/>
      <c r="AB11" s="171"/>
      <c r="AC11" s="171"/>
      <c r="AD11" s="171"/>
      <c r="AE11" s="171"/>
    </row>
    <row r="12" spans="1:31" ht="24" customHeight="1" thickBot="1">
      <c r="A12" s="176" t="s">
        <v>203</v>
      </c>
      <c r="B12" s="177">
        <v>32020</v>
      </c>
      <c r="C12" s="177" t="s">
        <v>204</v>
      </c>
      <c r="D12" s="169">
        <f t="shared" si="1"/>
        <v>0</v>
      </c>
      <c r="E12" s="169">
        <f t="shared" si="0"/>
        <v>68</v>
      </c>
      <c r="F12" s="169">
        <f t="shared" si="0"/>
        <v>68</v>
      </c>
      <c r="G12" s="170"/>
      <c r="H12" s="171"/>
      <c r="I12" s="171"/>
      <c r="J12" s="171"/>
      <c r="K12" s="170"/>
      <c r="L12" s="171"/>
      <c r="M12" s="171"/>
      <c r="N12" s="171"/>
      <c r="O12" s="173"/>
      <c r="P12" s="171"/>
      <c r="Q12" s="171"/>
      <c r="R12" s="171"/>
      <c r="S12" s="173"/>
      <c r="T12" s="171"/>
      <c r="U12" s="171"/>
      <c r="V12" s="171"/>
      <c r="W12" s="171"/>
      <c r="X12" s="171"/>
      <c r="Y12" s="171">
        <v>68</v>
      </c>
      <c r="Z12" s="171">
        <v>68</v>
      </c>
      <c r="AA12" s="173">
        <f>Z12/Y12</f>
        <v>1</v>
      </c>
      <c r="AB12" s="171"/>
      <c r="AC12" s="171"/>
      <c r="AD12" s="171"/>
      <c r="AE12" s="171"/>
    </row>
    <row r="13" spans="1:31" ht="24" customHeight="1" thickBot="1">
      <c r="A13" s="176" t="s">
        <v>205</v>
      </c>
      <c r="B13" s="177">
        <v>41231</v>
      </c>
      <c r="C13" s="177" t="s">
        <v>6</v>
      </c>
      <c r="D13" s="169">
        <f t="shared" si="1"/>
        <v>12741</v>
      </c>
      <c r="E13" s="169">
        <f t="shared" si="0"/>
        <v>15416</v>
      </c>
      <c r="F13" s="169">
        <f t="shared" si="0"/>
        <v>13416</v>
      </c>
      <c r="G13" s="170">
        <f>F13/E13</f>
        <v>0.8702646600934094</v>
      </c>
      <c r="H13" s="171">
        <v>9457</v>
      </c>
      <c r="I13" s="171">
        <v>11498</v>
      </c>
      <c r="J13" s="171">
        <f>1535+8801</f>
        <v>10336</v>
      </c>
      <c r="K13" s="170">
        <f>J13/I13</f>
        <v>0.8989389459036354</v>
      </c>
      <c r="L13" s="171">
        <v>1040</v>
      </c>
      <c r="M13" s="171">
        <v>1209</v>
      </c>
      <c r="N13" s="171">
        <f>186+1023</f>
        <v>1209</v>
      </c>
      <c r="O13" s="173">
        <f>N13/M13</f>
        <v>1</v>
      </c>
      <c r="P13" s="174">
        <v>2244</v>
      </c>
      <c r="Q13" s="174">
        <v>2709</v>
      </c>
      <c r="R13" s="174">
        <v>1871</v>
      </c>
      <c r="S13" s="173">
        <f>R13/Q13</f>
        <v>0.6906607604282022</v>
      </c>
      <c r="T13" s="171"/>
      <c r="U13" s="171"/>
      <c r="V13" s="171"/>
      <c r="W13" s="171"/>
      <c r="X13" s="171"/>
      <c r="Y13" s="171"/>
      <c r="Z13" s="171"/>
      <c r="AA13" s="173"/>
      <c r="AB13" s="171"/>
      <c r="AC13" s="171"/>
      <c r="AD13" s="171"/>
      <c r="AE13" s="171"/>
    </row>
    <row r="14" spans="1:31" ht="24" customHeight="1" thickBot="1">
      <c r="A14" s="176" t="s">
        <v>206</v>
      </c>
      <c r="B14" s="177">
        <v>45160</v>
      </c>
      <c r="C14" s="177" t="s">
        <v>7</v>
      </c>
      <c r="D14" s="169">
        <f t="shared" si="1"/>
        <v>0</v>
      </c>
      <c r="E14" s="169">
        <f t="shared" si="0"/>
        <v>0</v>
      </c>
      <c r="F14" s="169">
        <f t="shared" si="0"/>
        <v>0</v>
      </c>
      <c r="G14" s="170"/>
      <c r="H14" s="171"/>
      <c r="I14" s="171"/>
      <c r="J14" s="171"/>
      <c r="K14" s="170"/>
      <c r="L14" s="171"/>
      <c r="M14" s="171"/>
      <c r="N14" s="171"/>
      <c r="O14" s="173"/>
      <c r="P14" s="171"/>
      <c r="Q14" s="171"/>
      <c r="R14" s="171"/>
      <c r="S14" s="173"/>
      <c r="T14" s="171"/>
      <c r="U14" s="171"/>
      <c r="V14" s="171"/>
      <c r="W14" s="171"/>
      <c r="X14" s="171"/>
      <c r="Y14" s="171"/>
      <c r="Z14" s="171"/>
      <c r="AA14" s="173"/>
      <c r="AB14" s="171"/>
      <c r="AC14" s="171"/>
      <c r="AD14" s="171"/>
      <c r="AE14" s="171"/>
    </row>
    <row r="15" spans="1:31" ht="24" customHeight="1" thickBot="1">
      <c r="A15" s="176" t="s">
        <v>207</v>
      </c>
      <c r="B15" s="177">
        <v>51040</v>
      </c>
      <c r="C15" s="177" t="s">
        <v>208</v>
      </c>
      <c r="D15" s="169">
        <f t="shared" si="1"/>
        <v>0</v>
      </c>
      <c r="E15" s="169">
        <f t="shared" si="0"/>
        <v>0</v>
      </c>
      <c r="F15" s="169">
        <f t="shared" si="0"/>
        <v>0</v>
      </c>
      <c r="G15" s="170"/>
      <c r="H15" s="171"/>
      <c r="I15" s="171"/>
      <c r="J15" s="171"/>
      <c r="K15" s="170"/>
      <c r="L15" s="171"/>
      <c r="M15" s="171"/>
      <c r="N15" s="171"/>
      <c r="O15" s="173"/>
      <c r="P15" s="171"/>
      <c r="Q15" s="171"/>
      <c r="R15" s="171"/>
      <c r="S15" s="173"/>
      <c r="T15" s="171"/>
      <c r="U15" s="171"/>
      <c r="V15" s="171"/>
      <c r="W15" s="171"/>
      <c r="X15" s="171"/>
      <c r="Y15" s="171"/>
      <c r="Z15" s="171"/>
      <c r="AA15" s="173"/>
      <c r="AB15" s="171"/>
      <c r="AC15" s="171"/>
      <c r="AD15" s="171"/>
      <c r="AE15" s="171"/>
    </row>
    <row r="16" spans="1:31" ht="24" customHeight="1" thickBot="1">
      <c r="A16" s="176" t="s">
        <v>209</v>
      </c>
      <c r="B16" s="177">
        <v>52020</v>
      </c>
      <c r="C16" s="177" t="s">
        <v>8</v>
      </c>
      <c r="D16" s="169">
        <f t="shared" si="1"/>
        <v>0</v>
      </c>
      <c r="E16" s="169">
        <f t="shared" si="0"/>
        <v>0</v>
      </c>
      <c r="F16" s="169">
        <f t="shared" si="0"/>
        <v>0</v>
      </c>
      <c r="G16" s="170"/>
      <c r="H16" s="171"/>
      <c r="I16" s="171"/>
      <c r="J16" s="171"/>
      <c r="K16" s="170"/>
      <c r="L16" s="171"/>
      <c r="M16" s="171"/>
      <c r="N16" s="171"/>
      <c r="O16" s="173"/>
      <c r="P16" s="171"/>
      <c r="Q16" s="171"/>
      <c r="R16" s="171"/>
      <c r="S16" s="173"/>
      <c r="T16" s="171"/>
      <c r="U16" s="171"/>
      <c r="V16" s="171"/>
      <c r="W16" s="171"/>
      <c r="X16" s="171"/>
      <c r="Y16" s="171"/>
      <c r="Z16" s="171"/>
      <c r="AA16" s="173"/>
      <c r="AB16" s="171"/>
      <c r="AC16" s="171"/>
      <c r="AD16" s="171"/>
      <c r="AE16" s="171"/>
    </row>
    <row r="17" spans="1:31" ht="24" customHeight="1" thickBot="1">
      <c r="A17" s="176" t="s">
        <v>210</v>
      </c>
      <c r="B17" s="177">
        <v>63020</v>
      </c>
      <c r="C17" s="177" t="s">
        <v>9</v>
      </c>
      <c r="D17" s="169">
        <f t="shared" si="1"/>
        <v>127</v>
      </c>
      <c r="E17" s="169">
        <f t="shared" si="0"/>
        <v>1405</v>
      </c>
      <c r="F17" s="169">
        <f t="shared" si="0"/>
        <v>1405</v>
      </c>
      <c r="G17" s="170">
        <f>F17/E17</f>
        <v>1</v>
      </c>
      <c r="H17" s="171"/>
      <c r="I17" s="171"/>
      <c r="J17" s="171"/>
      <c r="K17" s="170"/>
      <c r="L17" s="171"/>
      <c r="M17" s="171"/>
      <c r="N17" s="171"/>
      <c r="O17" s="173"/>
      <c r="P17" s="171">
        <v>127</v>
      </c>
      <c r="Q17" s="171"/>
      <c r="R17" s="171"/>
      <c r="S17" s="173"/>
      <c r="T17" s="171"/>
      <c r="U17" s="171"/>
      <c r="V17" s="171"/>
      <c r="W17" s="171"/>
      <c r="X17" s="171"/>
      <c r="Y17" s="171">
        <v>1405</v>
      </c>
      <c r="Z17" s="171">
        <v>1405</v>
      </c>
      <c r="AA17" s="173">
        <f>Z17/Y17</f>
        <v>1</v>
      </c>
      <c r="AB17" s="171"/>
      <c r="AC17" s="171"/>
      <c r="AD17" s="171"/>
      <c r="AE17" s="171"/>
    </row>
    <row r="18" spans="1:31" ht="24" customHeight="1" thickBot="1">
      <c r="A18" s="176" t="s">
        <v>211</v>
      </c>
      <c r="B18" s="177">
        <v>64010</v>
      </c>
      <c r="C18" s="177" t="s">
        <v>10</v>
      </c>
      <c r="D18" s="169">
        <f t="shared" si="1"/>
        <v>572</v>
      </c>
      <c r="E18" s="169">
        <f t="shared" si="0"/>
        <v>714</v>
      </c>
      <c r="F18" s="169">
        <f t="shared" si="0"/>
        <v>714</v>
      </c>
      <c r="G18" s="170">
        <f>F18/E18</f>
        <v>1</v>
      </c>
      <c r="H18" s="171"/>
      <c r="I18" s="171"/>
      <c r="J18" s="171"/>
      <c r="K18" s="170"/>
      <c r="L18" s="171"/>
      <c r="M18" s="171"/>
      <c r="N18" s="171"/>
      <c r="O18" s="173"/>
      <c r="P18" s="171">
        <v>572</v>
      </c>
      <c r="Q18" s="171">
        <v>714</v>
      </c>
      <c r="R18" s="171">
        <v>714</v>
      </c>
      <c r="S18" s="173">
        <f>R18/Q18</f>
        <v>1</v>
      </c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</row>
    <row r="19" spans="1:31" ht="24" customHeight="1" thickBot="1">
      <c r="A19" s="176" t="s">
        <v>212</v>
      </c>
      <c r="B19" s="177">
        <v>66010</v>
      </c>
      <c r="C19" s="177" t="s">
        <v>11</v>
      </c>
      <c r="D19" s="169">
        <f t="shared" si="1"/>
        <v>127</v>
      </c>
      <c r="E19" s="169">
        <f t="shared" si="0"/>
        <v>38</v>
      </c>
      <c r="F19" s="169">
        <f t="shared" si="0"/>
        <v>38</v>
      </c>
      <c r="G19" s="170">
        <f>F19/E19</f>
        <v>1</v>
      </c>
      <c r="H19" s="171"/>
      <c r="I19" s="171"/>
      <c r="J19" s="171"/>
      <c r="K19" s="170"/>
      <c r="L19" s="171"/>
      <c r="M19" s="171"/>
      <c r="N19" s="171"/>
      <c r="O19" s="173"/>
      <c r="P19" s="171">
        <v>127</v>
      </c>
      <c r="Q19" s="171">
        <v>38</v>
      </c>
      <c r="R19" s="171">
        <v>38</v>
      </c>
      <c r="S19" s="173">
        <f>R19/Q19</f>
        <v>1</v>
      </c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</row>
    <row r="20" spans="1:31" ht="41.25" customHeight="1" thickBot="1">
      <c r="A20" s="176" t="s">
        <v>213</v>
      </c>
      <c r="B20" s="177">
        <v>66020</v>
      </c>
      <c r="C20" s="177" t="s">
        <v>214</v>
      </c>
      <c r="D20" s="169">
        <f t="shared" si="1"/>
        <v>185</v>
      </c>
      <c r="E20" s="169">
        <f t="shared" si="0"/>
        <v>92</v>
      </c>
      <c r="F20" s="169">
        <f t="shared" si="0"/>
        <v>92</v>
      </c>
      <c r="G20" s="170">
        <f>F20/E20</f>
        <v>1</v>
      </c>
      <c r="H20" s="171"/>
      <c r="I20" s="171"/>
      <c r="J20" s="171"/>
      <c r="K20" s="170"/>
      <c r="L20" s="171"/>
      <c r="M20" s="171"/>
      <c r="N20" s="171"/>
      <c r="O20" s="173"/>
      <c r="P20" s="171">
        <v>185</v>
      </c>
      <c r="Q20" s="171">
        <v>92</v>
      </c>
      <c r="R20" s="171">
        <v>92</v>
      </c>
      <c r="S20" s="173">
        <f>R20/Q20</f>
        <v>1</v>
      </c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</row>
    <row r="21" spans="1:31" ht="24" customHeight="1" thickBot="1">
      <c r="A21" s="176" t="s">
        <v>215</v>
      </c>
      <c r="B21" s="177">
        <v>72111</v>
      </c>
      <c r="C21" s="177" t="s">
        <v>12</v>
      </c>
      <c r="D21" s="169">
        <f t="shared" si="1"/>
        <v>0</v>
      </c>
      <c r="E21" s="169">
        <f t="shared" si="0"/>
        <v>0</v>
      </c>
      <c r="F21" s="169">
        <f t="shared" si="0"/>
        <v>0</v>
      </c>
      <c r="G21" s="170"/>
      <c r="H21" s="171"/>
      <c r="I21" s="171"/>
      <c r="J21" s="171"/>
      <c r="K21" s="170"/>
      <c r="L21" s="171"/>
      <c r="M21" s="171"/>
      <c r="N21" s="171"/>
      <c r="O21" s="173"/>
      <c r="P21" s="171"/>
      <c r="Q21" s="171"/>
      <c r="R21" s="171"/>
      <c r="S21" s="173"/>
      <c r="T21" s="171"/>
      <c r="U21" s="171"/>
      <c r="V21" s="171"/>
      <c r="W21" s="171"/>
      <c r="X21" s="171"/>
      <c r="Y21" s="171"/>
      <c r="Z21" s="171"/>
      <c r="AA21" s="173"/>
      <c r="AB21" s="171"/>
      <c r="AC21" s="171"/>
      <c r="AD21" s="171"/>
      <c r="AE21" s="171"/>
    </row>
    <row r="22" spans="1:31" ht="24" customHeight="1" thickBot="1">
      <c r="A22" s="176">
        <v>374</v>
      </c>
      <c r="B22" s="177">
        <v>72311</v>
      </c>
      <c r="C22" s="177" t="s">
        <v>13</v>
      </c>
      <c r="D22" s="169">
        <f t="shared" si="1"/>
        <v>0</v>
      </c>
      <c r="E22" s="169">
        <f t="shared" si="0"/>
        <v>0</v>
      </c>
      <c r="F22" s="169">
        <f t="shared" si="0"/>
        <v>0</v>
      </c>
      <c r="G22" s="170"/>
      <c r="H22" s="171"/>
      <c r="I22" s="171"/>
      <c r="J22" s="171"/>
      <c r="K22" s="170"/>
      <c r="L22" s="171"/>
      <c r="M22" s="171"/>
      <c r="N22" s="171"/>
      <c r="O22" s="173"/>
      <c r="P22" s="171"/>
      <c r="Q22" s="171"/>
      <c r="R22" s="171"/>
      <c r="S22" s="173"/>
      <c r="T22" s="171"/>
      <c r="U22" s="171"/>
      <c r="V22" s="171"/>
      <c r="W22" s="171"/>
      <c r="X22" s="171"/>
      <c r="Y22" s="171"/>
      <c r="Z22" s="171"/>
      <c r="AA22" s="173"/>
      <c r="AB22" s="171"/>
      <c r="AC22" s="171"/>
      <c r="AD22" s="171"/>
      <c r="AE22" s="171"/>
    </row>
    <row r="23" spans="1:31" ht="24" customHeight="1" thickBot="1">
      <c r="A23" s="176" t="s">
        <v>216</v>
      </c>
      <c r="B23" s="177">
        <v>74031</v>
      </c>
      <c r="C23" s="177" t="s">
        <v>14</v>
      </c>
      <c r="D23" s="169">
        <f t="shared" si="1"/>
        <v>0</v>
      </c>
      <c r="E23" s="169">
        <f t="shared" si="0"/>
        <v>0</v>
      </c>
      <c r="F23" s="169">
        <f t="shared" si="0"/>
        <v>0</v>
      </c>
      <c r="G23" s="170"/>
      <c r="H23" s="171"/>
      <c r="I23" s="171"/>
      <c r="J23" s="171"/>
      <c r="K23" s="170"/>
      <c r="L23" s="171"/>
      <c r="M23" s="171"/>
      <c r="N23" s="171"/>
      <c r="O23" s="173"/>
      <c r="P23" s="171"/>
      <c r="Q23" s="171"/>
      <c r="R23" s="171"/>
      <c r="S23" s="173"/>
      <c r="T23" s="171"/>
      <c r="U23" s="171"/>
      <c r="V23" s="171"/>
      <c r="W23" s="171"/>
      <c r="X23" s="171"/>
      <c r="Y23" s="171"/>
      <c r="Z23" s="171"/>
      <c r="AA23" s="173"/>
      <c r="AB23" s="171"/>
      <c r="AC23" s="171"/>
      <c r="AD23" s="171"/>
      <c r="AE23" s="171"/>
    </row>
    <row r="24" spans="1:31" ht="24" customHeight="1" thickBot="1">
      <c r="A24" s="176" t="s">
        <v>217</v>
      </c>
      <c r="B24" s="177">
        <v>104051</v>
      </c>
      <c r="C24" s="177" t="s">
        <v>269</v>
      </c>
      <c r="D24" s="169">
        <f t="shared" si="1"/>
        <v>0</v>
      </c>
      <c r="E24" s="169">
        <f t="shared" si="0"/>
        <v>0</v>
      </c>
      <c r="F24" s="169">
        <f t="shared" si="0"/>
        <v>52</v>
      </c>
      <c r="G24" s="170"/>
      <c r="H24" s="171"/>
      <c r="I24" s="171"/>
      <c r="J24" s="171"/>
      <c r="K24" s="170"/>
      <c r="L24" s="171"/>
      <c r="M24" s="171"/>
      <c r="N24" s="171"/>
      <c r="O24" s="173"/>
      <c r="P24" s="171"/>
      <c r="Q24" s="171"/>
      <c r="R24" s="171"/>
      <c r="S24" s="173"/>
      <c r="T24" s="171"/>
      <c r="U24" s="171"/>
      <c r="V24" s="171">
        <v>52</v>
      </c>
      <c r="W24" s="171"/>
      <c r="X24" s="171"/>
      <c r="Y24" s="171"/>
      <c r="Z24" s="171"/>
      <c r="AA24" s="173"/>
      <c r="AB24" s="171"/>
      <c r="AC24" s="171"/>
      <c r="AD24" s="171"/>
      <c r="AE24" s="171"/>
    </row>
    <row r="25" spans="1:31" ht="24" customHeight="1" thickBot="1">
      <c r="A25" s="176" t="s">
        <v>218</v>
      </c>
      <c r="B25" s="177">
        <v>81030</v>
      </c>
      <c r="C25" s="177" t="s">
        <v>219</v>
      </c>
      <c r="D25" s="169">
        <f t="shared" si="1"/>
        <v>0</v>
      </c>
      <c r="E25" s="169">
        <f aca="true" t="shared" si="2" ref="E25:E35">SUM(I25+M25+Q25+U25+Y25+AC25)</f>
        <v>0</v>
      </c>
      <c r="F25" s="169">
        <f aca="true" t="shared" si="3" ref="F25:F35">SUM(J25+N25+R25+V25+Z25+AD25)</f>
        <v>0</v>
      </c>
      <c r="G25" s="170"/>
      <c r="H25" s="171"/>
      <c r="I25" s="171"/>
      <c r="J25" s="171"/>
      <c r="K25" s="170"/>
      <c r="L25" s="171"/>
      <c r="M25" s="171"/>
      <c r="N25" s="171"/>
      <c r="O25" s="173"/>
      <c r="P25" s="171"/>
      <c r="Q25" s="171"/>
      <c r="R25" s="171"/>
      <c r="S25" s="173"/>
      <c r="T25" s="171"/>
      <c r="U25" s="171"/>
      <c r="V25" s="171"/>
      <c r="W25" s="171"/>
      <c r="X25" s="171"/>
      <c r="Y25" s="171"/>
      <c r="Z25" s="171"/>
      <c r="AA25" s="173"/>
      <c r="AB25" s="171"/>
      <c r="AC25" s="171"/>
      <c r="AD25" s="171"/>
      <c r="AE25" s="171"/>
    </row>
    <row r="26" spans="1:31" ht="24" customHeight="1" thickBot="1">
      <c r="A26" s="176" t="s">
        <v>220</v>
      </c>
      <c r="B26" s="177">
        <v>82042</v>
      </c>
      <c r="C26" s="177" t="s">
        <v>16</v>
      </c>
      <c r="D26" s="169">
        <f t="shared" si="1"/>
        <v>812</v>
      </c>
      <c r="E26" s="169">
        <f t="shared" si="2"/>
        <v>614</v>
      </c>
      <c r="F26" s="169">
        <f t="shared" si="3"/>
        <v>474</v>
      </c>
      <c r="G26" s="170">
        <f>F26/E26</f>
        <v>0.7719869706840391</v>
      </c>
      <c r="H26" s="171">
        <v>240</v>
      </c>
      <c r="I26" s="179">
        <v>240</v>
      </c>
      <c r="J26" s="179">
        <v>100</v>
      </c>
      <c r="K26" s="170"/>
      <c r="L26" s="171">
        <v>64</v>
      </c>
      <c r="M26" s="171">
        <v>20</v>
      </c>
      <c r="N26" s="171">
        <v>20</v>
      </c>
      <c r="O26" s="173"/>
      <c r="P26" s="171">
        <v>508</v>
      </c>
      <c r="Q26" s="171">
        <v>354</v>
      </c>
      <c r="R26" s="171">
        <v>354</v>
      </c>
      <c r="S26" s="173">
        <f>R26/Q26</f>
        <v>1</v>
      </c>
      <c r="T26" s="171"/>
      <c r="U26" s="171"/>
      <c r="V26" s="171"/>
      <c r="W26" s="171"/>
      <c r="X26" s="171"/>
      <c r="Y26" s="171"/>
      <c r="Z26" s="171"/>
      <c r="AA26" s="173"/>
      <c r="AB26" s="171"/>
      <c r="AC26" s="171"/>
      <c r="AD26" s="171"/>
      <c r="AE26" s="171"/>
    </row>
    <row r="27" spans="1:31" ht="21.75" customHeight="1" thickBot="1">
      <c r="A27" s="176" t="s">
        <v>221</v>
      </c>
      <c r="B27" s="177">
        <v>82092</v>
      </c>
      <c r="C27" s="177" t="s">
        <v>17</v>
      </c>
      <c r="D27" s="169">
        <f t="shared" si="1"/>
        <v>280</v>
      </c>
      <c r="E27" s="169">
        <f t="shared" si="2"/>
        <v>0</v>
      </c>
      <c r="F27" s="169">
        <f t="shared" si="3"/>
        <v>0</v>
      </c>
      <c r="G27" s="170"/>
      <c r="H27" s="171"/>
      <c r="I27" s="179"/>
      <c r="J27" s="179"/>
      <c r="K27" s="170"/>
      <c r="L27" s="171"/>
      <c r="M27" s="171"/>
      <c r="N27" s="171"/>
      <c r="O27" s="173"/>
      <c r="P27" s="171">
        <v>280</v>
      </c>
      <c r="Q27" s="171"/>
      <c r="R27" s="171"/>
      <c r="S27" s="173"/>
      <c r="T27" s="171"/>
      <c r="U27" s="171"/>
      <c r="V27" s="171"/>
      <c r="W27" s="171"/>
      <c r="X27" s="171"/>
      <c r="Y27" s="171"/>
      <c r="Z27" s="171"/>
      <c r="AA27" s="173"/>
      <c r="AB27" s="171"/>
      <c r="AC27" s="171"/>
      <c r="AD27" s="171"/>
      <c r="AE27" s="171"/>
    </row>
    <row r="28" spans="1:31" ht="21.75" customHeight="1" thickBot="1">
      <c r="A28" s="176" t="s">
        <v>222</v>
      </c>
      <c r="B28" s="177">
        <v>91110</v>
      </c>
      <c r="C28" s="177" t="s">
        <v>248</v>
      </c>
      <c r="D28" s="169">
        <f t="shared" si="1"/>
        <v>0</v>
      </c>
      <c r="E28" s="169">
        <f t="shared" si="2"/>
        <v>0</v>
      </c>
      <c r="F28" s="169">
        <f t="shared" si="3"/>
        <v>0</v>
      </c>
      <c r="G28" s="170"/>
      <c r="H28" s="171"/>
      <c r="I28" s="179"/>
      <c r="J28" s="179"/>
      <c r="K28" s="170"/>
      <c r="L28" s="171"/>
      <c r="M28" s="171"/>
      <c r="N28" s="171"/>
      <c r="O28" s="173"/>
      <c r="P28" s="171"/>
      <c r="Q28" s="171"/>
      <c r="R28" s="171"/>
      <c r="S28" s="173"/>
      <c r="T28" s="171"/>
      <c r="U28" s="171"/>
      <c r="V28" s="171"/>
      <c r="W28" s="171"/>
      <c r="X28" s="171"/>
      <c r="Y28" s="171"/>
      <c r="Z28" s="171"/>
      <c r="AA28" s="173"/>
      <c r="AB28" s="171"/>
      <c r="AC28" s="171"/>
      <c r="AD28" s="171"/>
      <c r="AE28" s="171"/>
    </row>
    <row r="29" spans="1:31" ht="24" customHeight="1" thickBot="1">
      <c r="A29" s="176" t="s">
        <v>224</v>
      </c>
      <c r="B29" s="177">
        <v>96015</v>
      </c>
      <c r="C29" s="177" t="s">
        <v>223</v>
      </c>
      <c r="D29" s="169">
        <f t="shared" si="1"/>
        <v>272</v>
      </c>
      <c r="E29" s="169">
        <f t="shared" si="2"/>
        <v>261</v>
      </c>
      <c r="F29" s="169">
        <f t="shared" si="3"/>
        <v>261</v>
      </c>
      <c r="G29" s="170">
        <f>F29/E29</f>
        <v>1</v>
      </c>
      <c r="H29" s="171"/>
      <c r="I29" s="172"/>
      <c r="J29" s="172"/>
      <c r="K29" s="170"/>
      <c r="L29" s="171"/>
      <c r="M29" s="171"/>
      <c r="N29" s="171"/>
      <c r="O29" s="173"/>
      <c r="P29" s="171">
        <v>272</v>
      </c>
      <c r="Q29" s="171">
        <v>261</v>
      </c>
      <c r="R29" s="171">
        <v>261</v>
      </c>
      <c r="S29" s="173">
        <f>R29/Q29</f>
        <v>1</v>
      </c>
      <c r="T29" s="171"/>
      <c r="U29" s="171"/>
      <c r="V29" s="171"/>
      <c r="W29" s="171"/>
      <c r="X29" s="171"/>
      <c r="Y29" s="171"/>
      <c r="Z29" s="171"/>
      <c r="AA29" s="173"/>
      <c r="AB29" s="171"/>
      <c r="AC29" s="171"/>
      <c r="AD29" s="171"/>
      <c r="AE29" s="171"/>
    </row>
    <row r="30" spans="1:31" ht="24" customHeight="1" thickBot="1">
      <c r="A30" s="176" t="s">
        <v>226</v>
      </c>
      <c r="B30" s="177">
        <v>102030</v>
      </c>
      <c r="C30" s="177" t="s">
        <v>225</v>
      </c>
      <c r="D30" s="169">
        <f t="shared" si="1"/>
        <v>0</v>
      </c>
      <c r="E30" s="169">
        <f t="shared" si="2"/>
        <v>0</v>
      </c>
      <c r="F30" s="169">
        <f t="shared" si="3"/>
        <v>0</v>
      </c>
      <c r="G30" s="170"/>
      <c r="H30" s="171"/>
      <c r="I30" s="171"/>
      <c r="J30" s="171"/>
      <c r="K30" s="170"/>
      <c r="L30" s="171"/>
      <c r="M30" s="171"/>
      <c r="N30" s="171"/>
      <c r="O30" s="173"/>
      <c r="P30" s="171"/>
      <c r="Q30" s="171"/>
      <c r="R30" s="171"/>
      <c r="S30" s="173"/>
      <c r="T30" s="171"/>
      <c r="U30" s="171"/>
      <c r="V30" s="171"/>
      <c r="W30" s="171"/>
      <c r="X30" s="171"/>
      <c r="Y30" s="171"/>
      <c r="Z30" s="171"/>
      <c r="AA30" s="173"/>
      <c r="AB30" s="171"/>
      <c r="AC30" s="171"/>
      <c r="AD30" s="171"/>
      <c r="AE30" s="171"/>
    </row>
    <row r="31" spans="1:31" ht="24" customHeight="1" thickBot="1">
      <c r="A31" s="176" t="s">
        <v>228</v>
      </c>
      <c r="B31" s="177">
        <v>104042</v>
      </c>
      <c r="C31" s="177" t="s">
        <v>227</v>
      </c>
      <c r="D31" s="169">
        <f t="shared" si="1"/>
        <v>0</v>
      </c>
      <c r="E31" s="169">
        <f t="shared" si="2"/>
        <v>25</v>
      </c>
      <c r="F31" s="169">
        <f t="shared" si="3"/>
        <v>25</v>
      </c>
      <c r="G31" s="170"/>
      <c r="H31" s="171"/>
      <c r="I31" s="171"/>
      <c r="J31" s="171"/>
      <c r="K31" s="170"/>
      <c r="L31" s="171"/>
      <c r="M31" s="171"/>
      <c r="N31" s="171"/>
      <c r="O31" s="173"/>
      <c r="P31" s="171"/>
      <c r="Q31" s="171">
        <v>25</v>
      </c>
      <c r="R31" s="171">
        <v>25</v>
      </c>
      <c r="S31" s="173"/>
      <c r="T31" s="171"/>
      <c r="U31" s="171"/>
      <c r="V31" s="171"/>
      <c r="W31" s="171"/>
      <c r="X31" s="171"/>
      <c r="Y31" s="171"/>
      <c r="Z31" s="171"/>
      <c r="AA31" s="173"/>
      <c r="AB31" s="171"/>
      <c r="AC31" s="171"/>
      <c r="AD31" s="171"/>
      <c r="AE31" s="171"/>
    </row>
    <row r="32" spans="1:31" ht="24" customHeight="1" thickBot="1">
      <c r="A32" s="176" t="s">
        <v>230</v>
      </c>
      <c r="B32" s="177">
        <v>104051</v>
      </c>
      <c r="C32" s="177" t="s">
        <v>229</v>
      </c>
      <c r="D32" s="169">
        <f t="shared" si="1"/>
        <v>229</v>
      </c>
      <c r="E32" s="169">
        <f t="shared" si="2"/>
        <v>229</v>
      </c>
      <c r="F32" s="169">
        <f t="shared" si="3"/>
        <v>229</v>
      </c>
      <c r="G32" s="170">
        <f>F32/E32</f>
        <v>1</v>
      </c>
      <c r="H32" s="171"/>
      <c r="I32" s="171"/>
      <c r="J32" s="171"/>
      <c r="K32" s="170"/>
      <c r="L32" s="171"/>
      <c r="M32" s="171"/>
      <c r="N32" s="171"/>
      <c r="O32" s="173"/>
      <c r="P32" s="171">
        <v>229</v>
      </c>
      <c r="Q32" s="171">
        <v>229</v>
      </c>
      <c r="R32" s="171">
        <v>229</v>
      </c>
      <c r="S32" s="173">
        <f>R32/Q32</f>
        <v>1</v>
      </c>
      <c r="T32" s="171"/>
      <c r="U32" s="171"/>
      <c r="V32" s="171"/>
      <c r="W32" s="171"/>
      <c r="X32" s="171"/>
      <c r="Y32" s="171"/>
      <c r="Z32" s="171"/>
      <c r="AA32" s="173"/>
      <c r="AB32" s="171"/>
      <c r="AC32" s="171"/>
      <c r="AD32" s="171"/>
      <c r="AE32" s="171"/>
    </row>
    <row r="33" spans="1:31" ht="24" customHeight="1" thickBot="1">
      <c r="A33" s="176">
        <v>25</v>
      </c>
      <c r="B33" s="177">
        <v>107755</v>
      </c>
      <c r="C33" s="177" t="s">
        <v>256</v>
      </c>
      <c r="D33" s="169">
        <f t="shared" si="1"/>
        <v>3367</v>
      </c>
      <c r="E33" s="169">
        <f t="shared" si="2"/>
        <v>3255</v>
      </c>
      <c r="F33" s="169">
        <f t="shared" si="3"/>
        <v>3169</v>
      </c>
      <c r="G33" s="170"/>
      <c r="H33" s="171">
        <v>2128</v>
      </c>
      <c r="I33" s="171">
        <v>2128</v>
      </c>
      <c r="J33" s="171">
        <v>2042</v>
      </c>
      <c r="K33" s="170">
        <f>J33/I33</f>
        <v>0.9595864661654135</v>
      </c>
      <c r="L33" s="171">
        <v>405</v>
      </c>
      <c r="M33" s="171">
        <v>466</v>
      </c>
      <c r="N33" s="171">
        <v>466</v>
      </c>
      <c r="O33" s="173">
        <f>N33/M33</f>
        <v>1</v>
      </c>
      <c r="P33" s="171">
        <v>834</v>
      </c>
      <c r="Q33" s="171">
        <v>661</v>
      </c>
      <c r="R33" s="171">
        <v>661</v>
      </c>
      <c r="S33" s="173">
        <f>R33/Q33</f>
        <v>1</v>
      </c>
      <c r="T33" s="171"/>
      <c r="U33" s="171"/>
      <c r="V33" s="171"/>
      <c r="W33" s="171"/>
      <c r="X33" s="171"/>
      <c r="Y33" s="171"/>
      <c r="Z33" s="171"/>
      <c r="AA33" s="173"/>
      <c r="AB33" s="171"/>
      <c r="AC33" s="171"/>
      <c r="AD33" s="171"/>
      <c r="AE33" s="171"/>
    </row>
    <row r="34" spans="1:31" ht="24" customHeight="1" thickBot="1">
      <c r="A34" s="176">
        <v>26</v>
      </c>
      <c r="B34" s="177">
        <v>107060</v>
      </c>
      <c r="C34" s="177" t="s">
        <v>231</v>
      </c>
      <c r="D34" s="169">
        <f t="shared" si="1"/>
        <v>2224</v>
      </c>
      <c r="E34" s="169">
        <f t="shared" si="2"/>
        <v>899</v>
      </c>
      <c r="F34" s="169">
        <f t="shared" si="3"/>
        <v>342</v>
      </c>
      <c r="G34" s="170">
        <f>F34/E34</f>
        <v>0.3804226918798665</v>
      </c>
      <c r="H34" s="171"/>
      <c r="I34" s="171"/>
      <c r="J34" s="171"/>
      <c r="K34" s="170"/>
      <c r="L34" s="171"/>
      <c r="M34" s="171"/>
      <c r="N34" s="171"/>
      <c r="O34" s="173"/>
      <c r="P34" s="171"/>
      <c r="Q34" s="171"/>
      <c r="R34" s="171"/>
      <c r="S34" s="173"/>
      <c r="T34" s="171">
        <v>2224</v>
      </c>
      <c r="U34" s="171">
        <v>899</v>
      </c>
      <c r="V34" s="171">
        <v>342</v>
      </c>
      <c r="W34" s="173">
        <v>0.8996</v>
      </c>
      <c r="X34" s="171"/>
      <c r="Y34" s="171"/>
      <c r="Z34" s="171"/>
      <c r="AA34" s="173"/>
      <c r="AB34" s="171"/>
      <c r="AC34" s="171"/>
      <c r="AD34" s="171"/>
      <c r="AE34" s="171"/>
    </row>
    <row r="35" spans="1:31" ht="24" customHeight="1" thickBot="1">
      <c r="A35" s="176">
        <v>27</v>
      </c>
      <c r="B35" s="181"/>
      <c r="C35" s="181" t="s">
        <v>233</v>
      </c>
      <c r="D35" s="169">
        <f t="shared" si="1"/>
        <v>28084</v>
      </c>
      <c r="E35" s="169">
        <f t="shared" si="2"/>
        <v>31896</v>
      </c>
      <c r="F35" s="169">
        <f t="shared" si="3"/>
        <v>26484</v>
      </c>
      <c r="G35" s="170">
        <f>F35/E35</f>
        <v>0.8303235515425131</v>
      </c>
      <c r="H35" s="178">
        <f>SUM(H9:H34)</f>
        <v>17081</v>
      </c>
      <c r="I35" s="178">
        <f>SUM(I9:I34)</f>
        <v>19122</v>
      </c>
      <c r="J35" s="178">
        <f>SUM(J9:J34)</f>
        <v>16203</v>
      </c>
      <c r="K35" s="170">
        <f>J35/I35</f>
        <v>0.8473486037025416</v>
      </c>
      <c r="L35" s="178">
        <f>SUM(L9:L34)</f>
        <v>2718</v>
      </c>
      <c r="M35" s="178">
        <f>SUM(M9:M34)</f>
        <v>2769</v>
      </c>
      <c r="N35" s="178">
        <f>SUM(N9:N34)</f>
        <v>2769</v>
      </c>
      <c r="O35" s="173">
        <f>N35/M35</f>
        <v>1</v>
      </c>
      <c r="P35" s="178">
        <f>SUM(P9:P34)</f>
        <v>6061</v>
      </c>
      <c r="Q35" s="178">
        <f>SUM(Q9:Q34)</f>
        <v>6075</v>
      </c>
      <c r="R35" s="196">
        <f>SUM(R9:R34)</f>
        <v>4723</v>
      </c>
      <c r="S35" s="173">
        <f>R35/Q35</f>
        <v>0.7774485596707819</v>
      </c>
      <c r="T35" s="178">
        <f>SUM(T9:T34)</f>
        <v>2224</v>
      </c>
      <c r="U35" s="178">
        <f>SUM(U9:U34)</f>
        <v>1459</v>
      </c>
      <c r="V35" s="178">
        <f>SUM(V9:V34)</f>
        <v>394</v>
      </c>
      <c r="W35" s="182">
        <v>0.8996</v>
      </c>
      <c r="X35" s="178">
        <f>SUM(X9:X34)</f>
        <v>0</v>
      </c>
      <c r="Y35" s="178">
        <f>SUM(Y9:Y34)</f>
        <v>2471</v>
      </c>
      <c r="Z35" s="178">
        <f>SUM(Z9:Z34)</f>
        <v>2395</v>
      </c>
      <c r="AA35" s="173">
        <v>1</v>
      </c>
      <c r="AB35" s="178">
        <f>SUM(AB9:AB34)</f>
        <v>0</v>
      </c>
      <c r="AC35" s="178">
        <f>SUM(AC9:AC34)</f>
        <v>0</v>
      </c>
      <c r="AD35" s="178">
        <f>SUM(AD9:AD34)</f>
        <v>0</v>
      </c>
      <c r="AE35" s="183"/>
    </row>
    <row r="36" spans="1:15" ht="12" thickBot="1">
      <c r="A36" s="9"/>
      <c r="O36" s="173"/>
    </row>
    <row r="37" spans="1:31" ht="12" thickBot="1">
      <c r="A37" s="236" t="s">
        <v>186</v>
      </c>
      <c r="B37" s="160"/>
      <c r="C37" s="160"/>
      <c r="D37" s="226" t="s">
        <v>190</v>
      </c>
      <c r="E37" s="227"/>
      <c r="F37" s="227"/>
      <c r="G37" s="227"/>
      <c r="H37" s="234" t="s">
        <v>187</v>
      </c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5"/>
    </row>
    <row r="38" spans="1:31" ht="21.75" thickBot="1">
      <c r="A38" s="237"/>
      <c r="B38" s="161" t="s">
        <v>234</v>
      </c>
      <c r="C38" s="161" t="s">
        <v>235</v>
      </c>
      <c r="D38" s="227"/>
      <c r="E38" s="227"/>
      <c r="F38" s="227"/>
      <c r="G38" s="227"/>
      <c r="H38" s="226" t="s">
        <v>3</v>
      </c>
      <c r="I38" s="227"/>
      <c r="J38" s="227"/>
      <c r="K38" s="227"/>
      <c r="L38" s="223" t="s">
        <v>0</v>
      </c>
      <c r="M38" s="224"/>
      <c r="N38" s="224"/>
      <c r="O38" s="225"/>
      <c r="P38" s="226" t="s">
        <v>18</v>
      </c>
      <c r="Q38" s="227"/>
      <c r="R38" s="227"/>
      <c r="S38" s="227"/>
      <c r="T38" s="226" t="s">
        <v>19</v>
      </c>
      <c r="U38" s="227"/>
      <c r="V38" s="227"/>
      <c r="W38" s="227"/>
      <c r="X38" s="226" t="s">
        <v>236</v>
      </c>
      <c r="Y38" s="227"/>
      <c r="Z38" s="227"/>
      <c r="AA38" s="227"/>
      <c r="AB38" s="184"/>
      <c r="AC38" s="184"/>
      <c r="AD38" s="184"/>
      <c r="AE38" s="184"/>
    </row>
    <row r="39" spans="1:31" ht="189.75" thickBot="1">
      <c r="A39" s="237"/>
      <c r="B39" s="162"/>
      <c r="C39" s="162"/>
      <c r="D39" s="164" t="s">
        <v>262</v>
      </c>
      <c r="E39" s="164" t="s">
        <v>263</v>
      </c>
      <c r="F39" s="164" t="s">
        <v>258</v>
      </c>
      <c r="G39" s="165" t="s">
        <v>247</v>
      </c>
      <c r="H39" s="164" t="s">
        <v>262</v>
      </c>
      <c r="I39" s="164" t="s">
        <v>263</v>
      </c>
      <c r="J39" s="164" t="s">
        <v>258</v>
      </c>
      <c r="K39" s="165" t="s">
        <v>247</v>
      </c>
      <c r="L39" s="164" t="s">
        <v>262</v>
      </c>
      <c r="M39" s="164" t="s">
        <v>263</v>
      </c>
      <c r="N39" s="164" t="s">
        <v>258</v>
      </c>
      <c r="O39" s="165" t="s">
        <v>247</v>
      </c>
      <c r="P39" s="164" t="s">
        <v>262</v>
      </c>
      <c r="Q39" s="164" t="s">
        <v>263</v>
      </c>
      <c r="R39" s="164" t="s">
        <v>258</v>
      </c>
      <c r="S39" s="165" t="s">
        <v>247</v>
      </c>
      <c r="T39" s="164" t="s">
        <v>262</v>
      </c>
      <c r="U39" s="164" t="s">
        <v>263</v>
      </c>
      <c r="V39" s="164" t="s">
        <v>258</v>
      </c>
      <c r="W39" s="165" t="s">
        <v>247</v>
      </c>
      <c r="X39" s="164" t="s">
        <v>262</v>
      </c>
      <c r="Y39" s="164" t="s">
        <v>263</v>
      </c>
      <c r="Z39" s="164" t="s">
        <v>258</v>
      </c>
      <c r="AA39" s="165" t="s">
        <v>247</v>
      </c>
      <c r="AB39" s="184"/>
      <c r="AC39" s="184"/>
      <c r="AD39" s="184"/>
      <c r="AE39" s="179"/>
    </row>
    <row r="40" spans="1:31" ht="12.75" thickBot="1" thickTop="1">
      <c r="A40" s="238"/>
      <c r="B40" s="166"/>
      <c r="C40" s="166"/>
      <c r="D40" s="185"/>
      <c r="E40" s="185"/>
      <c r="F40" s="185"/>
      <c r="G40" s="185"/>
      <c r="H40" s="234" t="s">
        <v>197</v>
      </c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5"/>
    </row>
    <row r="41" spans="1:31" ht="27.75" customHeight="1" thickBot="1">
      <c r="A41" s="176" t="s">
        <v>198</v>
      </c>
      <c r="B41" s="177">
        <v>11130</v>
      </c>
      <c r="C41" s="177" t="s">
        <v>5</v>
      </c>
      <c r="D41" s="178">
        <f>SUM(H41+L41)</f>
        <v>0</v>
      </c>
      <c r="E41" s="178">
        <f aca="true" t="shared" si="4" ref="E41:F56">SUM(I41+M41)</f>
        <v>0</v>
      </c>
      <c r="F41" s="178">
        <f t="shared" si="4"/>
        <v>0</v>
      </c>
      <c r="G41" s="170"/>
      <c r="H41" s="171"/>
      <c r="I41" s="171"/>
      <c r="J41" s="171"/>
      <c r="K41" s="170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</row>
    <row r="42" spans="1:31" ht="21" customHeight="1" thickBot="1">
      <c r="A42" s="176" t="s">
        <v>199</v>
      </c>
      <c r="B42" s="177">
        <v>13320</v>
      </c>
      <c r="C42" s="177" t="s">
        <v>200</v>
      </c>
      <c r="D42" s="178">
        <f aca="true" t="shared" si="5" ref="D42:D65">SUM(H42+L42)</f>
        <v>0</v>
      </c>
      <c r="E42" s="178">
        <f t="shared" si="4"/>
        <v>0</v>
      </c>
      <c r="F42" s="178">
        <f t="shared" si="4"/>
        <v>0</v>
      </c>
      <c r="G42" s="170"/>
      <c r="H42" s="171"/>
      <c r="I42" s="171"/>
      <c r="J42" s="171"/>
      <c r="K42" s="170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</row>
    <row r="43" spans="1:31" ht="21" customHeight="1" thickBot="1">
      <c r="A43" s="176" t="s">
        <v>201</v>
      </c>
      <c r="B43" s="177">
        <v>11350</v>
      </c>
      <c r="C43" s="177" t="s">
        <v>202</v>
      </c>
      <c r="D43" s="178">
        <f t="shared" si="5"/>
        <v>0</v>
      </c>
      <c r="E43" s="178">
        <f t="shared" si="4"/>
        <v>0</v>
      </c>
      <c r="F43" s="178">
        <f t="shared" si="4"/>
        <v>0</v>
      </c>
      <c r="G43" s="170"/>
      <c r="H43" s="171"/>
      <c r="I43" s="171"/>
      <c r="J43" s="171"/>
      <c r="K43" s="170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</row>
    <row r="44" spans="1:31" ht="21" customHeight="1" thickBot="1">
      <c r="A44" s="176" t="s">
        <v>203</v>
      </c>
      <c r="B44" s="177">
        <v>32020</v>
      </c>
      <c r="C44" s="177" t="s">
        <v>204</v>
      </c>
      <c r="D44" s="178">
        <f t="shared" si="5"/>
        <v>0</v>
      </c>
      <c r="E44" s="178">
        <f t="shared" si="4"/>
        <v>0</v>
      </c>
      <c r="F44" s="178">
        <f t="shared" si="4"/>
        <v>0</v>
      </c>
      <c r="G44" s="170"/>
      <c r="H44" s="171"/>
      <c r="I44" s="171"/>
      <c r="J44" s="171"/>
      <c r="K44" s="170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</row>
    <row r="45" spans="1:31" ht="21" customHeight="1" thickBot="1">
      <c r="A45" s="176" t="s">
        <v>205</v>
      </c>
      <c r="B45" s="177">
        <v>413231</v>
      </c>
      <c r="C45" s="177" t="s">
        <v>6</v>
      </c>
      <c r="D45" s="178">
        <f t="shared" si="5"/>
        <v>2261</v>
      </c>
      <c r="E45" s="178">
        <f t="shared" si="4"/>
        <v>3501</v>
      </c>
      <c r="F45" s="178">
        <f t="shared" si="4"/>
        <v>3501</v>
      </c>
      <c r="G45" s="170">
        <f>F45/E45</f>
        <v>1</v>
      </c>
      <c r="H45" s="171">
        <v>2261</v>
      </c>
      <c r="I45" s="171">
        <v>3501</v>
      </c>
      <c r="J45" s="171">
        <v>3501</v>
      </c>
      <c r="K45" s="170">
        <f>J45/I45</f>
        <v>1</v>
      </c>
      <c r="L45" s="171"/>
      <c r="M45" s="171"/>
      <c r="N45" s="171"/>
      <c r="O45" s="170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</row>
    <row r="46" spans="1:31" ht="21" customHeight="1" thickBot="1">
      <c r="A46" s="176" t="s">
        <v>206</v>
      </c>
      <c r="B46" s="177">
        <v>45160</v>
      </c>
      <c r="C46" s="177" t="s">
        <v>7</v>
      </c>
      <c r="D46" s="178">
        <f t="shared" si="5"/>
        <v>0</v>
      </c>
      <c r="E46" s="178">
        <f t="shared" si="4"/>
        <v>0</v>
      </c>
      <c r="F46" s="178">
        <f t="shared" si="4"/>
        <v>0</v>
      </c>
      <c r="G46" s="170"/>
      <c r="H46" s="171"/>
      <c r="I46" s="171"/>
      <c r="J46" s="171"/>
      <c r="K46" s="170"/>
      <c r="L46" s="171"/>
      <c r="M46" s="171"/>
      <c r="N46" s="171"/>
      <c r="O46" s="170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</row>
    <row r="47" spans="1:31" ht="21" customHeight="1" thickBot="1">
      <c r="A47" s="176" t="s">
        <v>207</v>
      </c>
      <c r="B47" s="177">
        <v>51040</v>
      </c>
      <c r="C47" s="177" t="s">
        <v>208</v>
      </c>
      <c r="D47" s="178">
        <f t="shared" si="5"/>
        <v>0</v>
      </c>
      <c r="E47" s="178">
        <f t="shared" si="4"/>
        <v>0</v>
      </c>
      <c r="F47" s="178">
        <f t="shared" si="4"/>
        <v>0</v>
      </c>
      <c r="G47" s="170"/>
      <c r="H47" s="171"/>
      <c r="I47" s="171"/>
      <c r="J47" s="171"/>
      <c r="K47" s="170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</row>
    <row r="48" spans="1:31" ht="21" customHeight="1" thickBot="1">
      <c r="A48" s="176" t="s">
        <v>209</v>
      </c>
      <c r="B48" s="177">
        <v>52020</v>
      </c>
      <c r="C48" s="177" t="s">
        <v>8</v>
      </c>
      <c r="D48" s="178">
        <f t="shared" si="5"/>
        <v>0</v>
      </c>
      <c r="E48" s="178">
        <f t="shared" si="4"/>
        <v>0</v>
      </c>
      <c r="F48" s="178">
        <f t="shared" si="4"/>
        <v>0</v>
      </c>
      <c r="G48" s="170"/>
      <c r="H48" s="171"/>
      <c r="I48" s="171"/>
      <c r="J48" s="171"/>
      <c r="K48" s="170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</row>
    <row r="49" spans="1:31" ht="21" customHeight="1" thickBot="1">
      <c r="A49" s="176" t="s">
        <v>210</v>
      </c>
      <c r="B49" s="177">
        <v>63020</v>
      </c>
      <c r="C49" s="177" t="s">
        <v>9</v>
      </c>
      <c r="D49" s="178">
        <f t="shared" si="5"/>
        <v>0</v>
      </c>
      <c r="E49" s="178">
        <f t="shared" si="4"/>
        <v>587</v>
      </c>
      <c r="F49" s="178">
        <f t="shared" si="4"/>
        <v>469</v>
      </c>
      <c r="G49" s="170">
        <f>F49/E49</f>
        <v>0.7989778534923339</v>
      </c>
      <c r="H49" s="171"/>
      <c r="I49" s="171"/>
      <c r="J49" s="171"/>
      <c r="K49" s="170"/>
      <c r="L49" s="171"/>
      <c r="M49" s="171">
        <v>587</v>
      </c>
      <c r="N49" s="171">
        <v>469</v>
      </c>
      <c r="O49" s="170">
        <f>N49/M49</f>
        <v>0.7989778534923339</v>
      </c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</row>
    <row r="50" spans="1:31" ht="21" customHeight="1" thickBot="1">
      <c r="A50" s="176" t="s">
        <v>211</v>
      </c>
      <c r="B50" s="177">
        <v>64010</v>
      </c>
      <c r="C50" s="177" t="s">
        <v>10</v>
      </c>
      <c r="D50" s="178">
        <f t="shared" si="5"/>
        <v>0</v>
      </c>
      <c r="E50" s="178">
        <f t="shared" si="4"/>
        <v>0</v>
      </c>
      <c r="F50" s="178">
        <f t="shared" si="4"/>
        <v>0</v>
      </c>
      <c r="G50" s="170"/>
      <c r="H50" s="171"/>
      <c r="I50" s="171"/>
      <c r="J50" s="171"/>
      <c r="K50" s="170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</row>
    <row r="51" spans="1:31" ht="21" customHeight="1" thickBot="1">
      <c r="A51" s="176" t="s">
        <v>212</v>
      </c>
      <c r="B51" s="177">
        <v>66010</v>
      </c>
      <c r="C51" s="177" t="s">
        <v>11</v>
      </c>
      <c r="D51" s="178">
        <f t="shared" si="5"/>
        <v>0</v>
      </c>
      <c r="E51" s="178">
        <f t="shared" si="4"/>
        <v>0</v>
      </c>
      <c r="F51" s="178">
        <f t="shared" si="4"/>
        <v>0</v>
      </c>
      <c r="G51" s="170"/>
      <c r="H51" s="171"/>
      <c r="I51" s="171"/>
      <c r="J51" s="171"/>
      <c r="K51" s="170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</row>
    <row r="52" spans="1:31" ht="21" customHeight="1" thickBot="1">
      <c r="A52" s="176" t="s">
        <v>213</v>
      </c>
      <c r="B52" s="177">
        <v>66020</v>
      </c>
      <c r="C52" s="177" t="s">
        <v>237</v>
      </c>
      <c r="D52" s="178">
        <f t="shared" si="5"/>
        <v>0</v>
      </c>
      <c r="E52" s="178">
        <f t="shared" si="4"/>
        <v>0</v>
      </c>
      <c r="F52" s="178">
        <f t="shared" si="4"/>
        <v>0</v>
      </c>
      <c r="G52" s="170"/>
      <c r="H52" s="171"/>
      <c r="I52" s="171"/>
      <c r="J52" s="171"/>
      <c r="K52" s="170"/>
      <c r="L52" s="171"/>
      <c r="M52" s="171"/>
      <c r="N52" s="171"/>
      <c r="O52" s="170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</row>
    <row r="53" spans="1:31" ht="21" customHeight="1" thickBot="1">
      <c r="A53" s="176" t="s">
        <v>215</v>
      </c>
      <c r="B53" s="177">
        <v>72111</v>
      </c>
      <c r="C53" s="177" t="s">
        <v>12</v>
      </c>
      <c r="D53" s="178">
        <f t="shared" si="5"/>
        <v>0</v>
      </c>
      <c r="E53" s="178">
        <f t="shared" si="4"/>
        <v>0</v>
      </c>
      <c r="F53" s="178">
        <f t="shared" si="4"/>
        <v>0</v>
      </c>
      <c r="G53" s="170"/>
      <c r="H53" s="171"/>
      <c r="I53" s="171"/>
      <c r="J53" s="171"/>
      <c r="K53" s="170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</row>
    <row r="54" spans="1:31" ht="21" customHeight="1" thickBot="1">
      <c r="A54" s="176" t="s">
        <v>238</v>
      </c>
      <c r="B54" s="177">
        <v>72311</v>
      </c>
      <c r="C54" s="177" t="s">
        <v>13</v>
      </c>
      <c r="D54" s="178">
        <f t="shared" si="5"/>
        <v>0</v>
      </c>
      <c r="E54" s="178">
        <f t="shared" si="4"/>
        <v>0</v>
      </c>
      <c r="F54" s="178">
        <f t="shared" si="4"/>
        <v>0</v>
      </c>
      <c r="G54" s="170"/>
      <c r="H54" s="171"/>
      <c r="I54" s="171"/>
      <c r="J54" s="171"/>
      <c r="K54" s="170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</row>
    <row r="55" spans="1:31" ht="21" customHeight="1" thickBot="1">
      <c r="A55" s="176" t="s">
        <v>216</v>
      </c>
      <c r="B55" s="177">
        <v>74031</v>
      </c>
      <c r="C55" s="177" t="s">
        <v>14</v>
      </c>
      <c r="D55" s="178">
        <f t="shared" si="5"/>
        <v>0</v>
      </c>
      <c r="E55" s="178">
        <f t="shared" si="4"/>
        <v>0</v>
      </c>
      <c r="F55" s="178">
        <f t="shared" si="4"/>
        <v>0</v>
      </c>
      <c r="G55" s="170"/>
      <c r="H55" s="171"/>
      <c r="I55" s="171"/>
      <c r="J55" s="171"/>
      <c r="K55" s="170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</row>
    <row r="56" spans="1:31" ht="21" customHeight="1" thickBot="1">
      <c r="A56" s="176" t="s">
        <v>217</v>
      </c>
      <c r="B56" s="177">
        <v>76062</v>
      </c>
      <c r="C56" s="177" t="s">
        <v>15</v>
      </c>
      <c r="D56" s="178">
        <f t="shared" si="5"/>
        <v>0</v>
      </c>
      <c r="E56" s="178">
        <f t="shared" si="4"/>
        <v>0</v>
      </c>
      <c r="F56" s="178">
        <f t="shared" si="4"/>
        <v>0</v>
      </c>
      <c r="G56" s="170"/>
      <c r="H56" s="171"/>
      <c r="I56" s="171"/>
      <c r="J56" s="171"/>
      <c r="K56" s="170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</row>
    <row r="57" spans="1:31" ht="21" customHeight="1" thickBot="1">
      <c r="A57" s="176" t="s">
        <v>218</v>
      </c>
      <c r="B57" s="177">
        <v>81030</v>
      </c>
      <c r="C57" s="177" t="s">
        <v>219</v>
      </c>
      <c r="D57" s="178">
        <f t="shared" si="5"/>
        <v>0</v>
      </c>
      <c r="E57" s="178">
        <f aca="true" t="shared" si="6" ref="E57:E65">SUM(I57+M57)</f>
        <v>0</v>
      </c>
      <c r="F57" s="178">
        <f aca="true" t="shared" si="7" ref="F57:F65">SUM(J57+N57)</f>
        <v>0</v>
      </c>
      <c r="G57" s="170"/>
      <c r="H57" s="171"/>
      <c r="I57" s="171"/>
      <c r="J57" s="171"/>
      <c r="K57" s="170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</row>
    <row r="58" spans="1:31" ht="21" customHeight="1" thickBot="1">
      <c r="A58" s="176" t="s">
        <v>220</v>
      </c>
      <c r="B58" s="177">
        <v>82042</v>
      </c>
      <c r="C58" s="177" t="s">
        <v>16</v>
      </c>
      <c r="D58" s="178">
        <f t="shared" si="5"/>
        <v>0</v>
      </c>
      <c r="E58" s="178">
        <f t="shared" si="6"/>
        <v>0</v>
      </c>
      <c r="F58" s="178">
        <f t="shared" si="7"/>
        <v>0</v>
      </c>
      <c r="G58" s="170"/>
      <c r="H58" s="178"/>
      <c r="I58" s="178"/>
      <c r="J58" s="178"/>
      <c r="K58" s="170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</row>
    <row r="59" spans="1:31" ht="21" customHeight="1" thickBot="1">
      <c r="A59" s="176" t="s">
        <v>221</v>
      </c>
      <c r="B59" s="177">
        <v>82092</v>
      </c>
      <c r="C59" s="177" t="s">
        <v>17</v>
      </c>
      <c r="D59" s="178">
        <f t="shared" si="5"/>
        <v>0</v>
      </c>
      <c r="E59" s="178">
        <f t="shared" si="6"/>
        <v>0</v>
      </c>
      <c r="F59" s="178">
        <f t="shared" si="7"/>
        <v>0</v>
      </c>
      <c r="G59" s="170"/>
      <c r="H59" s="178"/>
      <c r="I59" s="171"/>
      <c r="J59" s="171"/>
      <c r="K59" s="170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</row>
    <row r="60" spans="1:31" ht="21" customHeight="1" thickBot="1">
      <c r="A60" s="176" t="s">
        <v>222</v>
      </c>
      <c r="B60" s="177">
        <v>96015</v>
      </c>
      <c r="C60" s="177" t="s">
        <v>239</v>
      </c>
      <c r="D60" s="178">
        <f t="shared" si="5"/>
        <v>0</v>
      </c>
      <c r="E60" s="178">
        <f t="shared" si="6"/>
        <v>0</v>
      </c>
      <c r="F60" s="178">
        <f t="shared" si="7"/>
        <v>0</v>
      </c>
      <c r="G60" s="170"/>
      <c r="H60" s="178"/>
      <c r="I60" s="178"/>
      <c r="J60" s="178"/>
      <c r="K60" s="170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</row>
    <row r="61" spans="1:31" ht="21" customHeight="1" thickBot="1">
      <c r="A61" s="176" t="s">
        <v>224</v>
      </c>
      <c r="B61" s="177">
        <v>102030</v>
      </c>
      <c r="C61" s="177" t="s">
        <v>225</v>
      </c>
      <c r="D61" s="178">
        <f t="shared" si="5"/>
        <v>0</v>
      </c>
      <c r="E61" s="178">
        <f t="shared" si="6"/>
        <v>0</v>
      </c>
      <c r="F61" s="178">
        <f t="shared" si="7"/>
        <v>0</v>
      </c>
      <c r="G61" s="170"/>
      <c r="H61" s="178"/>
      <c r="I61" s="178"/>
      <c r="J61" s="178"/>
      <c r="K61" s="170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</row>
    <row r="62" spans="1:31" ht="21" customHeight="1" thickBot="1">
      <c r="A62" s="176" t="s">
        <v>226</v>
      </c>
      <c r="B62" s="177">
        <v>104042</v>
      </c>
      <c r="C62" s="177" t="s">
        <v>227</v>
      </c>
      <c r="D62" s="178">
        <f t="shared" si="5"/>
        <v>0</v>
      </c>
      <c r="E62" s="178">
        <f t="shared" si="6"/>
        <v>0</v>
      </c>
      <c r="F62" s="178">
        <f t="shared" si="7"/>
        <v>0</v>
      </c>
      <c r="G62" s="170"/>
      <c r="H62" s="178"/>
      <c r="I62" s="178"/>
      <c r="J62" s="178"/>
      <c r="K62" s="170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</row>
    <row r="63" spans="1:31" ht="21" customHeight="1" thickBot="1">
      <c r="A63" s="176" t="s">
        <v>228</v>
      </c>
      <c r="B63" s="177">
        <v>104051</v>
      </c>
      <c r="C63" s="177" t="s">
        <v>229</v>
      </c>
      <c r="D63" s="178">
        <f t="shared" si="5"/>
        <v>0</v>
      </c>
      <c r="E63" s="178">
        <f t="shared" si="6"/>
        <v>0</v>
      </c>
      <c r="F63" s="178">
        <f t="shared" si="7"/>
        <v>0</v>
      </c>
      <c r="G63" s="170"/>
      <c r="H63" s="178"/>
      <c r="I63" s="178"/>
      <c r="J63" s="178"/>
      <c r="K63" s="170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</row>
    <row r="64" spans="1:31" ht="21" customHeight="1" thickBot="1">
      <c r="A64" s="176" t="s">
        <v>230</v>
      </c>
      <c r="B64" s="177">
        <v>107060</v>
      </c>
      <c r="C64" s="177" t="s">
        <v>231</v>
      </c>
      <c r="D64" s="178">
        <f t="shared" si="5"/>
        <v>0</v>
      </c>
      <c r="E64" s="178">
        <f t="shared" si="6"/>
        <v>0</v>
      </c>
      <c r="F64" s="178">
        <f t="shared" si="7"/>
        <v>0</v>
      </c>
      <c r="G64" s="170"/>
      <c r="H64" s="178"/>
      <c r="I64" s="178"/>
      <c r="J64" s="178"/>
      <c r="K64" s="170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</row>
    <row r="65" spans="1:31" ht="21" customHeight="1" thickBot="1">
      <c r="A65" s="180" t="s">
        <v>232</v>
      </c>
      <c r="B65" s="177"/>
      <c r="C65" s="181" t="s">
        <v>240</v>
      </c>
      <c r="D65" s="178">
        <f t="shared" si="5"/>
        <v>2261</v>
      </c>
      <c r="E65" s="178">
        <f t="shared" si="6"/>
        <v>4088</v>
      </c>
      <c r="F65" s="178">
        <f t="shared" si="7"/>
        <v>3970</v>
      </c>
      <c r="G65" s="211">
        <f>F65/E65</f>
        <v>0.9711350293542075</v>
      </c>
      <c r="H65" s="178">
        <f>SUM(H41:H64)</f>
        <v>2261</v>
      </c>
      <c r="I65" s="178">
        <f>SUM(I41:I64)</f>
        <v>3501</v>
      </c>
      <c r="J65" s="178">
        <f>SUM(J41:J64)</f>
        <v>3501</v>
      </c>
      <c r="K65" s="211">
        <f>J65/I65</f>
        <v>1</v>
      </c>
      <c r="L65" s="178">
        <f>SUM(L41:L64)</f>
        <v>0</v>
      </c>
      <c r="M65" s="178">
        <f>SUM(M41:M64)</f>
        <v>587</v>
      </c>
      <c r="N65" s="178">
        <f>SUM(N41:N64)</f>
        <v>469</v>
      </c>
      <c r="O65" s="170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</row>
    <row r="66" ht="11.25">
      <c r="A66" s="9"/>
    </row>
  </sheetData>
  <sheetProtection/>
  <mergeCells count="25">
    <mergeCell ref="Q1:AB1"/>
    <mergeCell ref="X38:AA38"/>
    <mergeCell ref="H40:AE40"/>
    <mergeCell ref="H8:AE8"/>
    <mergeCell ref="Q2:AB2"/>
    <mergeCell ref="D6:G6"/>
    <mergeCell ref="T6:W6"/>
    <mergeCell ref="X6:AA6"/>
    <mergeCell ref="AB6:AE6"/>
    <mergeCell ref="A37:A40"/>
    <mergeCell ref="D37:G38"/>
    <mergeCell ref="H37:AE37"/>
    <mergeCell ref="H38:K38"/>
    <mergeCell ref="L38:O38"/>
    <mergeCell ref="P38:S38"/>
    <mergeCell ref="A1:K1"/>
    <mergeCell ref="A2:D2"/>
    <mergeCell ref="H6:K6"/>
    <mergeCell ref="L6:O6"/>
    <mergeCell ref="P6:S6"/>
    <mergeCell ref="T38:W38"/>
    <mergeCell ref="A3:W4"/>
    <mergeCell ref="A5:A8"/>
    <mergeCell ref="D5:G5"/>
    <mergeCell ref="H5:A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3.8515625" style="14" customWidth="1"/>
    <col min="2" max="2" width="29.7109375" style="0" customWidth="1"/>
    <col min="3" max="3" width="8.421875" style="0" customWidth="1"/>
    <col min="4" max="4" width="8.8515625" style="0" customWidth="1"/>
    <col min="5" max="12" width="9.140625" style="0" hidden="1" customWidth="1"/>
    <col min="13" max="13" width="13.8515625" style="0" hidden="1" customWidth="1"/>
  </cols>
  <sheetData>
    <row r="1" spans="1:11" s="10" customFormat="1" ht="9.75" customHeight="1">
      <c r="A1" s="215" t="s">
        <v>277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10" customFormat="1" ht="12.75">
      <c r="A2" s="215" t="s">
        <v>278</v>
      </c>
      <c r="B2" s="220"/>
      <c r="C2" s="220"/>
      <c r="D2" s="220"/>
      <c r="E2" s="213"/>
      <c r="F2" s="213"/>
      <c r="G2" s="213"/>
      <c r="H2" s="213"/>
      <c r="I2" s="213"/>
      <c r="J2" s="213"/>
      <c r="K2" s="213"/>
    </row>
    <row r="3" spans="1:13" ht="12.75">
      <c r="A3" s="242" t="s">
        <v>251</v>
      </c>
      <c r="B3" s="243"/>
      <c r="C3" s="243"/>
      <c r="D3" s="243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2.75">
      <c r="A4" s="191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12.75">
      <c r="A5" s="242" t="s">
        <v>264</v>
      </c>
      <c r="B5" s="243"/>
      <c r="C5" s="243"/>
      <c r="D5" s="243"/>
      <c r="E5" s="244"/>
      <c r="F5" s="244"/>
      <c r="G5" s="244"/>
      <c r="H5" s="244"/>
      <c r="I5" s="244"/>
      <c r="J5" s="244"/>
      <c r="K5" s="244"/>
      <c r="L5" s="244"/>
      <c r="M5" s="244"/>
    </row>
    <row r="6" spans="1:13" ht="31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1</v>
      </c>
    </row>
    <row r="7" spans="1:13" ht="42">
      <c r="A7" s="17" t="s">
        <v>186</v>
      </c>
      <c r="B7" s="6" t="s">
        <v>241</v>
      </c>
      <c r="C7" s="6" t="s">
        <v>262</v>
      </c>
      <c r="D7" s="187" t="s">
        <v>260</v>
      </c>
      <c r="E7" s="187" t="s">
        <v>21</v>
      </c>
      <c r="F7" s="187" t="s">
        <v>26</v>
      </c>
      <c r="G7" s="187" t="s">
        <v>22</v>
      </c>
      <c r="H7" s="187" t="s">
        <v>20</v>
      </c>
      <c r="I7" s="187" t="s">
        <v>21</v>
      </c>
      <c r="J7" s="187" t="s">
        <v>26</v>
      </c>
      <c r="K7" s="187" t="s">
        <v>22</v>
      </c>
      <c r="L7" s="187" t="s">
        <v>258</v>
      </c>
      <c r="M7" s="187" t="s">
        <v>243</v>
      </c>
    </row>
    <row r="8" spans="1:13" s="189" customFormat="1" ht="12.75">
      <c r="A8" s="19" t="s">
        <v>198</v>
      </c>
      <c r="B8" s="188" t="s">
        <v>6</v>
      </c>
      <c r="C8" s="16">
        <v>2261</v>
      </c>
      <c r="D8" s="16">
        <v>3501</v>
      </c>
      <c r="E8" s="16" t="e">
        <f>SUM(#REF!)</f>
        <v>#REF!</v>
      </c>
      <c r="F8" s="16" t="e">
        <f>SUM(#REF!)</f>
        <v>#REF!</v>
      </c>
      <c r="G8" s="16" t="e">
        <f>SUM(#REF!)</f>
        <v>#REF!</v>
      </c>
      <c r="H8" s="16" t="e">
        <f>SUM(#REF!)</f>
        <v>#REF!</v>
      </c>
      <c r="I8" s="16" t="e">
        <f>SUM(#REF!)</f>
        <v>#REF!</v>
      </c>
      <c r="J8" s="16" t="e">
        <f>SUM(#REF!)</f>
        <v>#REF!</v>
      </c>
      <c r="K8" s="16" t="e">
        <f>SUM(#REF!)</f>
        <v>#REF!</v>
      </c>
      <c r="L8" s="16">
        <v>3501</v>
      </c>
      <c r="M8" s="8">
        <f>L8/D8</f>
        <v>1</v>
      </c>
    </row>
    <row r="9" spans="1:13" s="189" customFormat="1" ht="12.75">
      <c r="A9" s="19" t="s">
        <v>199</v>
      </c>
      <c r="B9" s="16" t="s">
        <v>16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8"/>
    </row>
    <row r="10" spans="1:13" s="189" customFormat="1" ht="12.75">
      <c r="A10" s="19" t="s">
        <v>201</v>
      </c>
      <c r="B10" s="16" t="s">
        <v>253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8"/>
    </row>
    <row r="11" spans="1:13" s="189" customFormat="1" ht="12.75">
      <c r="A11" s="19" t="s">
        <v>203</v>
      </c>
      <c r="B11" s="16" t="s">
        <v>254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"/>
    </row>
    <row r="12" spans="1:13" ht="28.5" customHeight="1">
      <c r="A12" s="19" t="s">
        <v>205</v>
      </c>
      <c r="B12" s="16" t="s">
        <v>242</v>
      </c>
      <c r="C12" s="16">
        <v>2261</v>
      </c>
      <c r="D12" s="16">
        <v>3501</v>
      </c>
      <c r="E12" s="16"/>
      <c r="F12" s="16"/>
      <c r="G12" s="16"/>
      <c r="H12" s="16"/>
      <c r="I12" s="19"/>
      <c r="J12" s="19"/>
      <c r="K12" s="19"/>
      <c r="L12" s="16">
        <v>3501</v>
      </c>
      <c r="M12" s="190">
        <f>L12/D12</f>
        <v>1</v>
      </c>
    </row>
    <row r="13" spans="1:1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sheetProtection/>
  <mergeCells count="4">
    <mergeCell ref="A3:M3"/>
    <mergeCell ref="A5:M5"/>
    <mergeCell ref="A1:K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M1" sqref="M1"/>
    </sheetView>
  </sheetViews>
  <sheetFormatPr defaultColWidth="9.140625" defaultRowHeight="12.75"/>
  <cols>
    <col min="2" max="2" width="22.28125" style="0" customWidth="1"/>
    <col min="4" max="4" width="9.140625" style="0" customWidth="1"/>
    <col min="5" max="6" width="9.140625" style="0" hidden="1" customWidth="1"/>
    <col min="9" max="9" width="4.140625" style="0" customWidth="1"/>
    <col min="10" max="12" width="9.140625" style="0" hidden="1" customWidth="1"/>
  </cols>
  <sheetData>
    <row r="1" spans="1:11" s="10" customFormat="1" ht="9.75" customHeight="1">
      <c r="A1" s="247" t="s">
        <v>279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10" customFormat="1" ht="12.75">
      <c r="A2" s="215" t="s">
        <v>281</v>
      </c>
      <c r="B2" s="220"/>
      <c r="C2" s="220"/>
      <c r="D2" s="220"/>
      <c r="E2" s="213"/>
      <c r="F2" s="213"/>
      <c r="G2" s="213"/>
      <c r="H2" s="213"/>
      <c r="I2" s="213"/>
      <c r="J2" s="213"/>
      <c r="K2" s="213"/>
    </row>
    <row r="3" spans="1:11" s="10" customFormat="1" ht="12.75">
      <c r="A3" s="212"/>
      <c r="B3" s="21"/>
      <c r="C3" s="21"/>
      <c r="D3" s="21"/>
      <c r="E3" s="213"/>
      <c r="F3" s="213"/>
      <c r="G3" s="213"/>
      <c r="H3" s="213"/>
      <c r="I3" s="213"/>
      <c r="J3" s="213"/>
      <c r="K3" s="213"/>
    </row>
    <row r="4" spans="1:11" s="10" customFormat="1" ht="12.75">
      <c r="A4" s="212"/>
      <c r="B4" s="21"/>
      <c r="C4" s="21"/>
      <c r="D4" s="21"/>
      <c r="E4" s="213"/>
      <c r="F4" s="213"/>
      <c r="G4" s="213"/>
      <c r="H4" s="213"/>
      <c r="I4" s="213"/>
      <c r="J4" s="213"/>
      <c r="K4" s="213"/>
    </row>
    <row r="5" spans="1:12" ht="12.75">
      <c r="A5" s="242" t="s">
        <v>251</v>
      </c>
      <c r="B5" s="243"/>
      <c r="C5" s="243"/>
      <c r="D5" s="243"/>
      <c r="E5" s="244"/>
      <c r="F5" s="244"/>
      <c r="G5" s="244"/>
      <c r="H5" s="244"/>
      <c r="I5" s="244"/>
      <c r="J5" s="244"/>
      <c r="K5" s="244"/>
      <c r="L5" s="244"/>
    </row>
    <row r="6" spans="1:12" ht="12.75">
      <c r="A6" s="191"/>
      <c r="B6" s="4"/>
      <c r="C6" s="4"/>
      <c r="D6" s="4"/>
      <c r="E6" s="4"/>
      <c r="F6" s="4"/>
      <c r="G6" s="4"/>
      <c r="H6" s="5"/>
      <c r="I6" s="5"/>
      <c r="J6" s="5"/>
      <c r="K6" s="5"/>
      <c r="L6" s="5"/>
    </row>
    <row r="7" spans="1:12" ht="12.75">
      <c r="A7" s="242" t="s">
        <v>266</v>
      </c>
      <c r="B7" s="243"/>
      <c r="C7" s="243"/>
      <c r="D7" s="243"/>
      <c r="E7" s="244"/>
      <c r="F7" s="244"/>
      <c r="G7" s="244"/>
      <c r="H7" s="244"/>
      <c r="I7" s="244"/>
      <c r="J7" s="244"/>
      <c r="K7" s="244"/>
      <c r="L7" s="244"/>
    </row>
    <row r="8" spans="1:12" ht="12.75">
      <c r="A8" s="5"/>
      <c r="B8" s="5"/>
      <c r="C8" s="5"/>
      <c r="D8" s="5"/>
      <c r="E8" s="5"/>
      <c r="F8" s="5" t="s">
        <v>1</v>
      </c>
      <c r="G8" s="5"/>
      <c r="H8" s="5"/>
      <c r="I8" s="5"/>
      <c r="J8" s="5"/>
      <c r="K8" s="5"/>
      <c r="L8" s="5" t="s">
        <v>1</v>
      </c>
    </row>
    <row r="9" spans="1:6" ht="42">
      <c r="A9" s="17" t="s">
        <v>186</v>
      </c>
      <c r="B9" s="6" t="s">
        <v>241</v>
      </c>
      <c r="C9" s="6" t="s">
        <v>262</v>
      </c>
      <c r="D9" s="187" t="s">
        <v>260</v>
      </c>
      <c r="E9" s="187" t="s">
        <v>267</v>
      </c>
      <c r="F9" s="187" t="s">
        <v>2</v>
      </c>
    </row>
    <row r="10" spans="1:6" ht="12.75">
      <c r="A10" s="19" t="s">
        <v>198</v>
      </c>
      <c r="B10" s="188" t="s">
        <v>268</v>
      </c>
      <c r="C10" s="16"/>
      <c r="D10" s="16">
        <v>587</v>
      </c>
      <c r="E10" s="16">
        <v>469</v>
      </c>
      <c r="F10" s="210">
        <f>SUM(E10/D10)</f>
        <v>0.7989778534923339</v>
      </c>
    </row>
    <row r="11" spans="1:6" ht="12.75">
      <c r="A11" s="19" t="s">
        <v>199</v>
      </c>
      <c r="B11" s="16" t="s">
        <v>242</v>
      </c>
      <c r="C11" s="16"/>
      <c r="D11" s="16">
        <v>587</v>
      </c>
      <c r="E11" s="16">
        <v>469</v>
      </c>
      <c r="F11" s="210">
        <f>SUM(E11/D11)</f>
        <v>0.7989778534923339</v>
      </c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ht="12.75">
      <c r="A13" s="14"/>
    </row>
    <row r="14" ht="12.75">
      <c r="A14" s="14"/>
    </row>
  </sheetData>
  <sheetProtection/>
  <mergeCells count="4">
    <mergeCell ref="A5:L5"/>
    <mergeCell ref="A7:L7"/>
    <mergeCell ref="A1:K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2018-05-31T14:30:23Z</cp:lastPrinted>
  <dcterms:created xsi:type="dcterms:W3CDTF">2010-01-27T15:10:55Z</dcterms:created>
  <dcterms:modified xsi:type="dcterms:W3CDTF">2018-05-31T14:54:53Z</dcterms:modified>
  <cp:category/>
  <cp:version/>
  <cp:contentType/>
  <cp:contentStatus/>
</cp:coreProperties>
</file>