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érleg" sheetId="4" r:id="rId1"/>
    <sheet name="Munka1" sheetId="1" r:id="rId2"/>
    <sheet name="Munka2" sheetId="2" r:id="rId3"/>
    <sheet name="Munka3" sheetId="3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N44" i="4" l="1"/>
  <c r="N45" i="4" s="1"/>
  <c r="M44" i="4"/>
  <c r="L44" i="4"/>
  <c r="K44" i="4"/>
  <c r="K45" i="4" s="1"/>
  <c r="F44" i="4"/>
  <c r="G43" i="4"/>
  <c r="G44" i="4" s="1"/>
  <c r="F43" i="4"/>
  <c r="E43" i="4"/>
  <c r="D43" i="4"/>
  <c r="O41" i="4"/>
  <c r="O38" i="4"/>
  <c r="Q33" i="4"/>
  <c r="N33" i="4"/>
  <c r="K33" i="4"/>
  <c r="Q32" i="4"/>
  <c r="N32" i="4"/>
  <c r="K32" i="4"/>
  <c r="D34" i="4" s="1"/>
  <c r="M31" i="4"/>
  <c r="L31" i="4"/>
  <c r="M30" i="4"/>
  <c r="O30" i="4" s="1"/>
  <c r="L30" i="4"/>
  <c r="D30" i="4"/>
  <c r="M29" i="4"/>
  <c r="M32" i="4" s="1"/>
  <c r="L29" i="4"/>
  <c r="L32" i="4" s="1"/>
  <c r="H29" i="4"/>
  <c r="G29" i="4"/>
  <c r="F29" i="4"/>
  <c r="E29" i="4"/>
  <c r="H28" i="4"/>
  <c r="G28" i="4"/>
  <c r="F28" i="4"/>
  <c r="E28" i="4"/>
  <c r="N27" i="4"/>
  <c r="O27" i="4" s="1"/>
  <c r="K27" i="4"/>
  <c r="G27" i="4"/>
  <c r="G30" i="4" s="1"/>
  <c r="G31" i="4" s="1"/>
  <c r="F27" i="4"/>
  <c r="F30" i="4" s="1"/>
  <c r="E27" i="4"/>
  <c r="E30" i="4" s="1"/>
  <c r="E31" i="4" s="1"/>
  <c r="M26" i="4"/>
  <c r="O26" i="4" s="1"/>
  <c r="L26" i="4"/>
  <c r="D25" i="4"/>
  <c r="K35" i="4" s="1"/>
  <c r="H24" i="4"/>
  <c r="G23" i="4"/>
  <c r="F23" i="4"/>
  <c r="E23" i="4"/>
  <c r="G22" i="4"/>
  <c r="H22" i="4" s="1"/>
  <c r="F22" i="4"/>
  <c r="E22" i="4"/>
  <c r="H21" i="4"/>
  <c r="O20" i="4"/>
  <c r="O19" i="4"/>
  <c r="Q22" i="4" s="1"/>
  <c r="H19" i="4"/>
  <c r="M18" i="4"/>
  <c r="O18" i="4" s="1"/>
  <c r="L18" i="4"/>
  <c r="G18" i="4"/>
  <c r="H18" i="4" s="1"/>
  <c r="F18" i="4"/>
  <c r="E18" i="4"/>
  <c r="M17" i="4"/>
  <c r="O17" i="4" s="1"/>
  <c r="L17" i="4"/>
  <c r="H17" i="4"/>
  <c r="M16" i="4"/>
  <c r="O16" i="4" s="1"/>
  <c r="L16" i="4"/>
  <c r="H16" i="4"/>
  <c r="Q15" i="4"/>
  <c r="M15" i="4"/>
  <c r="M27" i="4" s="1"/>
  <c r="L15" i="4"/>
  <c r="L27" i="4" s="1"/>
  <c r="G15" i="4"/>
  <c r="G25" i="4" s="1"/>
  <c r="F15" i="4"/>
  <c r="F25" i="4" s="1"/>
  <c r="M35" i="4" s="1"/>
  <c r="E15" i="4"/>
  <c r="E25" i="4" s="1"/>
  <c r="Q14" i="4"/>
  <c r="N34" i="4" l="1"/>
  <c r="H31" i="4"/>
  <c r="M33" i="4"/>
  <c r="F32" i="4" s="1"/>
  <c r="F34" i="4"/>
  <c r="N35" i="4"/>
  <c r="H25" i="4"/>
  <c r="M45" i="4"/>
  <c r="D45" i="4"/>
  <c r="O45" i="4"/>
  <c r="L35" i="4"/>
  <c r="F31" i="4"/>
  <c r="F45" i="4" s="1"/>
  <c r="E34" i="4"/>
  <c r="L33" i="4"/>
  <c r="O32" i="4"/>
  <c r="E45" i="4"/>
  <c r="G45" i="4"/>
  <c r="H45" i="4" s="1"/>
  <c r="O15" i="4"/>
  <c r="O29" i="4"/>
  <c r="Q36" i="4" s="1"/>
  <c r="D31" i="4"/>
  <c r="K34" i="4" s="1"/>
  <c r="G34" i="4"/>
  <c r="D44" i="4"/>
  <c r="H43" i="4"/>
  <c r="H15" i="4"/>
  <c r="E44" i="4"/>
  <c r="L45" i="4" l="1"/>
  <c r="E32" i="4"/>
  <c r="O33" i="4"/>
  <c r="L34" i="4"/>
</calcChain>
</file>

<file path=xl/sharedStrings.xml><?xml version="1.0" encoding="utf-8"?>
<sst xmlns="http://schemas.openxmlformats.org/spreadsheetml/2006/main" count="123" uniqueCount="114">
  <si>
    <t>1. melléklet</t>
  </si>
  <si>
    <t>a 2/2014. (II. 24.) Önkormányzati Rendelethez</t>
  </si>
  <si>
    <t>a 11/2017. (V. 05.) Önkormányzati Rendelethez</t>
  </si>
  <si>
    <t>Folyás Község Önkormányzat 2016. évi költségvetésének  teljesítése nettósított</t>
  </si>
  <si>
    <t>M É R L E G E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</si>
  <si>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</si>
  <si>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</si>
  <si>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</si>
  <si>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</si>
  <si>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</si>
  <si>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</si>
  <si>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</si>
  <si>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</si>
  <si>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</si>
  <si>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B E V É T E L E K</t>
  </si>
  <si>
    <t>K I A D ÁS O K</t>
  </si>
  <si>
    <t>Megnevezés</t>
  </si>
  <si>
    <t>2015.</t>
  </si>
  <si>
    <t>Eredeti</t>
  </si>
  <si>
    <t>Módosított előirányzat</t>
  </si>
  <si>
    <t>Teljesítés</t>
  </si>
  <si>
    <t>Teljesítés (%)</t>
  </si>
  <si>
    <t>Előirányzat-csoport / kiemelt előirányzat</t>
  </si>
  <si>
    <t>tény</t>
  </si>
  <si>
    <t>előirányzat</t>
  </si>
  <si>
    <t>1</t>
  </si>
  <si>
    <t>Működési bevételek</t>
  </si>
  <si>
    <t>Működési kiadások</t>
  </si>
  <si>
    <t>2</t>
  </si>
  <si>
    <t>B1 Működési célú támogatások államháztartáson belülről</t>
  </si>
  <si>
    <t>K1 Személyi juttatások</t>
  </si>
  <si>
    <t>3</t>
  </si>
  <si>
    <t>ebből: - költségvetési támogatás</t>
  </si>
  <si>
    <t>K2 Munkaadókat terhelő járulékok és szociális hj. adó</t>
  </si>
  <si>
    <t>4</t>
  </si>
  <si>
    <t xml:space="preserve">          - működőképesség meg. szolg kiegészítő támogatás</t>
  </si>
  <si>
    <t>K3 Dologi kiadások</t>
  </si>
  <si>
    <t>5</t>
  </si>
  <si>
    <t>B3 Közhatalmi bevételek</t>
  </si>
  <si>
    <t>K4 Ellátottak pénzbeli juttatásai</t>
  </si>
  <si>
    <t>6</t>
  </si>
  <si>
    <t>ebből: - helyi adók</t>
  </si>
  <si>
    <t>ebből: - önkormányzati segély - települési támogatás</t>
  </si>
  <si>
    <t>7</t>
  </si>
  <si>
    <t xml:space="preserve">          - bírságok, egyéb bevételek</t>
  </si>
  <si>
    <t xml:space="preserve">          - gyermekvédelmi természetbeni ellátás(erzsébet utalv)</t>
  </si>
  <si>
    <t>8</t>
  </si>
  <si>
    <t xml:space="preserve">          - gépjárműadó</t>
  </si>
  <si>
    <t>9</t>
  </si>
  <si>
    <t>B4 Működési bevételek</t>
  </si>
  <si>
    <t>10</t>
  </si>
  <si>
    <t>B6 Működési célú átvett pénzeszközök</t>
  </si>
  <si>
    <t>11</t>
  </si>
  <si>
    <t>Előző év költségvetési maradványának igénybevétele műk.</t>
  </si>
  <si>
    <t>12</t>
  </si>
  <si>
    <t>Működési bevételek összesen:</t>
  </si>
  <si>
    <t>13</t>
  </si>
  <si>
    <t>Felhalmozási bevételek</t>
  </si>
  <si>
    <t>K5 Egyéb működési célú kiadások</t>
  </si>
  <si>
    <t>14</t>
  </si>
  <si>
    <t>B2 Felhalmozási célú támogatások államháztartáson belülről</t>
  </si>
  <si>
    <t>Működési kiadások összesen:</t>
  </si>
  <si>
    <t>15</t>
  </si>
  <si>
    <t>B5 Felhalmozási bevételek</t>
  </si>
  <si>
    <t>Felhalmozási kiadások</t>
  </si>
  <si>
    <t>16</t>
  </si>
  <si>
    <t>B7 Felhalmozási célú átvett pénzeszközök</t>
  </si>
  <si>
    <t>K6 Beruházások</t>
  </si>
  <si>
    <t>17</t>
  </si>
  <si>
    <t>Felhalmozási bevételek összesen:</t>
  </si>
  <si>
    <t>K7 Felújítások</t>
  </si>
  <si>
    <t>18</t>
  </si>
  <si>
    <t>Költségvetési bevétek összesen</t>
  </si>
  <si>
    <t>K8 Egyéb felhalmozási célú kiadások</t>
  </si>
  <si>
    <t>19</t>
  </si>
  <si>
    <t>Költségvetési hiány</t>
  </si>
  <si>
    <t>Felhalmozási kiadások összesen:</t>
  </si>
  <si>
    <t>20</t>
  </si>
  <si>
    <t>Működési hiány:</t>
  </si>
  <si>
    <t>Költségvetési kiadások összesen</t>
  </si>
  <si>
    <t>21</t>
  </si>
  <si>
    <t>Felhalmozási hiány:</t>
  </si>
  <si>
    <t>Költségvetési többlet</t>
  </si>
  <si>
    <t>22</t>
  </si>
  <si>
    <t>B8 Finanszírozási bevételek</t>
  </si>
  <si>
    <t>Működési többlet:</t>
  </si>
  <si>
    <t>23</t>
  </si>
  <si>
    <t>Felhalmozási célú hitelek felvétele</t>
  </si>
  <si>
    <t>Felhalmozási többlet:</t>
  </si>
  <si>
    <t>24</t>
  </si>
  <si>
    <t>K9 Finanszírozási kiadások</t>
  </si>
  <si>
    <t>25</t>
  </si>
  <si>
    <t>Felhalmozási célú hitelek törlesztése</t>
  </si>
  <si>
    <t>26</t>
  </si>
  <si>
    <t>Működési célú hitelek felvétele</t>
  </si>
  <si>
    <t>Működési célú hitelek törlesztése</t>
  </si>
  <si>
    <t>27</t>
  </si>
  <si>
    <t>Előző év költségvetési maradványának igénybevétele felhalm.</t>
  </si>
  <si>
    <t>Forgatási célú értékpapírok kiadásai</t>
  </si>
  <si>
    <t>28</t>
  </si>
  <si>
    <t>Államháztartáson belüli megelőlegezések</t>
  </si>
  <si>
    <t>Államháztartáson belüli megelőlegezések visszafizetése</t>
  </si>
  <si>
    <t>29</t>
  </si>
  <si>
    <t>Függő, átfutó, kiegyenlítő bevételek</t>
  </si>
  <si>
    <t>Likviditási célú hitelek</t>
  </si>
  <si>
    <t>30</t>
  </si>
  <si>
    <t>Finanszírozási bevételek összesen</t>
  </si>
  <si>
    <t>Függő, átfutó, kiegyenlítő kiadások</t>
  </si>
  <si>
    <t>31</t>
  </si>
  <si>
    <t>Finanszírozási bevételek és kiadások egyenlege</t>
  </si>
  <si>
    <t>Finanszírozási kiadások összesen</t>
  </si>
  <si>
    <t>32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</si>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</sst>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0" fillId="0" borderId="0"/>
  </cellStyleXfs>
  <cellXfs count="99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/>
    <xf numFmtId="3" fontId="2" fillId="0" borderId="0" xfId="1" applyNumberFormat="1" applyFont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2" fillId="0" borderId="16" xfId="1" applyFont="1" applyBorder="1"/>
    <xf numFmtId="0" fontId="2" fillId="0" borderId="17" xfId="1" applyFont="1" applyBorder="1"/>
    <xf numFmtId="3" fontId="2" fillId="0" borderId="17" xfId="1" applyNumberFormat="1" applyFont="1" applyBorder="1"/>
    <xf numFmtId="0" fontId="2" fillId="0" borderId="18" xfId="1" applyFont="1" applyBorder="1"/>
    <xf numFmtId="3" fontId="2" fillId="0" borderId="19" xfId="1" applyNumberFormat="1" applyFont="1" applyBorder="1"/>
    <xf numFmtId="0" fontId="2" fillId="0" borderId="20" xfId="1" applyFont="1" applyBorder="1"/>
    <xf numFmtId="3" fontId="2" fillId="0" borderId="21" xfId="1" applyNumberFormat="1" applyFont="1" applyBorder="1"/>
    <xf numFmtId="3" fontId="2" fillId="0" borderId="22" xfId="1" applyNumberFormat="1" applyFont="1" applyBorder="1"/>
    <xf numFmtId="3" fontId="2" fillId="0" borderId="18" xfId="1" applyNumberFormat="1" applyFont="1" applyBorder="1"/>
    <xf numFmtId="3" fontId="2" fillId="0" borderId="23" xfId="1" applyNumberFormat="1" applyFont="1" applyBorder="1"/>
    <xf numFmtId="0" fontId="2" fillId="0" borderId="24" xfId="1" applyFont="1" applyBorder="1"/>
    <xf numFmtId="0" fontId="2" fillId="0" borderId="25" xfId="1" applyFont="1" applyBorder="1"/>
    <xf numFmtId="3" fontId="2" fillId="0" borderId="25" xfId="1" applyNumberFormat="1" applyFont="1" applyBorder="1"/>
    <xf numFmtId="164" fontId="2" fillId="0" borderId="26" xfId="1" applyNumberFormat="1" applyFont="1" applyBorder="1"/>
    <xf numFmtId="0" fontId="2" fillId="0" borderId="27" xfId="1" applyFont="1" applyBorder="1"/>
    <xf numFmtId="3" fontId="2" fillId="0" borderId="10" xfId="1" applyNumberFormat="1" applyFont="1" applyBorder="1"/>
    <xf numFmtId="164" fontId="2" fillId="0" borderId="15" xfId="1" applyNumberFormat="1" applyFont="1" applyBorder="1"/>
    <xf numFmtId="0" fontId="8" fillId="0" borderId="25" xfId="1" applyFont="1" applyBorder="1"/>
    <xf numFmtId="3" fontId="8" fillId="0" borderId="25" xfId="1" applyNumberFormat="1" applyFont="1" applyBorder="1"/>
    <xf numFmtId="164" fontId="8" fillId="0" borderId="26" xfId="1" applyNumberFormat="1" applyFont="1" applyBorder="1"/>
    <xf numFmtId="3" fontId="8" fillId="0" borderId="10" xfId="1" applyNumberFormat="1" applyFont="1" applyBorder="1"/>
    <xf numFmtId="0" fontId="8" fillId="0" borderId="27" xfId="1" applyFont="1" applyBorder="1"/>
    <xf numFmtId="164" fontId="8" fillId="0" borderId="15" xfId="1" applyNumberFormat="1" applyFont="1" applyBorder="1"/>
    <xf numFmtId="3" fontId="6" fillId="0" borderId="0" xfId="1" applyNumberFormat="1" applyFont="1" applyBorder="1"/>
    <xf numFmtId="3" fontId="9" fillId="0" borderId="25" xfId="1" applyNumberFormat="1" applyFont="1" applyBorder="1"/>
    <xf numFmtId="0" fontId="2" fillId="0" borderId="0" xfId="1" applyFont="1" applyFill="1"/>
    <xf numFmtId="3" fontId="2" fillId="0" borderId="0" xfId="1" applyNumberFormat="1" applyFont="1" applyFill="1"/>
    <xf numFmtId="3" fontId="6" fillId="0" borderId="0" xfId="1" applyNumberFormat="1" applyFont="1" applyFill="1" applyBorder="1"/>
    <xf numFmtId="0" fontId="2" fillId="0" borderId="28" xfId="1" applyFont="1" applyBorder="1"/>
    <xf numFmtId="0" fontId="2" fillId="0" borderId="29" xfId="1" applyFont="1" applyBorder="1"/>
    <xf numFmtId="3" fontId="2" fillId="0" borderId="1" xfId="1" applyNumberFormat="1" applyFont="1" applyBorder="1"/>
    <xf numFmtId="0" fontId="7" fillId="2" borderId="30" xfId="1" applyFont="1" applyFill="1" applyBorder="1"/>
    <xf numFmtId="0" fontId="7" fillId="2" borderId="31" xfId="1" applyFont="1" applyFill="1" applyBorder="1"/>
    <xf numFmtId="3" fontId="7" fillId="2" borderId="32" xfId="1" applyNumberFormat="1" applyFont="1" applyFill="1" applyBorder="1"/>
    <xf numFmtId="164" fontId="7" fillId="2" borderId="32" xfId="1" applyNumberFormat="1" applyFont="1" applyFill="1" applyBorder="1"/>
    <xf numFmtId="0" fontId="2" fillId="0" borderId="16" xfId="1" applyFont="1" applyFill="1" applyBorder="1"/>
    <xf numFmtId="0" fontId="7" fillId="0" borderId="33" xfId="1" applyFont="1" applyFill="1" applyBorder="1"/>
    <xf numFmtId="3" fontId="7" fillId="0" borderId="18" xfId="1" applyNumberFormat="1" applyFont="1" applyFill="1" applyBorder="1"/>
    <xf numFmtId="3" fontId="7" fillId="0" borderId="19" xfId="1" applyNumberFormat="1" applyFont="1" applyFill="1" applyBorder="1"/>
    <xf numFmtId="3" fontId="2" fillId="0" borderId="34" xfId="1" applyNumberFormat="1" applyFont="1" applyBorder="1"/>
    <xf numFmtId="3" fontId="7" fillId="2" borderId="35" xfId="1" applyNumberFormat="1" applyFont="1" applyFill="1" applyBorder="1"/>
    <xf numFmtId="3" fontId="7" fillId="2" borderId="36" xfId="1" applyNumberFormat="1" applyFont="1" applyFill="1" applyBorder="1"/>
    <xf numFmtId="3" fontId="7" fillId="2" borderId="37" xfId="1" applyNumberFormat="1" applyFont="1" applyFill="1" applyBorder="1"/>
    <xf numFmtId="164" fontId="7" fillId="2" borderId="37" xfId="1" applyNumberFormat="1" applyFont="1" applyFill="1" applyBorder="1"/>
    <xf numFmtId="3" fontId="2" fillId="0" borderId="26" xfId="1" applyNumberFormat="1" applyFont="1" applyBorder="1"/>
    <xf numFmtId="3" fontId="7" fillId="0" borderId="17" xfId="1" applyNumberFormat="1" applyFont="1" applyFill="1" applyBorder="1"/>
    <xf numFmtId="3" fontId="7" fillId="0" borderId="23" xfId="1" applyNumberFormat="1" applyFont="1" applyFill="1" applyBorder="1"/>
    <xf numFmtId="0" fontId="2" fillId="0" borderId="38" xfId="1" applyFont="1" applyBorder="1"/>
    <xf numFmtId="3" fontId="2" fillId="0" borderId="39" xfId="1" applyNumberFormat="1" applyFont="1" applyBorder="1"/>
    <xf numFmtId="0" fontId="2" fillId="0" borderId="40" xfId="1" applyFont="1" applyBorder="1"/>
    <xf numFmtId="3" fontId="7" fillId="2" borderId="41" xfId="1" applyNumberFormat="1" applyFont="1" applyFill="1" applyBorder="1"/>
    <xf numFmtId="0" fontId="7" fillId="2" borderId="42" xfId="1" applyFont="1" applyFill="1" applyBorder="1"/>
    <xf numFmtId="0" fontId="7" fillId="2" borderId="20" xfId="1" applyFont="1" applyFill="1" applyBorder="1"/>
    <xf numFmtId="3" fontId="7" fillId="2" borderId="21" xfId="1" applyNumberFormat="1" applyFont="1" applyFill="1" applyBorder="1"/>
    <xf numFmtId="3" fontId="7" fillId="2" borderId="43" xfId="1" applyNumberFormat="1" applyFont="1" applyFill="1" applyBorder="1"/>
    <xf numFmtId="3" fontId="7" fillId="2" borderId="44" xfId="1" applyNumberFormat="1" applyFont="1" applyFill="1" applyBorder="1"/>
    <xf numFmtId="0" fontId="2" fillId="0" borderId="33" xfId="1" applyFont="1" applyBorder="1"/>
    <xf numFmtId="0" fontId="8" fillId="0" borderId="24" xfId="1" applyFont="1" applyBorder="1"/>
    <xf numFmtId="0" fontId="2" fillId="0" borderId="45" xfId="1" applyFont="1" applyBorder="1"/>
    <xf numFmtId="3" fontId="2" fillId="0" borderId="11" xfId="1" applyNumberFormat="1" applyFont="1" applyBorder="1"/>
    <xf numFmtId="3" fontId="2" fillId="0" borderId="46" xfId="1" applyNumberFormat="1" applyFont="1" applyBorder="1"/>
    <xf numFmtId="3" fontId="2" fillId="0" borderId="47" xfId="1" applyNumberFormat="1" applyFont="1" applyBorder="1"/>
    <xf numFmtId="3" fontId="2" fillId="0" borderId="12" xfId="1" applyNumberFormat="1" applyFont="1" applyBorder="1"/>
    <xf numFmtId="3" fontId="2" fillId="0" borderId="48" xfId="1" applyNumberFormat="1" applyFont="1" applyBorder="1"/>
    <xf numFmtId="3" fontId="2" fillId="0" borderId="49" xfId="1" applyNumberFormat="1" applyFont="1" applyBorder="1"/>
    <xf numFmtId="0" fontId="7" fillId="2" borderId="50" xfId="1" applyFont="1" applyFill="1" applyBorder="1"/>
    <xf numFmtId="0" fontId="2" fillId="2" borderId="50" xfId="1" applyFont="1" applyFill="1" applyBorder="1"/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ly&#225;s%202016%20%20&#233;vi%20besz&#225;mol&#243;%201-3.%20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</sheetNames>
    <sheetDataSet>
      <sheetData sheetId="0"/>
      <sheetData sheetId="1">
        <row r="60">
          <cell r="E60">
            <v>58928</v>
          </cell>
          <cell r="F60">
            <v>61806</v>
          </cell>
          <cell r="G60">
            <v>61070</v>
          </cell>
          <cell r="I60">
            <v>21517</v>
          </cell>
          <cell r="J60">
            <v>21517</v>
          </cell>
          <cell r="K60">
            <v>21517</v>
          </cell>
          <cell r="M60">
            <v>4150</v>
          </cell>
          <cell r="N60">
            <v>5650</v>
          </cell>
          <cell r="O60">
            <v>6530</v>
          </cell>
          <cell r="Q60">
            <v>2342</v>
          </cell>
          <cell r="R60">
            <v>5253</v>
          </cell>
          <cell r="S60">
            <v>12125</v>
          </cell>
          <cell r="U60">
            <v>0</v>
          </cell>
          <cell r="V60">
            <v>0</v>
          </cell>
          <cell r="W60">
            <v>450</v>
          </cell>
          <cell r="Y60">
            <v>0</v>
          </cell>
          <cell r="Z60">
            <v>0</v>
          </cell>
          <cell r="AA60">
            <v>0</v>
          </cell>
          <cell r="AC60">
            <v>0</v>
          </cell>
          <cell r="AD60">
            <v>0</v>
          </cell>
          <cell r="AE60">
            <v>0</v>
          </cell>
        </row>
      </sheetData>
      <sheetData sheetId="2">
        <row r="60">
          <cell r="E60">
            <v>33131</v>
          </cell>
          <cell r="F60">
            <v>34369</v>
          </cell>
          <cell r="I60">
            <v>5468</v>
          </cell>
          <cell r="J60">
            <v>6054</v>
          </cell>
          <cell r="M60">
            <v>25177</v>
          </cell>
          <cell r="N60">
            <v>22889</v>
          </cell>
          <cell r="Q60">
            <v>900</v>
          </cell>
          <cell r="R60">
            <v>1399</v>
          </cell>
          <cell r="U60">
            <v>3236</v>
          </cell>
          <cell r="V60">
            <v>2602</v>
          </cell>
          <cell r="Y60">
            <v>24517</v>
          </cell>
          <cell r="Z60">
            <v>33255</v>
          </cell>
          <cell r="AC60">
            <v>1000</v>
          </cell>
          <cell r="AD60">
            <v>1000</v>
          </cell>
          <cell r="AG60">
            <v>0</v>
          </cell>
          <cell r="AH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6"/>
  <sheetViews>
    <sheetView tabSelected="1" topLeftCell="B1" zoomScale="60" zoomScaleNormal="60" workbookViewId="0">
      <selection activeCell="O3" sqref="O3"/>
    </sheetView>
  </sheetViews>
  <sheetFormatPr defaultRowHeight="12.75" x14ac:dyDescent="0.2"/>
  <cols>
    <col min="1" max="1" width="4.7109375" style="1" hidden="1" customWidth="1"/>
    <col min="2" max="2" width="1.7109375" style="2" customWidth="1"/>
    <col min="3" max="3" width="52.7109375" style="2" customWidth="1"/>
    <col min="4" max="7" width="10.7109375" style="2" customWidth="1"/>
    <col min="8" max="8" width="10.7109375" style="3" customWidth="1"/>
    <col min="9" max="9" width="1.7109375" style="2" customWidth="1"/>
    <col min="10" max="10" width="52.7109375" style="2" customWidth="1"/>
    <col min="11" max="14" width="10.7109375" style="2" customWidth="1"/>
    <col min="15" max="15" width="10.7109375" style="3" customWidth="1"/>
    <col min="16" max="16" width="9.140625" style="2"/>
    <col min="17" max="17" width="9.140625" style="2" hidden="1" customWidth="1"/>
    <col min="18" max="256" width="9.140625" style="2"/>
    <col min="257" max="257" width="0" style="2" hidden="1" customWidth="1"/>
    <col min="258" max="258" width="1.7109375" style="2" customWidth="1"/>
    <col min="259" max="259" width="52.7109375" style="2" customWidth="1"/>
    <col min="260" max="264" width="10.7109375" style="2" customWidth="1"/>
    <col min="265" max="265" width="1.7109375" style="2" customWidth="1"/>
    <col min="266" max="266" width="52.7109375" style="2" customWidth="1"/>
    <col min="267" max="271" width="10.7109375" style="2" customWidth="1"/>
    <col min="272" max="272" width="9.140625" style="2"/>
    <col min="273" max="273" width="0" style="2" hidden="1" customWidth="1"/>
    <col min="274" max="512" width="9.140625" style="2"/>
    <col min="513" max="513" width="0" style="2" hidden="1" customWidth="1"/>
    <col min="514" max="514" width="1.7109375" style="2" customWidth="1"/>
    <col min="515" max="515" width="52.7109375" style="2" customWidth="1"/>
    <col min="516" max="520" width="10.7109375" style="2" customWidth="1"/>
    <col min="521" max="521" width="1.7109375" style="2" customWidth="1"/>
    <col min="522" max="522" width="52.7109375" style="2" customWidth="1"/>
    <col min="523" max="527" width="10.7109375" style="2" customWidth="1"/>
    <col min="528" max="528" width="9.140625" style="2"/>
    <col min="529" max="529" width="0" style="2" hidden="1" customWidth="1"/>
    <col min="530" max="768" width="9.140625" style="2"/>
    <col min="769" max="769" width="0" style="2" hidden="1" customWidth="1"/>
    <col min="770" max="770" width="1.7109375" style="2" customWidth="1"/>
    <col min="771" max="771" width="52.7109375" style="2" customWidth="1"/>
    <col min="772" max="776" width="10.7109375" style="2" customWidth="1"/>
    <col min="777" max="777" width="1.7109375" style="2" customWidth="1"/>
    <col min="778" max="778" width="52.7109375" style="2" customWidth="1"/>
    <col min="779" max="783" width="10.7109375" style="2" customWidth="1"/>
    <col min="784" max="784" width="9.140625" style="2"/>
    <col min="785" max="785" width="0" style="2" hidden="1" customWidth="1"/>
    <col min="786" max="1024" width="9.140625" style="2"/>
    <col min="1025" max="1025" width="0" style="2" hidden="1" customWidth="1"/>
    <col min="1026" max="1026" width="1.7109375" style="2" customWidth="1"/>
    <col min="1027" max="1027" width="52.7109375" style="2" customWidth="1"/>
    <col min="1028" max="1032" width="10.7109375" style="2" customWidth="1"/>
    <col min="1033" max="1033" width="1.7109375" style="2" customWidth="1"/>
    <col min="1034" max="1034" width="52.7109375" style="2" customWidth="1"/>
    <col min="1035" max="1039" width="10.7109375" style="2" customWidth="1"/>
    <col min="1040" max="1040" width="9.140625" style="2"/>
    <col min="1041" max="1041" width="0" style="2" hidden="1" customWidth="1"/>
    <col min="1042" max="1280" width="9.140625" style="2"/>
    <col min="1281" max="1281" width="0" style="2" hidden="1" customWidth="1"/>
    <col min="1282" max="1282" width="1.7109375" style="2" customWidth="1"/>
    <col min="1283" max="1283" width="52.7109375" style="2" customWidth="1"/>
    <col min="1284" max="1288" width="10.7109375" style="2" customWidth="1"/>
    <col min="1289" max="1289" width="1.7109375" style="2" customWidth="1"/>
    <col min="1290" max="1290" width="52.7109375" style="2" customWidth="1"/>
    <col min="1291" max="1295" width="10.7109375" style="2" customWidth="1"/>
    <col min="1296" max="1296" width="9.140625" style="2"/>
    <col min="1297" max="1297" width="0" style="2" hidden="1" customWidth="1"/>
    <col min="1298" max="1536" width="9.140625" style="2"/>
    <col min="1537" max="1537" width="0" style="2" hidden="1" customWidth="1"/>
    <col min="1538" max="1538" width="1.7109375" style="2" customWidth="1"/>
    <col min="1539" max="1539" width="52.7109375" style="2" customWidth="1"/>
    <col min="1540" max="1544" width="10.7109375" style="2" customWidth="1"/>
    <col min="1545" max="1545" width="1.7109375" style="2" customWidth="1"/>
    <col min="1546" max="1546" width="52.7109375" style="2" customWidth="1"/>
    <col min="1547" max="1551" width="10.7109375" style="2" customWidth="1"/>
    <col min="1552" max="1552" width="9.140625" style="2"/>
    <col min="1553" max="1553" width="0" style="2" hidden="1" customWidth="1"/>
    <col min="1554" max="1792" width="9.140625" style="2"/>
    <col min="1793" max="1793" width="0" style="2" hidden="1" customWidth="1"/>
    <col min="1794" max="1794" width="1.7109375" style="2" customWidth="1"/>
    <col min="1795" max="1795" width="52.7109375" style="2" customWidth="1"/>
    <col min="1796" max="1800" width="10.7109375" style="2" customWidth="1"/>
    <col min="1801" max="1801" width="1.7109375" style="2" customWidth="1"/>
    <col min="1802" max="1802" width="52.7109375" style="2" customWidth="1"/>
    <col min="1803" max="1807" width="10.7109375" style="2" customWidth="1"/>
    <col min="1808" max="1808" width="9.140625" style="2"/>
    <col min="1809" max="1809" width="0" style="2" hidden="1" customWidth="1"/>
    <col min="1810" max="2048" width="9.140625" style="2"/>
    <col min="2049" max="2049" width="0" style="2" hidden="1" customWidth="1"/>
    <col min="2050" max="2050" width="1.7109375" style="2" customWidth="1"/>
    <col min="2051" max="2051" width="52.7109375" style="2" customWidth="1"/>
    <col min="2052" max="2056" width="10.7109375" style="2" customWidth="1"/>
    <col min="2057" max="2057" width="1.7109375" style="2" customWidth="1"/>
    <col min="2058" max="2058" width="52.7109375" style="2" customWidth="1"/>
    <col min="2059" max="2063" width="10.7109375" style="2" customWidth="1"/>
    <col min="2064" max="2064" width="9.140625" style="2"/>
    <col min="2065" max="2065" width="0" style="2" hidden="1" customWidth="1"/>
    <col min="2066" max="2304" width="9.140625" style="2"/>
    <col min="2305" max="2305" width="0" style="2" hidden="1" customWidth="1"/>
    <col min="2306" max="2306" width="1.7109375" style="2" customWidth="1"/>
    <col min="2307" max="2307" width="52.7109375" style="2" customWidth="1"/>
    <col min="2308" max="2312" width="10.7109375" style="2" customWidth="1"/>
    <col min="2313" max="2313" width="1.7109375" style="2" customWidth="1"/>
    <col min="2314" max="2314" width="52.7109375" style="2" customWidth="1"/>
    <col min="2315" max="2319" width="10.7109375" style="2" customWidth="1"/>
    <col min="2320" max="2320" width="9.140625" style="2"/>
    <col min="2321" max="2321" width="0" style="2" hidden="1" customWidth="1"/>
    <col min="2322" max="2560" width="9.140625" style="2"/>
    <col min="2561" max="2561" width="0" style="2" hidden="1" customWidth="1"/>
    <col min="2562" max="2562" width="1.7109375" style="2" customWidth="1"/>
    <col min="2563" max="2563" width="52.7109375" style="2" customWidth="1"/>
    <col min="2564" max="2568" width="10.7109375" style="2" customWidth="1"/>
    <col min="2569" max="2569" width="1.7109375" style="2" customWidth="1"/>
    <col min="2570" max="2570" width="52.7109375" style="2" customWidth="1"/>
    <col min="2571" max="2575" width="10.7109375" style="2" customWidth="1"/>
    <col min="2576" max="2576" width="9.140625" style="2"/>
    <col min="2577" max="2577" width="0" style="2" hidden="1" customWidth="1"/>
    <col min="2578" max="2816" width="9.140625" style="2"/>
    <col min="2817" max="2817" width="0" style="2" hidden="1" customWidth="1"/>
    <col min="2818" max="2818" width="1.7109375" style="2" customWidth="1"/>
    <col min="2819" max="2819" width="52.7109375" style="2" customWidth="1"/>
    <col min="2820" max="2824" width="10.7109375" style="2" customWidth="1"/>
    <col min="2825" max="2825" width="1.7109375" style="2" customWidth="1"/>
    <col min="2826" max="2826" width="52.7109375" style="2" customWidth="1"/>
    <col min="2827" max="2831" width="10.7109375" style="2" customWidth="1"/>
    <col min="2832" max="2832" width="9.140625" style="2"/>
    <col min="2833" max="2833" width="0" style="2" hidden="1" customWidth="1"/>
    <col min="2834" max="3072" width="9.140625" style="2"/>
    <col min="3073" max="3073" width="0" style="2" hidden="1" customWidth="1"/>
    <col min="3074" max="3074" width="1.7109375" style="2" customWidth="1"/>
    <col min="3075" max="3075" width="52.7109375" style="2" customWidth="1"/>
    <col min="3076" max="3080" width="10.7109375" style="2" customWidth="1"/>
    <col min="3081" max="3081" width="1.7109375" style="2" customWidth="1"/>
    <col min="3082" max="3082" width="52.7109375" style="2" customWidth="1"/>
    <col min="3083" max="3087" width="10.7109375" style="2" customWidth="1"/>
    <col min="3088" max="3088" width="9.140625" style="2"/>
    <col min="3089" max="3089" width="0" style="2" hidden="1" customWidth="1"/>
    <col min="3090" max="3328" width="9.140625" style="2"/>
    <col min="3329" max="3329" width="0" style="2" hidden="1" customWidth="1"/>
    <col min="3330" max="3330" width="1.7109375" style="2" customWidth="1"/>
    <col min="3331" max="3331" width="52.7109375" style="2" customWidth="1"/>
    <col min="3332" max="3336" width="10.7109375" style="2" customWidth="1"/>
    <col min="3337" max="3337" width="1.7109375" style="2" customWidth="1"/>
    <col min="3338" max="3338" width="52.7109375" style="2" customWidth="1"/>
    <col min="3339" max="3343" width="10.7109375" style="2" customWidth="1"/>
    <col min="3344" max="3344" width="9.140625" style="2"/>
    <col min="3345" max="3345" width="0" style="2" hidden="1" customWidth="1"/>
    <col min="3346" max="3584" width="9.140625" style="2"/>
    <col min="3585" max="3585" width="0" style="2" hidden="1" customWidth="1"/>
    <col min="3586" max="3586" width="1.7109375" style="2" customWidth="1"/>
    <col min="3587" max="3587" width="52.7109375" style="2" customWidth="1"/>
    <col min="3588" max="3592" width="10.7109375" style="2" customWidth="1"/>
    <col min="3593" max="3593" width="1.7109375" style="2" customWidth="1"/>
    <col min="3594" max="3594" width="52.7109375" style="2" customWidth="1"/>
    <col min="3595" max="3599" width="10.7109375" style="2" customWidth="1"/>
    <col min="3600" max="3600" width="9.140625" style="2"/>
    <col min="3601" max="3601" width="0" style="2" hidden="1" customWidth="1"/>
    <col min="3602" max="3840" width="9.140625" style="2"/>
    <col min="3841" max="3841" width="0" style="2" hidden="1" customWidth="1"/>
    <col min="3842" max="3842" width="1.7109375" style="2" customWidth="1"/>
    <col min="3843" max="3843" width="52.7109375" style="2" customWidth="1"/>
    <col min="3844" max="3848" width="10.7109375" style="2" customWidth="1"/>
    <col min="3849" max="3849" width="1.7109375" style="2" customWidth="1"/>
    <col min="3850" max="3850" width="52.7109375" style="2" customWidth="1"/>
    <col min="3851" max="3855" width="10.7109375" style="2" customWidth="1"/>
    <col min="3856" max="3856" width="9.140625" style="2"/>
    <col min="3857" max="3857" width="0" style="2" hidden="1" customWidth="1"/>
    <col min="3858" max="4096" width="9.140625" style="2"/>
    <col min="4097" max="4097" width="0" style="2" hidden="1" customWidth="1"/>
    <col min="4098" max="4098" width="1.7109375" style="2" customWidth="1"/>
    <col min="4099" max="4099" width="52.7109375" style="2" customWidth="1"/>
    <col min="4100" max="4104" width="10.7109375" style="2" customWidth="1"/>
    <col min="4105" max="4105" width="1.7109375" style="2" customWidth="1"/>
    <col min="4106" max="4106" width="52.7109375" style="2" customWidth="1"/>
    <col min="4107" max="4111" width="10.7109375" style="2" customWidth="1"/>
    <col min="4112" max="4112" width="9.140625" style="2"/>
    <col min="4113" max="4113" width="0" style="2" hidden="1" customWidth="1"/>
    <col min="4114" max="4352" width="9.140625" style="2"/>
    <col min="4353" max="4353" width="0" style="2" hidden="1" customWidth="1"/>
    <col min="4354" max="4354" width="1.7109375" style="2" customWidth="1"/>
    <col min="4355" max="4355" width="52.7109375" style="2" customWidth="1"/>
    <col min="4356" max="4360" width="10.7109375" style="2" customWidth="1"/>
    <col min="4361" max="4361" width="1.7109375" style="2" customWidth="1"/>
    <col min="4362" max="4362" width="52.7109375" style="2" customWidth="1"/>
    <col min="4363" max="4367" width="10.7109375" style="2" customWidth="1"/>
    <col min="4368" max="4368" width="9.140625" style="2"/>
    <col min="4369" max="4369" width="0" style="2" hidden="1" customWidth="1"/>
    <col min="4370" max="4608" width="9.140625" style="2"/>
    <col min="4609" max="4609" width="0" style="2" hidden="1" customWidth="1"/>
    <col min="4610" max="4610" width="1.7109375" style="2" customWidth="1"/>
    <col min="4611" max="4611" width="52.7109375" style="2" customWidth="1"/>
    <col min="4612" max="4616" width="10.7109375" style="2" customWidth="1"/>
    <col min="4617" max="4617" width="1.7109375" style="2" customWidth="1"/>
    <col min="4618" max="4618" width="52.7109375" style="2" customWidth="1"/>
    <col min="4619" max="4623" width="10.7109375" style="2" customWidth="1"/>
    <col min="4624" max="4624" width="9.140625" style="2"/>
    <col min="4625" max="4625" width="0" style="2" hidden="1" customWidth="1"/>
    <col min="4626" max="4864" width="9.140625" style="2"/>
    <col min="4865" max="4865" width="0" style="2" hidden="1" customWidth="1"/>
    <col min="4866" max="4866" width="1.7109375" style="2" customWidth="1"/>
    <col min="4867" max="4867" width="52.7109375" style="2" customWidth="1"/>
    <col min="4868" max="4872" width="10.7109375" style="2" customWidth="1"/>
    <col min="4873" max="4873" width="1.7109375" style="2" customWidth="1"/>
    <col min="4874" max="4874" width="52.7109375" style="2" customWidth="1"/>
    <col min="4875" max="4879" width="10.7109375" style="2" customWidth="1"/>
    <col min="4880" max="4880" width="9.140625" style="2"/>
    <col min="4881" max="4881" width="0" style="2" hidden="1" customWidth="1"/>
    <col min="4882" max="5120" width="9.140625" style="2"/>
    <col min="5121" max="5121" width="0" style="2" hidden="1" customWidth="1"/>
    <col min="5122" max="5122" width="1.7109375" style="2" customWidth="1"/>
    <col min="5123" max="5123" width="52.7109375" style="2" customWidth="1"/>
    <col min="5124" max="5128" width="10.7109375" style="2" customWidth="1"/>
    <col min="5129" max="5129" width="1.7109375" style="2" customWidth="1"/>
    <col min="5130" max="5130" width="52.7109375" style="2" customWidth="1"/>
    <col min="5131" max="5135" width="10.7109375" style="2" customWidth="1"/>
    <col min="5136" max="5136" width="9.140625" style="2"/>
    <col min="5137" max="5137" width="0" style="2" hidden="1" customWidth="1"/>
    <col min="5138" max="5376" width="9.140625" style="2"/>
    <col min="5377" max="5377" width="0" style="2" hidden="1" customWidth="1"/>
    <col min="5378" max="5378" width="1.7109375" style="2" customWidth="1"/>
    <col min="5379" max="5379" width="52.7109375" style="2" customWidth="1"/>
    <col min="5380" max="5384" width="10.7109375" style="2" customWidth="1"/>
    <col min="5385" max="5385" width="1.7109375" style="2" customWidth="1"/>
    <col min="5386" max="5386" width="52.7109375" style="2" customWidth="1"/>
    <col min="5387" max="5391" width="10.7109375" style="2" customWidth="1"/>
    <col min="5392" max="5392" width="9.140625" style="2"/>
    <col min="5393" max="5393" width="0" style="2" hidden="1" customWidth="1"/>
    <col min="5394" max="5632" width="9.140625" style="2"/>
    <col min="5633" max="5633" width="0" style="2" hidden="1" customWidth="1"/>
    <col min="5634" max="5634" width="1.7109375" style="2" customWidth="1"/>
    <col min="5635" max="5635" width="52.7109375" style="2" customWidth="1"/>
    <col min="5636" max="5640" width="10.7109375" style="2" customWidth="1"/>
    <col min="5641" max="5641" width="1.7109375" style="2" customWidth="1"/>
    <col min="5642" max="5642" width="52.7109375" style="2" customWidth="1"/>
    <col min="5643" max="5647" width="10.7109375" style="2" customWidth="1"/>
    <col min="5648" max="5648" width="9.140625" style="2"/>
    <col min="5649" max="5649" width="0" style="2" hidden="1" customWidth="1"/>
    <col min="5650" max="5888" width="9.140625" style="2"/>
    <col min="5889" max="5889" width="0" style="2" hidden="1" customWidth="1"/>
    <col min="5890" max="5890" width="1.7109375" style="2" customWidth="1"/>
    <col min="5891" max="5891" width="52.7109375" style="2" customWidth="1"/>
    <col min="5892" max="5896" width="10.7109375" style="2" customWidth="1"/>
    <col min="5897" max="5897" width="1.7109375" style="2" customWidth="1"/>
    <col min="5898" max="5898" width="52.7109375" style="2" customWidth="1"/>
    <col min="5899" max="5903" width="10.7109375" style="2" customWidth="1"/>
    <col min="5904" max="5904" width="9.140625" style="2"/>
    <col min="5905" max="5905" width="0" style="2" hidden="1" customWidth="1"/>
    <col min="5906" max="6144" width="9.140625" style="2"/>
    <col min="6145" max="6145" width="0" style="2" hidden="1" customWidth="1"/>
    <col min="6146" max="6146" width="1.7109375" style="2" customWidth="1"/>
    <col min="6147" max="6147" width="52.7109375" style="2" customWidth="1"/>
    <col min="6148" max="6152" width="10.7109375" style="2" customWidth="1"/>
    <col min="6153" max="6153" width="1.7109375" style="2" customWidth="1"/>
    <col min="6154" max="6154" width="52.7109375" style="2" customWidth="1"/>
    <col min="6155" max="6159" width="10.7109375" style="2" customWidth="1"/>
    <col min="6160" max="6160" width="9.140625" style="2"/>
    <col min="6161" max="6161" width="0" style="2" hidden="1" customWidth="1"/>
    <col min="6162" max="6400" width="9.140625" style="2"/>
    <col min="6401" max="6401" width="0" style="2" hidden="1" customWidth="1"/>
    <col min="6402" max="6402" width="1.7109375" style="2" customWidth="1"/>
    <col min="6403" max="6403" width="52.7109375" style="2" customWidth="1"/>
    <col min="6404" max="6408" width="10.7109375" style="2" customWidth="1"/>
    <col min="6409" max="6409" width="1.7109375" style="2" customWidth="1"/>
    <col min="6410" max="6410" width="52.7109375" style="2" customWidth="1"/>
    <col min="6411" max="6415" width="10.7109375" style="2" customWidth="1"/>
    <col min="6416" max="6416" width="9.140625" style="2"/>
    <col min="6417" max="6417" width="0" style="2" hidden="1" customWidth="1"/>
    <col min="6418" max="6656" width="9.140625" style="2"/>
    <col min="6657" max="6657" width="0" style="2" hidden="1" customWidth="1"/>
    <col min="6658" max="6658" width="1.7109375" style="2" customWidth="1"/>
    <col min="6659" max="6659" width="52.7109375" style="2" customWidth="1"/>
    <col min="6660" max="6664" width="10.7109375" style="2" customWidth="1"/>
    <col min="6665" max="6665" width="1.7109375" style="2" customWidth="1"/>
    <col min="6666" max="6666" width="52.7109375" style="2" customWidth="1"/>
    <col min="6667" max="6671" width="10.7109375" style="2" customWidth="1"/>
    <col min="6672" max="6672" width="9.140625" style="2"/>
    <col min="6673" max="6673" width="0" style="2" hidden="1" customWidth="1"/>
    <col min="6674" max="6912" width="9.140625" style="2"/>
    <col min="6913" max="6913" width="0" style="2" hidden="1" customWidth="1"/>
    <col min="6914" max="6914" width="1.7109375" style="2" customWidth="1"/>
    <col min="6915" max="6915" width="52.7109375" style="2" customWidth="1"/>
    <col min="6916" max="6920" width="10.7109375" style="2" customWidth="1"/>
    <col min="6921" max="6921" width="1.7109375" style="2" customWidth="1"/>
    <col min="6922" max="6922" width="52.7109375" style="2" customWidth="1"/>
    <col min="6923" max="6927" width="10.7109375" style="2" customWidth="1"/>
    <col min="6928" max="6928" width="9.140625" style="2"/>
    <col min="6929" max="6929" width="0" style="2" hidden="1" customWidth="1"/>
    <col min="6930" max="7168" width="9.140625" style="2"/>
    <col min="7169" max="7169" width="0" style="2" hidden="1" customWidth="1"/>
    <col min="7170" max="7170" width="1.7109375" style="2" customWidth="1"/>
    <col min="7171" max="7171" width="52.7109375" style="2" customWidth="1"/>
    <col min="7172" max="7176" width="10.7109375" style="2" customWidth="1"/>
    <col min="7177" max="7177" width="1.7109375" style="2" customWidth="1"/>
    <col min="7178" max="7178" width="52.7109375" style="2" customWidth="1"/>
    <col min="7179" max="7183" width="10.7109375" style="2" customWidth="1"/>
    <col min="7184" max="7184" width="9.140625" style="2"/>
    <col min="7185" max="7185" width="0" style="2" hidden="1" customWidth="1"/>
    <col min="7186" max="7424" width="9.140625" style="2"/>
    <col min="7425" max="7425" width="0" style="2" hidden="1" customWidth="1"/>
    <col min="7426" max="7426" width="1.7109375" style="2" customWidth="1"/>
    <col min="7427" max="7427" width="52.7109375" style="2" customWidth="1"/>
    <col min="7428" max="7432" width="10.7109375" style="2" customWidth="1"/>
    <col min="7433" max="7433" width="1.7109375" style="2" customWidth="1"/>
    <col min="7434" max="7434" width="52.7109375" style="2" customWidth="1"/>
    <col min="7435" max="7439" width="10.7109375" style="2" customWidth="1"/>
    <col min="7440" max="7440" width="9.140625" style="2"/>
    <col min="7441" max="7441" width="0" style="2" hidden="1" customWidth="1"/>
    <col min="7442" max="7680" width="9.140625" style="2"/>
    <col min="7681" max="7681" width="0" style="2" hidden="1" customWidth="1"/>
    <col min="7682" max="7682" width="1.7109375" style="2" customWidth="1"/>
    <col min="7683" max="7683" width="52.7109375" style="2" customWidth="1"/>
    <col min="7684" max="7688" width="10.7109375" style="2" customWidth="1"/>
    <col min="7689" max="7689" width="1.7109375" style="2" customWidth="1"/>
    <col min="7690" max="7690" width="52.7109375" style="2" customWidth="1"/>
    <col min="7691" max="7695" width="10.7109375" style="2" customWidth="1"/>
    <col min="7696" max="7696" width="9.140625" style="2"/>
    <col min="7697" max="7697" width="0" style="2" hidden="1" customWidth="1"/>
    <col min="7698" max="7936" width="9.140625" style="2"/>
    <col min="7937" max="7937" width="0" style="2" hidden="1" customWidth="1"/>
    <col min="7938" max="7938" width="1.7109375" style="2" customWidth="1"/>
    <col min="7939" max="7939" width="52.7109375" style="2" customWidth="1"/>
    <col min="7940" max="7944" width="10.7109375" style="2" customWidth="1"/>
    <col min="7945" max="7945" width="1.7109375" style="2" customWidth="1"/>
    <col min="7946" max="7946" width="52.7109375" style="2" customWidth="1"/>
    <col min="7947" max="7951" width="10.7109375" style="2" customWidth="1"/>
    <col min="7952" max="7952" width="9.140625" style="2"/>
    <col min="7953" max="7953" width="0" style="2" hidden="1" customWidth="1"/>
    <col min="7954" max="8192" width="9.140625" style="2"/>
    <col min="8193" max="8193" width="0" style="2" hidden="1" customWidth="1"/>
    <col min="8194" max="8194" width="1.7109375" style="2" customWidth="1"/>
    <col min="8195" max="8195" width="52.7109375" style="2" customWidth="1"/>
    <col min="8196" max="8200" width="10.7109375" style="2" customWidth="1"/>
    <col min="8201" max="8201" width="1.7109375" style="2" customWidth="1"/>
    <col min="8202" max="8202" width="52.7109375" style="2" customWidth="1"/>
    <col min="8203" max="8207" width="10.7109375" style="2" customWidth="1"/>
    <col min="8208" max="8208" width="9.140625" style="2"/>
    <col min="8209" max="8209" width="0" style="2" hidden="1" customWidth="1"/>
    <col min="8210" max="8448" width="9.140625" style="2"/>
    <col min="8449" max="8449" width="0" style="2" hidden="1" customWidth="1"/>
    <col min="8450" max="8450" width="1.7109375" style="2" customWidth="1"/>
    <col min="8451" max="8451" width="52.7109375" style="2" customWidth="1"/>
    <col min="8452" max="8456" width="10.7109375" style="2" customWidth="1"/>
    <col min="8457" max="8457" width="1.7109375" style="2" customWidth="1"/>
    <col min="8458" max="8458" width="52.7109375" style="2" customWidth="1"/>
    <col min="8459" max="8463" width="10.7109375" style="2" customWidth="1"/>
    <col min="8464" max="8464" width="9.140625" style="2"/>
    <col min="8465" max="8465" width="0" style="2" hidden="1" customWidth="1"/>
    <col min="8466" max="8704" width="9.140625" style="2"/>
    <col min="8705" max="8705" width="0" style="2" hidden="1" customWidth="1"/>
    <col min="8706" max="8706" width="1.7109375" style="2" customWidth="1"/>
    <col min="8707" max="8707" width="52.7109375" style="2" customWidth="1"/>
    <col min="8708" max="8712" width="10.7109375" style="2" customWidth="1"/>
    <col min="8713" max="8713" width="1.7109375" style="2" customWidth="1"/>
    <col min="8714" max="8714" width="52.7109375" style="2" customWidth="1"/>
    <col min="8715" max="8719" width="10.7109375" style="2" customWidth="1"/>
    <col min="8720" max="8720" width="9.140625" style="2"/>
    <col min="8721" max="8721" width="0" style="2" hidden="1" customWidth="1"/>
    <col min="8722" max="8960" width="9.140625" style="2"/>
    <col min="8961" max="8961" width="0" style="2" hidden="1" customWidth="1"/>
    <col min="8962" max="8962" width="1.7109375" style="2" customWidth="1"/>
    <col min="8963" max="8963" width="52.7109375" style="2" customWidth="1"/>
    <col min="8964" max="8968" width="10.7109375" style="2" customWidth="1"/>
    <col min="8969" max="8969" width="1.7109375" style="2" customWidth="1"/>
    <col min="8970" max="8970" width="52.7109375" style="2" customWidth="1"/>
    <col min="8971" max="8975" width="10.7109375" style="2" customWidth="1"/>
    <col min="8976" max="8976" width="9.140625" style="2"/>
    <col min="8977" max="8977" width="0" style="2" hidden="1" customWidth="1"/>
    <col min="8978" max="9216" width="9.140625" style="2"/>
    <col min="9217" max="9217" width="0" style="2" hidden="1" customWidth="1"/>
    <col min="9218" max="9218" width="1.7109375" style="2" customWidth="1"/>
    <col min="9219" max="9219" width="52.7109375" style="2" customWidth="1"/>
    <col min="9220" max="9224" width="10.7109375" style="2" customWidth="1"/>
    <col min="9225" max="9225" width="1.7109375" style="2" customWidth="1"/>
    <col min="9226" max="9226" width="52.7109375" style="2" customWidth="1"/>
    <col min="9227" max="9231" width="10.7109375" style="2" customWidth="1"/>
    <col min="9232" max="9232" width="9.140625" style="2"/>
    <col min="9233" max="9233" width="0" style="2" hidden="1" customWidth="1"/>
    <col min="9234" max="9472" width="9.140625" style="2"/>
    <col min="9473" max="9473" width="0" style="2" hidden="1" customWidth="1"/>
    <col min="9474" max="9474" width="1.7109375" style="2" customWidth="1"/>
    <col min="9475" max="9475" width="52.7109375" style="2" customWidth="1"/>
    <col min="9476" max="9480" width="10.7109375" style="2" customWidth="1"/>
    <col min="9481" max="9481" width="1.7109375" style="2" customWidth="1"/>
    <col min="9482" max="9482" width="52.7109375" style="2" customWidth="1"/>
    <col min="9483" max="9487" width="10.7109375" style="2" customWidth="1"/>
    <col min="9488" max="9488" width="9.140625" style="2"/>
    <col min="9489" max="9489" width="0" style="2" hidden="1" customWidth="1"/>
    <col min="9490" max="9728" width="9.140625" style="2"/>
    <col min="9729" max="9729" width="0" style="2" hidden="1" customWidth="1"/>
    <col min="9730" max="9730" width="1.7109375" style="2" customWidth="1"/>
    <col min="9731" max="9731" width="52.7109375" style="2" customWidth="1"/>
    <col min="9732" max="9736" width="10.7109375" style="2" customWidth="1"/>
    <col min="9737" max="9737" width="1.7109375" style="2" customWidth="1"/>
    <col min="9738" max="9738" width="52.7109375" style="2" customWidth="1"/>
    <col min="9739" max="9743" width="10.7109375" style="2" customWidth="1"/>
    <col min="9744" max="9744" width="9.140625" style="2"/>
    <col min="9745" max="9745" width="0" style="2" hidden="1" customWidth="1"/>
    <col min="9746" max="9984" width="9.140625" style="2"/>
    <col min="9985" max="9985" width="0" style="2" hidden="1" customWidth="1"/>
    <col min="9986" max="9986" width="1.7109375" style="2" customWidth="1"/>
    <col min="9987" max="9987" width="52.7109375" style="2" customWidth="1"/>
    <col min="9988" max="9992" width="10.7109375" style="2" customWidth="1"/>
    <col min="9993" max="9993" width="1.7109375" style="2" customWidth="1"/>
    <col min="9994" max="9994" width="52.7109375" style="2" customWidth="1"/>
    <col min="9995" max="9999" width="10.7109375" style="2" customWidth="1"/>
    <col min="10000" max="10000" width="9.140625" style="2"/>
    <col min="10001" max="10001" width="0" style="2" hidden="1" customWidth="1"/>
    <col min="10002" max="10240" width="9.140625" style="2"/>
    <col min="10241" max="10241" width="0" style="2" hidden="1" customWidth="1"/>
    <col min="10242" max="10242" width="1.7109375" style="2" customWidth="1"/>
    <col min="10243" max="10243" width="52.7109375" style="2" customWidth="1"/>
    <col min="10244" max="10248" width="10.7109375" style="2" customWidth="1"/>
    <col min="10249" max="10249" width="1.7109375" style="2" customWidth="1"/>
    <col min="10250" max="10250" width="52.7109375" style="2" customWidth="1"/>
    <col min="10251" max="10255" width="10.7109375" style="2" customWidth="1"/>
    <col min="10256" max="10256" width="9.140625" style="2"/>
    <col min="10257" max="10257" width="0" style="2" hidden="1" customWidth="1"/>
    <col min="10258" max="10496" width="9.140625" style="2"/>
    <col min="10497" max="10497" width="0" style="2" hidden="1" customWidth="1"/>
    <col min="10498" max="10498" width="1.7109375" style="2" customWidth="1"/>
    <col min="10499" max="10499" width="52.7109375" style="2" customWidth="1"/>
    <col min="10500" max="10504" width="10.7109375" style="2" customWidth="1"/>
    <col min="10505" max="10505" width="1.7109375" style="2" customWidth="1"/>
    <col min="10506" max="10506" width="52.7109375" style="2" customWidth="1"/>
    <col min="10507" max="10511" width="10.7109375" style="2" customWidth="1"/>
    <col min="10512" max="10512" width="9.140625" style="2"/>
    <col min="10513" max="10513" width="0" style="2" hidden="1" customWidth="1"/>
    <col min="10514" max="10752" width="9.140625" style="2"/>
    <col min="10753" max="10753" width="0" style="2" hidden="1" customWidth="1"/>
    <col min="10754" max="10754" width="1.7109375" style="2" customWidth="1"/>
    <col min="10755" max="10755" width="52.7109375" style="2" customWidth="1"/>
    <col min="10756" max="10760" width="10.7109375" style="2" customWidth="1"/>
    <col min="10761" max="10761" width="1.7109375" style="2" customWidth="1"/>
    <col min="10762" max="10762" width="52.7109375" style="2" customWidth="1"/>
    <col min="10763" max="10767" width="10.7109375" style="2" customWidth="1"/>
    <col min="10768" max="10768" width="9.140625" style="2"/>
    <col min="10769" max="10769" width="0" style="2" hidden="1" customWidth="1"/>
    <col min="10770" max="11008" width="9.140625" style="2"/>
    <col min="11009" max="11009" width="0" style="2" hidden="1" customWidth="1"/>
    <col min="11010" max="11010" width="1.7109375" style="2" customWidth="1"/>
    <col min="11011" max="11011" width="52.7109375" style="2" customWidth="1"/>
    <col min="11012" max="11016" width="10.7109375" style="2" customWidth="1"/>
    <col min="11017" max="11017" width="1.7109375" style="2" customWidth="1"/>
    <col min="11018" max="11018" width="52.7109375" style="2" customWidth="1"/>
    <col min="11019" max="11023" width="10.7109375" style="2" customWidth="1"/>
    <col min="11024" max="11024" width="9.140625" style="2"/>
    <col min="11025" max="11025" width="0" style="2" hidden="1" customWidth="1"/>
    <col min="11026" max="11264" width="9.140625" style="2"/>
    <col min="11265" max="11265" width="0" style="2" hidden="1" customWidth="1"/>
    <col min="11266" max="11266" width="1.7109375" style="2" customWidth="1"/>
    <col min="11267" max="11267" width="52.7109375" style="2" customWidth="1"/>
    <col min="11268" max="11272" width="10.7109375" style="2" customWidth="1"/>
    <col min="11273" max="11273" width="1.7109375" style="2" customWidth="1"/>
    <col min="11274" max="11274" width="52.7109375" style="2" customWidth="1"/>
    <col min="11275" max="11279" width="10.7109375" style="2" customWidth="1"/>
    <col min="11280" max="11280" width="9.140625" style="2"/>
    <col min="11281" max="11281" width="0" style="2" hidden="1" customWidth="1"/>
    <col min="11282" max="11520" width="9.140625" style="2"/>
    <col min="11521" max="11521" width="0" style="2" hidden="1" customWidth="1"/>
    <col min="11522" max="11522" width="1.7109375" style="2" customWidth="1"/>
    <col min="11523" max="11523" width="52.7109375" style="2" customWidth="1"/>
    <col min="11524" max="11528" width="10.7109375" style="2" customWidth="1"/>
    <col min="11529" max="11529" width="1.7109375" style="2" customWidth="1"/>
    <col min="11530" max="11530" width="52.7109375" style="2" customWidth="1"/>
    <col min="11531" max="11535" width="10.7109375" style="2" customWidth="1"/>
    <col min="11536" max="11536" width="9.140625" style="2"/>
    <col min="11537" max="11537" width="0" style="2" hidden="1" customWidth="1"/>
    <col min="11538" max="11776" width="9.140625" style="2"/>
    <col min="11777" max="11777" width="0" style="2" hidden="1" customWidth="1"/>
    <col min="11778" max="11778" width="1.7109375" style="2" customWidth="1"/>
    <col min="11779" max="11779" width="52.7109375" style="2" customWidth="1"/>
    <col min="11780" max="11784" width="10.7109375" style="2" customWidth="1"/>
    <col min="11785" max="11785" width="1.7109375" style="2" customWidth="1"/>
    <col min="11786" max="11786" width="52.7109375" style="2" customWidth="1"/>
    <col min="11787" max="11791" width="10.7109375" style="2" customWidth="1"/>
    <col min="11792" max="11792" width="9.140625" style="2"/>
    <col min="11793" max="11793" width="0" style="2" hidden="1" customWidth="1"/>
    <col min="11794" max="12032" width="9.140625" style="2"/>
    <col min="12033" max="12033" width="0" style="2" hidden="1" customWidth="1"/>
    <col min="12034" max="12034" width="1.7109375" style="2" customWidth="1"/>
    <col min="12035" max="12035" width="52.7109375" style="2" customWidth="1"/>
    <col min="12036" max="12040" width="10.7109375" style="2" customWidth="1"/>
    <col min="12041" max="12041" width="1.7109375" style="2" customWidth="1"/>
    <col min="12042" max="12042" width="52.7109375" style="2" customWidth="1"/>
    <col min="12043" max="12047" width="10.7109375" style="2" customWidth="1"/>
    <col min="12048" max="12048" width="9.140625" style="2"/>
    <col min="12049" max="12049" width="0" style="2" hidden="1" customWidth="1"/>
    <col min="12050" max="12288" width="9.140625" style="2"/>
    <col min="12289" max="12289" width="0" style="2" hidden="1" customWidth="1"/>
    <col min="12290" max="12290" width="1.7109375" style="2" customWidth="1"/>
    <col min="12291" max="12291" width="52.7109375" style="2" customWidth="1"/>
    <col min="12292" max="12296" width="10.7109375" style="2" customWidth="1"/>
    <col min="12297" max="12297" width="1.7109375" style="2" customWidth="1"/>
    <col min="12298" max="12298" width="52.7109375" style="2" customWidth="1"/>
    <col min="12299" max="12303" width="10.7109375" style="2" customWidth="1"/>
    <col min="12304" max="12304" width="9.140625" style="2"/>
    <col min="12305" max="12305" width="0" style="2" hidden="1" customWidth="1"/>
    <col min="12306" max="12544" width="9.140625" style="2"/>
    <col min="12545" max="12545" width="0" style="2" hidden="1" customWidth="1"/>
    <col min="12546" max="12546" width="1.7109375" style="2" customWidth="1"/>
    <col min="12547" max="12547" width="52.7109375" style="2" customWidth="1"/>
    <col min="12548" max="12552" width="10.7109375" style="2" customWidth="1"/>
    <col min="12553" max="12553" width="1.7109375" style="2" customWidth="1"/>
    <col min="12554" max="12554" width="52.7109375" style="2" customWidth="1"/>
    <col min="12555" max="12559" width="10.7109375" style="2" customWidth="1"/>
    <col min="12560" max="12560" width="9.140625" style="2"/>
    <col min="12561" max="12561" width="0" style="2" hidden="1" customWidth="1"/>
    <col min="12562" max="12800" width="9.140625" style="2"/>
    <col min="12801" max="12801" width="0" style="2" hidden="1" customWidth="1"/>
    <col min="12802" max="12802" width="1.7109375" style="2" customWidth="1"/>
    <col min="12803" max="12803" width="52.7109375" style="2" customWidth="1"/>
    <col min="12804" max="12808" width="10.7109375" style="2" customWidth="1"/>
    <col min="12809" max="12809" width="1.7109375" style="2" customWidth="1"/>
    <col min="12810" max="12810" width="52.7109375" style="2" customWidth="1"/>
    <col min="12811" max="12815" width="10.7109375" style="2" customWidth="1"/>
    <col min="12816" max="12816" width="9.140625" style="2"/>
    <col min="12817" max="12817" width="0" style="2" hidden="1" customWidth="1"/>
    <col min="12818" max="13056" width="9.140625" style="2"/>
    <col min="13057" max="13057" width="0" style="2" hidden="1" customWidth="1"/>
    <col min="13058" max="13058" width="1.7109375" style="2" customWidth="1"/>
    <col min="13059" max="13059" width="52.7109375" style="2" customWidth="1"/>
    <col min="13060" max="13064" width="10.7109375" style="2" customWidth="1"/>
    <col min="13065" max="13065" width="1.7109375" style="2" customWidth="1"/>
    <col min="13066" max="13066" width="52.7109375" style="2" customWidth="1"/>
    <col min="13067" max="13071" width="10.7109375" style="2" customWidth="1"/>
    <col min="13072" max="13072" width="9.140625" style="2"/>
    <col min="13073" max="13073" width="0" style="2" hidden="1" customWidth="1"/>
    <col min="13074" max="13312" width="9.140625" style="2"/>
    <col min="13313" max="13313" width="0" style="2" hidden="1" customWidth="1"/>
    <col min="13314" max="13314" width="1.7109375" style="2" customWidth="1"/>
    <col min="13315" max="13315" width="52.7109375" style="2" customWidth="1"/>
    <col min="13316" max="13320" width="10.7109375" style="2" customWidth="1"/>
    <col min="13321" max="13321" width="1.7109375" style="2" customWidth="1"/>
    <col min="13322" max="13322" width="52.7109375" style="2" customWidth="1"/>
    <col min="13323" max="13327" width="10.7109375" style="2" customWidth="1"/>
    <col min="13328" max="13328" width="9.140625" style="2"/>
    <col min="13329" max="13329" width="0" style="2" hidden="1" customWidth="1"/>
    <col min="13330" max="13568" width="9.140625" style="2"/>
    <col min="13569" max="13569" width="0" style="2" hidden="1" customWidth="1"/>
    <col min="13570" max="13570" width="1.7109375" style="2" customWidth="1"/>
    <col min="13571" max="13571" width="52.7109375" style="2" customWidth="1"/>
    <col min="13572" max="13576" width="10.7109375" style="2" customWidth="1"/>
    <col min="13577" max="13577" width="1.7109375" style="2" customWidth="1"/>
    <col min="13578" max="13578" width="52.7109375" style="2" customWidth="1"/>
    <col min="13579" max="13583" width="10.7109375" style="2" customWidth="1"/>
    <col min="13584" max="13584" width="9.140625" style="2"/>
    <col min="13585" max="13585" width="0" style="2" hidden="1" customWidth="1"/>
    <col min="13586" max="13824" width="9.140625" style="2"/>
    <col min="13825" max="13825" width="0" style="2" hidden="1" customWidth="1"/>
    <col min="13826" max="13826" width="1.7109375" style="2" customWidth="1"/>
    <col min="13827" max="13827" width="52.7109375" style="2" customWidth="1"/>
    <col min="13828" max="13832" width="10.7109375" style="2" customWidth="1"/>
    <col min="13833" max="13833" width="1.7109375" style="2" customWidth="1"/>
    <col min="13834" max="13834" width="52.7109375" style="2" customWidth="1"/>
    <col min="13835" max="13839" width="10.7109375" style="2" customWidth="1"/>
    <col min="13840" max="13840" width="9.140625" style="2"/>
    <col min="13841" max="13841" width="0" style="2" hidden="1" customWidth="1"/>
    <col min="13842" max="14080" width="9.140625" style="2"/>
    <col min="14081" max="14081" width="0" style="2" hidden="1" customWidth="1"/>
    <col min="14082" max="14082" width="1.7109375" style="2" customWidth="1"/>
    <col min="14083" max="14083" width="52.7109375" style="2" customWidth="1"/>
    <col min="14084" max="14088" width="10.7109375" style="2" customWidth="1"/>
    <col min="14089" max="14089" width="1.7109375" style="2" customWidth="1"/>
    <col min="14090" max="14090" width="52.7109375" style="2" customWidth="1"/>
    <col min="14091" max="14095" width="10.7109375" style="2" customWidth="1"/>
    <col min="14096" max="14096" width="9.140625" style="2"/>
    <col min="14097" max="14097" width="0" style="2" hidden="1" customWidth="1"/>
    <col min="14098" max="14336" width="9.140625" style="2"/>
    <col min="14337" max="14337" width="0" style="2" hidden="1" customWidth="1"/>
    <col min="14338" max="14338" width="1.7109375" style="2" customWidth="1"/>
    <col min="14339" max="14339" width="52.7109375" style="2" customWidth="1"/>
    <col min="14340" max="14344" width="10.7109375" style="2" customWidth="1"/>
    <col min="14345" max="14345" width="1.7109375" style="2" customWidth="1"/>
    <col min="14346" max="14346" width="52.7109375" style="2" customWidth="1"/>
    <col min="14347" max="14351" width="10.7109375" style="2" customWidth="1"/>
    <col min="14352" max="14352" width="9.140625" style="2"/>
    <col min="14353" max="14353" width="0" style="2" hidden="1" customWidth="1"/>
    <col min="14354" max="14592" width="9.140625" style="2"/>
    <col min="14593" max="14593" width="0" style="2" hidden="1" customWidth="1"/>
    <col min="14594" max="14594" width="1.7109375" style="2" customWidth="1"/>
    <col min="14595" max="14595" width="52.7109375" style="2" customWidth="1"/>
    <col min="14596" max="14600" width="10.7109375" style="2" customWidth="1"/>
    <col min="14601" max="14601" width="1.7109375" style="2" customWidth="1"/>
    <col min="14602" max="14602" width="52.7109375" style="2" customWidth="1"/>
    <col min="14603" max="14607" width="10.7109375" style="2" customWidth="1"/>
    <col min="14608" max="14608" width="9.140625" style="2"/>
    <col min="14609" max="14609" width="0" style="2" hidden="1" customWidth="1"/>
    <col min="14610" max="14848" width="9.140625" style="2"/>
    <col min="14849" max="14849" width="0" style="2" hidden="1" customWidth="1"/>
    <col min="14850" max="14850" width="1.7109375" style="2" customWidth="1"/>
    <col min="14851" max="14851" width="52.7109375" style="2" customWidth="1"/>
    <col min="14852" max="14856" width="10.7109375" style="2" customWidth="1"/>
    <col min="14857" max="14857" width="1.7109375" style="2" customWidth="1"/>
    <col min="14858" max="14858" width="52.7109375" style="2" customWidth="1"/>
    <col min="14859" max="14863" width="10.7109375" style="2" customWidth="1"/>
    <col min="14864" max="14864" width="9.140625" style="2"/>
    <col min="14865" max="14865" width="0" style="2" hidden="1" customWidth="1"/>
    <col min="14866" max="15104" width="9.140625" style="2"/>
    <col min="15105" max="15105" width="0" style="2" hidden="1" customWidth="1"/>
    <col min="15106" max="15106" width="1.7109375" style="2" customWidth="1"/>
    <col min="15107" max="15107" width="52.7109375" style="2" customWidth="1"/>
    <col min="15108" max="15112" width="10.7109375" style="2" customWidth="1"/>
    <col min="15113" max="15113" width="1.7109375" style="2" customWidth="1"/>
    <col min="15114" max="15114" width="52.7109375" style="2" customWidth="1"/>
    <col min="15115" max="15119" width="10.7109375" style="2" customWidth="1"/>
    <col min="15120" max="15120" width="9.140625" style="2"/>
    <col min="15121" max="15121" width="0" style="2" hidden="1" customWidth="1"/>
    <col min="15122" max="15360" width="9.140625" style="2"/>
    <col min="15361" max="15361" width="0" style="2" hidden="1" customWidth="1"/>
    <col min="15362" max="15362" width="1.7109375" style="2" customWidth="1"/>
    <col min="15363" max="15363" width="52.7109375" style="2" customWidth="1"/>
    <col min="15364" max="15368" width="10.7109375" style="2" customWidth="1"/>
    <col min="15369" max="15369" width="1.7109375" style="2" customWidth="1"/>
    <col min="15370" max="15370" width="52.7109375" style="2" customWidth="1"/>
    <col min="15371" max="15375" width="10.7109375" style="2" customWidth="1"/>
    <col min="15376" max="15376" width="9.140625" style="2"/>
    <col min="15377" max="15377" width="0" style="2" hidden="1" customWidth="1"/>
    <col min="15378" max="15616" width="9.140625" style="2"/>
    <col min="15617" max="15617" width="0" style="2" hidden="1" customWidth="1"/>
    <col min="15618" max="15618" width="1.7109375" style="2" customWidth="1"/>
    <col min="15619" max="15619" width="52.7109375" style="2" customWidth="1"/>
    <col min="15620" max="15624" width="10.7109375" style="2" customWidth="1"/>
    <col min="15625" max="15625" width="1.7109375" style="2" customWidth="1"/>
    <col min="15626" max="15626" width="52.7109375" style="2" customWidth="1"/>
    <col min="15627" max="15631" width="10.7109375" style="2" customWidth="1"/>
    <col min="15632" max="15632" width="9.140625" style="2"/>
    <col min="15633" max="15633" width="0" style="2" hidden="1" customWidth="1"/>
    <col min="15634" max="15872" width="9.140625" style="2"/>
    <col min="15873" max="15873" width="0" style="2" hidden="1" customWidth="1"/>
    <col min="15874" max="15874" width="1.7109375" style="2" customWidth="1"/>
    <col min="15875" max="15875" width="52.7109375" style="2" customWidth="1"/>
    <col min="15876" max="15880" width="10.7109375" style="2" customWidth="1"/>
    <col min="15881" max="15881" width="1.7109375" style="2" customWidth="1"/>
    <col min="15882" max="15882" width="52.7109375" style="2" customWidth="1"/>
    <col min="15883" max="15887" width="10.7109375" style="2" customWidth="1"/>
    <col min="15888" max="15888" width="9.140625" style="2"/>
    <col min="15889" max="15889" width="0" style="2" hidden="1" customWidth="1"/>
    <col min="15890" max="16128" width="9.140625" style="2"/>
    <col min="16129" max="16129" width="0" style="2" hidden="1" customWidth="1"/>
    <col min="16130" max="16130" width="1.7109375" style="2" customWidth="1"/>
    <col min="16131" max="16131" width="52.7109375" style="2" customWidth="1"/>
    <col min="16132" max="16136" width="10.7109375" style="2" customWidth="1"/>
    <col min="16137" max="16137" width="1.7109375" style="2" customWidth="1"/>
    <col min="16138" max="16138" width="52.7109375" style="2" customWidth="1"/>
    <col min="16139" max="16143" width="10.7109375" style="2" customWidth="1"/>
    <col min="16144" max="16144" width="9.140625" style="2"/>
    <col min="16145" max="16145" width="0" style="2" hidden="1" customWidth="1"/>
    <col min="16146" max="16384" width="9.140625" style="2"/>
  </cols>
  <sheetData>
    <row r="1" spans="1:17" x14ac:dyDescent="0.2">
      <c r="O1" s="4" t="s">
        <v>0</v>
      </c>
    </row>
    <row r="2" spans="1:17" hidden="1" x14ac:dyDescent="0.2">
      <c r="O2" s="5" t="s">
        <v>1</v>
      </c>
    </row>
    <row r="3" spans="1:17" x14ac:dyDescent="0.2">
      <c r="O3" s="6" t="s">
        <v>2</v>
      </c>
    </row>
    <row r="5" spans="1:17" ht="15.75" x14ac:dyDescent="0.2">
      <c r="B5" s="7" t="s">
        <v>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15.75" x14ac:dyDescent="0.2">
      <c r="B6" s="7" t="s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14.25" x14ac:dyDescent="0.2">
      <c r="B7" s="8" t="s">
        <v>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7" x14ac:dyDescent="0.2">
      <c r="F8" s="3"/>
      <c r="G8" s="3"/>
    </row>
    <row r="9" spans="1:17" ht="13.5" thickBot="1" x14ac:dyDescent="0.25">
      <c r="F9" s="3"/>
      <c r="G9" s="3"/>
    </row>
    <row r="10" spans="1:17" s="1" customFormat="1" ht="20.100000000000001" hidden="1" customHeight="1" thickBot="1" x14ac:dyDescent="0.3">
      <c r="B10" s="9" t="s">
        <v>6</v>
      </c>
      <c r="C10" s="9"/>
      <c r="D10" s="10"/>
      <c r="E10" s="10"/>
      <c r="F10" s="10" t="s">
        <v>7</v>
      </c>
      <c r="G10" s="10" t="s">
        <v>8</v>
      </c>
      <c r="H10" s="11" t="s">
        <v>9</v>
      </c>
      <c r="I10" s="12" t="s">
        <v>10</v>
      </c>
      <c r="J10" s="9"/>
      <c r="K10" s="10"/>
      <c r="L10" s="10"/>
      <c r="M10" s="10" t="s">
        <v>11</v>
      </c>
      <c r="N10" s="10" t="s">
        <v>12</v>
      </c>
      <c r="O10" s="11" t="s">
        <v>13</v>
      </c>
    </row>
    <row r="11" spans="1:17" ht="15" customHeight="1" thickTop="1" x14ac:dyDescent="0.2">
      <c r="B11" s="13" t="s">
        <v>14</v>
      </c>
      <c r="C11" s="14"/>
      <c r="D11" s="14"/>
      <c r="E11" s="14"/>
      <c r="F11" s="14"/>
      <c r="G11" s="14"/>
      <c r="H11" s="14"/>
      <c r="I11" s="15" t="s">
        <v>15</v>
      </c>
      <c r="J11" s="16"/>
      <c r="K11" s="17"/>
      <c r="L11" s="17"/>
      <c r="M11" s="17"/>
      <c r="N11" s="17"/>
      <c r="O11" s="18"/>
    </row>
    <row r="12" spans="1:17" ht="15" customHeight="1" x14ac:dyDescent="0.2">
      <c r="B12" s="19" t="s">
        <v>16</v>
      </c>
      <c r="C12" s="20"/>
      <c r="D12" s="21" t="s">
        <v>17</v>
      </c>
      <c r="E12" s="21" t="s">
        <v>18</v>
      </c>
      <c r="F12" s="22" t="s">
        <v>19</v>
      </c>
      <c r="G12" s="23" t="s">
        <v>20</v>
      </c>
      <c r="H12" s="24" t="s">
        <v>21</v>
      </c>
      <c r="I12" s="19" t="s">
        <v>16</v>
      </c>
      <c r="J12" s="20"/>
      <c r="K12" s="21" t="s">
        <v>17</v>
      </c>
      <c r="L12" s="21" t="s">
        <v>18</v>
      </c>
      <c r="M12" s="22" t="s">
        <v>19</v>
      </c>
      <c r="N12" s="23" t="s">
        <v>20</v>
      </c>
      <c r="O12" s="24" t="s">
        <v>21</v>
      </c>
    </row>
    <row r="13" spans="1:17" ht="15" customHeight="1" thickBot="1" x14ac:dyDescent="0.25">
      <c r="B13" s="25" t="s">
        <v>22</v>
      </c>
      <c r="C13" s="26"/>
      <c r="D13" s="27" t="s">
        <v>23</v>
      </c>
      <c r="E13" s="27" t="s">
        <v>24</v>
      </c>
      <c r="F13" s="28"/>
      <c r="G13" s="29"/>
      <c r="H13" s="30"/>
      <c r="I13" s="25" t="s">
        <v>22</v>
      </c>
      <c r="J13" s="26"/>
      <c r="K13" s="27" t="s">
        <v>23</v>
      </c>
      <c r="L13" s="27" t="s">
        <v>24</v>
      </c>
      <c r="M13" s="28"/>
      <c r="N13" s="29"/>
      <c r="O13" s="30"/>
    </row>
    <row r="14" spans="1:17" ht="15" customHeight="1" thickTop="1" x14ac:dyDescent="0.2">
      <c r="A14" s="31" t="s">
        <v>25</v>
      </c>
      <c r="B14" s="32" t="s">
        <v>26</v>
      </c>
      <c r="C14" s="33"/>
      <c r="D14" s="34"/>
      <c r="E14" s="34"/>
      <c r="F14" s="33"/>
      <c r="G14" s="35"/>
      <c r="H14" s="36"/>
      <c r="I14" s="32" t="s">
        <v>27</v>
      </c>
      <c r="J14" s="37"/>
      <c r="K14" s="38"/>
      <c r="L14" s="39"/>
      <c r="M14" s="40"/>
      <c r="N14" s="40"/>
      <c r="O14" s="41"/>
      <c r="Q14" s="3" t="e">
        <f>SUM(#REF!+#REF!)</f>
        <v>#REF!</v>
      </c>
    </row>
    <row r="15" spans="1:17" ht="15" customHeight="1" x14ac:dyDescent="0.2">
      <c r="A15" s="31" t="s">
        <v>28</v>
      </c>
      <c r="B15" s="42"/>
      <c r="C15" s="43" t="s">
        <v>29</v>
      </c>
      <c r="D15" s="44">
        <v>58771</v>
      </c>
      <c r="E15" s="44">
        <f>[1]Bevételek!E60</f>
        <v>58928</v>
      </c>
      <c r="F15" s="44">
        <f>[1]Bevételek!F60</f>
        <v>61806</v>
      </c>
      <c r="G15" s="44">
        <f>[1]Bevételek!G60</f>
        <v>61070</v>
      </c>
      <c r="H15" s="45">
        <f>G15/F15*100</f>
        <v>98.80917710254667</v>
      </c>
      <c r="I15" s="42"/>
      <c r="J15" s="46" t="s">
        <v>30</v>
      </c>
      <c r="K15" s="47">
        <v>31085</v>
      </c>
      <c r="L15" s="44">
        <f>[1]Kiadások!E60</f>
        <v>33131</v>
      </c>
      <c r="M15" s="47">
        <f>[1]Kiadások!F60</f>
        <v>34369</v>
      </c>
      <c r="N15" s="47">
        <v>33403</v>
      </c>
      <c r="O15" s="48">
        <f t="shared" ref="O15:O26" si="0">N15/M15*100</f>
        <v>97.189327591725103</v>
      </c>
      <c r="Q15" s="3" t="e">
        <f>SUM(#REF!+#REF!)</f>
        <v>#REF!</v>
      </c>
    </row>
    <row r="16" spans="1:17" ht="15" customHeight="1" x14ac:dyDescent="0.2">
      <c r="A16" s="31" t="s">
        <v>31</v>
      </c>
      <c r="B16" s="42"/>
      <c r="C16" s="49" t="s">
        <v>32</v>
      </c>
      <c r="D16" s="50">
        <v>22770</v>
      </c>
      <c r="E16" s="50">
        <v>23187</v>
      </c>
      <c r="F16" s="50">
        <v>25555</v>
      </c>
      <c r="G16" s="50">
        <v>25555</v>
      </c>
      <c r="H16" s="51">
        <f t="shared" ref="H16:H24" si="1">G16/F16*100</f>
        <v>100</v>
      </c>
      <c r="I16" s="42"/>
      <c r="J16" s="46" t="s">
        <v>33</v>
      </c>
      <c r="K16" s="47">
        <v>5255</v>
      </c>
      <c r="L16" s="44">
        <f>[1]Kiadások!I60</f>
        <v>5468</v>
      </c>
      <c r="M16" s="47">
        <f>[1]Kiadások!J60</f>
        <v>6054</v>
      </c>
      <c r="N16" s="47">
        <v>5686</v>
      </c>
      <c r="O16" s="48">
        <f t="shared" si="0"/>
        <v>93.921374297984812</v>
      </c>
      <c r="Q16" s="3"/>
    </row>
    <row r="17" spans="1:19" ht="15" customHeight="1" x14ac:dyDescent="0.2">
      <c r="A17" s="31" t="s">
        <v>34</v>
      </c>
      <c r="B17" s="42"/>
      <c r="C17" s="49" t="s">
        <v>35</v>
      </c>
      <c r="D17" s="50">
        <v>2000</v>
      </c>
      <c r="E17" s="50">
        <v>1623</v>
      </c>
      <c r="F17" s="50">
        <v>756</v>
      </c>
      <c r="G17" s="50">
        <v>756</v>
      </c>
      <c r="H17" s="51">
        <f t="shared" si="1"/>
        <v>100</v>
      </c>
      <c r="I17" s="42"/>
      <c r="J17" s="46" t="s">
        <v>36</v>
      </c>
      <c r="K17" s="47">
        <v>15278</v>
      </c>
      <c r="L17" s="44">
        <f>[1]Kiadások!M60</f>
        <v>25177</v>
      </c>
      <c r="M17" s="47">
        <f>[1]Kiadások!N60</f>
        <v>22889</v>
      </c>
      <c r="N17" s="47">
        <v>20112</v>
      </c>
      <c r="O17" s="48">
        <f t="shared" si="0"/>
        <v>87.86753462361834</v>
      </c>
      <c r="Q17" s="3"/>
    </row>
    <row r="18" spans="1:19" ht="15" customHeight="1" x14ac:dyDescent="0.2">
      <c r="A18" s="31" t="s">
        <v>37</v>
      </c>
      <c r="B18" s="42"/>
      <c r="C18" s="43" t="s">
        <v>38</v>
      </c>
      <c r="D18" s="44">
        <v>4675</v>
      </c>
      <c r="E18" s="44">
        <f>[1]Bevételek!M60</f>
        <v>4150</v>
      </c>
      <c r="F18" s="44">
        <f>[1]Bevételek!N60</f>
        <v>5650</v>
      </c>
      <c r="G18" s="44">
        <f>[1]Bevételek!O60</f>
        <v>6530</v>
      </c>
      <c r="H18" s="45">
        <f t="shared" si="1"/>
        <v>115.57522123893807</v>
      </c>
      <c r="I18" s="42"/>
      <c r="J18" s="46" t="s">
        <v>39</v>
      </c>
      <c r="K18" s="47">
        <v>2417</v>
      </c>
      <c r="L18" s="44">
        <f>[1]Kiadások!Q60</f>
        <v>900</v>
      </c>
      <c r="M18" s="47">
        <f>[1]Kiadások!R60</f>
        <v>1399</v>
      </c>
      <c r="N18" s="47">
        <v>1072</v>
      </c>
      <c r="O18" s="48">
        <f t="shared" si="0"/>
        <v>76.626161543959967</v>
      </c>
    </row>
    <row r="19" spans="1:19" ht="15" customHeight="1" x14ac:dyDescent="0.2">
      <c r="A19" s="31" t="s">
        <v>40</v>
      </c>
      <c r="B19" s="42"/>
      <c r="C19" s="49" t="s">
        <v>41</v>
      </c>
      <c r="D19" s="50">
        <v>3959</v>
      </c>
      <c r="E19" s="50"/>
      <c r="F19" s="50">
        <v>3230</v>
      </c>
      <c r="G19" s="52">
        <v>3959</v>
      </c>
      <c r="H19" s="45">
        <f t="shared" si="1"/>
        <v>122.56965944272447</v>
      </c>
      <c r="I19" s="42"/>
      <c r="J19" s="53" t="s">
        <v>42</v>
      </c>
      <c r="K19" s="52">
        <v>441</v>
      </c>
      <c r="L19" s="50"/>
      <c r="M19" s="52">
        <v>900</v>
      </c>
      <c r="N19" s="50">
        <v>573</v>
      </c>
      <c r="O19" s="54">
        <f t="shared" si="0"/>
        <v>63.666666666666671</v>
      </c>
      <c r="P19" s="3"/>
    </row>
    <row r="20" spans="1:19" ht="15" customHeight="1" x14ac:dyDescent="0.2">
      <c r="A20" s="31" t="s">
        <v>43</v>
      </c>
      <c r="B20" s="42"/>
      <c r="C20" s="43" t="s">
        <v>44</v>
      </c>
      <c r="D20" s="44">
        <v>280</v>
      </c>
      <c r="E20" s="44"/>
      <c r="F20" s="44">
        <v>0</v>
      </c>
      <c r="G20" s="47">
        <v>280</v>
      </c>
      <c r="H20" s="45"/>
      <c r="I20" s="42"/>
      <c r="J20" s="53" t="s">
        <v>45</v>
      </c>
      <c r="K20" s="52"/>
      <c r="L20" s="50"/>
      <c r="M20" s="52">
        <v>499</v>
      </c>
      <c r="N20" s="50">
        <v>499</v>
      </c>
      <c r="O20" s="54">
        <f t="shared" si="0"/>
        <v>100</v>
      </c>
      <c r="R20" s="55"/>
    </row>
    <row r="21" spans="1:19" ht="15" customHeight="1" x14ac:dyDescent="0.2">
      <c r="A21" s="31" t="s">
        <v>46</v>
      </c>
      <c r="B21" s="42"/>
      <c r="C21" s="43" t="s">
        <v>47</v>
      </c>
      <c r="D21" s="44">
        <v>436</v>
      </c>
      <c r="E21" s="44"/>
      <c r="F21" s="44">
        <v>282</v>
      </c>
      <c r="G21" s="47">
        <v>436</v>
      </c>
      <c r="H21" s="45">
        <f t="shared" si="1"/>
        <v>154.60992907801418</v>
      </c>
      <c r="I21" s="42"/>
      <c r="J21" s="53"/>
      <c r="K21" s="52"/>
      <c r="L21" s="50"/>
      <c r="M21" s="52"/>
      <c r="N21" s="56"/>
      <c r="O21" s="48"/>
      <c r="R21" s="55"/>
    </row>
    <row r="22" spans="1:19" ht="15" customHeight="1" x14ac:dyDescent="0.2">
      <c r="A22" s="31" t="s">
        <v>48</v>
      </c>
      <c r="B22" s="42"/>
      <c r="C22" s="43" t="s">
        <v>49</v>
      </c>
      <c r="D22" s="44">
        <v>4036</v>
      </c>
      <c r="E22" s="44">
        <f>[1]Bevételek!Q60</f>
        <v>2342</v>
      </c>
      <c r="F22" s="44">
        <f>[1]Bevételek!R60</f>
        <v>5253</v>
      </c>
      <c r="G22" s="44">
        <f>[1]Bevételek!S60</f>
        <v>12125</v>
      </c>
      <c r="H22" s="45">
        <f t="shared" si="1"/>
        <v>230.82048353321915</v>
      </c>
      <c r="I22" s="42"/>
      <c r="J22" s="53"/>
      <c r="K22" s="52"/>
      <c r="L22" s="50"/>
      <c r="M22" s="52"/>
      <c r="N22" s="56"/>
      <c r="O22" s="48"/>
      <c r="Q22" s="3" t="e">
        <f>SUM(O19+O25+#REF!+#REF!)</f>
        <v>#REF!</v>
      </c>
      <c r="R22" s="55"/>
    </row>
    <row r="23" spans="1:19" s="57" customFormat="1" ht="15" customHeight="1" x14ac:dyDescent="0.2">
      <c r="A23" s="31" t="s">
        <v>50</v>
      </c>
      <c r="B23" s="42"/>
      <c r="C23" s="43" t="s">
        <v>51</v>
      </c>
      <c r="D23" s="44">
        <v>0</v>
      </c>
      <c r="E23" s="44">
        <f>[1]Bevételek!Y60</f>
        <v>0</v>
      </c>
      <c r="F23" s="44">
        <f>[1]Bevételek!Z60</f>
        <v>0</v>
      </c>
      <c r="G23" s="44">
        <f>[1]Bevételek!AA60</f>
        <v>0</v>
      </c>
      <c r="H23" s="45"/>
      <c r="I23" s="42"/>
      <c r="J23" s="53"/>
      <c r="K23" s="52"/>
      <c r="L23" s="50"/>
      <c r="M23" s="52"/>
      <c r="N23" s="56"/>
      <c r="O23" s="48"/>
      <c r="Q23" s="58"/>
      <c r="R23" s="59"/>
    </row>
    <row r="24" spans="1:19" ht="15" customHeight="1" thickBot="1" x14ac:dyDescent="0.25">
      <c r="A24" s="31" t="s">
        <v>52</v>
      </c>
      <c r="B24" s="60"/>
      <c r="C24" s="61" t="s">
        <v>53</v>
      </c>
      <c r="D24" s="62">
        <v>7964</v>
      </c>
      <c r="E24" s="62">
        <v>6492</v>
      </c>
      <c r="F24" s="62">
        <v>7130</v>
      </c>
      <c r="G24" s="62">
        <v>7130</v>
      </c>
      <c r="H24" s="45">
        <f t="shared" si="1"/>
        <v>100</v>
      </c>
      <c r="I24" s="42"/>
      <c r="J24" s="53"/>
      <c r="K24" s="52"/>
      <c r="L24" s="50"/>
      <c r="M24" s="52"/>
      <c r="N24" s="56"/>
      <c r="O24" s="48"/>
      <c r="R24" s="55"/>
    </row>
    <row r="25" spans="1:19" ht="15" customHeight="1" thickTop="1" thickBot="1" x14ac:dyDescent="0.25">
      <c r="A25" s="31" t="s">
        <v>54</v>
      </c>
      <c r="B25" s="63" t="s">
        <v>55</v>
      </c>
      <c r="C25" s="64"/>
      <c r="D25" s="65">
        <f>SUM(D14:D24)-D16-D17-D19-D20-D21</f>
        <v>75446</v>
      </c>
      <c r="E25" s="65">
        <f>SUM(E14:E24)-E16-E17-E19-E20-E21</f>
        <v>71912</v>
      </c>
      <c r="F25" s="65">
        <f>SUM(F14:F24)-F16-F17-F19-F20-F21</f>
        <v>79839</v>
      </c>
      <c r="G25" s="65">
        <f>SUM(G14:G24)-G16-G17-G19-G20-G21</f>
        <v>86855</v>
      </c>
      <c r="H25" s="66">
        <f>G25/F25*100</f>
        <v>108.7876852164982</v>
      </c>
      <c r="I25" s="42"/>
      <c r="J25" s="53"/>
      <c r="K25" s="52"/>
      <c r="L25" s="50"/>
      <c r="M25" s="52"/>
      <c r="N25" s="56"/>
      <c r="O25" s="48"/>
      <c r="R25" s="55"/>
    </row>
    <row r="26" spans="1:19" ht="15" customHeight="1" thickTop="1" thickBot="1" x14ac:dyDescent="0.25">
      <c r="A26" s="31" t="s">
        <v>56</v>
      </c>
      <c r="B26" s="67" t="s">
        <v>57</v>
      </c>
      <c r="C26" s="68"/>
      <c r="D26" s="69"/>
      <c r="E26" s="69"/>
      <c r="F26" s="69"/>
      <c r="G26" s="69"/>
      <c r="H26" s="70"/>
      <c r="I26" s="42"/>
      <c r="J26" s="46" t="s">
        <v>58</v>
      </c>
      <c r="K26" s="47">
        <v>635</v>
      </c>
      <c r="L26" s="71">
        <f>[1]Kiadások!U60</f>
        <v>3236</v>
      </c>
      <c r="M26" s="71">
        <f>[1]Kiadások!V60</f>
        <v>2602</v>
      </c>
      <c r="N26" s="62">
        <v>1122</v>
      </c>
      <c r="O26" s="48">
        <f t="shared" si="0"/>
        <v>43.120676402767103</v>
      </c>
      <c r="R26" s="55"/>
    </row>
    <row r="27" spans="1:19" ht="15" customHeight="1" thickTop="1" thickBot="1" x14ac:dyDescent="0.25">
      <c r="A27" s="31" t="s">
        <v>59</v>
      </c>
      <c r="B27" s="42"/>
      <c r="C27" s="46" t="s">
        <v>60</v>
      </c>
      <c r="D27" s="47">
        <v>0</v>
      </c>
      <c r="E27" s="47">
        <f>[1]Bevételek!I60</f>
        <v>21517</v>
      </c>
      <c r="F27" s="47">
        <f>[1]Bevételek!J60</f>
        <v>21517</v>
      </c>
      <c r="G27" s="47">
        <f>[1]Bevételek!K60</f>
        <v>21517</v>
      </c>
      <c r="H27" s="45">
        <v>0</v>
      </c>
      <c r="I27" s="63" t="s">
        <v>61</v>
      </c>
      <c r="J27" s="64"/>
      <c r="K27" s="72">
        <f>SUM(K15:K18)+K26</f>
        <v>54670</v>
      </c>
      <c r="L27" s="73">
        <f>SUM(L15:L18)+L26</f>
        <v>67912</v>
      </c>
      <c r="M27" s="74">
        <f>SUM(M15:M18)+M26</f>
        <v>67313</v>
      </c>
      <c r="N27" s="74">
        <f>SUM(N15:N18)+N26</f>
        <v>61395</v>
      </c>
      <c r="O27" s="75">
        <f>N27/M27*100</f>
        <v>91.208236150520705</v>
      </c>
      <c r="R27" s="55"/>
    </row>
    <row r="28" spans="1:19" ht="15" customHeight="1" thickTop="1" x14ac:dyDescent="0.2">
      <c r="A28" s="31" t="s">
        <v>62</v>
      </c>
      <c r="B28" s="42"/>
      <c r="C28" s="46" t="s">
        <v>63</v>
      </c>
      <c r="D28" s="47">
        <v>0</v>
      </c>
      <c r="E28" s="47">
        <f>[1]Bevételek!U60</f>
        <v>0</v>
      </c>
      <c r="F28" s="47">
        <f>[1]Bevételek!V60</f>
        <v>0</v>
      </c>
      <c r="G28" s="47">
        <f>[1]Bevételek!W60</f>
        <v>450</v>
      </c>
      <c r="H28" s="76">
        <f>[1]Bevételek!V60</f>
        <v>0</v>
      </c>
      <c r="I28" s="67" t="s">
        <v>64</v>
      </c>
      <c r="J28" s="68"/>
      <c r="K28" s="69"/>
      <c r="L28" s="77"/>
      <c r="M28" s="69"/>
      <c r="N28" s="69"/>
      <c r="O28" s="78"/>
      <c r="R28" s="55"/>
    </row>
    <row r="29" spans="1:19" ht="15" customHeight="1" thickBot="1" x14ac:dyDescent="0.25">
      <c r="A29" s="31" t="s">
        <v>65</v>
      </c>
      <c r="B29" s="79"/>
      <c r="C29" s="61" t="s">
        <v>66</v>
      </c>
      <c r="D29" s="62">
        <v>0</v>
      </c>
      <c r="E29" s="62">
        <f>[1]Bevételek!AC60</f>
        <v>0</v>
      </c>
      <c r="F29" s="62">
        <f>[1]Bevételek!AD60</f>
        <v>0</v>
      </c>
      <c r="G29" s="62">
        <f>[1]Bevételek!AE60</f>
        <v>0</v>
      </c>
      <c r="H29" s="80">
        <f>[1]Bevételek!AD60</f>
        <v>0</v>
      </c>
      <c r="I29" s="42"/>
      <c r="J29" s="46" t="s">
        <v>67</v>
      </c>
      <c r="K29" s="47">
        <v>9728</v>
      </c>
      <c r="L29" s="47">
        <f>[1]Kiadások!Y60</f>
        <v>24517</v>
      </c>
      <c r="M29" s="47">
        <f>[1]Kiadások!Z60</f>
        <v>33255</v>
      </c>
      <c r="N29" s="47">
        <v>30958</v>
      </c>
      <c r="O29" s="48">
        <f>N29/M29*100</f>
        <v>93.092768004811305</v>
      </c>
      <c r="R29" s="3"/>
    </row>
    <row r="30" spans="1:19" ht="15" customHeight="1" thickTop="1" thickBot="1" x14ac:dyDescent="0.25">
      <c r="A30" s="31" t="s">
        <v>68</v>
      </c>
      <c r="B30" s="63" t="s">
        <v>69</v>
      </c>
      <c r="C30" s="64"/>
      <c r="D30" s="72">
        <f>SUM(D27:D29)</f>
        <v>0</v>
      </c>
      <c r="E30" s="72">
        <f>SUM(E27:E29)</f>
        <v>21517</v>
      </c>
      <c r="F30" s="72">
        <f>SUM(F27:F29)</f>
        <v>21517</v>
      </c>
      <c r="G30" s="72">
        <f>SUM(G27:G29)</f>
        <v>21967</v>
      </c>
      <c r="H30" s="66">
        <v>0</v>
      </c>
      <c r="I30" s="42"/>
      <c r="J30" s="46" t="s">
        <v>70</v>
      </c>
      <c r="K30" s="47">
        <v>1769</v>
      </c>
      <c r="L30" s="47">
        <f>[1]Kiadások!AC60</f>
        <v>1000</v>
      </c>
      <c r="M30" s="47">
        <f>[1]Kiadások!AD60</f>
        <v>1000</v>
      </c>
      <c r="N30" s="47">
        <v>394</v>
      </c>
      <c r="O30" s="48">
        <f>N30/M30*100</f>
        <v>39.4</v>
      </c>
      <c r="P30" s="3"/>
      <c r="R30" s="3"/>
      <c r="S30" s="3"/>
    </row>
    <row r="31" spans="1:19" ht="15" customHeight="1" thickTop="1" thickBot="1" x14ac:dyDescent="0.25">
      <c r="A31" s="31" t="s">
        <v>71</v>
      </c>
      <c r="B31" s="63" t="s">
        <v>72</v>
      </c>
      <c r="C31" s="64"/>
      <c r="D31" s="72">
        <f>D30+D25</f>
        <v>75446</v>
      </c>
      <c r="E31" s="72">
        <f>E30+E25</f>
        <v>93429</v>
      </c>
      <c r="F31" s="72">
        <f>F30+F25</f>
        <v>101356</v>
      </c>
      <c r="G31" s="72">
        <f>G30+G25</f>
        <v>108822</v>
      </c>
      <c r="H31" s="66">
        <f>G31/F31*100</f>
        <v>107.36611547417026</v>
      </c>
      <c r="I31" s="81"/>
      <c r="J31" s="46" t="s">
        <v>73</v>
      </c>
      <c r="K31" s="47">
        <v>40</v>
      </c>
      <c r="L31" s="47">
        <f>[1]Kiadások!AG60</f>
        <v>0</v>
      </c>
      <c r="M31" s="47">
        <f>[1]Kiadások!AH60</f>
        <v>0</v>
      </c>
      <c r="N31" s="47">
        <v>0</v>
      </c>
      <c r="O31" s="48"/>
      <c r="R31" s="3"/>
    </row>
    <row r="32" spans="1:19" ht="15" customHeight="1" thickTop="1" thickBot="1" x14ac:dyDescent="0.25">
      <c r="A32" s="31" t="s">
        <v>74</v>
      </c>
      <c r="B32" s="63" t="s">
        <v>75</v>
      </c>
      <c r="C32" s="64"/>
      <c r="D32" s="72"/>
      <c r="E32" s="72">
        <f>L33-E31</f>
        <v>0</v>
      </c>
      <c r="F32" s="72">
        <f>M33-F31</f>
        <v>212</v>
      </c>
      <c r="G32" s="72"/>
      <c r="H32" s="66"/>
      <c r="I32" s="63" t="s">
        <v>76</v>
      </c>
      <c r="J32" s="64"/>
      <c r="K32" s="72">
        <f>SUM(K29:K31)</f>
        <v>11537</v>
      </c>
      <c r="L32" s="82">
        <f>SUM(L29:L31)</f>
        <v>25517</v>
      </c>
      <c r="M32" s="72">
        <f>SUM(M29:M31)</f>
        <v>34255</v>
      </c>
      <c r="N32" s="72">
        <f>SUM(N29:N31)</f>
        <v>31352</v>
      </c>
      <c r="O32" s="75">
        <f>N32/M32*100</f>
        <v>91.52532477010655</v>
      </c>
      <c r="Q32" s="3" t="e">
        <f>SUM(#REF!)</f>
        <v>#REF!</v>
      </c>
      <c r="R32" s="3"/>
    </row>
    <row r="33" spans="1:18" ht="15" customHeight="1" thickTop="1" thickBot="1" x14ac:dyDescent="0.25">
      <c r="A33" s="31" t="s">
        <v>77</v>
      </c>
      <c r="B33" s="83" t="s">
        <v>78</v>
      </c>
      <c r="C33" s="84"/>
      <c r="D33" s="85"/>
      <c r="E33" s="85"/>
      <c r="F33" s="85"/>
      <c r="G33" s="85"/>
      <c r="H33" s="66"/>
      <c r="I33" s="63" t="s">
        <v>79</v>
      </c>
      <c r="J33" s="64"/>
      <c r="K33" s="72">
        <f>K32+K27</f>
        <v>66207</v>
      </c>
      <c r="L33" s="86">
        <f>L32+L27</f>
        <v>93429</v>
      </c>
      <c r="M33" s="87">
        <f>M32+M27</f>
        <v>101568</v>
      </c>
      <c r="N33" s="72">
        <f>N32+N27</f>
        <v>92747</v>
      </c>
      <c r="O33" s="75">
        <f>N33/M33*100</f>
        <v>91.315178008821675</v>
      </c>
      <c r="Q33" s="3" t="e">
        <f>SUM(#REF!)</f>
        <v>#REF!</v>
      </c>
      <c r="R33" s="3"/>
    </row>
    <row r="34" spans="1:18" ht="15" customHeight="1" thickTop="1" thickBot="1" x14ac:dyDescent="0.25">
      <c r="A34" s="31" t="s">
        <v>80</v>
      </c>
      <c r="B34" s="83" t="s">
        <v>81</v>
      </c>
      <c r="C34" s="84"/>
      <c r="D34" s="85">
        <f>K32-D30</f>
        <v>11537</v>
      </c>
      <c r="E34" s="85">
        <f>L32-E30</f>
        <v>4000</v>
      </c>
      <c r="F34" s="85">
        <f>M32-F30</f>
        <v>12738</v>
      </c>
      <c r="G34" s="85">
        <f>N32-G30</f>
        <v>9385</v>
      </c>
      <c r="H34" s="66"/>
      <c r="I34" s="63" t="s">
        <v>82</v>
      </c>
      <c r="J34" s="64"/>
      <c r="K34" s="72">
        <f>D31-K33</f>
        <v>9239</v>
      </c>
      <c r="L34" s="72">
        <f>E31-L33</f>
        <v>0</v>
      </c>
      <c r="M34" s="72"/>
      <c r="N34" s="72">
        <f>G31-N33</f>
        <v>16075</v>
      </c>
      <c r="O34" s="75"/>
      <c r="R34" s="3"/>
    </row>
    <row r="35" spans="1:18" ht="15" customHeight="1" thickTop="1" thickBot="1" x14ac:dyDescent="0.25">
      <c r="A35" s="31" t="s">
        <v>83</v>
      </c>
      <c r="B35" s="32" t="s">
        <v>84</v>
      </c>
      <c r="C35" s="88"/>
      <c r="D35" s="40"/>
      <c r="E35" s="40"/>
      <c r="F35" s="40"/>
      <c r="G35" s="40"/>
      <c r="H35" s="36"/>
      <c r="I35" s="83" t="s">
        <v>85</v>
      </c>
      <c r="J35" s="84"/>
      <c r="K35" s="85">
        <f>D25-K27</f>
        <v>20776</v>
      </c>
      <c r="L35" s="85">
        <f>E25-L27</f>
        <v>4000</v>
      </c>
      <c r="M35" s="85">
        <f>F25-M27</f>
        <v>12526</v>
      </c>
      <c r="N35" s="85">
        <f>G25-N27</f>
        <v>25460</v>
      </c>
      <c r="O35" s="75"/>
      <c r="R35" s="3"/>
    </row>
    <row r="36" spans="1:18" ht="15" customHeight="1" thickTop="1" thickBot="1" x14ac:dyDescent="0.25">
      <c r="A36" s="31" t="s">
        <v>86</v>
      </c>
      <c r="B36" s="42"/>
      <c r="C36" s="46" t="s">
        <v>87</v>
      </c>
      <c r="D36" s="47"/>
      <c r="E36" s="47"/>
      <c r="F36" s="47"/>
      <c r="G36" s="47"/>
      <c r="H36" s="45">
        <v>0</v>
      </c>
      <c r="I36" s="83" t="s">
        <v>88</v>
      </c>
      <c r="J36" s="84"/>
      <c r="K36" s="85"/>
      <c r="L36" s="85"/>
      <c r="M36" s="85"/>
      <c r="N36" s="85"/>
      <c r="O36" s="75"/>
      <c r="Q36" s="3">
        <f>SUM(O29:O30)</f>
        <v>132.4927680048113</v>
      </c>
      <c r="R36" s="3"/>
    </row>
    <row r="37" spans="1:18" ht="15" customHeight="1" thickTop="1" x14ac:dyDescent="0.2">
      <c r="A37" s="31" t="s">
        <v>89</v>
      </c>
      <c r="B37" s="89"/>
      <c r="C37" s="53"/>
      <c r="D37" s="52"/>
      <c r="E37" s="52"/>
      <c r="F37" s="52"/>
      <c r="G37" s="52"/>
      <c r="H37" s="45">
        <v>0</v>
      </c>
      <c r="I37" s="32" t="s">
        <v>90</v>
      </c>
      <c r="J37" s="88"/>
      <c r="K37" s="40"/>
      <c r="L37" s="34"/>
      <c r="M37" s="40"/>
      <c r="N37" s="40"/>
      <c r="O37" s="41"/>
      <c r="R37" s="3"/>
    </row>
    <row r="38" spans="1:18" ht="15" customHeight="1" x14ac:dyDescent="0.2">
      <c r="A38" s="31" t="s">
        <v>91</v>
      </c>
      <c r="B38" s="89"/>
      <c r="C38" s="53"/>
      <c r="D38" s="52"/>
      <c r="E38" s="52"/>
      <c r="F38" s="52"/>
      <c r="G38" s="52"/>
      <c r="H38" s="45">
        <v>0</v>
      </c>
      <c r="I38" s="42"/>
      <c r="J38" s="46" t="s">
        <v>92</v>
      </c>
      <c r="K38" s="47">
        <v>1038</v>
      </c>
      <c r="L38" s="44">
        <v>1038</v>
      </c>
      <c r="M38" s="47">
        <v>1038</v>
      </c>
      <c r="N38" s="47">
        <v>1038</v>
      </c>
      <c r="O38" s="48">
        <f>N38/M38*100</f>
        <v>100</v>
      </c>
    </row>
    <row r="39" spans="1:18" ht="15" customHeight="1" x14ac:dyDescent="0.2">
      <c r="A39" s="31" t="s">
        <v>93</v>
      </c>
      <c r="B39" s="42"/>
      <c r="C39" s="46" t="s">
        <v>94</v>
      </c>
      <c r="D39" s="47"/>
      <c r="E39" s="47"/>
      <c r="F39" s="47"/>
      <c r="G39" s="47"/>
      <c r="H39" s="76"/>
      <c r="I39" s="42"/>
      <c r="J39" s="46" t="s">
        <v>95</v>
      </c>
      <c r="K39" s="47"/>
      <c r="L39" s="44"/>
      <c r="M39" s="47"/>
      <c r="N39" s="47"/>
      <c r="O39" s="48"/>
    </row>
    <row r="40" spans="1:18" ht="15" customHeight="1" x14ac:dyDescent="0.2">
      <c r="A40" s="31" t="s">
        <v>96</v>
      </c>
      <c r="B40" s="42"/>
      <c r="C40" s="46" t="s">
        <v>97</v>
      </c>
      <c r="D40" s="47"/>
      <c r="E40" s="47">
        <v>1038</v>
      </c>
      <c r="F40" s="47">
        <v>1038</v>
      </c>
      <c r="G40" s="47">
        <v>1038</v>
      </c>
      <c r="H40" s="76"/>
      <c r="I40" s="42"/>
      <c r="J40" s="46" t="s">
        <v>98</v>
      </c>
      <c r="K40" s="47"/>
      <c r="L40" s="44"/>
      <c r="M40" s="47"/>
      <c r="N40" s="47"/>
      <c r="O40" s="48"/>
    </row>
    <row r="41" spans="1:18" ht="15" customHeight="1" x14ac:dyDescent="0.2">
      <c r="A41" s="31" t="s">
        <v>99</v>
      </c>
      <c r="B41" s="81"/>
      <c r="C41" s="90" t="s">
        <v>100</v>
      </c>
      <c r="D41" s="91">
        <v>864</v>
      </c>
      <c r="E41" s="91"/>
      <c r="F41" s="91">
        <v>1077</v>
      </c>
      <c r="G41" s="91">
        <v>1076</v>
      </c>
      <c r="H41" s="92"/>
      <c r="I41" s="42"/>
      <c r="J41" s="46" t="s">
        <v>101</v>
      </c>
      <c r="K41" s="47">
        <v>897</v>
      </c>
      <c r="L41" s="44"/>
      <c r="M41" s="47">
        <v>865</v>
      </c>
      <c r="N41" s="47">
        <v>865</v>
      </c>
      <c r="O41" s="48">
        <f>N41/M41*100</f>
        <v>100</v>
      </c>
    </row>
    <row r="42" spans="1:18" ht="15" customHeight="1" thickBot="1" x14ac:dyDescent="0.25">
      <c r="A42" s="31" t="s">
        <v>102</v>
      </c>
      <c r="B42" s="79"/>
      <c r="C42" s="61" t="s">
        <v>103</v>
      </c>
      <c r="D42" s="62"/>
      <c r="E42" s="62"/>
      <c r="F42" s="62"/>
      <c r="G42" s="62"/>
      <c r="H42" s="80"/>
      <c r="I42" s="81"/>
      <c r="J42" s="90" t="s">
        <v>104</v>
      </c>
      <c r="K42" s="91"/>
      <c r="L42" s="93"/>
      <c r="M42" s="91"/>
      <c r="N42" s="91"/>
      <c r="O42" s="94"/>
    </row>
    <row r="43" spans="1:18" ht="15" customHeight="1" thickTop="1" thickBot="1" x14ac:dyDescent="0.25">
      <c r="A43" s="31" t="s">
        <v>105</v>
      </c>
      <c r="B43" s="63" t="s">
        <v>106</v>
      </c>
      <c r="C43" s="64"/>
      <c r="D43" s="65">
        <f>SUM(D35:D41)-D37-D38</f>
        <v>864</v>
      </c>
      <c r="E43" s="65">
        <f>SUM(E35:E41)-E37-E38</f>
        <v>1038</v>
      </c>
      <c r="F43" s="65">
        <f>SUM(F35:F41)-F37-F38</f>
        <v>2115</v>
      </c>
      <c r="G43" s="65">
        <f>SUM(G35:G41)-G37-G38</f>
        <v>2114</v>
      </c>
      <c r="H43" s="66">
        <f>G43/F43*100</f>
        <v>99.952718676122927</v>
      </c>
      <c r="I43" s="79"/>
      <c r="J43" s="61" t="s">
        <v>107</v>
      </c>
      <c r="K43" s="62"/>
      <c r="L43" s="95"/>
      <c r="M43" s="62"/>
      <c r="N43" s="62"/>
      <c r="O43" s="96"/>
    </row>
    <row r="44" spans="1:18" ht="15" customHeight="1" thickTop="1" thickBot="1" x14ac:dyDescent="0.25">
      <c r="A44" s="31" t="s">
        <v>108</v>
      </c>
      <c r="B44" s="63" t="s">
        <v>109</v>
      </c>
      <c r="C44" s="64"/>
      <c r="D44" s="72">
        <f>D43-K44</f>
        <v>-1071</v>
      </c>
      <c r="E44" s="72">
        <f>E43-L44</f>
        <v>0</v>
      </c>
      <c r="F44" s="72">
        <f>F43-M44</f>
        <v>212</v>
      </c>
      <c r="G44" s="72">
        <f>G43-N44</f>
        <v>211</v>
      </c>
      <c r="H44" s="66"/>
      <c r="I44" s="97" t="s">
        <v>110</v>
      </c>
      <c r="J44" s="98"/>
      <c r="K44" s="72">
        <f>SUM(K37:K43)</f>
        <v>1935</v>
      </c>
      <c r="L44" s="72">
        <f>SUM(L37:L43)</f>
        <v>1038</v>
      </c>
      <c r="M44" s="72">
        <f>SUM(M37:M43)</f>
        <v>1903</v>
      </c>
      <c r="N44" s="72">
        <f>SUM(N37:N43)</f>
        <v>1903</v>
      </c>
      <c r="O44" s="75">
        <v>100</v>
      </c>
    </row>
    <row r="45" spans="1:18" ht="15" customHeight="1" thickTop="1" thickBot="1" x14ac:dyDescent="0.25">
      <c r="A45" s="31" t="s">
        <v>111</v>
      </c>
      <c r="B45" s="63" t="s">
        <v>112</v>
      </c>
      <c r="C45" s="64"/>
      <c r="D45" s="72">
        <f>SUM(D43+D31)</f>
        <v>76310</v>
      </c>
      <c r="E45" s="72">
        <f>SUM(E43+E31)</f>
        <v>94467</v>
      </c>
      <c r="F45" s="72">
        <f>SUM(F43+F31)</f>
        <v>103471</v>
      </c>
      <c r="G45" s="72">
        <f>SUM(G43+G31)</f>
        <v>110936</v>
      </c>
      <c r="H45" s="66">
        <f>G45/F45*100</f>
        <v>107.21458186351731</v>
      </c>
      <c r="I45" s="63" t="s">
        <v>113</v>
      </c>
      <c r="J45" s="64"/>
      <c r="K45" s="72">
        <f>SUM(K44+K33)</f>
        <v>68142</v>
      </c>
      <c r="L45" s="72">
        <f>SUM(L44+L33)</f>
        <v>94467</v>
      </c>
      <c r="M45" s="72">
        <f>SUM(M44+M33)</f>
        <v>103471</v>
      </c>
      <c r="N45" s="72">
        <f>SUM(N44+N33)</f>
        <v>94650</v>
      </c>
      <c r="O45" s="75">
        <f>N45/M45*100</f>
        <v>91.47490601231263</v>
      </c>
    </row>
    <row r="46" spans="1:18" ht="15" customHeight="1" thickTop="1" x14ac:dyDescent="0.2"/>
    <row r="47" spans="1:18" ht="15" customHeight="1" x14ac:dyDescent="0.2"/>
    <row r="48" spans="1:1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</sheetData>
  <mergeCells count="17">
    <mergeCell ref="N12:N13"/>
    <mergeCell ref="O12:O13"/>
    <mergeCell ref="B13:C13"/>
    <mergeCell ref="I13:J13"/>
    <mergeCell ref="B12:C12"/>
    <mergeCell ref="F12:F13"/>
    <mergeCell ref="G12:G13"/>
    <mergeCell ref="H12:H13"/>
    <mergeCell ref="I12:J12"/>
    <mergeCell ref="M12:M13"/>
    <mergeCell ref="B5:O5"/>
    <mergeCell ref="B6:O6"/>
    <mergeCell ref="B7:O7"/>
    <mergeCell ref="B10:C10"/>
    <mergeCell ref="I10:J10"/>
    <mergeCell ref="B11:H11"/>
    <mergeCell ref="I11:O11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6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Mérleg</vt:lpstr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2017-05-18T18:53:58Z</dcterms:modified>
</cp:coreProperties>
</file>