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  <sheet name="1 folyt" sheetId="2" r:id="rId2"/>
    <sheet name="2" sheetId="3" r:id="rId3"/>
    <sheet name="2 (2)" sheetId="4" r:id="rId4"/>
    <sheet name="3" sheetId="5" r:id="rId5"/>
    <sheet name="4" sheetId="6" r:id="rId6"/>
    <sheet name="4. (2)" sheetId="7" r:id="rId7"/>
    <sheet name="5" sheetId="8" r:id="rId8"/>
    <sheet name="6 " sheetId="9" r:id="rId9"/>
    <sheet name="7" sheetId="10" r:id="rId10"/>
  </sheets>
  <definedNames>
    <definedName name="_xlnm.Print_Area" localSheetId="0">'1'!$A$1:$F$61</definedName>
    <definedName name="_xlnm.Print_Area" localSheetId="2">'2'!$A$1:$H$49</definedName>
    <definedName name="_xlnm.Print_Area" localSheetId="3">'2 (2)'!$A$1:$H$41</definedName>
    <definedName name="_xlnm.Print_Area" localSheetId="6">'4. (2)'!$A$1:$R$20</definedName>
  </definedNames>
  <calcPr fullCalcOnLoad="1"/>
</workbook>
</file>

<file path=xl/sharedStrings.xml><?xml version="1.0" encoding="utf-8"?>
<sst xmlns="http://schemas.openxmlformats.org/spreadsheetml/2006/main" count="652" uniqueCount="294">
  <si>
    <t>Tartalékok</t>
  </si>
  <si>
    <t>4.</t>
  </si>
  <si>
    <t>1.</t>
  </si>
  <si>
    <t>2.</t>
  </si>
  <si>
    <t>3.</t>
  </si>
  <si>
    <t>Sor-
szám</t>
  </si>
  <si>
    <t>Megnevezés</t>
  </si>
  <si>
    <t>5.</t>
  </si>
  <si>
    <t xml:space="preserve">Ellátottak pénzbeli juttatásai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</si>
  <si>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</si>
  <si>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</si>
  <si>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</si>
  <si>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</si>
  <si>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</si>
  <si>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</si>
  <si>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</si>
  <si>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</si>
  <si>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Gépjárműadók</t>
  </si>
  <si>
    <t>Általános forgalmi adó visszatérítése</t>
  </si>
  <si>
    <t>Egyéb működési bevételek</t>
  </si>
  <si>
    <t>Ingatlanok értékesítése</t>
  </si>
  <si>
    <t>Egyéb tárgyi eszközök értékesítése</t>
  </si>
  <si>
    <t>Felhalmozási célú visszatérítendő támogatások, kölcsönök visszatérülése államháztartáson kívülről</t>
  </si>
  <si>
    <t>Előző év pénzmaradvány igénybevétele</t>
  </si>
  <si>
    <t>BEVÉTEL</t>
  </si>
  <si>
    <t>KIADÁS</t>
  </si>
  <si>
    <t xml:space="preserve">    - építményadó</t>
  </si>
  <si>
    <t xml:space="preserve">    - magánszemélyek kommunális adója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</si>
  <si>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</si>
  <si>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</si>
  <si>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</si>
  <si>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</si>
  <si>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</si>
  <si>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</si>
  <si>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</si>
  <si>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</si>
  <si>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</si>
  <si>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</si>
  <si>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</si>
  <si>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</si>
  <si>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</si>
  <si>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</si>
  <si>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</si>
  <si>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</si>
  <si>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</si>
  <si>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</si>
  <si>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</si>
  <si>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</si>
  <si>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</si>
  <si>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</si>
  <si>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</si>
  <si>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</si>
  <si>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</si>
  <si>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</si>
  <si>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</si>
  <si>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</si>
  <si>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</si>
  <si>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Felhalmozási célú támogatások államháztartáson belülről(12+13)</t>
  </si>
  <si>
    <t xml:space="preserve">   - állami feladat</t>
  </si>
  <si>
    <t xml:space="preserve">   - önkéntvállalt feladat</t>
  </si>
  <si>
    <t xml:space="preserve">   - kötelezőfeladat</t>
  </si>
  <si>
    <t>Működési bevétel</t>
  </si>
  <si>
    <t>Összesen</t>
  </si>
  <si>
    <t>I.</t>
  </si>
  <si>
    <t>III.</t>
  </si>
  <si>
    <t xml:space="preserve">   - kötelező feladat</t>
  </si>
  <si>
    <t>Költségvetési engedélyezett létszámkeret</t>
  </si>
  <si>
    <t>Közfoglalkoztatottak létszáma</t>
  </si>
  <si>
    <t>Sor-sz.</t>
  </si>
  <si>
    <t>BEVÉTELEK</t>
  </si>
  <si>
    <t>KIADÁSOK</t>
  </si>
  <si>
    <t xml:space="preserve">Közhatalmi bevételek </t>
  </si>
  <si>
    <t xml:space="preserve">Működési bevételek </t>
  </si>
  <si>
    <t xml:space="preserve">Működési célú átvett pénzeszközök </t>
  </si>
  <si>
    <t>Működési célú támogatások államháztartáson belülről</t>
  </si>
  <si>
    <t>Finaszírozési bevétel</t>
  </si>
  <si>
    <t xml:space="preserve">Személyi juttatások </t>
  </si>
  <si>
    <t xml:space="preserve">Dologi kiadások </t>
  </si>
  <si>
    <t xml:space="preserve">Egyéb működési célú kiadások  </t>
  </si>
  <si>
    <t>Beruházások (önként vállalt feladat)</t>
  </si>
  <si>
    <t>Felújítások (önként vállalt feladat)</t>
  </si>
  <si>
    <t>Egyéb felhalmozási célú kiadások (önként vállat feladat)</t>
  </si>
  <si>
    <t>Önként vállalt feladat</t>
  </si>
  <si>
    <t>Felhalmozási bevételek (önként vállalt feladat)</t>
  </si>
  <si>
    <t>II.</t>
  </si>
  <si>
    <t>működési tartaléka</t>
  </si>
  <si>
    <t>Feladat/cél</t>
  </si>
  <si>
    <t>Az átcsoportosítás jogát gyakorolja</t>
  </si>
  <si>
    <t>képviselő testület</t>
  </si>
  <si>
    <t>Összesen:</t>
  </si>
  <si>
    <t>B1</t>
  </si>
  <si>
    <t>B2</t>
  </si>
  <si>
    <t>B3</t>
  </si>
  <si>
    <t>B4</t>
  </si>
  <si>
    <t>B5</t>
  </si>
  <si>
    <t>B6</t>
  </si>
  <si>
    <t>B7</t>
  </si>
  <si>
    <t>Költségvetési bevételek (B1+B2+B3+B4+B5+B6+B7)</t>
  </si>
  <si>
    <t>B8</t>
  </si>
  <si>
    <t xml:space="preserve">   - talajterhelési díj, idegenforgalmi adó</t>
  </si>
  <si>
    <t>Közvetített szolgáltatások ellenértéke (továbbszámlázás)</t>
  </si>
  <si>
    <t>Tulajdonosi bevételek (bérleti díjak, lakbérek)</t>
  </si>
  <si>
    <t>Ellátási díjak (étkezési díjak)</t>
  </si>
  <si>
    <t>Működési célú visszatérítendő támogatások, kölcsönök visszatérülése államháztartáson kívülről (szoc. kölcsön)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</si>
  <si>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</si>
  <si>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</si>
  <si>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</si>
  <si>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</si>
  <si>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</si>
  <si>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</si>
  <si>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</si>
  <si>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</si>
  <si>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</si>
  <si>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Költségvetési kiadások (K1+K2+K3+K4+K5+K6+K7+K8)</t>
  </si>
  <si>
    <t>Egyéb közhatalmi bevételek (késedelmi pótlék)</t>
  </si>
  <si>
    <t xml:space="preserve">   - iparűzési adója</t>
  </si>
  <si>
    <t xml:space="preserve">Munkaadókat terhelő jár. és szoc. hozzájárulási adó                                                                         </t>
  </si>
  <si>
    <t>Költségvetési bevétel (B1+……B7)</t>
  </si>
  <si>
    <t xml:space="preserve">   - Támogatás (civil szervezetek)</t>
  </si>
  <si>
    <t>Bevételek mindösszesen (I.+B8)</t>
  </si>
  <si>
    <t>Költségvetési kiadások (K1+….+K8)</t>
  </si>
  <si>
    <t>Kiadások mindösszesen  (I.+K9)</t>
  </si>
  <si>
    <t>Egyéb felhalmozási célú átvett pénzeszközök (EU-s pályázatok)</t>
  </si>
  <si>
    <t>Felhalmozási célú átvett pénzeszközök (önként vállalt feladat)</t>
  </si>
  <si>
    <t>Egyéb felhalmozási célú kiadások (önként vállalt feladat)</t>
  </si>
  <si>
    <t xml:space="preserve">Közfoglalkoztatotti létszámkeret (fő):                                                                                                                                                                                           </t>
  </si>
  <si>
    <t>Felhalmozási célú tám. államháztartáson belülről (önként vállalt feladat)</t>
  </si>
  <si>
    <t>Egyéb működési célű támogatások állaháztartáso kívülre (civil szervezetek támogatása) önként vállat feladat</t>
  </si>
  <si>
    <t>Felhalmozási bevételek összesen (B2+B5+B7)</t>
  </si>
  <si>
    <t>Finansízrozási bevételek (8)</t>
  </si>
  <si>
    <t>Mindösszesen (7+B8)</t>
  </si>
  <si>
    <t>Mindössesen (1+K9)</t>
  </si>
  <si>
    <t>Lábatlan Város Önkormányzatának</t>
  </si>
  <si>
    <t>Sor- sz.</t>
  </si>
  <si>
    <t>Feladat megnevezése</t>
  </si>
  <si>
    <t>Beruházások:</t>
  </si>
  <si>
    <t>Immaterális javak beszerzése, létesítése</t>
  </si>
  <si>
    <t>Ingatlanok beszerzése, létesítése</t>
  </si>
  <si>
    <t>Informatikai eszközök beszerzése</t>
  </si>
  <si>
    <t>Egyéb tárgyi eszközök beszerzése</t>
  </si>
  <si>
    <t>Felújítások</t>
  </si>
  <si>
    <t>Ingatlanok felújítása</t>
  </si>
  <si>
    <t>Informatikai eszközök felújítása</t>
  </si>
  <si>
    <t>Egyéb tárgyi eszközök felújítás</t>
  </si>
  <si>
    <t>Összesen (I.+II.)</t>
  </si>
  <si>
    <t>Egyéb működési célú átvett pénzeszközök (Társulás)</t>
  </si>
  <si>
    <t xml:space="preserve">   - ebből OEP támogatás</t>
  </si>
  <si>
    <t>Ellátottak pénzbeli juttatásai (kötelező feladat)</t>
  </si>
  <si>
    <t>Hosszú lejáratú hitelek, kölcsönök törlesztése  (önként vállat feladat) adosságkonszolodáció</t>
  </si>
  <si>
    <t>Kiszámlázott ÁFA</t>
  </si>
  <si>
    <t>Működési bevételek összesen (B1+B3+B4+B6)</t>
  </si>
  <si>
    <t>Mindösszesen (K1+K2+K3+K4+K5)</t>
  </si>
  <si>
    <t xml:space="preserve"> - ebből előzőévi pénzmaradvány</t>
  </si>
  <si>
    <t xml:space="preserve"> - ebből működési célú</t>
  </si>
  <si>
    <t xml:space="preserve">   - kötelezettséggel terhelt</t>
  </si>
  <si>
    <t>Egyéb külső személyi juttatások (kitüntetés,megbíz.díj, reprezentáció)</t>
  </si>
  <si>
    <t xml:space="preserve">   - pályázati támogatás, önrész pályázati támogatása</t>
  </si>
  <si>
    <t xml:space="preserve">   - Polgármesteri Hivatal</t>
  </si>
  <si>
    <t xml:space="preserve">   - céltartalék</t>
  </si>
  <si>
    <t>Működési bevételek és kiadások egyenlege</t>
  </si>
  <si>
    <t>Működési kiadás</t>
  </si>
  <si>
    <t>Egyenleg</t>
  </si>
  <si>
    <t>Felhalmozási bevételek és kiadások egyenlege</t>
  </si>
  <si>
    <t>Felhalmozási bevétel</t>
  </si>
  <si>
    <t>Felhalmozási kiadás</t>
  </si>
  <si>
    <t xml:space="preserve">Finanszírozási kiadások </t>
  </si>
  <si>
    <t xml:space="preserve">   -  intézmény finanszírozás (kötelező feladat)</t>
  </si>
  <si>
    <t>Támogató szolgálat</t>
  </si>
  <si>
    <t xml:space="preserve">   - Kuckó Család- és Gyermekjólét Szolgálat</t>
  </si>
  <si>
    <t>Közalakmazotti létszámkeret (fő)</t>
  </si>
  <si>
    <t xml:space="preserve">   - ebből önként vállat feladat</t>
  </si>
  <si>
    <t xml:space="preserve">Választott tisztségviselők juttatásai </t>
  </si>
  <si>
    <t>Települési önkormányzatok szociális és gyermekjóléti  feladatainak támogatása</t>
  </si>
  <si>
    <t>Önkormányzatok működési támogatásai(1+2+….+7)</t>
  </si>
  <si>
    <t>Felhalmozási célú támogatások államháztartáson belülről(10+12)</t>
  </si>
  <si>
    <t>Működési célú támogatások államháztartáson belülről (8+9)</t>
  </si>
  <si>
    <t>Vagyoni tipusú adók (13+14)</t>
  </si>
  <si>
    <t>Értékesítési és forgalmi adók (16)</t>
  </si>
  <si>
    <t xml:space="preserve">Egyéb áruhasználati és szolgáltatási adók (19) </t>
  </si>
  <si>
    <t>Közhatalmi bevételek (12+15+17+18+20)</t>
  </si>
  <si>
    <t>Működési bevételek (21+….+25)</t>
  </si>
  <si>
    <t>Felhalmozási bevételek (27+28) (önként vállalt feladat)</t>
  </si>
  <si>
    <r>
      <t xml:space="preserve">Működési célú átvett pénzeszközök (29+30) </t>
    </r>
    <r>
      <rPr>
        <b/>
        <i/>
        <sz val="10"/>
        <color indexed="8"/>
        <rFont val="Times New Roman"/>
        <family val="1"/>
      </rPr>
      <t>(önként vállalt feladat)</t>
    </r>
  </si>
  <si>
    <t>Felhalmozási célú átvett pénzeszközök (31+32) (önként vállalt feladat)</t>
  </si>
  <si>
    <t>Finansízrozási bevételek (34)</t>
  </si>
  <si>
    <t>Bevételek mindösszesen (33+B8)</t>
  </si>
  <si>
    <t>Mindösszesen (28+34)</t>
  </si>
  <si>
    <t>Választott tisztségviselői keret (fő)</t>
  </si>
  <si>
    <t>Ft-ban</t>
  </si>
  <si>
    <t>adatok Ft-ban</t>
  </si>
  <si>
    <t>adatok Ft</t>
  </si>
  <si>
    <t>adatok  Ft</t>
  </si>
  <si>
    <t>Választott tisztségviselők létszáma</t>
  </si>
  <si>
    <t>Foglalkoztatottak személyi juttatásai  (1+2)</t>
  </si>
  <si>
    <t>Külső személyi juttatások (4+5) (kötelező feladat)</t>
  </si>
  <si>
    <t>Személyi juttatások (3+6)</t>
  </si>
  <si>
    <t xml:space="preserve">Munkaadókat terhelő járulékok és szociális hozzájárulási adó  (7+8)                                                                          </t>
  </si>
  <si>
    <t>Dologi kiadások (9+10+11)</t>
  </si>
  <si>
    <t>ÁHB megelőlegezések visszafizetése</t>
  </si>
  <si>
    <t>Finanszírozási kiadások (16+17)</t>
  </si>
  <si>
    <t>Kiadások mindösszesen (15+K9)</t>
  </si>
  <si>
    <t>Felhalmozási célú kiadások összesen (K6+K7+K8)</t>
  </si>
  <si>
    <t xml:space="preserve">   - ÁHB megelőlegezés visszafizetése</t>
  </si>
  <si>
    <t xml:space="preserve">   - általános tartalék </t>
  </si>
  <si>
    <t>Sor-szám</t>
  </si>
  <si>
    <t>Önállóan működő intézmények</t>
  </si>
  <si>
    <t>Önkormányzatok működési támogatási</t>
  </si>
  <si>
    <t>Önkormányzati kiegészítő támogatás</t>
  </si>
  <si>
    <t>Polgármesteri Hivatal</t>
  </si>
  <si>
    <t>Zengő Óvoda és Bölcsőde</t>
  </si>
  <si>
    <t>Gondozási Központ</t>
  </si>
  <si>
    <t>IV.</t>
  </si>
  <si>
    <t>Vitéz Sághy Antal Városi Könyvtár</t>
  </si>
  <si>
    <t>Kuckó Család-és Gyermekjóléti Szolgálat</t>
  </si>
  <si>
    <t>V.</t>
  </si>
  <si>
    <t>Mindösszesen</t>
  </si>
  <si>
    <t>Létszám (fő)</t>
  </si>
  <si>
    <t>Személyi jellegű kiadás</t>
  </si>
  <si>
    <t>Munkaadót terhelő járulék</t>
  </si>
  <si>
    <t>Dologi jellegű kiadás</t>
  </si>
  <si>
    <t>Pénzügyi lízing</t>
  </si>
  <si>
    <t xml:space="preserve">   - Gondozási Központ</t>
  </si>
  <si>
    <t xml:space="preserve">   - Pénzügyi lízing</t>
  </si>
  <si>
    <t xml:space="preserve">   - Ökoturisztikai központ </t>
  </si>
  <si>
    <t xml:space="preserve">   - ebből Önk kapott műk. Kuckó</t>
  </si>
  <si>
    <t xml:space="preserve"> - ebből felhalmozási cél (önként vállat feladat)</t>
  </si>
  <si>
    <t>Finanszírozási kiadások (pénzügyi lízing)</t>
  </si>
  <si>
    <t>Általános tartalék</t>
  </si>
  <si>
    <t xml:space="preserve">   - Település rendezési terv</t>
  </si>
  <si>
    <t xml:space="preserve">   - Rendezési terv módósítás Dunapart</t>
  </si>
  <si>
    <t xml:space="preserve">   - Zengó Óvoda és Bölcsőde</t>
  </si>
  <si>
    <t xml:space="preserve">   - Somogyiu. Felújítás</t>
  </si>
  <si>
    <t xml:space="preserve">   - Gondozási Központ energetikai felújítás</t>
  </si>
  <si>
    <t xml:space="preserve">   - Önk.-i lakás ablakcsere Rákóczi 87.</t>
  </si>
  <si>
    <t xml:space="preserve">  - ebből Humán közszolgáltatás fejlesztése EFOP pályázat (önként vállalt feladat)</t>
  </si>
  <si>
    <t>Egyéb felhalmozási célú támogatások bevételei államháztartáson belülről (önként vállat feladat)</t>
  </si>
  <si>
    <t xml:space="preserve">   - Cementgyári lakótlep parkoló létesítés</t>
  </si>
  <si>
    <t xml:space="preserve">   - Szemétgyűjtők a boltok környékén, főbb utakon</t>
  </si>
  <si>
    <t>2020. évi előirányzat</t>
  </si>
  <si>
    <t xml:space="preserve">  - ebből Minimálbér kiegészítés</t>
  </si>
  <si>
    <t xml:space="preserve">   - ebből Leader pályázatok</t>
  </si>
  <si>
    <t>Pénzmaradvány</t>
  </si>
  <si>
    <t xml:space="preserve">Intézményi kiadáshoz Önkormányzati hozzájárulás % </t>
  </si>
  <si>
    <t>Céltartalék pályázati</t>
  </si>
  <si>
    <t xml:space="preserve">Céltartalék </t>
  </si>
  <si>
    <t>EFOP pályázat 2020. 08.31-ig</t>
  </si>
  <si>
    <t>Lábatlan Város Önkormányzatának  2020. évi bevételei és kiadásai</t>
  </si>
  <si>
    <t>Lábatlan Város Önkormányzat által írányított költségvetési szervek  2020. évi bevételei és kiadásai</t>
  </si>
  <si>
    <t xml:space="preserve">   - Viziközmű feljújítás</t>
  </si>
  <si>
    <t xml:space="preserve">   - Szabadtéri színpad felújítás Dunamente</t>
  </si>
  <si>
    <t xml:space="preserve">   - Emlékház napelem felújítás</t>
  </si>
  <si>
    <t xml:space="preserve">  - Dunapart rendezési terv (11.000.000)</t>
  </si>
  <si>
    <t xml:space="preserve">   - Dózsa György úti buszváró</t>
  </si>
  <si>
    <t xml:space="preserve">   - Könyvtár </t>
  </si>
  <si>
    <t xml:space="preserve">  - Egészségház (alap- és járóbetegellátás eszközigény)</t>
  </si>
  <si>
    <t xml:space="preserve">   - Kulturális közösségi tér fejlesztése</t>
  </si>
  <si>
    <t xml:space="preserve">   - Rákóczi -Dózsa út csatlakozásában járda létesítés terv</t>
  </si>
  <si>
    <t>Lábatlan Város Önkormányzatának  2020. évi működési célú bevételei és kiadásai</t>
  </si>
  <si>
    <t>Lábatlan Város Önkormányzatának  2020. évi felhalmozási célú bevételei és kiadásai</t>
  </si>
  <si>
    <t>Lábatlan Város Önkormányzatának 2020. évi bevételei és kiadásai</t>
  </si>
  <si>
    <t>adatko Ft-ban</t>
  </si>
  <si>
    <t>Lábatlan Város Önkormányzatának  2020. évi céltartaléka,</t>
  </si>
  <si>
    <t xml:space="preserve">  2020. évi fejlesztés és felújítás kiadásai feladatonként / célonként </t>
  </si>
  <si>
    <t>Előző év pénzmaradvány igénybevétele (feladattal terhelt: 279.854.470 Ft)</t>
  </si>
  <si>
    <t xml:space="preserve">        - ebből könyvbeszerzés</t>
  </si>
  <si>
    <t xml:space="preserve">   - Önkormányzat  (útszóró, fűnyírók)</t>
  </si>
  <si>
    <t>Változás</t>
  </si>
  <si>
    <t>I. rendelet módosítás</t>
  </si>
  <si>
    <t xml:space="preserve">  - ebből Közfoglakoztatottak támogatása</t>
  </si>
  <si>
    <t xml:space="preserve">  - ebből Bursa Hungarica támogatás visszatérítés</t>
  </si>
  <si>
    <t xml:space="preserve">   - ebből Erőgép és munkagáp pályázat 2018. (traktor besz.)</t>
  </si>
  <si>
    <t>Egyéb működési célú támogatások államháztartáson belülre  (kötelező feladat)</t>
  </si>
  <si>
    <t>Egyéb működési célú kiadások  (12+13+14+15)</t>
  </si>
  <si>
    <t>Helyi önkormányzatok előző évi elszámolásból származó kiadásai</t>
  </si>
  <si>
    <t>Finanszírozási kiadások (17+18+19)</t>
  </si>
  <si>
    <t>Kiadások mindösszesen (16+K9)</t>
  </si>
  <si>
    <t xml:space="preserve"> - Helyi önkormányzatok előző évi elszámolásból származó kiadásai (kötelező feladat)</t>
  </si>
  <si>
    <t>Helyi önkormányzatok előző évi elszámolásból származó kiadásai (kötelező feladat)</t>
  </si>
  <si>
    <t xml:space="preserve">   - DÖLK Gerecse térkép</t>
  </si>
  <si>
    <t xml:space="preserve">   - Dózsa Gy. út 134. 2316. hrsz. Ingatlan megvétele</t>
  </si>
  <si>
    <t xml:space="preserve">   - DÖLK 6 db preparátum</t>
  </si>
  <si>
    <t xml:space="preserve">  -  ebbő Európai Mobilitás hét támogatás 2019. (Önként vállat feladat)</t>
  </si>
  <si>
    <t xml:space="preserve">  -  ebbő Európai Mobilitás hét támogatás 2019. (önként vállalt feladat)</t>
  </si>
  <si>
    <t>6. sz.  melléklet  a 1/2020. (IV.29.)  polgármesteri rendelethez</t>
  </si>
  <si>
    <t>7. sz. melléklet a 5/2020. (IV.29.) polgármesteri rendelethez</t>
  </si>
  <si>
    <t>1. sz.  melléklet a 5/2020. (IV.29.)  polgármesteri  rendelethez</t>
  </si>
  <si>
    <t xml:space="preserve">1. sz.  melléklet folytatása a 5/2020. (IV.29.)  polgármesteri rendelethez </t>
  </si>
  <si>
    <t>2. sz.  melléklet a 5/2020. (IV. 29.)  polgármesteri rendelethez</t>
  </si>
  <si>
    <t>2. sz.  melléklet folytatása a 5/2020. (IV.29.)  polgármesteri rendelethez</t>
  </si>
  <si>
    <t>3. sz.  melléklet a 5/2020. (IV.29.)  polgármesteri rendelethez</t>
  </si>
  <si>
    <t>4. sz.  melléklet a 5/2020. (IV.29.)  polgármesteri  rendelethez</t>
  </si>
  <si>
    <t>4. sz.  melléklet folytatása a 5/2020. (IV.29.)  polgármesteri rendelethez</t>
  </si>
  <si>
    <t>5. sz.  melléklet  a 5/2020. (IV.29.)  polgármesteri rendelethez</t>
  </si>
  <si>
    <t>elléklet a 5/2020.(IV.29.)számú polgármesteri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</si>
</sst>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#,##0.00&quot; Ft&quot;;[Red]\-#,##0.00&quot; Ft&quot;"/>
    <numFmt numFmtId="175" formatCode="#,##0&quot; Ft&quot;;[Red]\-#,##0&quot; Ft&quot;"/>
    <numFmt numFmtId="176" formatCode="00"/>
    <numFmt numFmtId="177" formatCode="\ ##########"/>
    <numFmt numFmtId="178" formatCode="#,##0.0"/>
    <numFmt numFmtId="179" formatCode="#,##0_ ;[Red]\-#,##0\ "/>
    <numFmt numFmtId="180" formatCode="_-* #,##0.0\ _F_t_-;\-* #,##0.0\ _F_t_-;_-* &quot;-&quot;??\ _F_t_-;_-@_-"/>
    <numFmt numFmtId="181" formatCode="_-* #,##0\ _F_t_-;\-* #,##0\ _F_t_-;_-* &quot;-&quot;??\ _F_t_-;_-@_-"/>
    <numFmt numFmtId="182" formatCode="mmmm\ d\.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  <numFmt numFmtId="187" formatCode="#,##0\ &quot;Ft&quot;;[Red]#,##0\ &quot;Ft&quot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i/>
      <sz val="10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399930238723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5" fillId="8" borderId="0" applyNumberFormat="0" applyBorder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43" fillId="22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8" fillId="23" borderId="2" applyNumberFormat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" fillId="5" borderId="1" applyNumberFormat="0" applyAlignment="0" applyProtection="0"/>
    <xf numFmtId="0" fontId="9" fillId="4" borderId="10" applyNumberFormat="0" applyFont="0" applyAlignment="0" applyProtection="0"/>
    <xf numFmtId="0" fontId="9" fillId="4" borderId="10" applyNumberFormat="0" applyFont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50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12" fillId="22" borderId="11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6" borderId="1" applyNumberFormat="0" applyAlignment="0" applyProtection="0"/>
    <xf numFmtId="0" fontId="17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18" fillId="0" borderId="0" xfId="0" applyFont="1" applyAlignment="1">
      <alignment/>
    </xf>
    <xf numFmtId="1" fontId="20" fillId="5" borderId="15" xfId="125" applyNumberFormat="1" applyFont="1" applyFill="1" applyBorder="1" applyAlignment="1">
      <alignment vertical="center"/>
      <protection/>
    </xf>
    <xf numFmtId="0" fontId="20" fillId="5" borderId="16" xfId="125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5" xfId="125" applyFont="1" applyFill="1" applyBorder="1" applyAlignment="1">
      <alignment horizontal="center" vertical="center"/>
      <protection/>
    </xf>
    <xf numFmtId="0" fontId="27" fillId="0" borderId="17" xfId="125" applyFont="1" applyFill="1" applyBorder="1" applyAlignment="1">
      <alignment vertical="center" wrapText="1"/>
      <protection/>
    </xf>
    <xf numFmtId="0" fontId="28" fillId="0" borderId="15" xfId="125" applyFont="1" applyFill="1" applyBorder="1" applyAlignment="1">
      <alignment horizontal="center" vertical="center"/>
      <protection/>
    </xf>
    <xf numFmtId="0" fontId="28" fillId="0" borderId="17" xfId="125" applyFont="1" applyFill="1" applyBorder="1" applyAlignment="1">
      <alignment vertical="center" wrapText="1"/>
      <protection/>
    </xf>
    <xf numFmtId="0" fontId="29" fillId="0" borderId="17" xfId="125" applyFont="1" applyFill="1" applyBorder="1" applyAlignment="1">
      <alignment vertical="center" wrapText="1"/>
      <protection/>
    </xf>
    <xf numFmtId="1" fontId="27" fillId="5" borderId="15" xfId="124" applyNumberFormat="1" applyFont="1" applyFill="1" applyBorder="1" applyAlignment="1">
      <alignment horizontal="center" vertical="center"/>
      <protection/>
    </xf>
    <xf numFmtId="0" fontId="27" fillId="5" borderId="16" xfId="124" applyFont="1" applyFill="1" applyBorder="1" applyAlignment="1">
      <alignment horizontal="center" vertical="center"/>
      <protection/>
    </xf>
    <xf numFmtId="176" fontId="27" fillId="0" borderId="15" xfId="124" applyNumberFormat="1" applyFont="1" applyFill="1" applyBorder="1" applyAlignment="1">
      <alignment horizontal="center" vertical="center"/>
      <protection/>
    </xf>
    <xf numFmtId="0" fontId="27" fillId="0" borderId="17" xfId="124" applyFont="1" applyFill="1" applyBorder="1" applyAlignment="1">
      <alignment horizontal="left" vertical="center" wrapText="1"/>
      <protection/>
    </xf>
    <xf numFmtId="176" fontId="28" fillId="0" borderId="15" xfId="124" applyNumberFormat="1" applyFont="1" applyFill="1" applyBorder="1" applyAlignment="1">
      <alignment horizontal="center" vertical="center"/>
      <protection/>
    </xf>
    <xf numFmtId="0" fontId="28" fillId="0" borderId="17" xfId="124" applyFont="1" applyFill="1" applyBorder="1" applyAlignment="1">
      <alignment vertical="center" wrapText="1"/>
      <protection/>
    </xf>
    <xf numFmtId="0" fontId="28" fillId="0" borderId="17" xfId="124" applyFont="1" applyFill="1" applyBorder="1" applyAlignment="1">
      <alignment horizontal="left" vertical="center" wrapText="1"/>
      <protection/>
    </xf>
    <xf numFmtId="0" fontId="29" fillId="0" borderId="17" xfId="124" applyFont="1" applyFill="1" applyBorder="1" applyAlignment="1">
      <alignment horizontal="left" vertical="center" wrapText="1"/>
      <protection/>
    </xf>
    <xf numFmtId="0" fontId="29" fillId="0" borderId="17" xfId="124" applyFont="1" applyFill="1" applyBorder="1" applyAlignment="1">
      <alignment vertical="center" wrapText="1"/>
      <protection/>
    </xf>
    <xf numFmtId="0" fontId="23" fillId="22" borderId="18" xfId="124" applyFont="1" applyFill="1" applyBorder="1" applyAlignment="1">
      <alignment horizontal="left" vertical="center" wrapText="1"/>
      <protection/>
    </xf>
    <xf numFmtId="176" fontId="21" fillId="22" borderId="19" xfId="125" applyNumberFormat="1" applyFont="1" applyFill="1" applyBorder="1" applyAlignment="1">
      <alignment vertical="center" wrapText="1"/>
      <protection/>
    </xf>
    <xf numFmtId="0" fontId="22" fillId="22" borderId="20" xfId="124" applyFont="1" applyFill="1" applyBorder="1" applyAlignment="1">
      <alignment horizontal="center" vertical="center" wrapText="1"/>
      <protection/>
    </xf>
    <xf numFmtId="0" fontId="21" fillId="22" borderId="21" xfId="125" applyFont="1" applyFill="1" applyBorder="1" applyAlignment="1">
      <alignment horizontal="center" vertical="center"/>
      <protection/>
    </xf>
    <xf numFmtId="176" fontId="21" fillId="22" borderId="19" xfId="124" applyNumberFormat="1" applyFont="1" applyFill="1" applyBorder="1" applyAlignment="1">
      <alignment horizontal="center" vertical="center" wrapText="1"/>
      <protection/>
    </xf>
    <xf numFmtId="0" fontId="21" fillId="22" borderId="21" xfId="124" applyFont="1" applyFill="1" applyBorder="1" applyAlignment="1">
      <alignment horizontal="center" vertical="center"/>
      <protection/>
    </xf>
    <xf numFmtId="0" fontId="30" fillId="5" borderId="17" xfId="125" applyFont="1" applyFill="1" applyBorder="1" applyAlignment="1">
      <alignment vertical="center"/>
      <protection/>
    </xf>
    <xf numFmtId="0" fontId="30" fillId="5" borderId="17" xfId="124" applyFont="1" applyFill="1" applyBorder="1" applyAlignment="1">
      <alignment horizontal="left" vertical="center"/>
      <protection/>
    </xf>
    <xf numFmtId="0" fontId="23" fillId="22" borderId="17" xfId="124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3" fontId="29" fillId="27" borderId="15" xfId="0" applyNumberFormat="1" applyFont="1" applyFill="1" applyBorder="1" applyAlignment="1">
      <alignment horizontal="center" vertical="center" wrapText="1"/>
    </xf>
    <xf numFmtId="3" fontId="29" fillId="27" borderId="17" xfId="0" applyNumberFormat="1" applyFont="1" applyFill="1" applyBorder="1" applyAlignment="1">
      <alignment horizontal="center"/>
    </xf>
    <xf numFmtId="3" fontId="29" fillId="27" borderId="17" xfId="0" applyNumberFormat="1" applyFont="1" applyFill="1" applyBorder="1" applyAlignment="1">
      <alignment/>
    </xf>
    <xf numFmtId="3" fontId="29" fillId="27" borderId="16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 vertical="center" wrapText="1"/>
    </xf>
    <xf numFmtId="3" fontId="29" fillId="0" borderId="17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9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5" xfId="0" applyFont="1" applyBorder="1" applyAlignment="1">
      <alignment horizontal="center" vertical="center"/>
    </xf>
    <xf numFmtId="0" fontId="27" fillId="22" borderId="22" xfId="0" applyFont="1" applyFill="1" applyBorder="1" applyAlignment="1">
      <alignment/>
    </xf>
    <xf numFmtId="0" fontId="0" fillId="0" borderId="0" xfId="0" applyAlignment="1">
      <alignment horizontal="right"/>
    </xf>
    <xf numFmtId="3" fontId="27" fillId="0" borderId="17" xfId="0" applyNumberFormat="1" applyFont="1" applyBorder="1" applyAlignment="1">
      <alignment horizontal="center" vertical="center"/>
    </xf>
    <xf numFmtId="3" fontId="30" fillId="22" borderId="18" xfId="0" applyNumberFormat="1" applyFont="1" applyFill="1" applyBorder="1" applyAlignment="1">
      <alignment horizontal="center" vertical="center"/>
    </xf>
    <xf numFmtId="0" fontId="34" fillId="0" borderId="15" xfId="125" applyFont="1" applyFill="1" applyBorder="1" applyAlignment="1">
      <alignment horizontal="center" vertical="center"/>
      <protection/>
    </xf>
    <xf numFmtId="0" fontId="34" fillId="0" borderId="17" xfId="125" applyFont="1" applyFill="1" applyBorder="1" applyAlignment="1">
      <alignment vertical="center" wrapText="1"/>
      <protection/>
    </xf>
    <xf numFmtId="3" fontId="34" fillId="0" borderId="16" xfId="125" applyNumberFormat="1" applyFont="1" applyFill="1" applyBorder="1" applyAlignment="1">
      <alignment vertical="center"/>
      <protection/>
    </xf>
    <xf numFmtId="0" fontId="34" fillId="22" borderId="15" xfId="125" applyFont="1" applyFill="1" applyBorder="1" applyAlignment="1">
      <alignment horizontal="center" vertical="center"/>
      <protection/>
    </xf>
    <xf numFmtId="0" fontId="34" fillId="22" borderId="17" xfId="125" applyFont="1" applyFill="1" applyBorder="1" applyAlignment="1">
      <alignment vertical="center" wrapText="1"/>
      <protection/>
    </xf>
    <xf numFmtId="176" fontId="34" fillId="0" borderId="15" xfId="124" applyNumberFormat="1" applyFont="1" applyFill="1" applyBorder="1" applyAlignment="1">
      <alignment horizontal="center" vertical="center"/>
      <protection/>
    </xf>
    <xf numFmtId="0" fontId="34" fillId="0" borderId="17" xfId="124" applyFont="1" applyFill="1" applyBorder="1" applyAlignment="1">
      <alignment vertical="center" wrapText="1"/>
      <protection/>
    </xf>
    <xf numFmtId="176" fontId="34" fillId="22" borderId="15" xfId="124" applyNumberFormat="1" applyFont="1" applyFill="1" applyBorder="1" applyAlignment="1">
      <alignment horizontal="center" vertical="center"/>
      <protection/>
    </xf>
    <xf numFmtId="0" fontId="34" fillId="22" borderId="17" xfId="124" applyFont="1" applyFill="1" applyBorder="1" applyAlignment="1">
      <alignment horizontal="left" vertical="center" wrapText="1"/>
      <protection/>
    </xf>
    <xf numFmtId="0" fontId="40" fillId="0" borderId="0" xfId="0" applyFont="1" applyAlignment="1">
      <alignment/>
    </xf>
    <xf numFmtId="0" fontId="23" fillId="22" borderId="15" xfId="0" applyFont="1" applyFill="1" applyBorder="1" applyAlignment="1">
      <alignment horizontal="center"/>
    </xf>
    <xf numFmtId="0" fontId="23" fillId="22" borderId="22" xfId="0" applyFont="1" applyFill="1" applyBorder="1" applyAlignment="1">
      <alignment horizontal="center"/>
    </xf>
    <xf numFmtId="1" fontId="27" fillId="22" borderId="15" xfId="124" applyNumberFormat="1" applyFont="1" applyFill="1" applyBorder="1" applyAlignment="1">
      <alignment horizontal="center" vertical="center"/>
      <protection/>
    </xf>
    <xf numFmtId="0" fontId="30" fillId="22" borderId="17" xfId="124" applyFont="1" applyFill="1" applyBorder="1" applyAlignment="1">
      <alignment horizontal="left" vertical="center"/>
      <protection/>
    </xf>
    <xf numFmtId="0" fontId="27" fillId="22" borderId="16" xfId="12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4" fillId="22" borderId="22" xfId="125" applyFont="1" applyFill="1" applyBorder="1" applyAlignment="1">
      <alignment horizontal="center" vertical="center"/>
      <protection/>
    </xf>
    <xf numFmtId="0" fontId="34" fillId="22" borderId="18" xfId="125" applyFont="1" applyFill="1" applyBorder="1" applyAlignment="1">
      <alignment vertical="center" wrapText="1"/>
      <protection/>
    </xf>
    <xf numFmtId="3" fontId="23" fillId="0" borderId="17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9" fillId="22" borderId="15" xfId="0" applyNumberFormat="1" applyFont="1" applyFill="1" applyBorder="1" applyAlignment="1">
      <alignment horizontal="center"/>
    </xf>
    <xf numFmtId="3" fontId="26" fillId="22" borderId="17" xfId="0" applyNumberFormat="1" applyFont="1" applyFill="1" applyBorder="1" applyAlignment="1">
      <alignment horizontal="right" vertical="center"/>
    </xf>
    <xf numFmtId="3" fontId="23" fillId="22" borderId="17" xfId="0" applyNumberFormat="1" applyFont="1" applyFill="1" applyBorder="1" applyAlignment="1">
      <alignment/>
    </xf>
    <xf numFmtId="3" fontId="26" fillId="22" borderId="16" xfId="0" applyNumberFormat="1" applyFont="1" applyFill="1" applyBorder="1" applyAlignment="1">
      <alignment vertical="center"/>
    </xf>
    <xf numFmtId="3" fontId="23" fillId="0" borderId="17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2" fillId="22" borderId="21" xfId="124" applyFont="1" applyFill="1" applyBorder="1" applyAlignment="1">
      <alignment horizontal="center" vertical="center" wrapText="1"/>
      <protection/>
    </xf>
    <xf numFmtId="0" fontId="20" fillId="5" borderId="17" xfId="125" applyFont="1" applyFill="1" applyBorder="1" applyAlignment="1">
      <alignment vertical="center"/>
      <protection/>
    </xf>
    <xf numFmtId="3" fontId="27" fillId="0" borderId="17" xfId="125" applyNumberFormat="1" applyFont="1" applyFill="1" applyBorder="1" applyAlignment="1">
      <alignment vertical="center"/>
      <protection/>
    </xf>
    <xf numFmtId="0" fontId="27" fillId="5" borderId="17" xfId="12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76" fontId="21" fillId="22" borderId="15" xfId="124" applyNumberFormat="1" applyFont="1" applyFill="1" applyBorder="1" applyAlignment="1">
      <alignment horizontal="center" vertical="center" wrapText="1"/>
      <protection/>
    </xf>
    <xf numFmtId="0" fontId="21" fillId="22" borderId="17" xfId="124" applyFont="1" applyFill="1" applyBorder="1" applyAlignment="1">
      <alignment horizontal="center" vertical="center"/>
      <protection/>
    </xf>
    <xf numFmtId="3" fontId="28" fillId="0" borderId="17" xfId="125" applyNumberFormat="1" applyFont="1" applyFill="1" applyBorder="1" applyAlignment="1">
      <alignment vertical="center"/>
      <protection/>
    </xf>
    <xf numFmtId="3" fontId="34" fillId="0" borderId="17" xfId="125" applyNumberFormat="1" applyFont="1" applyFill="1" applyBorder="1" applyAlignment="1">
      <alignment vertical="center"/>
      <protection/>
    </xf>
    <xf numFmtId="3" fontId="34" fillId="22" borderId="17" xfId="125" applyNumberFormat="1" applyFont="1" applyFill="1" applyBorder="1" applyAlignment="1">
      <alignment vertical="center"/>
      <protection/>
    </xf>
    <xf numFmtId="3" fontId="34" fillId="22" borderId="18" xfId="125" applyNumberFormat="1" applyFont="1" applyFill="1" applyBorder="1" applyAlignment="1">
      <alignment vertical="center"/>
      <protection/>
    </xf>
    <xf numFmtId="3" fontId="27" fillId="0" borderId="17" xfId="124" applyNumberFormat="1" applyFont="1" applyFill="1" applyBorder="1" applyAlignment="1">
      <alignment vertical="center" wrapText="1"/>
      <protection/>
    </xf>
    <xf numFmtId="3" fontId="28" fillId="0" borderId="17" xfId="124" applyNumberFormat="1" applyFont="1" applyFill="1" applyBorder="1" applyAlignment="1">
      <alignment vertical="center" wrapText="1"/>
      <protection/>
    </xf>
    <xf numFmtId="3" fontId="34" fillId="0" borderId="17" xfId="124" applyNumberFormat="1" applyFont="1" applyFill="1" applyBorder="1" applyAlignment="1">
      <alignment vertical="center" wrapText="1"/>
      <protection/>
    </xf>
    <xf numFmtId="3" fontId="29" fillId="0" borderId="17" xfId="124" applyNumberFormat="1" applyFont="1" applyFill="1" applyBorder="1" applyAlignment="1">
      <alignment vertical="center" wrapText="1"/>
      <protection/>
    </xf>
    <xf numFmtId="3" fontId="34" fillId="22" borderId="17" xfId="124" applyNumberFormat="1" applyFont="1" applyFill="1" applyBorder="1" applyAlignment="1">
      <alignment vertical="center" wrapText="1"/>
      <protection/>
    </xf>
    <xf numFmtId="0" fontId="23" fillId="22" borderId="17" xfId="0" applyFont="1" applyFill="1" applyBorder="1" applyAlignment="1">
      <alignment/>
    </xf>
    <xf numFmtId="0" fontId="23" fillId="22" borderId="18" xfId="0" applyFont="1" applyFill="1" applyBorder="1" applyAlignment="1">
      <alignment/>
    </xf>
    <xf numFmtId="0" fontId="23" fillId="0" borderId="0" xfId="124" applyFont="1" applyFill="1" applyBorder="1" applyAlignment="1">
      <alignment horizontal="left" vertical="center" wrapText="1"/>
      <protection/>
    </xf>
    <xf numFmtId="176" fontId="28" fillId="0" borderId="0" xfId="124" applyNumberFormat="1" applyFont="1" applyFill="1" applyBorder="1" applyAlignment="1">
      <alignment horizontal="center" vertical="center"/>
      <protection/>
    </xf>
    <xf numFmtId="0" fontId="27" fillId="22" borderId="17" xfId="124" applyFont="1" applyFill="1" applyBorder="1" applyAlignment="1">
      <alignment horizontal="center" vertical="center"/>
      <protection/>
    </xf>
    <xf numFmtId="3" fontId="41" fillId="22" borderId="17" xfId="0" applyNumberFormat="1" applyFont="1" applyFill="1" applyBorder="1" applyAlignment="1">
      <alignment/>
    </xf>
    <xf numFmtId="3" fontId="41" fillId="22" borderId="18" xfId="0" applyNumberFormat="1" applyFont="1" applyFill="1" applyBorder="1" applyAlignment="1">
      <alignment/>
    </xf>
    <xf numFmtId="3" fontId="18" fillId="0" borderId="17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horizontal="right" vertical="center" wrapText="1"/>
    </xf>
    <xf numFmtId="3" fontId="26" fillId="22" borderId="17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/>
    </xf>
    <xf numFmtId="0" fontId="42" fillId="22" borderId="15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34" fillId="22" borderId="15" xfId="0" applyFont="1" applyFill="1" applyBorder="1" applyAlignment="1">
      <alignment horizontal="center" vertical="center"/>
    </xf>
    <xf numFmtId="3" fontId="34" fillId="22" borderId="16" xfId="0" applyNumberFormat="1" applyFont="1" applyFill="1" applyBorder="1" applyAlignment="1">
      <alignment horizontal="right" vertical="center"/>
    </xf>
    <xf numFmtId="0" fontId="34" fillId="22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6" xfId="0" applyFont="1" applyFill="1" applyBorder="1" applyAlignment="1">
      <alignment horizontal="center"/>
    </xf>
    <xf numFmtId="3" fontId="42" fillId="22" borderId="17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34" fillId="22" borderId="17" xfId="0" applyNumberFormat="1" applyFont="1" applyFill="1" applyBorder="1" applyAlignment="1">
      <alignment horizontal="right" vertical="center"/>
    </xf>
    <xf numFmtId="3" fontId="29" fillId="0" borderId="17" xfId="0" applyNumberFormat="1" applyFont="1" applyFill="1" applyBorder="1" applyAlignment="1">
      <alignment horizontal="right" vertical="center"/>
    </xf>
    <xf numFmtId="3" fontId="34" fillId="22" borderId="18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37" fillId="0" borderId="17" xfId="125" applyFont="1" applyFill="1" applyBorder="1" applyAlignment="1">
      <alignment vertical="center" wrapText="1"/>
      <protection/>
    </xf>
    <xf numFmtId="0" fontId="35" fillId="26" borderId="15" xfId="0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vertical="center"/>
    </xf>
    <xf numFmtId="3" fontId="37" fillId="0" borderId="17" xfId="125" applyNumberFormat="1" applyFont="1" applyFill="1" applyBorder="1" applyAlignment="1">
      <alignment vertical="center"/>
      <protection/>
    </xf>
    <xf numFmtId="0" fontId="20" fillId="5" borderId="23" xfId="125" applyFont="1" applyFill="1" applyBorder="1" applyAlignment="1">
      <alignment vertical="center"/>
      <protection/>
    </xf>
    <xf numFmtId="0" fontId="37" fillId="0" borderId="15" xfId="125" applyFont="1" applyFill="1" applyBorder="1" applyAlignment="1">
      <alignment horizontal="center" vertical="center"/>
      <protection/>
    </xf>
    <xf numFmtId="3" fontId="26" fillId="22" borderId="24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/>
    </xf>
    <xf numFmtId="176" fontId="28" fillId="0" borderId="0" xfId="124" applyNumberFormat="1" applyFont="1" applyFill="1" applyBorder="1" applyAlignment="1">
      <alignment vertical="center"/>
      <protection/>
    </xf>
    <xf numFmtId="3" fontId="29" fillId="0" borderId="20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7" fillId="0" borderId="25" xfId="0" applyNumberFormat="1" applyFont="1" applyBorder="1" applyAlignment="1">
      <alignment horizontal="center" vertical="center"/>
    </xf>
    <xf numFmtId="3" fontId="30" fillId="22" borderId="26" xfId="0" applyNumberFormat="1" applyFont="1" applyFill="1" applyBorder="1" applyAlignment="1">
      <alignment horizontal="center" vertical="center"/>
    </xf>
    <xf numFmtId="178" fontId="18" fillId="0" borderId="17" xfId="0" applyNumberFormat="1" applyFont="1" applyBorder="1" applyAlignment="1">
      <alignment vertical="center"/>
    </xf>
    <xf numFmtId="3" fontId="29" fillId="0" borderId="17" xfId="0" applyNumberFormat="1" applyFont="1" applyFill="1" applyBorder="1" applyAlignment="1">
      <alignment horizontal="left" vertical="center"/>
    </xf>
    <xf numFmtId="0" fontId="23" fillId="22" borderId="27" xfId="0" applyFont="1" applyFill="1" applyBorder="1" applyAlignment="1">
      <alignment horizontal="center"/>
    </xf>
    <xf numFmtId="0" fontId="23" fillId="22" borderId="28" xfId="124" applyFont="1" applyFill="1" applyBorder="1" applyAlignment="1">
      <alignment horizontal="left" vertical="center" wrapText="1"/>
      <protection/>
    </xf>
    <xf numFmtId="0" fontId="23" fillId="22" borderId="28" xfId="0" applyFont="1" applyFill="1" applyBorder="1" applyAlignment="1">
      <alignment/>
    </xf>
    <xf numFmtId="176" fontId="34" fillId="22" borderId="22" xfId="124" applyNumberFormat="1" applyFont="1" applyFill="1" applyBorder="1" applyAlignment="1">
      <alignment horizontal="center" vertical="center"/>
      <protection/>
    </xf>
    <xf numFmtId="0" fontId="34" fillId="22" borderId="18" xfId="124" applyFont="1" applyFill="1" applyBorder="1" applyAlignment="1">
      <alignment horizontal="left" vertical="center" wrapText="1"/>
      <protection/>
    </xf>
    <xf numFmtId="3" fontId="34" fillId="22" borderId="18" xfId="124" applyNumberFormat="1" applyFont="1" applyFill="1" applyBorder="1" applyAlignment="1">
      <alignment vertical="center" wrapText="1"/>
      <protection/>
    </xf>
    <xf numFmtId="3" fontId="37" fillId="0" borderId="17" xfId="0" applyNumberFormat="1" applyFont="1" applyFill="1" applyBorder="1" applyAlignment="1">
      <alignment vertical="center"/>
    </xf>
    <xf numFmtId="3" fontId="29" fillId="0" borderId="29" xfId="0" applyNumberFormat="1" applyFont="1" applyBorder="1" applyAlignment="1">
      <alignment horizontal="left" vertical="center"/>
    </xf>
    <xf numFmtId="3" fontId="29" fillId="0" borderId="30" xfId="0" applyNumberFormat="1" applyFont="1" applyBorder="1" applyAlignment="1">
      <alignment horizontal="left" vertical="center"/>
    </xf>
    <xf numFmtId="3" fontId="29" fillId="0" borderId="25" xfId="0" applyNumberFormat="1" applyFont="1" applyBorder="1" applyAlignment="1">
      <alignment horizontal="left" vertical="center"/>
    </xf>
    <xf numFmtId="0" fontId="0" fillId="0" borderId="0" xfId="123">
      <alignment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0" fillId="0" borderId="0" xfId="123" applyBorder="1">
      <alignment/>
      <protection/>
    </xf>
    <xf numFmtId="0" fontId="26" fillId="0" borderId="0" xfId="123" applyFont="1" applyBorder="1" applyAlignment="1">
      <alignment horizontal="center"/>
      <protection/>
    </xf>
    <xf numFmtId="0" fontId="25" fillId="0" borderId="0" xfId="123" applyFont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17" xfId="123" applyFont="1" applyBorder="1" applyAlignment="1">
      <alignment horizontal="center" vertical="center" wrapText="1"/>
      <protection/>
    </xf>
    <xf numFmtId="0" fontId="23" fillId="0" borderId="17" xfId="123" applyNumberFormat="1" applyFont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/>
      <protection/>
    </xf>
    <xf numFmtId="0" fontId="23" fillId="0" borderId="17" xfId="123" applyFont="1" applyBorder="1" applyAlignment="1">
      <alignment horizontal="center"/>
      <protection/>
    </xf>
    <xf numFmtId="0" fontId="23" fillId="5" borderId="17" xfId="123" applyFont="1" applyFill="1" applyBorder="1" applyAlignment="1">
      <alignment horizontal="center"/>
      <protection/>
    </xf>
    <xf numFmtId="0" fontId="23" fillId="5" borderId="16" xfId="123" applyFont="1" applyFill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/>
      <protection/>
    </xf>
    <xf numFmtId="3" fontId="23" fillId="0" borderId="17" xfId="123" applyNumberFormat="1" applyFont="1" applyBorder="1" applyAlignment="1">
      <alignment horizontal="right" vertical="center"/>
      <protection/>
    </xf>
    <xf numFmtId="178" fontId="23" fillId="0" borderId="17" xfId="123" applyNumberFormat="1" applyFont="1" applyBorder="1" applyAlignment="1">
      <alignment horizontal="right" vertical="center"/>
      <protection/>
    </xf>
    <xf numFmtId="3" fontId="23" fillId="5" borderId="17" xfId="123" applyNumberFormat="1" applyFont="1" applyFill="1" applyBorder="1" applyAlignment="1">
      <alignment horizontal="right" vertical="center"/>
      <protection/>
    </xf>
    <xf numFmtId="0" fontId="23" fillId="0" borderId="15" xfId="123" applyFont="1" applyBorder="1">
      <alignment/>
      <protection/>
    </xf>
    <xf numFmtId="3" fontId="29" fillId="0" borderId="17" xfId="123" applyNumberFormat="1" applyFont="1" applyBorder="1" applyAlignment="1">
      <alignment horizontal="right" vertical="center"/>
      <protection/>
    </xf>
    <xf numFmtId="3" fontId="29" fillId="5" borderId="17" xfId="123" applyNumberFormat="1" applyFont="1" applyFill="1" applyBorder="1" applyAlignment="1">
      <alignment horizontal="right" vertical="center"/>
      <protection/>
    </xf>
    <xf numFmtId="178" fontId="29" fillId="0" borderId="17" xfId="123" applyNumberFormat="1" applyFont="1" applyBorder="1" applyAlignment="1">
      <alignment horizontal="right" vertical="center"/>
      <protection/>
    </xf>
    <xf numFmtId="0" fontId="23" fillId="5" borderId="22" xfId="123" applyFont="1" applyFill="1" applyBorder="1" applyAlignment="1">
      <alignment horizontal="center" vertical="center"/>
      <protection/>
    </xf>
    <xf numFmtId="3" fontId="23" fillId="5" borderId="18" xfId="123" applyNumberFormat="1" applyFont="1" applyFill="1" applyBorder="1" applyAlignment="1">
      <alignment horizontal="right" vertical="center"/>
      <protection/>
    </xf>
    <xf numFmtId="0" fontId="25" fillId="0" borderId="0" xfId="123" applyFont="1" applyAlignment="1">
      <alignment/>
      <protection/>
    </xf>
    <xf numFmtId="0" fontId="26" fillId="0" borderId="0" xfId="123" applyFont="1" applyAlignment="1">
      <alignment wrapText="1"/>
      <protection/>
    </xf>
    <xf numFmtId="0" fontId="23" fillId="0" borderId="16" xfId="123" applyNumberFormat="1" applyFont="1" applyBorder="1" applyAlignment="1">
      <alignment horizontal="center" vertical="center" wrapText="1"/>
      <protection/>
    </xf>
    <xf numFmtId="0" fontId="23" fillId="0" borderId="16" xfId="123" applyFont="1" applyBorder="1" applyAlignment="1">
      <alignment horizontal="center"/>
      <protection/>
    </xf>
    <xf numFmtId="3" fontId="23" fillId="0" borderId="17" xfId="123" applyNumberFormat="1" applyFont="1" applyBorder="1" applyAlignment="1">
      <alignment vertical="center"/>
      <protection/>
    </xf>
    <xf numFmtId="3" fontId="23" fillId="5" borderId="17" xfId="123" applyNumberFormat="1" applyFont="1" applyFill="1" applyBorder="1" applyAlignment="1">
      <alignment vertical="center"/>
      <protection/>
    </xf>
    <xf numFmtId="178" fontId="23" fillId="0" borderId="17" xfId="123" applyNumberFormat="1" applyFont="1" applyFill="1" applyBorder="1" applyAlignment="1">
      <alignment vertical="center"/>
      <protection/>
    </xf>
    <xf numFmtId="178" fontId="23" fillId="0" borderId="16" xfId="123" applyNumberFormat="1" applyFont="1" applyFill="1" applyBorder="1" applyAlignment="1">
      <alignment vertical="center"/>
      <protection/>
    </xf>
    <xf numFmtId="3" fontId="29" fillId="0" borderId="17" xfId="123" applyNumberFormat="1" applyFont="1" applyBorder="1">
      <alignment/>
      <protection/>
    </xf>
    <xf numFmtId="3" fontId="29" fillId="5" borderId="17" xfId="123" applyNumberFormat="1" applyFont="1" applyFill="1" applyBorder="1">
      <alignment/>
      <protection/>
    </xf>
    <xf numFmtId="178" fontId="29" fillId="0" borderId="17" xfId="123" applyNumberFormat="1" applyFont="1" applyFill="1" applyBorder="1" applyAlignment="1">
      <alignment vertical="center"/>
      <protection/>
    </xf>
    <xf numFmtId="178" fontId="29" fillId="0" borderId="16" xfId="123" applyNumberFormat="1" applyFont="1" applyFill="1" applyBorder="1" applyAlignment="1">
      <alignment vertical="center"/>
      <protection/>
    </xf>
    <xf numFmtId="0" fontId="23" fillId="22" borderId="22" xfId="123" applyFont="1" applyFill="1" applyBorder="1" applyAlignment="1">
      <alignment horizontal="center" vertical="center"/>
      <protection/>
    </xf>
    <xf numFmtId="3" fontId="23" fillId="5" borderId="18" xfId="123" applyNumberFormat="1" applyFont="1" applyFill="1" applyBorder="1">
      <alignment/>
      <protection/>
    </xf>
    <xf numFmtId="178" fontId="23" fillId="5" borderId="18" xfId="123" applyNumberFormat="1" applyFont="1" applyFill="1" applyBorder="1">
      <alignment/>
      <protection/>
    </xf>
    <xf numFmtId="178" fontId="23" fillId="5" borderId="24" xfId="123" applyNumberFormat="1" applyFont="1" applyFill="1" applyBorder="1">
      <alignment/>
      <protection/>
    </xf>
    <xf numFmtId="0" fontId="28" fillId="26" borderId="15" xfId="0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right" vertical="center"/>
    </xf>
    <xf numFmtId="0" fontId="18" fillId="0" borderId="31" xfId="0" applyFont="1" applyBorder="1" applyAlignment="1">
      <alignment horizontal="right"/>
    </xf>
    <xf numFmtId="0" fontId="29" fillId="0" borderId="15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3" fontId="27" fillId="0" borderId="16" xfId="125" applyNumberFormat="1" applyFont="1" applyFill="1" applyBorder="1" applyAlignment="1">
      <alignment vertical="center"/>
      <protection/>
    </xf>
    <xf numFmtId="3" fontId="28" fillId="0" borderId="16" xfId="125" applyNumberFormat="1" applyFont="1" applyFill="1" applyBorder="1" applyAlignment="1">
      <alignment vertical="center"/>
      <protection/>
    </xf>
    <xf numFmtId="3" fontId="37" fillId="0" borderId="16" xfId="125" applyNumberFormat="1" applyFont="1" applyFill="1" applyBorder="1" applyAlignment="1">
      <alignment vertical="center"/>
      <protection/>
    </xf>
    <xf numFmtId="3" fontId="34" fillId="22" borderId="16" xfId="125" applyNumberFormat="1" applyFont="1" applyFill="1" applyBorder="1" applyAlignment="1">
      <alignment vertical="center"/>
      <protection/>
    </xf>
    <xf numFmtId="3" fontId="34" fillId="22" borderId="24" xfId="125" applyNumberFormat="1" applyFont="1" applyFill="1" applyBorder="1" applyAlignment="1">
      <alignment vertical="center"/>
      <protection/>
    </xf>
    <xf numFmtId="3" fontId="27" fillId="0" borderId="16" xfId="124" applyNumberFormat="1" applyFont="1" applyFill="1" applyBorder="1" applyAlignment="1">
      <alignment vertical="center" wrapText="1"/>
      <protection/>
    </xf>
    <xf numFmtId="3" fontId="28" fillId="0" borderId="16" xfId="124" applyNumberFormat="1" applyFont="1" applyFill="1" applyBorder="1" applyAlignment="1">
      <alignment vertical="center" wrapText="1"/>
      <protection/>
    </xf>
    <xf numFmtId="3" fontId="34" fillId="0" borderId="16" xfId="124" applyNumberFormat="1" applyFont="1" applyFill="1" applyBorder="1" applyAlignment="1">
      <alignment vertical="center" wrapText="1"/>
      <protection/>
    </xf>
    <xf numFmtId="3" fontId="29" fillId="0" borderId="16" xfId="124" applyNumberFormat="1" applyFont="1" applyFill="1" applyBorder="1" applyAlignment="1">
      <alignment vertical="center" wrapText="1"/>
      <protection/>
    </xf>
    <xf numFmtId="3" fontId="34" fillId="22" borderId="16" xfId="124" applyNumberFormat="1" applyFont="1" applyFill="1" applyBorder="1" applyAlignment="1">
      <alignment vertical="center" wrapText="1"/>
      <protection/>
    </xf>
    <xf numFmtId="0" fontId="23" fillId="22" borderId="16" xfId="0" applyFont="1" applyFill="1" applyBorder="1" applyAlignment="1">
      <alignment/>
    </xf>
    <xf numFmtId="0" fontId="23" fillId="22" borderId="32" xfId="0" applyFont="1" applyFill="1" applyBorder="1" applyAlignment="1">
      <alignment/>
    </xf>
    <xf numFmtId="0" fontId="23" fillId="22" borderId="24" xfId="0" applyFont="1" applyFill="1" applyBorder="1" applyAlignment="1">
      <alignment/>
    </xf>
    <xf numFmtId="3" fontId="23" fillId="5" borderId="16" xfId="123" applyNumberFormat="1" applyFont="1" applyFill="1" applyBorder="1" applyAlignment="1">
      <alignment horizontal="right" vertical="center"/>
      <protection/>
    </xf>
    <xf numFmtId="3" fontId="29" fillId="5" borderId="16" xfId="123" applyNumberFormat="1" applyFont="1" applyFill="1" applyBorder="1" applyAlignment="1">
      <alignment horizontal="right" vertical="center"/>
      <protection/>
    </xf>
    <xf numFmtId="3" fontId="23" fillId="5" borderId="24" xfId="123" applyNumberFormat="1" applyFont="1" applyFill="1" applyBorder="1" applyAlignment="1">
      <alignment horizontal="right" vertical="center"/>
      <protection/>
    </xf>
    <xf numFmtId="3" fontId="42" fillId="22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horizontal="right" vertical="center"/>
    </xf>
    <xf numFmtId="3" fontId="27" fillId="0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/>
    </xf>
    <xf numFmtId="3" fontId="35" fillId="0" borderId="16" xfId="0" applyNumberFormat="1" applyFont="1" applyFill="1" applyBorder="1" applyAlignment="1">
      <alignment vertical="center"/>
    </xf>
    <xf numFmtId="3" fontId="37" fillId="0" borderId="16" xfId="0" applyNumberFormat="1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 horizontal="right" vertical="center"/>
    </xf>
    <xf numFmtId="3" fontId="34" fillId="22" borderId="24" xfId="0" applyNumberFormat="1" applyFont="1" applyFill="1" applyBorder="1" applyAlignment="1">
      <alignment horizontal="right" vertical="center"/>
    </xf>
    <xf numFmtId="3" fontId="23" fillId="0" borderId="17" xfId="123" applyNumberFormat="1" applyFont="1" applyBorder="1">
      <alignment/>
      <protection/>
    </xf>
    <xf numFmtId="3" fontId="23" fillId="0" borderId="16" xfId="0" applyNumberFormat="1" applyFont="1" applyBorder="1" applyAlignment="1">
      <alignment vertical="center"/>
    </xf>
    <xf numFmtId="3" fontId="34" fillId="22" borderId="33" xfId="125" applyNumberFormat="1" applyFont="1" applyFill="1" applyBorder="1" applyAlignment="1">
      <alignment vertical="center"/>
      <protection/>
    </xf>
    <xf numFmtId="3" fontId="34" fillId="22" borderId="24" xfId="124" applyNumberFormat="1" applyFont="1" applyFill="1" applyBorder="1" applyAlignment="1">
      <alignment vertical="center" wrapText="1"/>
      <protection/>
    </xf>
    <xf numFmtId="3" fontId="29" fillId="0" borderId="17" xfId="0" applyNumberFormat="1" applyFont="1" applyBorder="1" applyAlignment="1">
      <alignment/>
    </xf>
    <xf numFmtId="3" fontId="41" fillId="22" borderId="16" xfId="0" applyNumberFormat="1" applyFont="1" applyFill="1" applyBorder="1" applyAlignment="1">
      <alignment/>
    </xf>
    <xf numFmtId="3" fontId="35" fillId="0" borderId="16" xfId="125" applyNumberFormat="1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27" fillId="5" borderId="16" xfId="124" applyNumberFormat="1" applyFont="1" applyFill="1" applyBorder="1" applyAlignment="1">
      <alignment horizontal="center" vertical="center"/>
      <protection/>
    </xf>
    <xf numFmtId="3" fontId="29" fillId="0" borderId="21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5" borderId="17" xfId="123" applyNumberFormat="1" applyFont="1" applyFill="1" applyBorder="1">
      <alignment/>
      <protection/>
    </xf>
    <xf numFmtId="0" fontId="27" fillId="0" borderId="17" xfId="124" applyFont="1" applyFill="1" applyBorder="1" applyAlignment="1">
      <alignment vertical="center" wrapText="1"/>
      <protection/>
    </xf>
    <xf numFmtId="0" fontId="22" fillId="22" borderId="34" xfId="124" applyFont="1" applyFill="1" applyBorder="1" applyAlignment="1">
      <alignment horizontal="center" vertical="center" wrapText="1"/>
      <protection/>
    </xf>
    <xf numFmtId="0" fontId="20" fillId="5" borderId="25" xfId="125" applyFont="1" applyFill="1" applyBorder="1" applyAlignment="1">
      <alignment vertical="center"/>
      <protection/>
    </xf>
    <xf numFmtId="3" fontId="27" fillId="0" borderId="25" xfId="125" applyNumberFormat="1" applyFont="1" applyFill="1" applyBorder="1" applyAlignment="1">
      <alignment vertical="center"/>
      <protection/>
    </xf>
    <xf numFmtId="3" fontId="37" fillId="0" borderId="25" xfId="125" applyNumberFormat="1" applyFont="1" applyFill="1" applyBorder="1" applyAlignment="1">
      <alignment vertical="center"/>
      <protection/>
    </xf>
    <xf numFmtId="3" fontId="34" fillId="0" borderId="25" xfId="125" applyNumberFormat="1" applyFont="1" applyFill="1" applyBorder="1" applyAlignment="1">
      <alignment vertical="center"/>
      <protection/>
    </xf>
    <xf numFmtId="3" fontId="34" fillId="22" borderId="25" xfId="125" applyNumberFormat="1" applyFont="1" applyFill="1" applyBorder="1" applyAlignment="1">
      <alignment vertical="center"/>
      <protection/>
    </xf>
    <xf numFmtId="3" fontId="34" fillId="22" borderId="26" xfId="125" applyNumberFormat="1" applyFont="1" applyFill="1" applyBorder="1" applyAlignment="1">
      <alignment vertical="center"/>
      <protection/>
    </xf>
    <xf numFmtId="3" fontId="34" fillId="28" borderId="17" xfId="124" applyNumberFormat="1" applyFont="1" applyFill="1" applyBorder="1" applyAlignment="1">
      <alignment vertical="center" wrapText="1"/>
      <protection/>
    </xf>
    <xf numFmtId="3" fontId="34" fillId="28" borderId="16" xfId="124" applyNumberFormat="1" applyFont="1" applyFill="1" applyBorder="1" applyAlignment="1">
      <alignment vertical="center" wrapText="1"/>
      <protection/>
    </xf>
    <xf numFmtId="3" fontId="41" fillId="22" borderId="25" xfId="0" applyNumberFormat="1" applyFont="1" applyFill="1" applyBorder="1" applyAlignment="1">
      <alignment/>
    </xf>
    <xf numFmtId="3" fontId="35" fillId="0" borderId="17" xfId="125" applyNumberFormat="1" applyFont="1" applyFill="1" applyBorder="1" applyAlignment="1">
      <alignment vertical="center"/>
      <protection/>
    </xf>
    <xf numFmtId="0" fontId="23" fillId="5" borderId="17" xfId="123" applyFont="1" applyFill="1" applyBorder="1" applyAlignment="1">
      <alignment horizontal="center" vertical="center" wrapText="1"/>
      <protection/>
    </xf>
    <xf numFmtId="0" fontId="23" fillId="5" borderId="16" xfId="12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35" xfId="0" applyFont="1" applyBorder="1" applyAlignment="1">
      <alignment horizontal="center"/>
    </xf>
    <xf numFmtId="0" fontId="26" fillId="0" borderId="31" xfId="0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176" fontId="28" fillId="0" borderId="0" xfId="124" applyNumberFormat="1" applyFont="1" applyFill="1" applyBorder="1" applyAlignment="1">
      <alignment horizontal="left" vertical="center"/>
      <protection/>
    </xf>
    <xf numFmtId="0" fontId="29" fillId="0" borderId="15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19" fillId="0" borderId="31" xfId="124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 horizontal="center" wrapText="1"/>
    </xf>
    <xf numFmtId="0" fontId="29" fillId="0" borderId="19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176" fontId="28" fillId="0" borderId="0" xfId="124" applyNumberFormat="1" applyFont="1" applyFill="1" applyBorder="1" applyAlignment="1">
      <alignment horizontal="center" vertical="center"/>
      <protection/>
    </xf>
    <xf numFmtId="0" fontId="23" fillId="5" borderId="18" xfId="123" applyFont="1" applyFill="1" applyBorder="1" applyAlignment="1">
      <alignment horizontal="left" vertical="center" wrapText="1"/>
      <protection/>
    </xf>
    <xf numFmtId="0" fontId="23" fillId="0" borderId="17" xfId="123" applyFont="1" applyBorder="1" applyAlignment="1">
      <alignment horizontal="left" vertical="center" wrapText="1"/>
      <protection/>
    </xf>
    <xf numFmtId="0" fontId="29" fillId="0" borderId="17" xfId="123" applyFont="1" applyBorder="1" applyAlignment="1">
      <alignment horizontal="left" vertical="center" wrapText="1"/>
      <protection/>
    </xf>
    <xf numFmtId="0" fontId="23" fillId="0" borderId="17" xfId="123" applyFont="1" applyBorder="1" applyAlignment="1">
      <alignment horizontal="center"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23" fillId="0" borderId="36" xfId="123" applyFont="1" applyBorder="1" applyAlignment="1">
      <alignment horizontal="center" vertical="center" wrapText="1"/>
      <protection/>
    </xf>
    <xf numFmtId="0" fontId="23" fillId="0" borderId="37" xfId="123" applyFont="1" applyBorder="1" applyAlignment="1">
      <alignment horizontal="center" vertical="center" wrapText="1"/>
      <protection/>
    </xf>
    <xf numFmtId="0" fontId="23" fillId="0" borderId="38" xfId="123" applyFont="1" applyBorder="1" applyAlignment="1">
      <alignment horizontal="center" vertical="center" wrapText="1"/>
      <protection/>
    </xf>
    <xf numFmtId="0" fontId="23" fillId="0" borderId="39" xfId="123" applyFont="1" applyBorder="1" applyAlignment="1">
      <alignment horizontal="center" vertical="center" wrapText="1"/>
      <protection/>
    </xf>
    <xf numFmtId="0" fontId="23" fillId="0" borderId="40" xfId="123" applyFont="1" applyBorder="1" applyAlignment="1">
      <alignment horizontal="center" vertical="center" wrapText="1"/>
      <protection/>
    </xf>
    <xf numFmtId="0" fontId="23" fillId="0" borderId="41" xfId="123" applyFont="1" applyBorder="1" applyAlignment="1">
      <alignment horizontal="center" vertical="center" wrapText="1"/>
      <protection/>
    </xf>
    <xf numFmtId="0" fontId="23" fillId="0" borderId="17" xfId="123" applyFont="1" applyBorder="1" applyAlignment="1">
      <alignment horizontal="center" vertical="center" wrapText="1"/>
      <protection/>
    </xf>
    <xf numFmtId="0" fontId="25" fillId="0" borderId="31" xfId="123" applyFont="1" applyBorder="1" applyAlignment="1">
      <alignment horizontal="right"/>
      <protection/>
    </xf>
    <xf numFmtId="0" fontId="23" fillId="0" borderId="19" xfId="123" applyFont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21" xfId="123" applyFont="1" applyBorder="1" applyAlignment="1">
      <alignment horizontal="center" vertical="center" wrapText="1"/>
      <protection/>
    </xf>
    <xf numFmtId="0" fontId="23" fillId="0" borderId="42" xfId="123" applyFont="1" applyBorder="1" applyAlignment="1">
      <alignment horizontal="center" vertical="center" wrapText="1"/>
      <protection/>
    </xf>
    <xf numFmtId="0" fontId="23" fillId="0" borderId="43" xfId="123" applyFont="1" applyBorder="1" applyAlignment="1">
      <alignment horizontal="center" vertical="center" wrapText="1"/>
      <protection/>
    </xf>
    <xf numFmtId="0" fontId="23" fillId="0" borderId="44" xfId="123" applyFont="1" applyBorder="1" applyAlignment="1">
      <alignment horizontal="center" vertical="center" wrapText="1"/>
      <protection/>
    </xf>
    <xf numFmtId="0" fontId="23" fillId="0" borderId="36" xfId="123" applyNumberFormat="1" applyFont="1" applyBorder="1" applyAlignment="1">
      <alignment horizontal="center" vertical="center" wrapText="1"/>
      <protection/>
    </xf>
    <xf numFmtId="0" fontId="23" fillId="0" borderId="37" xfId="123" applyNumberFormat="1" applyFont="1" applyBorder="1" applyAlignment="1">
      <alignment horizontal="center" vertical="center" wrapText="1"/>
      <protection/>
    </xf>
    <xf numFmtId="0" fontId="23" fillId="0" borderId="38" xfId="123" applyNumberFormat="1" applyFont="1" applyBorder="1" applyAlignment="1">
      <alignment horizontal="center" vertical="center" wrapText="1"/>
      <protection/>
    </xf>
    <xf numFmtId="0" fontId="23" fillId="0" borderId="39" xfId="123" applyNumberFormat="1" applyFont="1" applyBorder="1" applyAlignment="1">
      <alignment horizontal="center" vertical="center" wrapText="1"/>
      <protection/>
    </xf>
    <xf numFmtId="0" fontId="23" fillId="0" borderId="40" xfId="123" applyNumberFormat="1" applyFont="1" applyBorder="1" applyAlignment="1">
      <alignment horizontal="center" vertical="center" wrapText="1"/>
      <protection/>
    </xf>
    <xf numFmtId="0" fontId="23" fillId="0" borderId="41" xfId="123" applyNumberFormat="1" applyFont="1" applyBorder="1" applyAlignment="1">
      <alignment horizontal="center" vertical="center" wrapText="1"/>
      <protection/>
    </xf>
    <xf numFmtId="0" fontId="23" fillId="5" borderId="36" xfId="123" applyFont="1" applyFill="1" applyBorder="1" applyAlignment="1">
      <alignment horizontal="center" vertical="center"/>
      <protection/>
    </xf>
    <xf numFmtId="0" fontId="23" fillId="5" borderId="37" xfId="123" applyFont="1" applyFill="1" applyBorder="1" applyAlignment="1">
      <alignment horizontal="center" vertical="center"/>
      <protection/>
    </xf>
    <xf numFmtId="0" fontId="23" fillId="5" borderId="45" xfId="123" applyFont="1" applyFill="1" applyBorder="1" applyAlignment="1">
      <alignment horizontal="center" vertical="center"/>
      <protection/>
    </xf>
    <xf numFmtId="0" fontId="23" fillId="5" borderId="39" xfId="123" applyFont="1" applyFill="1" applyBorder="1" applyAlignment="1">
      <alignment horizontal="center" vertical="center"/>
      <protection/>
    </xf>
    <xf numFmtId="0" fontId="23" fillId="5" borderId="40" xfId="123" applyFont="1" applyFill="1" applyBorder="1" applyAlignment="1">
      <alignment horizontal="center" vertical="center"/>
      <protection/>
    </xf>
    <xf numFmtId="0" fontId="23" fillId="5" borderId="46" xfId="123" applyFont="1" applyFill="1" applyBorder="1" applyAlignment="1">
      <alignment horizontal="center" vertical="center"/>
      <protection/>
    </xf>
    <xf numFmtId="0" fontId="23" fillId="5" borderId="36" xfId="123" applyNumberFormat="1" applyFont="1" applyFill="1" applyBorder="1" applyAlignment="1">
      <alignment horizontal="center" vertical="center" wrapText="1"/>
      <protection/>
    </xf>
    <xf numFmtId="0" fontId="23" fillId="5" borderId="37" xfId="123" applyNumberFormat="1" applyFont="1" applyFill="1" applyBorder="1" applyAlignment="1">
      <alignment horizontal="center" vertical="center" wrapText="1"/>
      <protection/>
    </xf>
    <xf numFmtId="0" fontId="23" fillId="5" borderId="38" xfId="123" applyNumberFormat="1" applyFont="1" applyFill="1" applyBorder="1" applyAlignment="1">
      <alignment horizontal="center" vertical="center" wrapText="1"/>
      <protection/>
    </xf>
    <xf numFmtId="0" fontId="23" fillId="5" borderId="39" xfId="123" applyNumberFormat="1" applyFont="1" applyFill="1" applyBorder="1" applyAlignment="1">
      <alignment horizontal="center" vertical="center" wrapText="1"/>
      <protection/>
    </xf>
    <xf numFmtId="0" fontId="23" fillId="5" borderId="40" xfId="123" applyNumberFormat="1" applyFont="1" applyFill="1" applyBorder="1" applyAlignment="1">
      <alignment horizontal="center" vertical="center" wrapText="1"/>
      <protection/>
    </xf>
    <xf numFmtId="0" fontId="23" fillId="5" borderId="41" xfId="123" applyNumberFormat="1" applyFont="1" applyFill="1" applyBorder="1" applyAlignment="1">
      <alignment horizontal="center" vertical="center" wrapText="1"/>
      <protection/>
    </xf>
    <xf numFmtId="0" fontId="23" fillId="0" borderId="34" xfId="123" applyFont="1" applyBorder="1" applyAlignment="1">
      <alignment horizontal="center" vertical="center" wrapText="1"/>
      <protection/>
    </xf>
    <xf numFmtId="0" fontId="23" fillId="0" borderId="47" xfId="123" applyFont="1" applyFill="1" applyBorder="1" applyAlignment="1">
      <alignment horizontal="center" vertical="center" wrapText="1"/>
      <protection/>
    </xf>
    <xf numFmtId="0" fontId="23" fillId="0" borderId="48" xfId="123" applyFont="1" applyFill="1" applyBorder="1" applyAlignment="1">
      <alignment horizontal="center" vertical="center" wrapText="1"/>
      <protection/>
    </xf>
    <xf numFmtId="0" fontId="23" fillId="0" borderId="49" xfId="123" applyFont="1" applyFill="1" applyBorder="1" applyAlignment="1">
      <alignment horizontal="center" vertical="center" wrapText="1"/>
      <protection/>
    </xf>
    <xf numFmtId="0" fontId="23" fillId="0" borderId="50" xfId="123" applyFont="1" applyFill="1" applyBorder="1" applyAlignment="1">
      <alignment horizontal="center" vertical="center" wrapText="1"/>
      <protection/>
    </xf>
    <xf numFmtId="0" fontId="23" fillId="0" borderId="39" xfId="123" applyFont="1" applyFill="1" applyBorder="1" applyAlignment="1">
      <alignment horizontal="center" vertical="center" wrapText="1"/>
      <protection/>
    </xf>
    <xf numFmtId="0" fontId="23" fillId="0" borderId="46" xfId="123" applyFont="1" applyFill="1" applyBorder="1" applyAlignment="1">
      <alignment horizontal="center" vertical="center" wrapText="1"/>
      <protection/>
    </xf>
    <xf numFmtId="3" fontId="26" fillId="22" borderId="51" xfId="0" applyNumberFormat="1" applyFont="1" applyFill="1" applyBorder="1" applyAlignment="1">
      <alignment horizontal="left" vertical="center"/>
    </xf>
    <xf numFmtId="3" fontId="26" fillId="22" borderId="30" xfId="0" applyNumberFormat="1" applyFont="1" applyFill="1" applyBorder="1" applyAlignment="1">
      <alignment horizontal="left" vertical="center"/>
    </xf>
    <xf numFmtId="3" fontId="26" fillId="22" borderId="25" xfId="0" applyNumberFormat="1" applyFont="1" applyFill="1" applyBorder="1" applyAlignment="1">
      <alignment horizontal="left" vertical="center"/>
    </xf>
    <xf numFmtId="3" fontId="26" fillId="22" borderId="52" xfId="0" applyNumberFormat="1" applyFont="1" applyFill="1" applyBorder="1" applyAlignment="1">
      <alignment horizontal="left" vertical="center"/>
    </xf>
    <xf numFmtId="3" fontId="26" fillId="22" borderId="31" xfId="0" applyNumberFormat="1" applyFont="1" applyFill="1" applyBorder="1" applyAlignment="1">
      <alignment horizontal="left" vertical="center"/>
    </xf>
    <xf numFmtId="3" fontId="26" fillId="22" borderId="53" xfId="0" applyNumberFormat="1" applyFont="1" applyFill="1" applyBorder="1" applyAlignment="1">
      <alignment horizontal="left" vertical="center"/>
    </xf>
    <xf numFmtId="3" fontId="29" fillId="0" borderId="17" xfId="0" applyNumberFormat="1" applyFont="1" applyBorder="1" applyAlignment="1">
      <alignment horizontal="left" vertical="center" wrapText="1"/>
    </xf>
    <xf numFmtId="3" fontId="18" fillId="0" borderId="17" xfId="0" applyNumberFormat="1" applyFont="1" applyFill="1" applyBorder="1" applyAlignment="1">
      <alignment horizontal="left" vertical="center"/>
    </xf>
    <xf numFmtId="3" fontId="18" fillId="0" borderId="29" xfId="0" applyNumberFormat="1" applyFont="1" applyFill="1" applyBorder="1" applyAlignment="1">
      <alignment horizontal="left" vertical="center"/>
    </xf>
    <xf numFmtId="3" fontId="18" fillId="0" borderId="30" xfId="0" applyNumberFormat="1" applyFont="1" applyFill="1" applyBorder="1" applyAlignment="1">
      <alignment horizontal="left" vertical="center"/>
    </xf>
    <xf numFmtId="3" fontId="18" fillId="0" borderId="25" xfId="0" applyNumberFormat="1" applyFont="1" applyFill="1" applyBorder="1" applyAlignment="1">
      <alignment horizontal="left" vertical="center"/>
    </xf>
    <xf numFmtId="3" fontId="23" fillId="0" borderId="29" xfId="0" applyNumberFormat="1" applyFont="1" applyFill="1" applyBorder="1" applyAlignment="1">
      <alignment horizontal="left" vertical="center"/>
    </xf>
    <xf numFmtId="3" fontId="23" fillId="0" borderId="30" xfId="0" applyNumberFormat="1" applyFont="1" applyFill="1" applyBorder="1" applyAlignment="1">
      <alignment horizontal="left" vertical="center"/>
    </xf>
    <xf numFmtId="3" fontId="23" fillId="0" borderId="25" xfId="0" applyNumberFormat="1" applyFont="1" applyFill="1" applyBorder="1" applyAlignment="1">
      <alignment horizontal="left" vertical="center"/>
    </xf>
    <xf numFmtId="3" fontId="29" fillId="0" borderId="29" xfId="0" applyNumberFormat="1" applyFont="1" applyBorder="1" applyAlignment="1">
      <alignment horizontal="center" vertical="center"/>
    </xf>
    <xf numFmtId="3" fontId="29" fillId="0" borderId="30" xfId="0" applyNumberFormat="1" applyFont="1" applyBorder="1" applyAlignment="1">
      <alignment horizontal="center" vertical="center"/>
    </xf>
    <xf numFmtId="3" fontId="29" fillId="0" borderId="25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left"/>
    </xf>
    <xf numFmtId="3" fontId="18" fillId="0" borderId="29" xfId="0" applyNumberFormat="1" applyFont="1" applyBorder="1" applyAlignment="1">
      <alignment horizontal="left" vertical="center"/>
    </xf>
    <xf numFmtId="3" fontId="18" fillId="0" borderId="30" xfId="0" applyNumberFormat="1" applyFont="1" applyBorder="1" applyAlignment="1">
      <alignment horizontal="left" vertical="center"/>
    </xf>
    <xf numFmtId="3" fontId="18" fillId="0" borderId="25" xfId="0" applyNumberFormat="1" applyFont="1" applyBorder="1" applyAlignment="1">
      <alignment horizontal="left" vertical="center"/>
    </xf>
    <xf numFmtId="3" fontId="29" fillId="0" borderId="17" xfId="0" applyNumberFormat="1" applyFont="1" applyBorder="1" applyAlignment="1">
      <alignment horizontal="left" vertical="center"/>
    </xf>
    <xf numFmtId="3" fontId="23" fillId="27" borderId="17" xfId="0" applyNumberFormat="1" applyFont="1" applyFill="1" applyBorder="1" applyAlignment="1">
      <alignment horizontal="left" vertical="center"/>
    </xf>
    <xf numFmtId="0" fontId="23" fillId="22" borderId="21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22" borderId="21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19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3" fontId="29" fillId="0" borderId="29" xfId="0" applyNumberFormat="1" applyFont="1" applyBorder="1" applyAlignment="1">
      <alignment horizontal="left" vertical="center"/>
    </xf>
    <xf numFmtId="3" fontId="29" fillId="0" borderId="30" xfId="0" applyNumberFormat="1" applyFont="1" applyBorder="1" applyAlignment="1">
      <alignment horizontal="left" vertical="center"/>
    </xf>
    <xf numFmtId="3" fontId="29" fillId="0" borderId="25" xfId="0" applyNumberFormat="1" applyFont="1" applyBorder="1" applyAlignment="1">
      <alignment horizontal="left" vertical="center"/>
    </xf>
    <xf numFmtId="0" fontId="0" fillId="0" borderId="31" xfId="0" applyBorder="1" applyAlignment="1">
      <alignment horizontal="right"/>
    </xf>
    <xf numFmtId="0" fontId="23" fillId="22" borderId="54" xfId="0" applyFont="1" applyFill="1" applyBorder="1" applyAlignment="1">
      <alignment horizontal="center" vertical="center" wrapText="1"/>
    </xf>
    <xf numFmtId="0" fontId="23" fillId="22" borderId="55" xfId="0" applyFont="1" applyFill="1" applyBorder="1" applyAlignment="1">
      <alignment horizontal="center" vertical="center" wrapText="1"/>
    </xf>
    <xf numFmtId="3" fontId="29" fillId="0" borderId="29" xfId="0" applyNumberFormat="1" applyFont="1" applyBorder="1" applyAlignment="1">
      <alignment horizontal="left" vertical="center" wrapText="1"/>
    </xf>
    <xf numFmtId="3" fontId="29" fillId="0" borderId="30" xfId="0" applyNumberFormat="1" applyFont="1" applyBorder="1" applyAlignment="1">
      <alignment horizontal="left" vertical="center" wrapText="1"/>
    </xf>
    <xf numFmtId="3" fontId="29" fillId="0" borderId="25" xfId="0" applyNumberFormat="1" applyFont="1" applyBorder="1" applyAlignment="1">
      <alignment horizontal="left" vertical="center" wrapText="1"/>
    </xf>
    <xf numFmtId="3" fontId="23" fillId="0" borderId="29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0" fontId="27" fillId="26" borderId="17" xfId="0" applyFont="1" applyFill="1" applyBorder="1" applyAlignment="1">
      <alignment horizontal="left" vertical="center" wrapText="1"/>
    </xf>
    <xf numFmtId="0" fontId="42" fillId="22" borderId="17" xfId="0" applyFont="1" applyFill="1" applyBorder="1" applyAlignment="1">
      <alignment horizontal="left" vertical="center"/>
    </xf>
    <xf numFmtId="0" fontId="27" fillId="26" borderId="17" xfId="0" applyFont="1" applyFill="1" applyBorder="1" applyAlignment="1">
      <alignment horizontal="left" vertical="center"/>
    </xf>
    <xf numFmtId="0" fontId="28" fillId="26" borderId="17" xfId="0" applyFont="1" applyFill="1" applyBorder="1" applyAlignment="1">
      <alignment horizontal="left" vertical="center"/>
    </xf>
    <xf numFmtId="0" fontId="34" fillId="22" borderId="56" xfId="0" applyFont="1" applyFill="1" applyBorder="1" applyAlignment="1">
      <alignment horizontal="left" vertical="center"/>
    </xf>
    <xf numFmtId="0" fontId="34" fillId="22" borderId="57" xfId="0" applyFont="1" applyFill="1" applyBorder="1" applyAlignment="1">
      <alignment horizontal="left" vertical="center"/>
    </xf>
    <xf numFmtId="0" fontId="34" fillId="22" borderId="26" xfId="0" applyFont="1" applyFill="1" applyBorder="1" applyAlignment="1">
      <alignment horizontal="left" vertical="center"/>
    </xf>
    <xf numFmtId="0" fontId="28" fillId="26" borderId="29" xfId="0" applyFont="1" applyFill="1" applyBorder="1" applyAlignment="1">
      <alignment horizontal="left" vertical="center"/>
    </xf>
    <xf numFmtId="0" fontId="28" fillId="26" borderId="30" xfId="0" applyFont="1" applyFill="1" applyBorder="1" applyAlignment="1">
      <alignment horizontal="left" vertical="center"/>
    </xf>
    <xf numFmtId="0" fontId="28" fillId="26" borderId="25" xfId="0" applyFont="1" applyFill="1" applyBorder="1" applyAlignment="1">
      <alignment horizontal="left" vertical="center"/>
    </xf>
    <xf numFmtId="0" fontId="28" fillId="26" borderId="29" xfId="0" applyFont="1" applyFill="1" applyBorder="1" applyAlignment="1">
      <alignment horizontal="left" vertical="center" wrapText="1"/>
    </xf>
    <xf numFmtId="0" fontId="28" fillId="26" borderId="30" xfId="0" applyFont="1" applyFill="1" applyBorder="1" applyAlignment="1">
      <alignment horizontal="left" vertical="center" wrapText="1"/>
    </xf>
    <xf numFmtId="0" fontId="28" fillId="26" borderId="25" xfId="0" applyFont="1" applyFill="1" applyBorder="1" applyAlignment="1">
      <alignment horizontal="left" vertical="center" wrapText="1"/>
    </xf>
    <xf numFmtId="0" fontId="21" fillId="22" borderId="21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21" fillId="22" borderId="58" xfId="0" applyFont="1" applyFill="1" applyBorder="1" applyAlignment="1">
      <alignment horizontal="center" vertical="center" wrapText="1"/>
    </xf>
    <xf numFmtId="0" fontId="21" fillId="22" borderId="59" xfId="0" applyFont="1" applyFill="1" applyBorder="1" applyAlignment="1">
      <alignment horizontal="center" vertical="center" wrapText="1"/>
    </xf>
    <xf numFmtId="0" fontId="21" fillId="22" borderId="60" xfId="0" applyFont="1" applyFill="1" applyBorder="1" applyAlignment="1">
      <alignment horizontal="center" vertical="center" wrapText="1"/>
    </xf>
    <xf numFmtId="0" fontId="21" fillId="22" borderId="54" xfId="0" applyFont="1" applyFill="1" applyBorder="1" applyAlignment="1">
      <alignment horizontal="center" vertical="center" wrapText="1"/>
    </xf>
    <xf numFmtId="0" fontId="21" fillId="22" borderId="61" xfId="0" applyFont="1" applyFill="1" applyBorder="1" applyAlignment="1">
      <alignment horizontal="center" vertical="center" wrapText="1"/>
    </xf>
    <xf numFmtId="0" fontId="21" fillId="22" borderId="5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37" fillId="26" borderId="17" xfId="0" applyFont="1" applyFill="1" applyBorder="1" applyAlignment="1">
      <alignment horizontal="left" vertical="center"/>
    </xf>
    <xf numFmtId="0" fontId="27" fillId="26" borderId="29" xfId="0" applyFont="1" applyFill="1" applyBorder="1" applyAlignment="1">
      <alignment horizontal="left" vertical="center" wrapText="1"/>
    </xf>
    <xf numFmtId="0" fontId="27" fillId="26" borderId="30" xfId="0" applyFont="1" applyFill="1" applyBorder="1" applyAlignment="1">
      <alignment horizontal="left" vertical="center" wrapText="1"/>
    </xf>
    <xf numFmtId="0" fontId="27" fillId="26" borderId="25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right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/>
    </xf>
    <xf numFmtId="0" fontId="28" fillId="22" borderId="17" xfId="0" applyFont="1" applyFill="1" applyBorder="1" applyAlignment="1">
      <alignment horizontal="center" vertical="center"/>
    </xf>
    <xf numFmtId="0" fontId="34" fillId="22" borderId="29" xfId="0" applyFont="1" applyFill="1" applyBorder="1" applyAlignment="1">
      <alignment horizontal="left" vertical="center"/>
    </xf>
    <xf numFmtId="0" fontId="34" fillId="22" borderId="30" xfId="0" applyFont="1" applyFill="1" applyBorder="1" applyAlignment="1">
      <alignment horizontal="left" vertical="center"/>
    </xf>
    <xf numFmtId="0" fontId="34" fillId="22" borderId="25" xfId="0" applyFont="1" applyFill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30" fillId="22" borderId="18" xfId="0" applyFont="1" applyFill="1" applyBorder="1" applyAlignment="1">
      <alignment horizontal="left" vertical="center"/>
    </xf>
    <xf numFmtId="0" fontId="28" fillId="22" borderId="18" xfId="0" applyFont="1" applyFill="1" applyBorder="1" applyAlignment="1">
      <alignment horizontal="center" vertical="center"/>
    </xf>
    <xf numFmtId="0" fontId="28" fillId="22" borderId="24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22" borderId="21" xfId="0" applyFont="1" applyFill="1" applyBorder="1" applyAlignment="1">
      <alignment horizontal="center" vertical="center" wrapText="1"/>
    </xf>
    <xf numFmtId="0" fontId="28" fillId="22" borderId="17" xfId="0" applyFont="1" applyFill="1" applyBorder="1" applyAlignment="1">
      <alignment horizontal="center" vertical="center" wrapText="1"/>
    </xf>
    <xf numFmtId="0" fontId="28" fillId="22" borderId="62" xfId="0" applyFont="1" applyFill="1" applyBorder="1" applyAlignment="1">
      <alignment horizontal="center" vertical="center" wrapText="1"/>
    </xf>
    <xf numFmtId="0" fontId="28" fillId="22" borderId="63" xfId="0" applyFont="1" applyFill="1" applyBorder="1" applyAlignment="1">
      <alignment horizontal="center" vertical="center" wrapText="1"/>
    </xf>
    <xf numFmtId="0" fontId="28" fillId="22" borderId="41" xfId="0" applyFont="1" applyFill="1" applyBorder="1" applyAlignment="1">
      <alignment horizontal="center" vertical="center" wrapText="1"/>
    </xf>
    <xf numFmtId="0" fontId="28" fillId="22" borderId="58" xfId="0" applyFont="1" applyFill="1" applyBorder="1" applyAlignment="1">
      <alignment horizontal="center" vertical="center" wrapText="1"/>
    </xf>
    <xf numFmtId="0" fontId="28" fillId="22" borderId="59" xfId="0" applyFont="1" applyFill="1" applyBorder="1" applyAlignment="1">
      <alignment horizontal="center" vertical="center" wrapText="1"/>
    </xf>
    <xf numFmtId="0" fontId="28" fillId="22" borderId="6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right"/>
    </xf>
    <xf numFmtId="0" fontId="28" fillId="22" borderId="19" xfId="0" applyFont="1" applyFill="1" applyBorder="1" applyAlignment="1">
      <alignment horizontal="center" vertical="center" wrapText="1"/>
    </xf>
    <xf numFmtId="0" fontId="28" fillId="22" borderId="15" xfId="0" applyFont="1" applyFill="1" applyBorder="1" applyAlignment="1">
      <alignment horizontal="center" vertical="center" wrapText="1"/>
    </xf>
    <xf numFmtId="0" fontId="28" fillId="22" borderId="20" xfId="0" applyFont="1" applyFill="1" applyBorder="1" applyAlignment="1">
      <alignment horizontal="center" vertical="center" wrapText="1"/>
    </xf>
    <xf numFmtId="0" fontId="28" fillId="22" borderId="16" xfId="0" applyFont="1" applyFill="1" applyBorder="1" applyAlignment="1">
      <alignment horizontal="center" vertical="center" wrapText="1"/>
    </xf>
  </cellXfs>
  <cellStyles count="13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Figyelmeztetés" xfId="95"/>
    <cellStyle name="Figyelmeztetés 2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ivatkozott cella" xfId="103"/>
    <cellStyle name="Hivatkozott cella 2" xfId="104"/>
    <cellStyle name="Input" xfId="105"/>
    <cellStyle name="Jegyzet" xfId="106"/>
    <cellStyle name="Jegyzet 2" xfId="107"/>
    <cellStyle name="Jelölőszín 1" xfId="108"/>
    <cellStyle name="Jelölőszín 2" xfId="109"/>
    <cellStyle name="Jelölőszín 3" xfId="110"/>
    <cellStyle name="Jelölőszín 4" xfId="111"/>
    <cellStyle name="Jelölőszín 5" xfId="112"/>
    <cellStyle name="Jelölőszín 6" xfId="113"/>
    <cellStyle name="Jó" xfId="114"/>
    <cellStyle name="Jó 2" xfId="115"/>
    <cellStyle name="Kimenet" xfId="116"/>
    <cellStyle name="Kimenet 2" xfId="117"/>
    <cellStyle name="Followed Hyperlink" xfId="118"/>
    <cellStyle name="Linked Cell" xfId="119"/>
    <cellStyle name="Magyarázó szöveg" xfId="120"/>
    <cellStyle name="Magyarázó szöveg 2" xfId="121"/>
    <cellStyle name="Neutral" xfId="122"/>
    <cellStyle name="Normál 2" xfId="123"/>
    <cellStyle name="Normál_Munka1" xfId="124"/>
    <cellStyle name="Normál_Munka2" xfId="125"/>
    <cellStyle name="Note" xfId="126"/>
    <cellStyle name="Note 2" xfId="127"/>
    <cellStyle name="Output" xfId="128"/>
    <cellStyle name="Összesen" xfId="129"/>
    <cellStyle name="Összesen 2" xfId="130"/>
    <cellStyle name="Currency" xfId="131"/>
    <cellStyle name="Currency [0]" xfId="132"/>
    <cellStyle name="Rossz" xfId="133"/>
    <cellStyle name="Rossz 2" xfId="134"/>
    <cellStyle name="Semleges" xfId="135"/>
    <cellStyle name="Semleges 2" xfId="136"/>
    <cellStyle name="Számítás" xfId="137"/>
    <cellStyle name="Számítás 2" xfId="138"/>
    <cellStyle name="Percent" xfId="139"/>
    <cellStyle name="Százalék 2" xfId="140"/>
    <cellStyle name="Title" xfId="141"/>
    <cellStyle name="Total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55.7109375" style="1" customWidth="1"/>
    <col min="4" max="4" width="14.8515625" style="1" customWidth="1"/>
    <col min="5" max="5" width="13.8515625" style="1" customWidth="1"/>
    <col min="6" max="6" width="15.421875" style="1" customWidth="1"/>
    <col min="7" max="16384" width="9.140625" style="1" customWidth="1"/>
  </cols>
  <sheetData>
    <row r="1" spans="2:9" ht="12.75" customHeight="1">
      <c r="B1" s="247" t="s">
        <v>285</v>
      </c>
      <c r="C1" s="247"/>
      <c r="D1" s="247"/>
      <c r="E1" s="247"/>
      <c r="F1" s="247"/>
      <c r="G1" s="247"/>
      <c r="H1" s="5"/>
      <c r="I1"/>
    </row>
    <row r="2" spans="3:9" ht="16.5">
      <c r="C2" s="248" t="s">
        <v>246</v>
      </c>
      <c r="D2" s="248"/>
      <c r="E2" s="248"/>
      <c r="F2" s="248"/>
      <c r="G2" s="6"/>
      <c r="H2" s="6"/>
      <c r="I2" s="6"/>
    </row>
    <row r="3" ht="13.5" thickBot="1">
      <c r="F3" s="189" t="s">
        <v>191</v>
      </c>
    </row>
    <row r="4" spans="2:6" ht="46.5" customHeight="1" thickTop="1">
      <c r="B4" s="22" t="s">
        <v>5</v>
      </c>
      <c r="C4" s="24" t="s">
        <v>6</v>
      </c>
      <c r="D4" s="80" t="s">
        <v>238</v>
      </c>
      <c r="E4" s="80" t="s">
        <v>266</v>
      </c>
      <c r="F4" s="23" t="s">
        <v>267</v>
      </c>
    </row>
    <row r="5" spans="2:6" ht="15" customHeight="1">
      <c r="B5" s="2"/>
      <c r="C5" s="27" t="s">
        <v>24</v>
      </c>
      <c r="D5" s="81"/>
      <c r="E5" s="81"/>
      <c r="F5" s="3"/>
    </row>
    <row r="6" spans="2:6" ht="15" customHeight="1">
      <c r="B6" s="7" t="s">
        <v>2</v>
      </c>
      <c r="C6" s="8" t="s">
        <v>9</v>
      </c>
      <c r="D6" s="82">
        <v>82331371</v>
      </c>
      <c r="E6" s="82">
        <f>F6-D6</f>
        <v>16823203</v>
      </c>
      <c r="F6" s="193">
        <v>99154574</v>
      </c>
    </row>
    <row r="7" spans="2:6" ht="15" customHeight="1">
      <c r="B7" s="7" t="s">
        <v>3</v>
      </c>
      <c r="C7" s="8" t="s">
        <v>10</v>
      </c>
      <c r="D7" s="82">
        <v>115283300</v>
      </c>
      <c r="E7" s="82">
        <f aca="true" t="shared" si="0" ref="E7:E61">F7-D7</f>
        <v>0</v>
      </c>
      <c r="F7" s="193">
        <v>115283300</v>
      </c>
    </row>
    <row r="8" spans="2:6" ht="33" customHeight="1">
      <c r="B8" s="7" t="s">
        <v>4</v>
      </c>
      <c r="C8" s="8" t="s">
        <v>172</v>
      </c>
      <c r="D8" s="82">
        <v>88694823</v>
      </c>
      <c r="E8" s="82">
        <f t="shared" si="0"/>
        <v>5444106</v>
      </c>
      <c r="F8" s="193">
        <v>94138929</v>
      </c>
    </row>
    <row r="9" spans="2:6" ht="15" customHeight="1">
      <c r="B9" s="7" t="s">
        <v>1</v>
      </c>
      <c r="C9" s="8" t="s">
        <v>167</v>
      </c>
      <c r="D9" s="82">
        <v>10500000</v>
      </c>
      <c r="E9" s="82">
        <f t="shared" si="0"/>
        <v>0</v>
      </c>
      <c r="F9" s="193">
        <v>10500000</v>
      </c>
    </row>
    <row r="10" spans="2:6" ht="15" customHeight="1">
      <c r="B10" s="7" t="s">
        <v>7</v>
      </c>
      <c r="C10" s="8" t="s">
        <v>11</v>
      </c>
      <c r="D10" s="82">
        <v>6331311</v>
      </c>
      <c r="E10" s="82">
        <f t="shared" si="0"/>
        <v>333228</v>
      </c>
      <c r="F10" s="193">
        <v>6664539</v>
      </c>
    </row>
    <row r="11" spans="2:6" ht="15" customHeight="1">
      <c r="B11" s="7" t="s">
        <v>28</v>
      </c>
      <c r="C11" s="8" t="s">
        <v>12</v>
      </c>
      <c r="D11" s="82">
        <v>0</v>
      </c>
      <c r="E11" s="82">
        <f t="shared" si="0"/>
        <v>0</v>
      </c>
      <c r="F11" s="193">
        <v>0</v>
      </c>
    </row>
    <row r="12" spans="2:6" ht="15" customHeight="1">
      <c r="B12" s="7" t="s">
        <v>29</v>
      </c>
      <c r="C12" s="8" t="s">
        <v>13</v>
      </c>
      <c r="D12" s="82">
        <v>0</v>
      </c>
      <c r="E12" s="82">
        <f t="shared" si="0"/>
        <v>0</v>
      </c>
      <c r="F12" s="193">
        <v>0</v>
      </c>
    </row>
    <row r="13" spans="2:6" ht="15" customHeight="1">
      <c r="B13" s="9" t="s">
        <v>30</v>
      </c>
      <c r="C13" s="10" t="s">
        <v>173</v>
      </c>
      <c r="D13" s="88">
        <f>D6+D7+D8+D10+D9</f>
        <v>303140805</v>
      </c>
      <c r="E13" s="88">
        <f t="shared" si="0"/>
        <v>22600537</v>
      </c>
      <c r="F13" s="194">
        <f>F6+F7+F8+F10+F9+F11</f>
        <v>325741342</v>
      </c>
    </row>
    <row r="14" spans="2:6" ht="30.75" customHeight="1">
      <c r="B14" s="7" t="s">
        <v>31</v>
      </c>
      <c r="C14" s="8" t="s">
        <v>14</v>
      </c>
      <c r="D14" s="82">
        <f>SUM(D15:D18)</f>
        <v>77646806</v>
      </c>
      <c r="E14" s="124">
        <f>F14-D14</f>
        <v>-11667206</v>
      </c>
      <c r="F14" s="193">
        <f>SUM(F15:F21)</f>
        <v>65979600</v>
      </c>
    </row>
    <row r="15" spans="2:6" ht="16.5" customHeight="1">
      <c r="B15" s="7"/>
      <c r="C15" s="121" t="s">
        <v>146</v>
      </c>
      <c r="D15" s="124">
        <v>50000000</v>
      </c>
      <c r="E15" s="124">
        <f t="shared" si="0"/>
        <v>0</v>
      </c>
      <c r="F15" s="195">
        <v>50000000</v>
      </c>
    </row>
    <row r="16" spans="2:6" ht="16.5" customHeight="1">
      <c r="B16" s="7"/>
      <c r="C16" s="121" t="s">
        <v>224</v>
      </c>
      <c r="D16" s="124">
        <v>11113406</v>
      </c>
      <c r="E16" s="124">
        <f t="shared" si="0"/>
        <v>-1563779</v>
      </c>
      <c r="F16" s="195">
        <v>9549627</v>
      </c>
    </row>
    <row r="17" spans="2:6" ht="24.75" customHeight="1">
      <c r="B17" s="7"/>
      <c r="C17" s="121" t="s">
        <v>234</v>
      </c>
      <c r="D17" s="124">
        <v>3533400</v>
      </c>
      <c r="E17" s="124">
        <f t="shared" si="0"/>
        <v>0</v>
      </c>
      <c r="F17" s="195">
        <v>3533400</v>
      </c>
    </row>
    <row r="18" spans="2:6" ht="24.75" customHeight="1">
      <c r="B18" s="7"/>
      <c r="C18" s="121" t="s">
        <v>239</v>
      </c>
      <c r="D18" s="124">
        <v>13000000</v>
      </c>
      <c r="E18" s="124">
        <f t="shared" si="0"/>
        <v>-13000000</v>
      </c>
      <c r="F18" s="195">
        <v>0</v>
      </c>
    </row>
    <row r="19" spans="2:6" ht="24.75" customHeight="1">
      <c r="B19" s="7"/>
      <c r="C19" s="121" t="s">
        <v>268</v>
      </c>
      <c r="D19" s="124">
        <v>0</v>
      </c>
      <c r="E19" s="124">
        <f>F19-D19</f>
        <v>1946573</v>
      </c>
      <c r="F19" s="195">
        <v>1946573</v>
      </c>
    </row>
    <row r="20" spans="2:6" ht="24.75" customHeight="1">
      <c r="B20" s="7"/>
      <c r="C20" s="121" t="s">
        <v>269</v>
      </c>
      <c r="D20" s="124">
        <v>0</v>
      </c>
      <c r="E20" s="124">
        <f>F20-D20</f>
        <v>100000</v>
      </c>
      <c r="F20" s="195">
        <v>100000</v>
      </c>
    </row>
    <row r="21" spans="2:6" ht="24.75" customHeight="1">
      <c r="B21" s="7"/>
      <c r="C21" s="121" t="s">
        <v>282</v>
      </c>
      <c r="D21" s="124">
        <v>0</v>
      </c>
      <c r="E21" s="124">
        <f>F21-D21</f>
        <v>850000</v>
      </c>
      <c r="F21" s="195">
        <v>850000</v>
      </c>
    </row>
    <row r="22" spans="2:6" ht="30" customHeight="1">
      <c r="B22" s="51" t="s">
        <v>90</v>
      </c>
      <c r="C22" s="52" t="s">
        <v>175</v>
      </c>
      <c r="D22" s="89">
        <f>D13+D14</f>
        <v>380787611</v>
      </c>
      <c r="E22" s="88">
        <f>F22-D22</f>
        <v>10933331</v>
      </c>
      <c r="F22" s="53">
        <f>F13+F14</f>
        <v>391720942</v>
      </c>
    </row>
    <row r="23" spans="2:6" ht="15" customHeight="1">
      <c r="B23" s="7" t="s">
        <v>32</v>
      </c>
      <c r="C23" s="8" t="s">
        <v>15</v>
      </c>
      <c r="D23" s="82">
        <v>0</v>
      </c>
      <c r="E23" s="82">
        <f t="shared" si="0"/>
        <v>0</v>
      </c>
      <c r="F23" s="193">
        <v>0</v>
      </c>
    </row>
    <row r="24" spans="2:6" ht="30" customHeight="1">
      <c r="B24" s="7" t="s">
        <v>33</v>
      </c>
      <c r="C24" s="8" t="s">
        <v>235</v>
      </c>
      <c r="D24" s="82">
        <f>SUM(D25:D26)</f>
        <v>9004324</v>
      </c>
      <c r="E24" s="82">
        <f>SUM(E25:E26)</f>
        <v>1600500</v>
      </c>
      <c r="F24" s="193">
        <f>SUM(F25:F26)</f>
        <v>10604824</v>
      </c>
    </row>
    <row r="25" spans="2:6" ht="18.75" customHeight="1">
      <c r="B25" s="7"/>
      <c r="C25" s="121" t="s">
        <v>240</v>
      </c>
      <c r="D25" s="124">
        <v>9004324</v>
      </c>
      <c r="E25" s="124">
        <f t="shared" si="0"/>
        <v>0</v>
      </c>
      <c r="F25" s="195">
        <v>9004324</v>
      </c>
    </row>
    <row r="26" spans="2:6" ht="18.75" customHeight="1">
      <c r="B26" s="7"/>
      <c r="C26" s="121" t="s">
        <v>270</v>
      </c>
      <c r="D26" s="124">
        <v>0</v>
      </c>
      <c r="E26" s="124">
        <f t="shared" si="0"/>
        <v>1600500</v>
      </c>
      <c r="F26" s="195">
        <v>1600500</v>
      </c>
    </row>
    <row r="27" spans="2:6" ht="30" customHeight="1">
      <c r="B27" s="51" t="s">
        <v>91</v>
      </c>
      <c r="C27" s="52" t="s">
        <v>174</v>
      </c>
      <c r="D27" s="89">
        <f>D24+D23</f>
        <v>9004324</v>
      </c>
      <c r="E27" s="89">
        <f t="shared" si="0"/>
        <v>1600500</v>
      </c>
      <c r="F27" s="53">
        <f>F24+F23</f>
        <v>10604824</v>
      </c>
    </row>
    <row r="28" spans="2:6" ht="15" customHeight="1">
      <c r="B28" s="7" t="s">
        <v>34</v>
      </c>
      <c r="C28" s="8" t="s">
        <v>176</v>
      </c>
      <c r="D28" s="82">
        <f>SUM(D29:D30)</f>
        <v>59500000</v>
      </c>
      <c r="E28" s="82">
        <f t="shared" si="0"/>
        <v>0</v>
      </c>
      <c r="F28" s="193">
        <f>SUM(F29:F30)</f>
        <v>59500000</v>
      </c>
    </row>
    <row r="29" spans="2:6" ht="15" customHeight="1">
      <c r="B29" s="7" t="s">
        <v>35</v>
      </c>
      <c r="C29" s="8" t="s">
        <v>26</v>
      </c>
      <c r="D29" s="82">
        <v>52000000</v>
      </c>
      <c r="E29" s="82">
        <f t="shared" si="0"/>
        <v>0</v>
      </c>
      <c r="F29" s="193">
        <v>52000000</v>
      </c>
    </row>
    <row r="30" spans="2:6" ht="15" customHeight="1">
      <c r="B30" s="7" t="s">
        <v>36</v>
      </c>
      <c r="C30" s="8" t="s">
        <v>27</v>
      </c>
      <c r="D30" s="82">
        <v>7500000</v>
      </c>
      <c r="E30" s="82">
        <f t="shared" si="0"/>
        <v>0</v>
      </c>
      <c r="F30" s="193">
        <v>7500000</v>
      </c>
    </row>
    <row r="31" spans="2:6" ht="15" customHeight="1">
      <c r="B31" s="7" t="s">
        <v>37</v>
      </c>
      <c r="C31" s="8" t="s">
        <v>177</v>
      </c>
      <c r="D31" s="82">
        <v>212800000</v>
      </c>
      <c r="E31" s="82">
        <f t="shared" si="0"/>
        <v>0</v>
      </c>
      <c r="F31" s="193">
        <v>212800000</v>
      </c>
    </row>
    <row r="32" spans="2:6" ht="15" customHeight="1">
      <c r="B32" s="7" t="s">
        <v>38</v>
      </c>
      <c r="C32" s="8" t="s">
        <v>115</v>
      </c>
      <c r="D32" s="82">
        <v>212800000</v>
      </c>
      <c r="E32" s="82">
        <f t="shared" si="0"/>
        <v>0</v>
      </c>
      <c r="F32" s="193">
        <v>212800000</v>
      </c>
    </row>
    <row r="33" spans="2:6" ht="15" customHeight="1">
      <c r="B33" s="7" t="s">
        <v>39</v>
      </c>
      <c r="C33" s="8" t="s">
        <v>17</v>
      </c>
      <c r="D33" s="82">
        <v>22000000</v>
      </c>
      <c r="E33" s="82">
        <f t="shared" si="0"/>
        <v>0</v>
      </c>
      <c r="F33" s="193">
        <v>22000000</v>
      </c>
    </row>
    <row r="34" spans="2:6" ht="15" customHeight="1">
      <c r="B34" s="7" t="s">
        <v>40</v>
      </c>
      <c r="C34" s="8" t="s">
        <v>178</v>
      </c>
      <c r="D34" s="82">
        <v>55000</v>
      </c>
      <c r="E34" s="82">
        <f t="shared" si="0"/>
        <v>0</v>
      </c>
      <c r="F34" s="193">
        <v>55000</v>
      </c>
    </row>
    <row r="35" spans="2:6" ht="15" customHeight="1">
      <c r="B35" s="7" t="s">
        <v>41</v>
      </c>
      <c r="C35" s="8" t="s">
        <v>99</v>
      </c>
      <c r="D35" s="82">
        <v>55000</v>
      </c>
      <c r="E35" s="82">
        <f t="shared" si="0"/>
        <v>0</v>
      </c>
      <c r="F35" s="193">
        <v>55000</v>
      </c>
    </row>
    <row r="36" spans="2:6" ht="28.5" customHeight="1">
      <c r="B36" s="7" t="s">
        <v>42</v>
      </c>
      <c r="C36" s="8" t="s">
        <v>114</v>
      </c>
      <c r="D36" s="82">
        <v>100000</v>
      </c>
      <c r="E36" s="82">
        <f t="shared" si="0"/>
        <v>0</v>
      </c>
      <c r="F36" s="193">
        <v>100000</v>
      </c>
    </row>
    <row r="37" spans="2:6" ht="30" customHeight="1">
      <c r="B37" s="51" t="s">
        <v>92</v>
      </c>
      <c r="C37" s="52" t="s">
        <v>179</v>
      </c>
      <c r="D37" s="89">
        <f>D28+D31+D33+D34+D36</f>
        <v>294455000</v>
      </c>
      <c r="E37" s="89">
        <f t="shared" si="0"/>
        <v>0</v>
      </c>
      <c r="F37" s="53">
        <f>F28+F31+F33+F34+F36</f>
        <v>294455000</v>
      </c>
    </row>
    <row r="38" spans="2:6" ht="15" customHeight="1">
      <c r="B38" s="7" t="s">
        <v>43</v>
      </c>
      <c r="C38" s="11" t="s">
        <v>100</v>
      </c>
      <c r="D38" s="82">
        <v>4000000</v>
      </c>
      <c r="E38" s="82">
        <f t="shared" si="0"/>
        <v>0</v>
      </c>
      <c r="F38" s="193">
        <v>4000000</v>
      </c>
    </row>
    <row r="39" spans="2:6" ht="15" customHeight="1">
      <c r="B39" s="7" t="s">
        <v>44</v>
      </c>
      <c r="C39" s="11" t="s">
        <v>101</v>
      </c>
      <c r="D39" s="82">
        <v>11210000</v>
      </c>
      <c r="E39" s="82">
        <f t="shared" si="0"/>
        <v>0</v>
      </c>
      <c r="F39" s="193">
        <v>11210000</v>
      </c>
    </row>
    <row r="40" spans="2:6" ht="15" customHeight="1">
      <c r="B40" s="7" t="s">
        <v>45</v>
      </c>
      <c r="C40" s="11" t="s">
        <v>102</v>
      </c>
      <c r="D40" s="82">
        <v>11315000</v>
      </c>
      <c r="E40" s="82">
        <f t="shared" si="0"/>
        <v>0</v>
      </c>
      <c r="F40" s="193">
        <v>11315000</v>
      </c>
    </row>
    <row r="41" spans="2:6" ht="15" customHeight="1">
      <c r="B41" s="7" t="s">
        <v>46</v>
      </c>
      <c r="C41" s="11" t="s">
        <v>18</v>
      </c>
      <c r="D41" s="82">
        <v>2000000</v>
      </c>
      <c r="E41" s="82">
        <f t="shared" si="0"/>
        <v>0</v>
      </c>
      <c r="F41" s="193">
        <v>2000000</v>
      </c>
    </row>
    <row r="42" spans="2:6" ht="15" customHeight="1">
      <c r="B42" s="7" t="s">
        <v>47</v>
      </c>
      <c r="C42" s="11" t="s">
        <v>19</v>
      </c>
      <c r="D42" s="82"/>
      <c r="E42" s="82">
        <f t="shared" si="0"/>
        <v>0</v>
      </c>
      <c r="F42" s="193"/>
    </row>
    <row r="43" spans="2:6" ht="15" customHeight="1">
      <c r="B43" s="7"/>
      <c r="C43" s="11" t="s">
        <v>149</v>
      </c>
      <c r="D43" s="82">
        <v>6075000</v>
      </c>
      <c r="E43" s="82">
        <f t="shared" si="0"/>
        <v>0</v>
      </c>
      <c r="F43" s="193">
        <v>6075000</v>
      </c>
    </row>
    <row r="44" spans="2:6" ht="30" customHeight="1">
      <c r="B44" s="51" t="s">
        <v>93</v>
      </c>
      <c r="C44" s="52" t="s">
        <v>180</v>
      </c>
      <c r="D44" s="89">
        <f>D38+D39+D40+D41+D43</f>
        <v>34600000</v>
      </c>
      <c r="E44" s="89">
        <f t="shared" si="0"/>
        <v>0</v>
      </c>
      <c r="F44" s="53">
        <f>F38+F39+F40+F41+F43</f>
        <v>34600000</v>
      </c>
    </row>
    <row r="45" spans="2:6" ht="15" customHeight="1">
      <c r="B45" s="7" t="s">
        <v>48</v>
      </c>
      <c r="C45" s="11" t="s">
        <v>20</v>
      </c>
      <c r="D45" s="82">
        <v>0</v>
      </c>
      <c r="E45" s="82">
        <f t="shared" si="0"/>
        <v>6004280</v>
      </c>
      <c r="F45" s="193">
        <v>6004280</v>
      </c>
    </row>
    <row r="46" spans="2:6" ht="15" customHeight="1">
      <c r="B46" s="7" t="s">
        <v>49</v>
      </c>
      <c r="C46" s="11" t="s">
        <v>21</v>
      </c>
      <c r="D46" s="82"/>
      <c r="E46" s="82">
        <f t="shared" si="0"/>
        <v>0</v>
      </c>
      <c r="F46" s="193"/>
    </row>
    <row r="47" spans="2:6" ht="30" customHeight="1">
      <c r="B47" s="51" t="s">
        <v>94</v>
      </c>
      <c r="C47" s="52" t="s">
        <v>181</v>
      </c>
      <c r="D47" s="89">
        <f>D45+D46</f>
        <v>0</v>
      </c>
      <c r="E47" s="89">
        <f t="shared" si="0"/>
        <v>6004280</v>
      </c>
      <c r="F47" s="53">
        <f>F45+F46</f>
        <v>6004280</v>
      </c>
    </row>
    <row r="48" spans="2:6" ht="29.25" customHeight="1">
      <c r="B48" s="7" t="s">
        <v>50</v>
      </c>
      <c r="C48" s="8" t="s">
        <v>103</v>
      </c>
      <c r="D48" s="82">
        <v>100000</v>
      </c>
      <c r="E48" s="82">
        <f t="shared" si="0"/>
        <v>0</v>
      </c>
      <c r="F48" s="193">
        <v>100000</v>
      </c>
    </row>
    <row r="49" spans="2:6" ht="18.75" customHeight="1">
      <c r="B49" s="7" t="s">
        <v>51</v>
      </c>
      <c r="C49" s="11" t="s">
        <v>145</v>
      </c>
      <c r="D49" s="82">
        <v>0</v>
      </c>
      <c r="E49" s="82">
        <f t="shared" si="0"/>
        <v>0</v>
      </c>
      <c r="F49" s="193">
        <v>0</v>
      </c>
    </row>
    <row r="50" spans="2:6" ht="30" customHeight="1">
      <c r="B50" s="51" t="s">
        <v>95</v>
      </c>
      <c r="C50" s="52" t="s">
        <v>182</v>
      </c>
      <c r="D50" s="89">
        <f>D48+D49</f>
        <v>100000</v>
      </c>
      <c r="E50" s="89">
        <f t="shared" si="0"/>
        <v>0</v>
      </c>
      <c r="F50" s="53">
        <f>F48+F49</f>
        <v>100000</v>
      </c>
    </row>
    <row r="51" spans="2:6" ht="30" customHeight="1">
      <c r="B51" s="7" t="s">
        <v>52</v>
      </c>
      <c r="C51" s="8" t="s">
        <v>22</v>
      </c>
      <c r="D51" s="82">
        <v>100000</v>
      </c>
      <c r="E51" s="82">
        <f t="shared" si="0"/>
        <v>0</v>
      </c>
      <c r="F51" s="193">
        <v>100000</v>
      </c>
    </row>
    <row r="52" spans="2:6" ht="15" customHeight="1">
      <c r="B52" s="7" t="s">
        <v>53</v>
      </c>
      <c r="C52" s="11" t="s">
        <v>122</v>
      </c>
      <c r="D52" s="82">
        <v>0</v>
      </c>
      <c r="E52" s="82">
        <f t="shared" si="0"/>
        <v>0</v>
      </c>
      <c r="F52" s="193">
        <v>0</v>
      </c>
    </row>
    <row r="53" spans="2:6" ht="15" customHeight="1">
      <c r="B53" s="7"/>
      <c r="C53" s="11" t="s">
        <v>154</v>
      </c>
      <c r="D53" s="82">
        <v>0</v>
      </c>
      <c r="E53" s="82">
        <f t="shared" si="0"/>
        <v>0</v>
      </c>
      <c r="F53" s="193">
        <v>0</v>
      </c>
    </row>
    <row r="54" spans="2:6" ht="15" customHeight="1">
      <c r="B54" s="7"/>
      <c r="C54" s="11" t="s">
        <v>156</v>
      </c>
      <c r="D54" s="82">
        <v>0</v>
      </c>
      <c r="E54" s="82">
        <f t="shared" si="0"/>
        <v>0</v>
      </c>
      <c r="F54" s="193">
        <v>0</v>
      </c>
    </row>
    <row r="55" spans="2:6" ht="30" customHeight="1">
      <c r="B55" s="51" t="s">
        <v>96</v>
      </c>
      <c r="C55" s="52" t="s">
        <v>183</v>
      </c>
      <c r="D55" s="89">
        <f>D51+D52</f>
        <v>100000</v>
      </c>
      <c r="E55" s="89">
        <f t="shared" si="0"/>
        <v>0</v>
      </c>
      <c r="F55" s="53">
        <f>F51+F52</f>
        <v>100000</v>
      </c>
    </row>
    <row r="56" spans="2:6" ht="30" customHeight="1">
      <c r="B56" s="54" t="s">
        <v>54</v>
      </c>
      <c r="C56" s="55" t="s">
        <v>97</v>
      </c>
      <c r="D56" s="90">
        <f>D22+D27+D37+D44+D47+D50+D55</f>
        <v>719046935</v>
      </c>
      <c r="E56" s="90">
        <f>F56-D56</f>
        <v>18538111</v>
      </c>
      <c r="F56" s="196">
        <f>F22+F27+F37+F44+F47+F50+F55</f>
        <v>737585046</v>
      </c>
    </row>
    <row r="57" spans="2:6" ht="30" customHeight="1">
      <c r="B57" s="7" t="s">
        <v>55</v>
      </c>
      <c r="C57" s="8" t="s">
        <v>263</v>
      </c>
      <c r="D57" s="82">
        <v>327010230</v>
      </c>
      <c r="E57" s="82">
        <f t="shared" si="0"/>
        <v>0</v>
      </c>
      <c r="F57" s="193">
        <v>327010230</v>
      </c>
    </row>
    <row r="58" spans="2:6" ht="12" customHeight="1">
      <c r="B58" s="126"/>
      <c r="C58" s="121" t="s">
        <v>153</v>
      </c>
      <c r="D58" s="124">
        <v>194830353</v>
      </c>
      <c r="E58" s="124">
        <f t="shared" si="0"/>
        <v>876696</v>
      </c>
      <c r="F58" s="195">
        <v>195707049</v>
      </c>
    </row>
    <row r="59" spans="2:6" ht="12" customHeight="1">
      <c r="B59" s="126"/>
      <c r="C59" s="121" t="s">
        <v>225</v>
      </c>
      <c r="D59" s="124">
        <v>132179877</v>
      </c>
      <c r="E59" s="124">
        <f t="shared" si="0"/>
        <v>723804</v>
      </c>
      <c r="F59" s="195">
        <v>132903681</v>
      </c>
    </row>
    <row r="60" spans="2:6" ht="30" customHeight="1">
      <c r="B60" s="51" t="s">
        <v>98</v>
      </c>
      <c r="C60" s="52" t="s">
        <v>184</v>
      </c>
      <c r="D60" s="89">
        <f>D57</f>
        <v>327010230</v>
      </c>
      <c r="E60" s="89">
        <f t="shared" si="0"/>
        <v>0</v>
      </c>
      <c r="F60" s="53">
        <f>F57</f>
        <v>327010230</v>
      </c>
    </row>
    <row r="61" spans="2:6" ht="30" customHeight="1" thickBot="1">
      <c r="B61" s="67" t="s">
        <v>56</v>
      </c>
      <c r="C61" s="68" t="s">
        <v>185</v>
      </c>
      <c r="D61" s="91">
        <f>D56+D60</f>
        <v>1046057165</v>
      </c>
      <c r="E61" s="91">
        <f t="shared" si="0"/>
        <v>18538111</v>
      </c>
      <c r="F61" s="197">
        <f>F56+F60</f>
        <v>1064595276</v>
      </c>
    </row>
    <row r="62" spans="2:6" ht="36" customHeight="1" thickTop="1">
      <c r="B62" s="249"/>
      <c r="C62" s="249"/>
      <c r="D62" s="249"/>
      <c r="E62" s="249"/>
      <c r="F62" s="249"/>
    </row>
  </sheetData>
  <sheetProtection/>
  <mergeCells count="3">
    <mergeCell ref="B1:G1"/>
    <mergeCell ref="C2:F2"/>
    <mergeCell ref="B62:F62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53"/>
  <sheetViews>
    <sheetView zoomScalePageLayoutView="0" workbookViewId="0" topLeftCell="A1">
      <selection activeCell="B5" sqref="B5:M5"/>
    </sheetView>
  </sheetViews>
  <sheetFormatPr defaultColWidth="9.140625" defaultRowHeight="12.75"/>
  <cols>
    <col min="2" max="2" width="4.00390625" style="0" customWidth="1"/>
    <col min="5" max="5" width="4.28125" style="0" customWidth="1"/>
    <col min="6" max="7" width="8.00390625" style="0" hidden="1" customWidth="1"/>
    <col min="8" max="9" width="17.140625" style="0" customWidth="1"/>
    <col min="10" max="10" width="18.140625" style="0" customWidth="1"/>
  </cols>
  <sheetData>
    <row r="1" spans="2:13" ht="15.75">
      <c r="B1" s="41"/>
      <c r="C1" s="41"/>
      <c r="D1" s="41"/>
      <c r="E1" s="41"/>
      <c r="F1" s="403"/>
      <c r="G1" s="403"/>
      <c r="H1" s="403"/>
      <c r="I1" s="403"/>
      <c r="J1" s="403"/>
      <c r="K1" s="403"/>
      <c r="L1" s="403"/>
      <c r="M1" s="403"/>
    </row>
    <row r="2" spans="2:13" ht="12.75">
      <c r="B2" s="41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</row>
    <row r="3" spans="2:13" ht="12.75"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  <c r="M3" s="42"/>
    </row>
    <row r="4" spans="2:13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3"/>
    </row>
    <row r="5" spans="2:13" ht="15" customHeight="1">
      <c r="B5" s="404" t="s">
        <v>284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2:13" ht="15" customHeight="1">
      <c r="B6" s="377" t="s">
        <v>261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</row>
    <row r="7" spans="2:13" ht="15" customHeight="1">
      <c r="B7" s="377" t="s">
        <v>85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</row>
    <row r="8" spans="2:13" ht="12.7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ht="12.7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ht="16.5" thickBo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05" t="s">
        <v>260</v>
      </c>
      <c r="M10" s="405"/>
    </row>
    <row r="11" spans="2:13" ht="13.5" customHeight="1" thickTop="1">
      <c r="B11" s="406" t="s">
        <v>68</v>
      </c>
      <c r="C11" s="395" t="s">
        <v>86</v>
      </c>
      <c r="D11" s="395"/>
      <c r="E11" s="395"/>
      <c r="F11" s="395"/>
      <c r="G11" s="397"/>
      <c r="H11" s="400" t="s">
        <v>238</v>
      </c>
      <c r="I11" s="400" t="s">
        <v>266</v>
      </c>
      <c r="J11" s="400" t="s">
        <v>267</v>
      </c>
      <c r="K11" s="395" t="s">
        <v>87</v>
      </c>
      <c r="L11" s="395"/>
      <c r="M11" s="408"/>
    </row>
    <row r="12" spans="2:13" ht="12.75" customHeight="1">
      <c r="B12" s="407"/>
      <c r="C12" s="396"/>
      <c r="D12" s="396"/>
      <c r="E12" s="396"/>
      <c r="F12" s="396"/>
      <c r="G12" s="398"/>
      <c r="H12" s="401"/>
      <c r="I12" s="401"/>
      <c r="J12" s="401"/>
      <c r="K12" s="396"/>
      <c r="L12" s="396"/>
      <c r="M12" s="409"/>
    </row>
    <row r="13" spans="2:13" ht="12.75" customHeight="1">
      <c r="B13" s="407"/>
      <c r="C13" s="396"/>
      <c r="D13" s="396"/>
      <c r="E13" s="396"/>
      <c r="F13" s="396"/>
      <c r="G13" s="398"/>
      <c r="H13" s="401"/>
      <c r="I13" s="401"/>
      <c r="J13" s="401"/>
      <c r="K13" s="396"/>
      <c r="L13" s="396"/>
      <c r="M13" s="409"/>
    </row>
    <row r="14" spans="2:13" ht="12.75" customHeight="1">
      <c r="B14" s="407"/>
      <c r="C14" s="396"/>
      <c r="D14" s="396"/>
      <c r="E14" s="396"/>
      <c r="F14" s="396"/>
      <c r="G14" s="399"/>
      <c r="H14" s="402"/>
      <c r="I14" s="402"/>
      <c r="J14" s="402"/>
      <c r="K14" s="396"/>
      <c r="L14" s="396"/>
      <c r="M14" s="409"/>
    </row>
    <row r="15" spans="2:13" ht="19.5" customHeight="1">
      <c r="B15" s="46" t="s">
        <v>2</v>
      </c>
      <c r="C15" s="387" t="s">
        <v>243</v>
      </c>
      <c r="D15" s="388"/>
      <c r="E15" s="389"/>
      <c r="F15" s="49"/>
      <c r="G15" s="134"/>
      <c r="H15" s="49">
        <v>10600000</v>
      </c>
      <c r="I15" s="49">
        <f>J15-H15</f>
        <v>-2911600</v>
      </c>
      <c r="J15" s="49">
        <v>7688400</v>
      </c>
      <c r="K15" s="393" t="s">
        <v>88</v>
      </c>
      <c r="L15" s="393"/>
      <c r="M15" s="394"/>
    </row>
    <row r="16" spans="2:13" ht="19.5" customHeight="1">
      <c r="B16" s="46" t="s">
        <v>3</v>
      </c>
      <c r="C16" s="387" t="s">
        <v>244</v>
      </c>
      <c r="D16" s="388"/>
      <c r="E16" s="389"/>
      <c r="F16" s="49"/>
      <c r="G16" s="134"/>
      <c r="H16" s="49">
        <v>47155760</v>
      </c>
      <c r="I16" s="49">
        <f>J16-H16</f>
        <v>5047536</v>
      </c>
      <c r="J16" s="49">
        <v>52203296</v>
      </c>
      <c r="K16" s="393" t="s">
        <v>88</v>
      </c>
      <c r="L16" s="393"/>
      <c r="M16" s="394"/>
    </row>
    <row r="17" spans="2:13" ht="19.5" customHeight="1">
      <c r="B17" s="46" t="s">
        <v>4</v>
      </c>
      <c r="C17" s="387" t="s">
        <v>227</v>
      </c>
      <c r="D17" s="388"/>
      <c r="E17" s="389"/>
      <c r="F17" s="49"/>
      <c r="G17" s="134"/>
      <c r="H17" s="49">
        <v>1800000</v>
      </c>
      <c r="I17" s="49">
        <f>J17-H17</f>
        <v>0</v>
      </c>
      <c r="J17" s="49">
        <v>1800000</v>
      </c>
      <c r="K17" s="393" t="s">
        <v>88</v>
      </c>
      <c r="L17" s="393"/>
      <c r="M17" s="394"/>
    </row>
    <row r="18" spans="2:13" ht="24.75" customHeight="1" thickBot="1">
      <c r="B18" s="47"/>
      <c r="C18" s="390" t="s">
        <v>89</v>
      </c>
      <c r="D18" s="390"/>
      <c r="E18" s="390"/>
      <c r="F18" s="50"/>
      <c r="G18" s="135"/>
      <c r="H18" s="50">
        <f>SUM(H15:H17)</f>
        <v>59555760</v>
      </c>
      <c r="I18" s="50">
        <f>J18-H18</f>
        <v>2135936</v>
      </c>
      <c r="J18" s="50">
        <f>SUM(J15:J17)</f>
        <v>61691696</v>
      </c>
      <c r="K18" s="391"/>
      <c r="L18" s="391"/>
      <c r="M18" s="392"/>
    </row>
    <row r="19" ht="16.5" customHeight="1" thickTop="1"/>
    <row r="20" ht="16.5" customHeight="1"/>
    <row r="53" ht="12.75">
      <c r="M53" s="48"/>
    </row>
  </sheetData>
  <sheetProtection/>
  <mergeCells count="21">
    <mergeCell ref="L10:M10"/>
    <mergeCell ref="J11:J14"/>
    <mergeCell ref="B11:B14"/>
    <mergeCell ref="K11:M14"/>
    <mergeCell ref="I11:I14"/>
    <mergeCell ref="C11:E14"/>
    <mergeCell ref="C17:E17"/>
    <mergeCell ref="G11:G14"/>
    <mergeCell ref="H11:H14"/>
    <mergeCell ref="K16:M16"/>
    <mergeCell ref="F1:M1"/>
    <mergeCell ref="B5:M5"/>
    <mergeCell ref="B6:M6"/>
    <mergeCell ref="B7:M7"/>
    <mergeCell ref="F11:F14"/>
    <mergeCell ref="C16:E16"/>
    <mergeCell ref="C18:E18"/>
    <mergeCell ref="K18:M18"/>
    <mergeCell ref="K17:M17"/>
    <mergeCell ref="C15:E15"/>
    <mergeCell ref="K15:M15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1"/>
  <sheetViews>
    <sheetView zoomScalePageLayoutView="0" workbookViewId="0" topLeftCell="A1">
      <selection activeCell="B3" sqref="B3:G3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5" width="15.28125" style="0" customWidth="1"/>
    <col min="6" max="6" width="15.140625" style="0" customWidth="1"/>
  </cols>
  <sheetData>
    <row r="3" spans="2:7" ht="16.5">
      <c r="B3" s="247" t="s">
        <v>286</v>
      </c>
      <c r="C3" s="247"/>
      <c r="D3" s="247"/>
      <c r="E3" s="247"/>
      <c r="F3" s="247"/>
      <c r="G3" s="247"/>
    </row>
    <row r="4" spans="2:7" ht="16.5">
      <c r="B4" s="248" t="s">
        <v>246</v>
      </c>
      <c r="C4" s="248"/>
      <c r="D4" s="248"/>
      <c r="E4" s="248"/>
      <c r="F4" s="248"/>
      <c r="G4" s="248"/>
    </row>
    <row r="5" spans="3:6" ht="17.25" thickBot="1">
      <c r="C5" s="4"/>
      <c r="D5" s="4"/>
      <c r="E5" s="4"/>
      <c r="F5" s="4" t="s">
        <v>191</v>
      </c>
    </row>
    <row r="6" spans="2:6" ht="29.25" thickTop="1">
      <c r="B6" s="25" t="s">
        <v>5</v>
      </c>
      <c r="C6" s="26" t="s">
        <v>6</v>
      </c>
      <c r="D6" s="80" t="s">
        <v>238</v>
      </c>
      <c r="E6" s="80" t="s">
        <v>266</v>
      </c>
      <c r="F6" s="23" t="s">
        <v>267</v>
      </c>
    </row>
    <row r="7" spans="2:6" ht="18.75">
      <c r="B7" s="12"/>
      <c r="C7" s="28" t="s">
        <v>25</v>
      </c>
      <c r="D7" s="83"/>
      <c r="E7" s="83"/>
      <c r="F7" s="13"/>
    </row>
    <row r="8" spans="2:6" ht="15.75">
      <c r="B8" s="14" t="s">
        <v>2</v>
      </c>
      <c r="C8" s="15" t="s">
        <v>58</v>
      </c>
      <c r="D8" s="92">
        <v>123635574</v>
      </c>
      <c r="E8" s="92">
        <f>F8-D8</f>
        <v>6000</v>
      </c>
      <c r="F8" s="198">
        <v>123641574</v>
      </c>
    </row>
    <row r="9" spans="2:6" ht="15.75">
      <c r="B9" s="14" t="s">
        <v>3</v>
      </c>
      <c r="C9" s="15" t="s">
        <v>65</v>
      </c>
      <c r="D9" s="92">
        <v>222932993</v>
      </c>
      <c r="E9" s="92">
        <f aca="true" t="shared" si="0" ref="E9:E41">F9-D9</f>
        <v>5435812</v>
      </c>
      <c r="F9" s="198">
        <v>228368805</v>
      </c>
    </row>
    <row r="10" spans="2:6" ht="15.75">
      <c r="B10" s="16" t="s">
        <v>4</v>
      </c>
      <c r="C10" s="17" t="s">
        <v>193</v>
      </c>
      <c r="D10" s="93">
        <f>SUM(D8:D9)</f>
        <v>346568567</v>
      </c>
      <c r="E10" s="93">
        <f t="shared" si="0"/>
        <v>5441812</v>
      </c>
      <c r="F10" s="199">
        <f>SUM(F8:F9)</f>
        <v>352010379</v>
      </c>
    </row>
    <row r="11" spans="2:6" ht="15.75">
      <c r="B11" s="14" t="s">
        <v>1</v>
      </c>
      <c r="C11" s="15" t="s">
        <v>171</v>
      </c>
      <c r="D11" s="92">
        <v>19891543</v>
      </c>
      <c r="E11" s="92">
        <f t="shared" si="0"/>
        <v>-851200</v>
      </c>
      <c r="F11" s="198">
        <v>19040343</v>
      </c>
    </row>
    <row r="12" spans="2:6" ht="31.5">
      <c r="B12" s="14" t="s">
        <v>7</v>
      </c>
      <c r="C12" s="15" t="s">
        <v>155</v>
      </c>
      <c r="D12" s="92">
        <v>12504800</v>
      </c>
      <c r="E12" s="92">
        <f t="shared" si="0"/>
        <v>210600</v>
      </c>
      <c r="F12" s="198">
        <v>12715400</v>
      </c>
    </row>
    <row r="13" spans="2:6" ht="15.75">
      <c r="B13" s="16" t="s">
        <v>28</v>
      </c>
      <c r="C13" s="18" t="s">
        <v>194</v>
      </c>
      <c r="D13" s="93">
        <f>SUM(D11:D12)</f>
        <v>32396343</v>
      </c>
      <c r="E13" s="93">
        <f t="shared" si="0"/>
        <v>-640600</v>
      </c>
      <c r="F13" s="199">
        <f>SUM(F11:F12)</f>
        <v>31755743</v>
      </c>
    </row>
    <row r="14" spans="2:6" ht="15.75">
      <c r="B14" s="56" t="s">
        <v>104</v>
      </c>
      <c r="C14" s="57" t="s">
        <v>195</v>
      </c>
      <c r="D14" s="94">
        <f>D10+D13</f>
        <v>378964910</v>
      </c>
      <c r="E14" s="94">
        <f t="shared" si="0"/>
        <v>4801212</v>
      </c>
      <c r="F14" s="200">
        <f>F10+F13</f>
        <v>383766122</v>
      </c>
    </row>
    <row r="15" spans="2:6" ht="15.75">
      <c r="B15" s="14" t="s">
        <v>29</v>
      </c>
      <c r="C15" s="15" t="s">
        <v>58</v>
      </c>
      <c r="D15" s="92">
        <v>23262715</v>
      </c>
      <c r="E15" s="92">
        <f t="shared" si="0"/>
        <v>1050</v>
      </c>
      <c r="F15" s="198">
        <v>23263765</v>
      </c>
    </row>
    <row r="16" spans="2:6" ht="15.75">
      <c r="B16" s="14" t="s">
        <v>30</v>
      </c>
      <c r="C16" s="15" t="s">
        <v>65</v>
      </c>
      <c r="D16" s="92">
        <v>46378802</v>
      </c>
      <c r="E16" s="92">
        <f t="shared" si="0"/>
        <v>682543</v>
      </c>
      <c r="F16" s="198">
        <v>47061345</v>
      </c>
    </row>
    <row r="17" spans="2:6" ht="31.5">
      <c r="B17" s="56" t="s">
        <v>105</v>
      </c>
      <c r="C17" s="57" t="s">
        <v>196</v>
      </c>
      <c r="D17" s="94">
        <f>SUM(D15:D16)</f>
        <v>69641517</v>
      </c>
      <c r="E17" s="94">
        <f t="shared" si="0"/>
        <v>683593</v>
      </c>
      <c r="F17" s="200">
        <f>SUM(F15:F16)</f>
        <v>70325110</v>
      </c>
    </row>
    <row r="18" spans="2:6" ht="15.75">
      <c r="B18" s="14" t="s">
        <v>31</v>
      </c>
      <c r="C18" s="15" t="s">
        <v>58</v>
      </c>
      <c r="D18" s="95">
        <v>15514000</v>
      </c>
      <c r="E18" s="95">
        <f t="shared" si="0"/>
        <v>0</v>
      </c>
      <c r="F18" s="201">
        <v>15514000</v>
      </c>
    </row>
    <row r="19" spans="2:6" ht="15.75">
      <c r="B19" s="14" t="s">
        <v>32</v>
      </c>
      <c r="C19" s="15" t="s">
        <v>60</v>
      </c>
      <c r="D19" s="95">
        <v>333992601</v>
      </c>
      <c r="E19" s="95">
        <f t="shared" si="0"/>
        <v>0</v>
      </c>
      <c r="F19" s="201">
        <v>333992601</v>
      </c>
    </row>
    <row r="20" spans="2:6" ht="15.75">
      <c r="B20" s="14" t="s">
        <v>33</v>
      </c>
      <c r="C20" s="15" t="s">
        <v>59</v>
      </c>
      <c r="D20" s="95">
        <v>12532000</v>
      </c>
      <c r="E20" s="95">
        <f t="shared" si="0"/>
        <v>2500000</v>
      </c>
      <c r="F20" s="201">
        <v>15032000</v>
      </c>
    </row>
    <row r="21" spans="2:6" ht="15.75">
      <c r="B21" s="56" t="s">
        <v>106</v>
      </c>
      <c r="C21" s="57" t="s">
        <v>197</v>
      </c>
      <c r="D21" s="94">
        <f>D18+D19+D20</f>
        <v>362038601</v>
      </c>
      <c r="E21" s="94">
        <f t="shared" si="0"/>
        <v>2500000</v>
      </c>
      <c r="F21" s="200">
        <f>F18+F19+F20</f>
        <v>364538601</v>
      </c>
    </row>
    <row r="22" spans="2:6" ht="15.75">
      <c r="B22" s="56" t="s">
        <v>107</v>
      </c>
      <c r="C22" s="57" t="s">
        <v>147</v>
      </c>
      <c r="D22" s="94">
        <v>7006000</v>
      </c>
      <c r="E22" s="94">
        <f t="shared" si="0"/>
        <v>-325000</v>
      </c>
      <c r="F22" s="200">
        <v>6681000</v>
      </c>
    </row>
    <row r="23" spans="2:6" ht="31.5">
      <c r="B23" s="14" t="s">
        <v>34</v>
      </c>
      <c r="C23" s="233" t="s">
        <v>277</v>
      </c>
      <c r="D23" s="92">
        <v>0</v>
      </c>
      <c r="E23" s="92">
        <f t="shared" si="0"/>
        <v>589126</v>
      </c>
      <c r="F23" s="198">
        <v>589126</v>
      </c>
    </row>
    <row r="24" spans="2:6" ht="31.5">
      <c r="B24" s="14" t="s">
        <v>35</v>
      </c>
      <c r="C24" s="20" t="s">
        <v>271</v>
      </c>
      <c r="D24" s="95">
        <v>0</v>
      </c>
      <c r="E24" s="95">
        <f t="shared" si="0"/>
        <v>0</v>
      </c>
      <c r="F24" s="201">
        <v>0</v>
      </c>
    </row>
    <row r="25" spans="2:6" ht="31.5">
      <c r="B25" s="14" t="s">
        <v>36</v>
      </c>
      <c r="C25" s="20" t="s">
        <v>127</v>
      </c>
      <c r="D25" s="95">
        <v>15440544</v>
      </c>
      <c r="E25" s="95">
        <f t="shared" si="0"/>
        <v>1425160</v>
      </c>
      <c r="F25" s="201">
        <v>16865704</v>
      </c>
    </row>
    <row r="26" spans="2:6" ht="15.75">
      <c r="B26" s="14" t="s">
        <v>37</v>
      </c>
      <c r="C26" s="20" t="s">
        <v>0</v>
      </c>
      <c r="D26" s="95">
        <f>D27+D28</f>
        <v>59555760</v>
      </c>
      <c r="E26" s="95">
        <f t="shared" si="0"/>
        <v>2135936</v>
      </c>
      <c r="F26" s="201">
        <f>F27+F28</f>
        <v>61691696</v>
      </c>
    </row>
    <row r="27" spans="2:6" ht="15.75">
      <c r="B27" s="14"/>
      <c r="C27" s="15" t="s">
        <v>158</v>
      </c>
      <c r="D27" s="95">
        <v>57755760</v>
      </c>
      <c r="E27" s="95">
        <f t="shared" si="0"/>
        <v>2135936</v>
      </c>
      <c r="F27" s="201">
        <v>59891696</v>
      </c>
    </row>
    <row r="28" spans="2:6" ht="15.75">
      <c r="B28" s="14"/>
      <c r="C28" s="15" t="s">
        <v>203</v>
      </c>
      <c r="D28" s="95">
        <v>1800000</v>
      </c>
      <c r="E28" s="95">
        <f t="shared" si="0"/>
        <v>0</v>
      </c>
      <c r="F28" s="201">
        <v>1800000</v>
      </c>
    </row>
    <row r="29" spans="2:6" ht="15.75">
      <c r="B29" s="56" t="s">
        <v>108</v>
      </c>
      <c r="C29" s="57" t="s">
        <v>272</v>
      </c>
      <c r="D29" s="94">
        <f>SUM(D23:D26)</f>
        <v>74996304</v>
      </c>
      <c r="E29" s="94">
        <f t="shared" si="0"/>
        <v>4150222</v>
      </c>
      <c r="F29" s="200">
        <f>SUM(F23:F26)</f>
        <v>79146526</v>
      </c>
    </row>
    <row r="30" spans="2:6" ht="15.75">
      <c r="B30" s="56" t="s">
        <v>109</v>
      </c>
      <c r="C30" s="57" t="s">
        <v>79</v>
      </c>
      <c r="D30" s="94">
        <v>135957582</v>
      </c>
      <c r="E30" s="94">
        <f t="shared" si="0"/>
        <v>6421854</v>
      </c>
      <c r="F30" s="200">
        <v>142379436</v>
      </c>
    </row>
    <row r="31" spans="2:6" ht="15.75">
      <c r="B31" s="56" t="s">
        <v>110</v>
      </c>
      <c r="C31" s="57" t="s">
        <v>80</v>
      </c>
      <c r="D31" s="94">
        <v>4534574</v>
      </c>
      <c r="E31" s="94">
        <f t="shared" si="0"/>
        <v>0</v>
      </c>
      <c r="F31" s="200">
        <v>4534574</v>
      </c>
    </row>
    <row r="32" spans="2:6" ht="31.5">
      <c r="B32" s="56" t="s">
        <v>111</v>
      </c>
      <c r="C32" s="57" t="s">
        <v>81</v>
      </c>
      <c r="D32" s="94">
        <v>0</v>
      </c>
      <c r="E32" s="94">
        <f t="shared" si="0"/>
        <v>306230</v>
      </c>
      <c r="F32" s="200">
        <v>306230</v>
      </c>
    </row>
    <row r="33" spans="2:6" s="60" customFormat="1" ht="31.5">
      <c r="B33" s="58" t="s">
        <v>38</v>
      </c>
      <c r="C33" s="59" t="s">
        <v>113</v>
      </c>
      <c r="D33" s="96">
        <f>D14+D17+D21+D22+D29+D30+D31+D32</f>
        <v>1033139488</v>
      </c>
      <c r="E33" s="96">
        <f>F33-D33</f>
        <v>18538111</v>
      </c>
      <c r="F33" s="202">
        <f>F14+F17+F21+F22+F29+F30+F31+F32</f>
        <v>1051677599</v>
      </c>
    </row>
    <row r="34" spans="2:6" ht="31.5">
      <c r="B34" s="14" t="s">
        <v>39</v>
      </c>
      <c r="C34" s="19" t="s">
        <v>148</v>
      </c>
      <c r="D34" s="95">
        <v>0</v>
      </c>
      <c r="E34" s="95">
        <f t="shared" si="0"/>
        <v>0</v>
      </c>
      <c r="F34" s="201">
        <v>0</v>
      </c>
    </row>
    <row r="35" spans="2:6" ht="15.75">
      <c r="B35" s="14" t="s">
        <v>40</v>
      </c>
      <c r="C35" s="19" t="s">
        <v>198</v>
      </c>
      <c r="D35" s="95">
        <v>12125632</v>
      </c>
      <c r="E35" s="95">
        <f t="shared" si="0"/>
        <v>0</v>
      </c>
      <c r="F35" s="201">
        <v>12125632</v>
      </c>
    </row>
    <row r="36" spans="2:6" ht="15.75">
      <c r="B36" s="14" t="s">
        <v>41</v>
      </c>
      <c r="C36" s="19" t="s">
        <v>220</v>
      </c>
      <c r="D36" s="95">
        <v>792045</v>
      </c>
      <c r="E36" s="95">
        <f t="shared" si="0"/>
        <v>0</v>
      </c>
      <c r="F36" s="201">
        <v>792045</v>
      </c>
    </row>
    <row r="37" spans="2:6" ht="15.75">
      <c r="B37" s="56" t="s">
        <v>112</v>
      </c>
      <c r="C37" s="57" t="s">
        <v>274</v>
      </c>
      <c r="D37" s="94">
        <f>D36+D35</f>
        <v>12917677</v>
      </c>
      <c r="E37" s="94">
        <f t="shared" si="0"/>
        <v>0</v>
      </c>
      <c r="F37" s="200">
        <f>F36+F35</f>
        <v>12917677</v>
      </c>
    </row>
    <row r="38" spans="2:6" s="60" customFormat="1" ht="15.75">
      <c r="B38" s="58" t="s">
        <v>42</v>
      </c>
      <c r="C38" s="59" t="s">
        <v>275</v>
      </c>
      <c r="D38" s="96">
        <f>D33+D37</f>
        <v>1046057165</v>
      </c>
      <c r="E38" s="96">
        <f t="shared" si="0"/>
        <v>18538111</v>
      </c>
      <c r="F38" s="202">
        <f>F33+F37</f>
        <v>1064595276</v>
      </c>
    </row>
    <row r="39" spans="2:6" ht="15.75">
      <c r="B39" s="61" t="s">
        <v>43</v>
      </c>
      <c r="C39" s="29" t="s">
        <v>66</v>
      </c>
      <c r="D39" s="97">
        <v>92.5</v>
      </c>
      <c r="E39" s="97">
        <f t="shared" si="0"/>
        <v>0</v>
      </c>
      <c r="F39" s="203">
        <v>92.5</v>
      </c>
    </row>
    <row r="40" spans="2:6" ht="15.75">
      <c r="B40" s="138" t="s">
        <v>44</v>
      </c>
      <c r="C40" s="139" t="s">
        <v>192</v>
      </c>
      <c r="D40" s="140">
        <v>9</v>
      </c>
      <c r="E40" s="140">
        <f t="shared" si="0"/>
        <v>0</v>
      </c>
      <c r="F40" s="204">
        <v>9</v>
      </c>
    </row>
    <row r="41" spans="2:6" ht="16.5" thickBot="1">
      <c r="B41" s="62" t="s">
        <v>45</v>
      </c>
      <c r="C41" s="21" t="s">
        <v>67</v>
      </c>
      <c r="D41" s="98">
        <v>25</v>
      </c>
      <c r="E41" s="98">
        <f t="shared" si="0"/>
        <v>0</v>
      </c>
      <c r="F41" s="205">
        <v>25</v>
      </c>
    </row>
    <row r="42" ht="13.5" thickTop="1"/>
  </sheetData>
  <sheetProtection/>
  <mergeCells count="2"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9"/>
  <sheetViews>
    <sheetView zoomScalePageLayoutView="0" workbookViewId="0" topLeftCell="A1">
      <selection activeCell="C2" sqref="C2:F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4.140625" style="0" customWidth="1"/>
    <col min="5" max="5" width="15.7109375" style="0" customWidth="1"/>
    <col min="6" max="6" width="16.140625" style="0" customWidth="1"/>
  </cols>
  <sheetData>
    <row r="2" spans="3:6" ht="16.5">
      <c r="C2" s="247" t="s">
        <v>287</v>
      </c>
      <c r="D2" s="247"/>
      <c r="E2" s="247"/>
      <c r="F2" s="247"/>
    </row>
    <row r="3" spans="2:6" ht="33.75" customHeight="1">
      <c r="B3" s="251" t="s">
        <v>257</v>
      </c>
      <c r="C3" s="251"/>
      <c r="D3" s="251"/>
      <c r="E3" s="251"/>
      <c r="F3" s="251"/>
    </row>
    <row r="4" spans="3:6" ht="17.25" thickBot="1">
      <c r="C4" s="4"/>
      <c r="D4" s="4"/>
      <c r="E4" s="250" t="s">
        <v>191</v>
      </c>
      <c r="F4" s="250"/>
    </row>
    <row r="5" spans="2:6" s="1" customFormat="1" ht="46.5" customHeight="1" thickTop="1">
      <c r="B5" s="22" t="s">
        <v>5</v>
      </c>
      <c r="C5" s="24" t="s">
        <v>6</v>
      </c>
      <c r="D5" s="80" t="s">
        <v>238</v>
      </c>
      <c r="E5" s="234" t="s">
        <v>266</v>
      </c>
      <c r="F5" s="23" t="s">
        <v>267</v>
      </c>
    </row>
    <row r="6" spans="2:6" s="1" customFormat="1" ht="15" customHeight="1">
      <c r="B6" s="2"/>
      <c r="C6" s="27" t="s">
        <v>24</v>
      </c>
      <c r="D6" s="81"/>
      <c r="E6" s="235"/>
      <c r="F6" s="125"/>
    </row>
    <row r="7" spans="2:6" s="1" customFormat="1" ht="15" customHeight="1">
      <c r="B7" s="7" t="s">
        <v>2</v>
      </c>
      <c r="C7" s="8" t="s">
        <v>9</v>
      </c>
      <c r="D7" s="82">
        <v>82331371</v>
      </c>
      <c r="E7" s="82">
        <f>F7-D7</f>
        <v>16823203</v>
      </c>
      <c r="F7" s="193">
        <v>99154574</v>
      </c>
    </row>
    <row r="8" spans="2:6" s="1" customFormat="1" ht="15" customHeight="1">
      <c r="B8" s="7" t="s">
        <v>3</v>
      </c>
      <c r="C8" s="8" t="s">
        <v>10</v>
      </c>
      <c r="D8" s="82">
        <v>115283300</v>
      </c>
      <c r="E8" s="82">
        <f aca="true" t="shared" si="0" ref="E8:E19">F8-D8</f>
        <v>0</v>
      </c>
      <c r="F8" s="193">
        <v>115283300</v>
      </c>
    </row>
    <row r="9" spans="2:6" s="1" customFormat="1" ht="33" customHeight="1">
      <c r="B9" s="7" t="s">
        <v>4</v>
      </c>
      <c r="C9" s="8" t="s">
        <v>172</v>
      </c>
      <c r="D9" s="82">
        <v>88694823</v>
      </c>
      <c r="E9" s="82">
        <f t="shared" si="0"/>
        <v>5444106</v>
      </c>
      <c r="F9" s="193">
        <v>94138929</v>
      </c>
    </row>
    <row r="10" spans="2:6" s="1" customFormat="1" ht="15" customHeight="1">
      <c r="B10" s="7" t="s">
        <v>1</v>
      </c>
      <c r="C10" s="8" t="s">
        <v>167</v>
      </c>
      <c r="D10" s="82">
        <v>10500000</v>
      </c>
      <c r="E10" s="82">
        <f t="shared" si="0"/>
        <v>0</v>
      </c>
      <c r="F10" s="193">
        <v>10500000</v>
      </c>
    </row>
    <row r="11" spans="2:6" s="1" customFormat="1" ht="15" customHeight="1">
      <c r="B11" s="7" t="s">
        <v>7</v>
      </c>
      <c r="C11" s="8" t="s">
        <v>11</v>
      </c>
      <c r="D11" s="82">
        <v>6331311</v>
      </c>
      <c r="E11" s="82">
        <f t="shared" si="0"/>
        <v>333228</v>
      </c>
      <c r="F11" s="193">
        <v>6664539</v>
      </c>
    </row>
    <row r="12" spans="2:6" s="1" customFormat="1" ht="15" customHeight="1">
      <c r="B12" s="7" t="s">
        <v>28</v>
      </c>
      <c r="C12" s="8" t="s">
        <v>12</v>
      </c>
      <c r="D12" s="82">
        <v>0</v>
      </c>
      <c r="E12" s="82">
        <f t="shared" si="0"/>
        <v>0</v>
      </c>
      <c r="F12" s="193">
        <v>0</v>
      </c>
    </row>
    <row r="13" spans="2:6" s="1" customFormat="1" ht="15" customHeight="1">
      <c r="B13" s="7" t="s">
        <v>29</v>
      </c>
      <c r="C13" s="8" t="s">
        <v>13</v>
      </c>
      <c r="D13" s="82">
        <v>0</v>
      </c>
      <c r="E13" s="82">
        <f t="shared" si="0"/>
        <v>0</v>
      </c>
      <c r="F13" s="193">
        <v>0</v>
      </c>
    </row>
    <row r="14" spans="2:6" s="1" customFormat="1" ht="15" customHeight="1">
      <c r="B14" s="9" t="s">
        <v>30</v>
      </c>
      <c r="C14" s="10" t="s">
        <v>173</v>
      </c>
      <c r="D14" s="88">
        <f>D7+D8+D9+D11+D10</f>
        <v>303140805</v>
      </c>
      <c r="E14" s="88">
        <f t="shared" si="0"/>
        <v>22600537</v>
      </c>
      <c r="F14" s="194">
        <f>F7+F8+F9+F11+F10+F12</f>
        <v>325741342</v>
      </c>
    </row>
    <row r="15" spans="2:6" s="1" customFormat="1" ht="30.75" customHeight="1">
      <c r="B15" s="7" t="s">
        <v>31</v>
      </c>
      <c r="C15" s="8" t="s">
        <v>14</v>
      </c>
      <c r="D15" s="82">
        <f>SUM(D16:D19)</f>
        <v>77646806</v>
      </c>
      <c r="E15" s="124">
        <f>F15-D15</f>
        <v>-11667206</v>
      </c>
      <c r="F15" s="193">
        <f>SUM(F16:F22)</f>
        <v>65979600</v>
      </c>
    </row>
    <row r="16" spans="2:6" s="1" customFormat="1" ht="16.5" customHeight="1">
      <c r="B16" s="7"/>
      <c r="C16" s="121" t="s">
        <v>146</v>
      </c>
      <c r="D16" s="124">
        <v>50000000</v>
      </c>
      <c r="E16" s="124">
        <f t="shared" si="0"/>
        <v>0</v>
      </c>
      <c r="F16" s="195">
        <v>50000000</v>
      </c>
    </row>
    <row r="17" spans="2:6" s="1" customFormat="1" ht="16.5" customHeight="1">
      <c r="B17" s="7"/>
      <c r="C17" s="121" t="s">
        <v>224</v>
      </c>
      <c r="D17" s="124">
        <v>11113406</v>
      </c>
      <c r="E17" s="124">
        <f t="shared" si="0"/>
        <v>-1563779</v>
      </c>
      <c r="F17" s="195">
        <v>9549627</v>
      </c>
    </row>
    <row r="18" spans="2:6" s="1" customFormat="1" ht="27" customHeight="1">
      <c r="B18" s="7"/>
      <c r="C18" s="121" t="s">
        <v>234</v>
      </c>
      <c r="D18" s="124">
        <v>3533400</v>
      </c>
      <c r="E18" s="124">
        <f t="shared" si="0"/>
        <v>0</v>
      </c>
      <c r="F18" s="195">
        <v>3533400</v>
      </c>
    </row>
    <row r="19" spans="2:6" s="1" customFormat="1" ht="21.75" customHeight="1">
      <c r="B19" s="7"/>
      <c r="C19" s="121" t="s">
        <v>239</v>
      </c>
      <c r="D19" s="124">
        <v>13000000</v>
      </c>
      <c r="E19" s="124">
        <f t="shared" si="0"/>
        <v>-13000000</v>
      </c>
      <c r="F19" s="195">
        <v>0</v>
      </c>
    </row>
    <row r="20" spans="2:6" s="1" customFormat="1" ht="21.75" customHeight="1">
      <c r="B20" s="7"/>
      <c r="C20" s="121" t="s">
        <v>268</v>
      </c>
      <c r="D20" s="124">
        <v>0</v>
      </c>
      <c r="E20" s="124">
        <f>F20-D20</f>
        <v>1946573</v>
      </c>
      <c r="F20" s="195">
        <v>1946573</v>
      </c>
    </row>
    <row r="21" spans="2:6" s="1" customFormat="1" ht="21.75" customHeight="1">
      <c r="B21" s="7"/>
      <c r="C21" s="121" t="s">
        <v>269</v>
      </c>
      <c r="D21" s="124">
        <v>0</v>
      </c>
      <c r="E21" s="124">
        <f>F21-D21</f>
        <v>100000</v>
      </c>
      <c r="F21" s="195">
        <v>100000</v>
      </c>
    </row>
    <row r="22" spans="2:6" s="1" customFormat="1" ht="21.75" customHeight="1">
      <c r="B22" s="7"/>
      <c r="C22" s="121" t="s">
        <v>281</v>
      </c>
      <c r="D22" s="124">
        <v>0</v>
      </c>
      <c r="E22" s="124">
        <f>F22-D22</f>
        <v>850000</v>
      </c>
      <c r="F22" s="195">
        <v>850000</v>
      </c>
    </row>
    <row r="23" spans="2:6" s="1" customFormat="1" ht="30" customHeight="1">
      <c r="B23" s="51" t="s">
        <v>90</v>
      </c>
      <c r="C23" s="52" t="s">
        <v>175</v>
      </c>
      <c r="D23" s="89">
        <f>D14+D15</f>
        <v>380787611</v>
      </c>
      <c r="E23" s="88">
        <f>F23-D23</f>
        <v>10933331</v>
      </c>
      <c r="F23" s="53">
        <f>F14+F15</f>
        <v>391720942</v>
      </c>
    </row>
    <row r="24" spans="2:6" s="1" customFormat="1" ht="15" customHeight="1">
      <c r="B24" s="7" t="s">
        <v>34</v>
      </c>
      <c r="C24" s="8" t="s">
        <v>176</v>
      </c>
      <c r="D24" s="82">
        <f>SUM(D25:D26)</f>
        <v>59500000</v>
      </c>
      <c r="E24" s="82">
        <f aca="true" t="shared" si="1" ref="E24:E47">F24-D24</f>
        <v>0</v>
      </c>
      <c r="F24" s="193">
        <f>SUM(F25:F26)</f>
        <v>59500000</v>
      </c>
    </row>
    <row r="25" spans="2:6" s="1" customFormat="1" ht="15" customHeight="1">
      <c r="B25" s="7" t="s">
        <v>35</v>
      </c>
      <c r="C25" s="8" t="s">
        <v>26</v>
      </c>
      <c r="D25" s="82">
        <v>52000000</v>
      </c>
      <c r="E25" s="82">
        <f t="shared" si="1"/>
        <v>0</v>
      </c>
      <c r="F25" s="193">
        <v>52000000</v>
      </c>
    </row>
    <row r="26" spans="2:6" s="1" customFormat="1" ht="15" customHeight="1">
      <c r="B26" s="7" t="s">
        <v>36</v>
      </c>
      <c r="C26" s="8" t="s">
        <v>27</v>
      </c>
      <c r="D26" s="82">
        <v>7500000</v>
      </c>
      <c r="E26" s="82">
        <f t="shared" si="1"/>
        <v>0</v>
      </c>
      <c r="F26" s="193">
        <v>7500000</v>
      </c>
    </row>
    <row r="27" spans="2:6" s="1" customFormat="1" ht="15" customHeight="1">
      <c r="B27" s="7" t="s">
        <v>37</v>
      </c>
      <c r="C27" s="8" t="s">
        <v>177</v>
      </c>
      <c r="D27" s="82">
        <v>212800000</v>
      </c>
      <c r="E27" s="82">
        <f t="shared" si="1"/>
        <v>0</v>
      </c>
      <c r="F27" s="193">
        <v>212800000</v>
      </c>
    </row>
    <row r="28" spans="2:6" s="1" customFormat="1" ht="15" customHeight="1">
      <c r="B28" s="7" t="s">
        <v>38</v>
      </c>
      <c r="C28" s="8" t="s">
        <v>115</v>
      </c>
      <c r="D28" s="82">
        <v>212800000</v>
      </c>
      <c r="E28" s="82">
        <f t="shared" si="1"/>
        <v>0</v>
      </c>
      <c r="F28" s="193">
        <v>212800000</v>
      </c>
    </row>
    <row r="29" spans="2:6" s="1" customFormat="1" ht="15" customHeight="1">
      <c r="B29" s="7" t="s">
        <v>39</v>
      </c>
      <c r="C29" s="8" t="s">
        <v>17</v>
      </c>
      <c r="D29" s="82">
        <v>22000000</v>
      </c>
      <c r="E29" s="82">
        <f t="shared" si="1"/>
        <v>0</v>
      </c>
      <c r="F29" s="193">
        <v>22000000</v>
      </c>
    </row>
    <row r="30" spans="2:6" s="1" customFormat="1" ht="15" customHeight="1">
      <c r="B30" s="7" t="s">
        <v>40</v>
      </c>
      <c r="C30" s="8" t="s">
        <v>178</v>
      </c>
      <c r="D30" s="82">
        <v>55000</v>
      </c>
      <c r="E30" s="82">
        <f t="shared" si="1"/>
        <v>0</v>
      </c>
      <c r="F30" s="193">
        <v>55000</v>
      </c>
    </row>
    <row r="31" spans="2:6" s="1" customFormat="1" ht="15" customHeight="1">
      <c r="B31" s="7" t="s">
        <v>41</v>
      </c>
      <c r="C31" s="8" t="s">
        <v>99</v>
      </c>
      <c r="D31" s="82">
        <v>55000</v>
      </c>
      <c r="E31" s="82">
        <f t="shared" si="1"/>
        <v>0</v>
      </c>
      <c r="F31" s="193">
        <v>55000</v>
      </c>
    </row>
    <row r="32" spans="2:6" s="1" customFormat="1" ht="28.5" customHeight="1">
      <c r="B32" s="7" t="s">
        <v>42</v>
      </c>
      <c r="C32" s="8" t="s">
        <v>114</v>
      </c>
      <c r="D32" s="82">
        <v>100000</v>
      </c>
      <c r="E32" s="82">
        <f t="shared" si="1"/>
        <v>0</v>
      </c>
      <c r="F32" s="193">
        <v>100000</v>
      </c>
    </row>
    <row r="33" spans="2:6" s="1" customFormat="1" ht="30" customHeight="1">
      <c r="B33" s="51" t="s">
        <v>92</v>
      </c>
      <c r="C33" s="52" t="s">
        <v>179</v>
      </c>
      <c r="D33" s="89">
        <f>D24+D27+D29+D30+D32</f>
        <v>294455000</v>
      </c>
      <c r="E33" s="89">
        <f t="shared" si="1"/>
        <v>0</v>
      </c>
      <c r="F33" s="53">
        <f>F24+F27+F29+F30+F32</f>
        <v>294455000</v>
      </c>
    </row>
    <row r="34" spans="2:6" s="1" customFormat="1" ht="15" customHeight="1">
      <c r="B34" s="7" t="s">
        <v>43</v>
      </c>
      <c r="C34" s="11" t="s">
        <v>100</v>
      </c>
      <c r="D34" s="82">
        <v>4000000</v>
      </c>
      <c r="E34" s="82">
        <f t="shared" si="1"/>
        <v>0</v>
      </c>
      <c r="F34" s="193">
        <v>4000000</v>
      </c>
    </row>
    <row r="35" spans="2:6" s="1" customFormat="1" ht="15" customHeight="1">
      <c r="B35" s="7" t="s">
        <v>44</v>
      </c>
      <c r="C35" s="11" t="s">
        <v>101</v>
      </c>
      <c r="D35" s="82">
        <v>11210000</v>
      </c>
      <c r="E35" s="82">
        <f t="shared" si="1"/>
        <v>0</v>
      </c>
      <c r="F35" s="193">
        <v>11210000</v>
      </c>
    </row>
    <row r="36" spans="2:6" s="1" customFormat="1" ht="15" customHeight="1">
      <c r="B36" s="7" t="s">
        <v>45</v>
      </c>
      <c r="C36" s="11" t="s">
        <v>102</v>
      </c>
      <c r="D36" s="82">
        <v>11315000</v>
      </c>
      <c r="E36" s="82">
        <f t="shared" si="1"/>
        <v>0</v>
      </c>
      <c r="F36" s="193">
        <v>11315000</v>
      </c>
    </row>
    <row r="37" spans="2:6" s="1" customFormat="1" ht="15" customHeight="1">
      <c r="B37" s="7" t="s">
        <v>46</v>
      </c>
      <c r="C37" s="11" t="s">
        <v>18</v>
      </c>
      <c r="D37" s="82">
        <v>2000000</v>
      </c>
      <c r="E37" s="82">
        <f t="shared" si="1"/>
        <v>0</v>
      </c>
      <c r="F37" s="193">
        <v>2000000</v>
      </c>
    </row>
    <row r="38" spans="2:6" s="1" customFormat="1" ht="15" customHeight="1">
      <c r="B38" s="7" t="s">
        <v>47</v>
      </c>
      <c r="C38" s="11" t="s">
        <v>19</v>
      </c>
      <c r="D38" s="82"/>
      <c r="E38" s="82">
        <f t="shared" si="1"/>
        <v>0</v>
      </c>
      <c r="F38" s="193"/>
    </row>
    <row r="39" spans="2:6" s="1" customFormat="1" ht="15" customHeight="1">
      <c r="B39" s="7"/>
      <c r="C39" s="11" t="s">
        <v>149</v>
      </c>
      <c r="D39" s="82">
        <v>6075000</v>
      </c>
      <c r="E39" s="82">
        <f t="shared" si="1"/>
        <v>0</v>
      </c>
      <c r="F39" s="193">
        <v>6075000</v>
      </c>
    </row>
    <row r="40" spans="2:6" s="1" customFormat="1" ht="30" customHeight="1">
      <c r="B40" s="51" t="s">
        <v>93</v>
      </c>
      <c r="C40" s="52" t="s">
        <v>180</v>
      </c>
      <c r="D40" s="89">
        <f>D34+D35+D36+D37+D39</f>
        <v>34600000</v>
      </c>
      <c r="E40" s="89">
        <f t="shared" si="1"/>
        <v>0</v>
      </c>
      <c r="F40" s="53">
        <f>F34+F35+F36+F37+F39</f>
        <v>34600000</v>
      </c>
    </row>
    <row r="41" spans="2:6" s="1" customFormat="1" ht="29.25" customHeight="1">
      <c r="B41" s="7" t="s">
        <v>50</v>
      </c>
      <c r="C41" s="8" t="s">
        <v>103</v>
      </c>
      <c r="D41" s="82">
        <v>100000</v>
      </c>
      <c r="E41" s="82">
        <f t="shared" si="1"/>
        <v>0</v>
      </c>
      <c r="F41" s="193">
        <v>100000</v>
      </c>
    </row>
    <row r="42" spans="2:6" s="1" customFormat="1" ht="18.75" customHeight="1">
      <c r="B42" s="7" t="s">
        <v>51</v>
      </c>
      <c r="C42" s="11" t="s">
        <v>145</v>
      </c>
      <c r="D42" s="82">
        <v>0</v>
      </c>
      <c r="E42" s="82">
        <f t="shared" si="1"/>
        <v>0</v>
      </c>
      <c r="F42" s="193">
        <v>0</v>
      </c>
    </row>
    <row r="43" spans="2:6" s="1" customFormat="1" ht="30" customHeight="1">
      <c r="B43" s="51" t="s">
        <v>95</v>
      </c>
      <c r="C43" s="52" t="s">
        <v>182</v>
      </c>
      <c r="D43" s="89">
        <f>D41+D42</f>
        <v>100000</v>
      </c>
      <c r="E43" s="89">
        <f t="shared" si="1"/>
        <v>0</v>
      </c>
      <c r="F43" s="53">
        <f>F41+F42</f>
        <v>100000</v>
      </c>
    </row>
    <row r="44" spans="2:6" s="1" customFormat="1" ht="30" customHeight="1">
      <c r="B44" s="54" t="s">
        <v>49</v>
      </c>
      <c r="C44" s="55" t="s">
        <v>150</v>
      </c>
      <c r="D44" s="90">
        <f>D23+D33+D40+D43</f>
        <v>709942611</v>
      </c>
      <c r="E44" s="239">
        <f>E23+E33+E40+E43</f>
        <v>10933331</v>
      </c>
      <c r="F44" s="196">
        <f>F23+F33+F40+F43</f>
        <v>720875942</v>
      </c>
    </row>
    <row r="45" spans="2:6" s="1" customFormat="1" ht="21" customHeight="1">
      <c r="B45" s="7" t="s">
        <v>55</v>
      </c>
      <c r="C45" s="8" t="s">
        <v>23</v>
      </c>
      <c r="D45" s="82">
        <v>194830353</v>
      </c>
      <c r="E45" s="236">
        <f t="shared" si="1"/>
        <v>876696</v>
      </c>
      <c r="F45" s="193">
        <v>195707049</v>
      </c>
    </row>
    <row r="46" spans="2:6" s="1" customFormat="1" ht="15.75" customHeight="1">
      <c r="B46" s="126"/>
      <c r="C46" s="121" t="s">
        <v>153</v>
      </c>
      <c r="D46" s="82">
        <v>194830353</v>
      </c>
      <c r="E46" s="237">
        <f t="shared" si="1"/>
        <v>876696</v>
      </c>
      <c r="F46" s="193">
        <v>195707049</v>
      </c>
    </row>
    <row r="47" spans="2:6" s="1" customFormat="1" ht="30" customHeight="1" thickBot="1">
      <c r="B47" s="67" t="s">
        <v>52</v>
      </c>
      <c r="C47" s="68" t="s">
        <v>186</v>
      </c>
      <c r="D47" s="91">
        <f>D44+D46</f>
        <v>904772964</v>
      </c>
      <c r="E47" s="240">
        <f t="shared" si="1"/>
        <v>11810027</v>
      </c>
      <c r="F47" s="220">
        <f>F44+F46</f>
        <v>916582991</v>
      </c>
    </row>
    <row r="48" ht="13.5" thickTop="1"/>
    <row r="49" spans="2:6" s="66" customFormat="1" ht="15.75">
      <c r="B49" s="252"/>
      <c r="C49" s="252"/>
      <c r="D49" s="252"/>
      <c r="E49" s="252"/>
      <c r="F49" s="99"/>
    </row>
  </sheetData>
  <sheetProtection/>
  <mergeCells count="4">
    <mergeCell ref="E4:F4"/>
    <mergeCell ref="C2:F2"/>
    <mergeCell ref="B3:F3"/>
    <mergeCell ref="B49:E49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zoomScalePageLayoutView="0" workbookViewId="0" topLeftCell="B91">
      <selection activeCell="B2" sqref="B2:F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4.28125" style="0" customWidth="1"/>
    <col min="5" max="5" width="14.421875" style="0" customWidth="1"/>
    <col min="6" max="6" width="14.140625" style="0" customWidth="1"/>
  </cols>
  <sheetData>
    <row r="2" spans="1:6" ht="16.5">
      <c r="A2" s="5"/>
      <c r="B2" s="247" t="s">
        <v>288</v>
      </c>
      <c r="C2" s="247"/>
      <c r="D2" s="247"/>
      <c r="E2" s="247"/>
      <c r="F2" s="247"/>
    </row>
    <row r="3" spans="2:6" ht="33.75" customHeight="1">
      <c r="B3" s="258" t="s">
        <v>257</v>
      </c>
      <c r="C3" s="258"/>
      <c r="D3" s="258"/>
      <c r="E3" s="258"/>
      <c r="F3" s="258"/>
    </row>
    <row r="4" spans="3:6" ht="16.5">
      <c r="C4" s="4"/>
      <c r="D4" s="4"/>
      <c r="E4" s="4"/>
      <c r="F4" s="4"/>
    </row>
    <row r="5" spans="2:6" s="66" customFormat="1" ht="16.5" thickBot="1">
      <c r="B5" s="100"/>
      <c r="C5" s="99"/>
      <c r="D5" s="99"/>
      <c r="E5" s="257" t="s">
        <v>191</v>
      </c>
      <c r="F5" s="257"/>
    </row>
    <row r="6" spans="2:6" s="1" customFormat="1" ht="46.5" customHeight="1" thickTop="1">
      <c r="B6" s="22" t="s">
        <v>5</v>
      </c>
      <c r="C6" s="24" t="s">
        <v>6</v>
      </c>
      <c r="D6" s="80" t="s">
        <v>238</v>
      </c>
      <c r="E6" s="80" t="s">
        <v>266</v>
      </c>
      <c r="F6" s="23" t="s">
        <v>267</v>
      </c>
    </row>
    <row r="7" spans="2:6" ht="18.75">
      <c r="B7" s="63"/>
      <c r="C7" s="64" t="s">
        <v>25</v>
      </c>
      <c r="D7" s="101"/>
      <c r="E7" s="101"/>
      <c r="F7" s="65"/>
    </row>
    <row r="8" spans="2:6" ht="15.75">
      <c r="B8" s="14" t="s">
        <v>2</v>
      </c>
      <c r="C8" s="15" t="s">
        <v>58</v>
      </c>
      <c r="D8" s="92">
        <v>123635574</v>
      </c>
      <c r="E8" s="92">
        <f>F8-D8</f>
        <v>6000</v>
      </c>
      <c r="F8" s="198">
        <v>123641574</v>
      </c>
    </row>
    <row r="9" spans="2:6" ht="15.75">
      <c r="B9" s="14" t="s">
        <v>3</v>
      </c>
      <c r="C9" s="15" t="s">
        <v>65</v>
      </c>
      <c r="D9" s="92">
        <v>222932993</v>
      </c>
      <c r="E9" s="92">
        <f aca="true" t="shared" si="0" ref="E9:E32">F9-D9</f>
        <v>5435812</v>
      </c>
      <c r="F9" s="198">
        <v>228368805</v>
      </c>
    </row>
    <row r="10" spans="2:6" ht="15.75">
      <c r="B10" s="16" t="s">
        <v>4</v>
      </c>
      <c r="C10" s="17" t="s">
        <v>193</v>
      </c>
      <c r="D10" s="93">
        <f>SUM(D8:D9)</f>
        <v>346568567</v>
      </c>
      <c r="E10" s="93">
        <f t="shared" si="0"/>
        <v>5441812</v>
      </c>
      <c r="F10" s="199">
        <f>SUM(F8:F9)</f>
        <v>352010379</v>
      </c>
    </row>
    <row r="11" spans="2:6" ht="15.75">
      <c r="B11" s="14" t="s">
        <v>1</v>
      </c>
      <c r="C11" s="15" t="s">
        <v>171</v>
      </c>
      <c r="D11" s="92">
        <v>19891543</v>
      </c>
      <c r="E11" s="92">
        <f t="shared" si="0"/>
        <v>-851200</v>
      </c>
      <c r="F11" s="198">
        <v>19040343</v>
      </c>
    </row>
    <row r="12" spans="2:6" ht="31.5">
      <c r="B12" s="14" t="s">
        <v>7</v>
      </c>
      <c r="C12" s="15" t="s">
        <v>155</v>
      </c>
      <c r="D12" s="92">
        <v>12504800</v>
      </c>
      <c r="E12" s="92">
        <f t="shared" si="0"/>
        <v>210600</v>
      </c>
      <c r="F12" s="198">
        <v>12715400</v>
      </c>
    </row>
    <row r="13" spans="2:6" ht="15.75">
      <c r="B13" s="16" t="s">
        <v>28</v>
      </c>
      <c r="C13" s="18" t="s">
        <v>194</v>
      </c>
      <c r="D13" s="93">
        <f>SUM(D11:D12)</f>
        <v>32396343</v>
      </c>
      <c r="E13" s="93">
        <f t="shared" si="0"/>
        <v>-640600</v>
      </c>
      <c r="F13" s="199">
        <f>SUM(F11:F12)</f>
        <v>31755743</v>
      </c>
    </row>
    <row r="14" spans="2:6" ht="15.75">
      <c r="B14" s="56" t="s">
        <v>104</v>
      </c>
      <c r="C14" s="57" t="s">
        <v>195</v>
      </c>
      <c r="D14" s="94">
        <f>D10+D13</f>
        <v>378964910</v>
      </c>
      <c r="E14" s="94">
        <f t="shared" si="0"/>
        <v>4801212</v>
      </c>
      <c r="F14" s="200">
        <f>F10+F13</f>
        <v>383766122</v>
      </c>
    </row>
    <row r="15" spans="2:6" ht="15.75">
      <c r="B15" s="14" t="s">
        <v>29</v>
      </c>
      <c r="C15" s="15" t="s">
        <v>58</v>
      </c>
      <c r="D15" s="92">
        <v>23262715</v>
      </c>
      <c r="E15" s="92">
        <f t="shared" si="0"/>
        <v>1050</v>
      </c>
      <c r="F15" s="198">
        <v>23263765</v>
      </c>
    </row>
    <row r="16" spans="2:6" ht="15.75">
      <c r="B16" s="14" t="s">
        <v>30</v>
      </c>
      <c r="C16" s="15" t="s">
        <v>65</v>
      </c>
      <c r="D16" s="92">
        <v>46378802</v>
      </c>
      <c r="E16" s="92">
        <f t="shared" si="0"/>
        <v>682543</v>
      </c>
      <c r="F16" s="198">
        <v>47061345</v>
      </c>
    </row>
    <row r="17" spans="2:6" ht="31.5">
      <c r="B17" s="56" t="s">
        <v>105</v>
      </c>
      <c r="C17" s="57" t="s">
        <v>196</v>
      </c>
      <c r="D17" s="94">
        <f>SUM(D15:D16)</f>
        <v>69641517</v>
      </c>
      <c r="E17" s="94">
        <f t="shared" si="0"/>
        <v>683593</v>
      </c>
      <c r="F17" s="200">
        <f>SUM(F15:F16)</f>
        <v>70325110</v>
      </c>
    </row>
    <row r="18" spans="2:6" ht="15.75">
      <c r="B18" s="14" t="s">
        <v>31</v>
      </c>
      <c r="C18" s="15" t="s">
        <v>58</v>
      </c>
      <c r="D18" s="95">
        <v>15514000</v>
      </c>
      <c r="E18" s="95">
        <f t="shared" si="0"/>
        <v>0</v>
      </c>
      <c r="F18" s="201">
        <v>15514000</v>
      </c>
    </row>
    <row r="19" spans="2:6" ht="15.75">
      <c r="B19" s="14" t="s">
        <v>32</v>
      </c>
      <c r="C19" s="15" t="s">
        <v>60</v>
      </c>
      <c r="D19" s="95">
        <v>333992601</v>
      </c>
      <c r="E19" s="95">
        <f t="shared" si="0"/>
        <v>0</v>
      </c>
      <c r="F19" s="201">
        <v>333992601</v>
      </c>
    </row>
    <row r="20" spans="2:6" ht="15.75">
      <c r="B20" s="14" t="s">
        <v>33</v>
      </c>
      <c r="C20" s="15" t="s">
        <v>59</v>
      </c>
      <c r="D20" s="95">
        <v>12532000</v>
      </c>
      <c r="E20" s="95">
        <f t="shared" si="0"/>
        <v>2500000</v>
      </c>
      <c r="F20" s="201">
        <v>15032000</v>
      </c>
    </row>
    <row r="21" spans="2:6" ht="15.75">
      <c r="B21" s="56" t="s">
        <v>106</v>
      </c>
      <c r="C21" s="57" t="s">
        <v>197</v>
      </c>
      <c r="D21" s="94">
        <f>D18+D19+D20</f>
        <v>362038601</v>
      </c>
      <c r="E21" s="94">
        <f t="shared" si="0"/>
        <v>2500000</v>
      </c>
      <c r="F21" s="200">
        <f>F18+F19+F20</f>
        <v>364538601</v>
      </c>
    </row>
    <row r="22" spans="2:6" ht="15.75">
      <c r="B22" s="56" t="s">
        <v>107</v>
      </c>
      <c r="C22" s="57" t="s">
        <v>147</v>
      </c>
      <c r="D22" s="94">
        <v>7006000</v>
      </c>
      <c r="E22" s="94">
        <f t="shared" si="0"/>
        <v>-325000</v>
      </c>
      <c r="F22" s="200">
        <v>6681000</v>
      </c>
    </row>
    <row r="23" spans="2:6" ht="31.5">
      <c r="B23" s="14" t="s">
        <v>34</v>
      </c>
      <c r="C23" s="233" t="s">
        <v>273</v>
      </c>
      <c r="D23" s="92">
        <v>0</v>
      </c>
      <c r="E23" s="92">
        <f t="shared" si="0"/>
        <v>589126</v>
      </c>
      <c r="F23" s="198">
        <v>589126</v>
      </c>
    </row>
    <row r="24" spans="2:6" ht="31.5">
      <c r="B24" s="14" t="s">
        <v>35</v>
      </c>
      <c r="C24" s="20" t="s">
        <v>271</v>
      </c>
      <c r="D24" s="95">
        <v>0</v>
      </c>
      <c r="E24" s="95">
        <f t="shared" si="0"/>
        <v>0</v>
      </c>
      <c r="F24" s="201">
        <v>0</v>
      </c>
    </row>
    <row r="25" spans="2:6" ht="31.5">
      <c r="B25" s="14" t="s">
        <v>36</v>
      </c>
      <c r="C25" s="20" t="s">
        <v>127</v>
      </c>
      <c r="D25" s="95">
        <v>15440544</v>
      </c>
      <c r="E25" s="95">
        <f t="shared" si="0"/>
        <v>1425160</v>
      </c>
      <c r="F25" s="201">
        <v>16865704</v>
      </c>
    </row>
    <row r="26" spans="2:6" ht="15.75">
      <c r="B26" s="14" t="s">
        <v>37</v>
      </c>
      <c r="C26" s="20" t="s">
        <v>0</v>
      </c>
      <c r="D26" s="95">
        <f>D27+D28</f>
        <v>59555760</v>
      </c>
      <c r="E26" s="95">
        <f t="shared" si="0"/>
        <v>2135936</v>
      </c>
      <c r="F26" s="201">
        <f>F27+F28</f>
        <v>61691696</v>
      </c>
    </row>
    <row r="27" spans="2:6" ht="15.75">
      <c r="B27" s="14"/>
      <c r="C27" s="15" t="s">
        <v>158</v>
      </c>
      <c r="D27" s="95">
        <v>57755760</v>
      </c>
      <c r="E27" s="95">
        <f t="shared" si="0"/>
        <v>2135936</v>
      </c>
      <c r="F27" s="201">
        <v>59891696</v>
      </c>
    </row>
    <row r="28" spans="2:6" ht="15.75">
      <c r="B28" s="14"/>
      <c r="C28" s="15" t="s">
        <v>203</v>
      </c>
      <c r="D28" s="95">
        <v>1800000</v>
      </c>
      <c r="E28" s="95">
        <f t="shared" si="0"/>
        <v>0</v>
      </c>
      <c r="F28" s="201">
        <v>1800000</v>
      </c>
    </row>
    <row r="29" spans="2:6" ht="15.75">
      <c r="B29" s="56" t="s">
        <v>108</v>
      </c>
      <c r="C29" s="57" t="s">
        <v>272</v>
      </c>
      <c r="D29" s="94">
        <f>SUM(D23:D26)</f>
        <v>74996304</v>
      </c>
      <c r="E29" s="94">
        <f t="shared" si="0"/>
        <v>4150222</v>
      </c>
      <c r="F29" s="200">
        <f>SUM(F23:F26)</f>
        <v>79146526</v>
      </c>
    </row>
    <row r="30" spans="2:6" ht="15.75">
      <c r="B30" s="54" t="s">
        <v>37</v>
      </c>
      <c r="C30" s="55" t="s">
        <v>151</v>
      </c>
      <c r="D30" s="241">
        <f>D14+D17+D21+D22+D29</f>
        <v>892647332</v>
      </c>
      <c r="E30" s="241">
        <f t="shared" si="0"/>
        <v>11810027</v>
      </c>
      <c r="F30" s="242">
        <f>F14+F17+F21+F22+F29</f>
        <v>904457359</v>
      </c>
    </row>
    <row r="31" spans="2:6" ht="31.5">
      <c r="B31" s="14" t="s">
        <v>38</v>
      </c>
      <c r="C31" s="19" t="s">
        <v>148</v>
      </c>
      <c r="D31" s="95">
        <v>0</v>
      </c>
      <c r="E31" s="95">
        <v>0</v>
      </c>
      <c r="F31" s="198">
        <v>0</v>
      </c>
    </row>
    <row r="32" spans="2:6" ht="15.75">
      <c r="B32" s="14" t="s">
        <v>39</v>
      </c>
      <c r="C32" s="19" t="s">
        <v>198</v>
      </c>
      <c r="D32" s="198">
        <v>12125632</v>
      </c>
      <c r="E32" s="95">
        <f t="shared" si="0"/>
        <v>0</v>
      </c>
      <c r="F32" s="198">
        <v>12125632</v>
      </c>
    </row>
    <row r="33" spans="2:6" ht="15.75">
      <c r="B33" s="56" t="s">
        <v>112</v>
      </c>
      <c r="C33" s="57" t="s">
        <v>199</v>
      </c>
      <c r="D33" s="200">
        <v>12125632</v>
      </c>
      <c r="E33" s="94">
        <f>E32</f>
        <v>0</v>
      </c>
      <c r="F33" s="200">
        <v>12125632</v>
      </c>
    </row>
    <row r="34" spans="2:6" s="60" customFormat="1" ht="16.5" thickBot="1">
      <c r="B34" s="141" t="s">
        <v>40</v>
      </c>
      <c r="C34" s="142" t="s">
        <v>200</v>
      </c>
      <c r="D34" s="143">
        <f>D30+D33</f>
        <v>904772964</v>
      </c>
      <c r="E34" s="143">
        <f>E30+E33</f>
        <v>11810027</v>
      </c>
      <c r="F34" s="221">
        <f>F30+F33</f>
        <v>916582991</v>
      </c>
    </row>
    <row r="35" ht="13.5" thickTop="1"/>
    <row r="36" spans="2:6" ht="15.75">
      <c r="B36" s="261" t="s">
        <v>159</v>
      </c>
      <c r="C36" s="261"/>
      <c r="D36" s="261"/>
      <c r="E36" s="261"/>
      <c r="F36" s="261"/>
    </row>
    <row r="37" spans="2:5" ht="16.5" thickBot="1">
      <c r="B37" s="130"/>
      <c r="C37" s="130"/>
      <c r="D37" s="130"/>
      <c r="E37" s="130"/>
    </row>
    <row r="38" spans="2:6" ht="16.5" thickTop="1">
      <c r="B38" s="259" t="s">
        <v>61</v>
      </c>
      <c r="C38" s="260"/>
      <c r="D38" s="227">
        <f>2!D44</f>
        <v>709942611</v>
      </c>
      <c r="E38" s="227">
        <f>2!E47</f>
        <v>11810027</v>
      </c>
      <c r="F38" s="131">
        <f>2!F44</f>
        <v>720875942</v>
      </c>
    </row>
    <row r="39" spans="2:6" ht="15.75">
      <c r="B39" s="253" t="s">
        <v>160</v>
      </c>
      <c r="C39" s="254"/>
      <c r="D39" s="222">
        <f>D34</f>
        <v>904772964</v>
      </c>
      <c r="E39" s="222">
        <f>E34</f>
        <v>11810027</v>
      </c>
      <c r="F39" s="132">
        <f>F34</f>
        <v>916582991</v>
      </c>
    </row>
    <row r="40" spans="2:6" ht="16.5" thickBot="1">
      <c r="B40" s="255" t="s">
        <v>161</v>
      </c>
      <c r="C40" s="256"/>
      <c r="D40" s="228">
        <f>D38-D39</f>
        <v>-194830353</v>
      </c>
      <c r="E40" s="228">
        <f>E38-E39</f>
        <v>0</v>
      </c>
      <c r="F40" s="133">
        <f>F38-F39</f>
        <v>-195707049</v>
      </c>
    </row>
    <row r="41" ht="13.5" thickTop="1"/>
  </sheetData>
  <sheetProtection/>
  <mergeCells count="7">
    <mergeCell ref="B39:C39"/>
    <mergeCell ref="B40:C40"/>
    <mergeCell ref="E5:F5"/>
    <mergeCell ref="B2:F2"/>
    <mergeCell ref="B3:F3"/>
    <mergeCell ref="B38:C38"/>
    <mergeCell ref="B36:F3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5.00390625" style="0" customWidth="1"/>
    <col min="5" max="5" width="14.57421875" style="0" customWidth="1"/>
    <col min="6" max="6" width="15.57421875" style="0" customWidth="1"/>
  </cols>
  <sheetData>
    <row r="2" spans="2:6" ht="16.5">
      <c r="B2" s="247" t="s">
        <v>289</v>
      </c>
      <c r="C2" s="247"/>
      <c r="D2" s="247"/>
      <c r="E2" s="247"/>
      <c r="F2" s="247"/>
    </row>
    <row r="3" spans="2:6" ht="30.75" customHeight="1">
      <c r="B3" s="258" t="s">
        <v>258</v>
      </c>
      <c r="C3" s="258"/>
      <c r="D3" s="258"/>
      <c r="E3" s="258"/>
      <c r="F3" s="258"/>
    </row>
    <row r="4" ht="13.5" thickBot="1">
      <c r="F4" s="120" t="s">
        <v>191</v>
      </c>
    </row>
    <row r="5" spans="2:6" s="1" customFormat="1" ht="46.5" customHeight="1" thickTop="1">
      <c r="B5" s="22" t="s">
        <v>5</v>
      </c>
      <c r="C5" s="24" t="s">
        <v>6</v>
      </c>
      <c r="D5" s="80" t="s">
        <v>238</v>
      </c>
      <c r="E5" s="80" t="s">
        <v>266</v>
      </c>
      <c r="F5" s="23" t="s">
        <v>267</v>
      </c>
    </row>
    <row r="6" spans="2:6" s="1" customFormat="1" ht="15" customHeight="1">
      <c r="B6" s="2"/>
      <c r="C6" s="27" t="s">
        <v>24</v>
      </c>
      <c r="D6" s="81"/>
      <c r="E6" s="81"/>
      <c r="F6" s="3"/>
    </row>
    <row r="7" spans="2:6" s="1" customFormat="1" ht="15" customHeight="1">
      <c r="B7" s="7" t="s">
        <v>34</v>
      </c>
      <c r="C7" s="8" t="s">
        <v>15</v>
      </c>
      <c r="D7" s="82">
        <v>0</v>
      </c>
      <c r="E7" s="82">
        <v>0</v>
      </c>
      <c r="F7" s="193">
        <v>0</v>
      </c>
    </row>
    <row r="8" spans="2:6" s="1" customFormat="1" ht="30" customHeight="1">
      <c r="B8" s="7" t="s">
        <v>35</v>
      </c>
      <c r="C8" s="8" t="s">
        <v>16</v>
      </c>
      <c r="D8" s="82">
        <v>9004324</v>
      </c>
      <c r="E8" s="236">
        <f>F8-D8</f>
        <v>1600500</v>
      </c>
      <c r="F8" s="193">
        <v>10604824</v>
      </c>
    </row>
    <row r="9" spans="2:6" s="1" customFormat="1" ht="30" customHeight="1">
      <c r="B9" s="51" t="s">
        <v>91</v>
      </c>
      <c r="C9" s="52" t="s">
        <v>57</v>
      </c>
      <c r="D9" s="89">
        <v>9004324</v>
      </c>
      <c r="E9" s="238">
        <f aca="true" t="shared" si="0" ref="E9:E21">F9-D9</f>
        <v>0</v>
      </c>
      <c r="F9" s="53">
        <v>9004324</v>
      </c>
    </row>
    <row r="10" spans="2:6" s="1" customFormat="1" ht="15" customHeight="1">
      <c r="B10" s="7" t="s">
        <v>48</v>
      </c>
      <c r="C10" s="11" t="s">
        <v>20</v>
      </c>
      <c r="D10" s="82">
        <v>0</v>
      </c>
      <c r="E10" s="82">
        <f t="shared" si="0"/>
        <v>6004280</v>
      </c>
      <c r="F10" s="193">
        <v>6004280</v>
      </c>
    </row>
    <row r="11" spans="2:6" s="1" customFormat="1" ht="15" customHeight="1">
      <c r="B11" s="7" t="s">
        <v>49</v>
      </c>
      <c r="C11" s="11" t="s">
        <v>21</v>
      </c>
      <c r="D11" s="82"/>
      <c r="E11" s="82">
        <f t="shared" si="0"/>
        <v>0</v>
      </c>
      <c r="F11" s="193"/>
    </row>
    <row r="12" spans="2:6" s="1" customFormat="1" ht="30" customHeight="1">
      <c r="B12" s="51" t="s">
        <v>94</v>
      </c>
      <c r="C12" s="52" t="s">
        <v>181</v>
      </c>
      <c r="D12" s="89">
        <f>D10+D11</f>
        <v>0</v>
      </c>
      <c r="E12" s="89">
        <f t="shared" si="0"/>
        <v>6004280</v>
      </c>
      <c r="F12" s="53">
        <f>F10+F11</f>
        <v>6004280</v>
      </c>
    </row>
    <row r="13" spans="2:6" s="1" customFormat="1" ht="30" customHeight="1">
      <c r="B13" s="7" t="s">
        <v>52</v>
      </c>
      <c r="C13" s="8" t="s">
        <v>22</v>
      </c>
      <c r="D13" s="82">
        <v>100000</v>
      </c>
      <c r="E13" s="236">
        <f t="shared" si="0"/>
        <v>0</v>
      </c>
      <c r="F13" s="193">
        <v>100000</v>
      </c>
    </row>
    <row r="14" spans="2:6" s="1" customFormat="1" ht="15" customHeight="1">
      <c r="B14" s="7" t="s">
        <v>53</v>
      </c>
      <c r="C14" s="11" t="s">
        <v>122</v>
      </c>
      <c r="D14" s="82">
        <v>0</v>
      </c>
      <c r="E14" s="236">
        <f t="shared" si="0"/>
        <v>0</v>
      </c>
      <c r="F14" s="193">
        <v>0</v>
      </c>
    </row>
    <row r="15" spans="2:6" s="1" customFormat="1" ht="15" customHeight="1">
      <c r="B15" s="7"/>
      <c r="C15" s="11" t="s">
        <v>154</v>
      </c>
      <c r="D15" s="82">
        <v>0</v>
      </c>
      <c r="E15" s="236">
        <f t="shared" si="0"/>
        <v>0</v>
      </c>
      <c r="F15" s="193">
        <v>0</v>
      </c>
    </row>
    <row r="16" spans="2:6" s="1" customFormat="1" ht="15" customHeight="1">
      <c r="B16" s="7"/>
      <c r="C16" s="11" t="s">
        <v>156</v>
      </c>
      <c r="D16" s="82">
        <v>0</v>
      </c>
      <c r="E16" s="236">
        <f t="shared" si="0"/>
        <v>0</v>
      </c>
      <c r="F16" s="193">
        <v>0</v>
      </c>
    </row>
    <row r="17" spans="2:6" s="1" customFormat="1" ht="30" customHeight="1">
      <c r="B17" s="51" t="s">
        <v>96</v>
      </c>
      <c r="C17" s="52" t="s">
        <v>183</v>
      </c>
      <c r="D17" s="89">
        <v>100000</v>
      </c>
      <c r="E17" s="238">
        <f t="shared" si="0"/>
        <v>0</v>
      </c>
      <c r="F17" s="53">
        <v>100000</v>
      </c>
    </row>
    <row r="18" spans="2:6" ht="15.75">
      <c r="B18" s="54" t="s">
        <v>29</v>
      </c>
      <c r="C18" s="55" t="s">
        <v>128</v>
      </c>
      <c r="D18" s="102">
        <f>D9+D12+D17</f>
        <v>9104324</v>
      </c>
      <c r="E18" s="243">
        <f t="shared" si="0"/>
        <v>6004280</v>
      </c>
      <c r="F18" s="223">
        <f>F9+F12+F17</f>
        <v>15108604</v>
      </c>
    </row>
    <row r="19" spans="2:6" ht="15.75">
      <c r="B19" s="7" t="s">
        <v>30</v>
      </c>
      <c r="C19" s="8" t="s">
        <v>23</v>
      </c>
      <c r="D19" s="244">
        <v>132179877</v>
      </c>
      <c r="E19" s="236">
        <f t="shared" si="0"/>
        <v>723804</v>
      </c>
      <c r="F19" s="224">
        <v>132903681</v>
      </c>
    </row>
    <row r="20" spans="2:6" s="1" customFormat="1" ht="30" customHeight="1">
      <c r="B20" s="51" t="s">
        <v>98</v>
      </c>
      <c r="C20" s="52" t="s">
        <v>129</v>
      </c>
      <c r="D20" s="89">
        <f>D19</f>
        <v>132179877</v>
      </c>
      <c r="E20" s="238">
        <f t="shared" si="0"/>
        <v>723804</v>
      </c>
      <c r="F20" s="53">
        <f>F19</f>
        <v>132903681</v>
      </c>
    </row>
    <row r="21" spans="2:6" ht="15.75">
      <c r="B21" s="54" t="s">
        <v>31</v>
      </c>
      <c r="C21" s="55" t="s">
        <v>130</v>
      </c>
      <c r="D21" s="102">
        <f>D18+D20</f>
        <v>141284201</v>
      </c>
      <c r="E21" s="243">
        <f t="shared" si="0"/>
        <v>6728084</v>
      </c>
      <c r="F21" s="223">
        <f>F18+F20</f>
        <v>148012285</v>
      </c>
    </row>
    <row r="22" spans="2:6" ht="13.5" thickBot="1">
      <c r="B22" s="84"/>
      <c r="C22" s="85"/>
      <c r="D22" s="85"/>
      <c r="E22" s="85"/>
      <c r="F22" s="225"/>
    </row>
    <row r="23" spans="2:6" ht="29.25" thickTop="1">
      <c r="B23" s="86" t="s">
        <v>5</v>
      </c>
      <c r="C23" s="87" t="s">
        <v>6</v>
      </c>
      <c r="D23" s="80" t="s">
        <v>238</v>
      </c>
      <c r="E23" s="80" t="s">
        <v>266</v>
      </c>
      <c r="F23" s="23" t="s">
        <v>267</v>
      </c>
    </row>
    <row r="24" spans="2:6" ht="18.75">
      <c r="B24" s="12"/>
      <c r="C24" s="28" t="s">
        <v>25</v>
      </c>
      <c r="D24" s="83"/>
      <c r="E24" s="83"/>
      <c r="F24" s="226"/>
    </row>
    <row r="25" spans="2:6" ht="15.75">
      <c r="B25" s="56" t="s">
        <v>109</v>
      </c>
      <c r="C25" s="57" t="s">
        <v>79</v>
      </c>
      <c r="D25" s="94">
        <v>135957582</v>
      </c>
      <c r="E25" s="94">
        <f>F25-D25</f>
        <v>6421854</v>
      </c>
      <c r="F25" s="200">
        <v>142379436</v>
      </c>
    </row>
    <row r="26" spans="2:6" ht="15.75">
      <c r="B26" s="56" t="s">
        <v>110</v>
      </c>
      <c r="C26" s="57" t="s">
        <v>80</v>
      </c>
      <c r="D26" s="94">
        <v>4534574</v>
      </c>
      <c r="E26" s="94">
        <f>F26-D26</f>
        <v>0</v>
      </c>
      <c r="F26" s="200">
        <v>4534574</v>
      </c>
    </row>
    <row r="27" spans="2:6" ht="31.5">
      <c r="B27" s="56" t="s">
        <v>111</v>
      </c>
      <c r="C27" s="57" t="s">
        <v>81</v>
      </c>
      <c r="D27" s="94">
        <v>0</v>
      </c>
      <c r="E27" s="94">
        <f>F27-D27</f>
        <v>306230</v>
      </c>
      <c r="F27" s="200">
        <v>306230</v>
      </c>
    </row>
    <row r="28" spans="2:6" ht="15.75">
      <c r="B28" s="54" t="s">
        <v>2</v>
      </c>
      <c r="C28" s="55" t="s">
        <v>201</v>
      </c>
      <c r="D28" s="102">
        <f>SUM(D25:D27)</f>
        <v>140492156</v>
      </c>
      <c r="E28" s="102">
        <f>SUM(E25:E27)</f>
        <v>6728084</v>
      </c>
      <c r="F28" s="102">
        <f>SUM(F25:F27)</f>
        <v>147220240</v>
      </c>
    </row>
    <row r="29" spans="2:6" s="1" customFormat="1" ht="30" customHeight="1">
      <c r="B29" s="51" t="s">
        <v>112</v>
      </c>
      <c r="C29" s="52" t="s">
        <v>226</v>
      </c>
      <c r="D29" s="89">
        <v>792045</v>
      </c>
      <c r="E29" s="89">
        <f>F29-D29</f>
        <v>0</v>
      </c>
      <c r="F29" s="53">
        <v>792045</v>
      </c>
    </row>
    <row r="30" spans="2:6" ht="16.5" thickBot="1">
      <c r="B30" s="67" t="s">
        <v>4</v>
      </c>
      <c r="C30" s="68" t="s">
        <v>131</v>
      </c>
      <c r="D30" s="103">
        <f>D28+D29</f>
        <v>141284201</v>
      </c>
      <c r="E30" s="103">
        <f>E28+E29</f>
        <v>6728084</v>
      </c>
      <c r="F30" s="103">
        <f>F28+F29</f>
        <v>148012285</v>
      </c>
    </row>
    <row r="31" ht="13.5" thickTop="1"/>
    <row r="33" spans="3:7" ht="15.75">
      <c r="C33" s="261" t="s">
        <v>162</v>
      </c>
      <c r="D33" s="261"/>
      <c r="E33" s="261"/>
      <c r="F33" s="261"/>
      <c r="G33" s="261"/>
    </row>
    <row r="34" spans="3:6" ht="16.5" thickBot="1">
      <c r="C34" s="130"/>
      <c r="D34" s="130"/>
      <c r="E34" s="130"/>
      <c r="F34" s="130"/>
    </row>
    <row r="35" spans="3:6" ht="16.5" thickTop="1">
      <c r="C35" s="192" t="s">
        <v>163</v>
      </c>
      <c r="D35" s="229">
        <f>D18</f>
        <v>9104324</v>
      </c>
      <c r="E35" s="229">
        <f>E21</f>
        <v>6728084</v>
      </c>
      <c r="F35" s="229">
        <f>F18</f>
        <v>15108604</v>
      </c>
    </row>
    <row r="36" spans="3:6" ht="15.75">
      <c r="C36" s="190" t="s">
        <v>164</v>
      </c>
      <c r="D36" s="230">
        <f>D30</f>
        <v>141284201</v>
      </c>
      <c r="E36" s="230">
        <f>E30</f>
        <v>6728084</v>
      </c>
      <c r="F36" s="230">
        <f>F30</f>
        <v>148012285</v>
      </c>
    </row>
    <row r="37" spans="3:6" ht="16.5" thickBot="1">
      <c r="C37" s="191" t="s">
        <v>161</v>
      </c>
      <c r="D37" s="231">
        <f>D35-D36</f>
        <v>-132179877</v>
      </c>
      <c r="E37" s="231">
        <f>E35-E36</f>
        <v>0</v>
      </c>
      <c r="F37" s="231">
        <f>F35-F36</f>
        <v>-132903681</v>
      </c>
    </row>
    <row r="38" ht="13.5" thickTop="1"/>
  </sheetData>
  <sheetProtection/>
  <mergeCells count="3">
    <mergeCell ref="B3:F3"/>
    <mergeCell ref="B2:F2"/>
    <mergeCell ref="C33:G33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0"/>
  <sheetViews>
    <sheetView zoomScalePageLayoutView="0" workbookViewId="0" topLeftCell="C1">
      <selection activeCell="D2" sqref="D2:R2"/>
    </sheetView>
  </sheetViews>
  <sheetFormatPr defaultColWidth="9.140625" defaultRowHeight="12.75"/>
  <cols>
    <col min="1" max="1" width="5.421875" style="148" customWidth="1"/>
    <col min="2" max="4" width="9.140625" style="148" customWidth="1"/>
    <col min="5" max="7" width="13.7109375" style="148" customWidth="1"/>
    <col min="8" max="10" width="18.28125" style="148" customWidth="1"/>
    <col min="11" max="13" width="17.8515625" style="148" customWidth="1"/>
    <col min="14" max="14" width="16.140625" style="148" customWidth="1"/>
    <col min="15" max="17" width="17.8515625" style="148" customWidth="1"/>
    <col min="18" max="20" width="15.28125" style="148" customWidth="1"/>
    <col min="21" max="16384" width="9.140625" style="148" customWidth="1"/>
  </cols>
  <sheetData>
    <row r="2" spans="4:20" ht="16.5" customHeight="1">
      <c r="D2" s="266" t="s">
        <v>290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149"/>
      <c r="T2" s="149"/>
    </row>
    <row r="3" spans="4:20" ht="16.5" customHeight="1">
      <c r="D3" s="267" t="s">
        <v>247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150"/>
      <c r="T3" s="150"/>
    </row>
    <row r="4" spans="1:20" ht="17.25" thickBot="1">
      <c r="A4" s="151"/>
      <c r="B4" s="151"/>
      <c r="C4" s="151"/>
      <c r="D4" s="151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  <c r="S4" s="275" t="s">
        <v>190</v>
      </c>
      <c r="T4" s="275"/>
    </row>
    <row r="5" spans="1:20" ht="16.5" customHeight="1" thickTop="1">
      <c r="A5" s="276" t="s">
        <v>204</v>
      </c>
      <c r="B5" s="278" t="s">
        <v>205</v>
      </c>
      <c r="C5" s="278"/>
      <c r="D5" s="278"/>
      <c r="E5" s="279" t="s">
        <v>24</v>
      </c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1"/>
    </row>
    <row r="6" spans="1:20" ht="15.75" customHeight="1">
      <c r="A6" s="277"/>
      <c r="B6" s="274"/>
      <c r="C6" s="274"/>
      <c r="D6" s="274"/>
      <c r="E6" s="282" t="s">
        <v>61</v>
      </c>
      <c r="F6" s="283"/>
      <c r="G6" s="284"/>
      <c r="H6" s="268" t="s">
        <v>206</v>
      </c>
      <c r="I6" s="269"/>
      <c r="J6" s="270"/>
      <c r="K6" s="268" t="s">
        <v>207</v>
      </c>
      <c r="L6" s="269"/>
      <c r="M6" s="269"/>
      <c r="N6" s="270"/>
      <c r="O6" s="268" t="s">
        <v>241</v>
      </c>
      <c r="P6" s="269"/>
      <c r="Q6" s="270"/>
      <c r="R6" s="288" t="s">
        <v>62</v>
      </c>
      <c r="S6" s="289"/>
      <c r="T6" s="290"/>
    </row>
    <row r="7" spans="1:20" ht="35.25" customHeight="1">
      <c r="A7" s="277"/>
      <c r="B7" s="274"/>
      <c r="C7" s="274"/>
      <c r="D7" s="274"/>
      <c r="E7" s="285"/>
      <c r="F7" s="286"/>
      <c r="G7" s="287"/>
      <c r="H7" s="271"/>
      <c r="I7" s="272"/>
      <c r="J7" s="273"/>
      <c r="K7" s="271"/>
      <c r="L7" s="272"/>
      <c r="M7" s="272"/>
      <c r="N7" s="273"/>
      <c r="O7" s="271"/>
      <c r="P7" s="272"/>
      <c r="Q7" s="273"/>
      <c r="R7" s="291"/>
      <c r="S7" s="292"/>
      <c r="T7" s="293"/>
    </row>
    <row r="8" spans="1:20" ht="63">
      <c r="A8" s="154"/>
      <c r="B8" s="274"/>
      <c r="C8" s="274"/>
      <c r="D8" s="274"/>
      <c r="E8" s="156" t="s">
        <v>238</v>
      </c>
      <c r="F8" s="156" t="s">
        <v>266</v>
      </c>
      <c r="G8" s="156" t="s">
        <v>267</v>
      </c>
      <c r="H8" s="156" t="s">
        <v>238</v>
      </c>
      <c r="I8" s="156" t="s">
        <v>266</v>
      </c>
      <c r="J8" s="156" t="s">
        <v>267</v>
      </c>
      <c r="K8" s="156" t="s">
        <v>238</v>
      </c>
      <c r="L8" s="156" t="s">
        <v>266</v>
      </c>
      <c r="M8" s="156" t="s">
        <v>267</v>
      </c>
      <c r="N8" s="156" t="s">
        <v>242</v>
      </c>
      <c r="O8" s="156" t="s">
        <v>238</v>
      </c>
      <c r="P8" s="156" t="s">
        <v>266</v>
      </c>
      <c r="Q8" s="156" t="s">
        <v>267</v>
      </c>
      <c r="R8" s="245" t="s">
        <v>238</v>
      </c>
      <c r="S8" s="245" t="s">
        <v>266</v>
      </c>
      <c r="T8" s="246" t="s">
        <v>267</v>
      </c>
    </row>
    <row r="9" spans="1:20" ht="15.75">
      <c r="A9" s="157" t="s">
        <v>2</v>
      </c>
      <c r="B9" s="265" t="s">
        <v>3</v>
      </c>
      <c r="C9" s="265"/>
      <c r="D9" s="265"/>
      <c r="E9" s="158" t="s">
        <v>4</v>
      </c>
      <c r="F9" s="158" t="s">
        <v>1</v>
      </c>
      <c r="G9" s="158" t="s">
        <v>7</v>
      </c>
      <c r="H9" s="158" t="s">
        <v>28</v>
      </c>
      <c r="I9" s="158" t="s">
        <v>29</v>
      </c>
      <c r="J9" s="158" t="s">
        <v>30</v>
      </c>
      <c r="K9" s="158" t="s">
        <v>32</v>
      </c>
      <c r="L9" s="158" t="s">
        <v>33</v>
      </c>
      <c r="M9" s="158" t="s">
        <v>34</v>
      </c>
      <c r="N9" s="158" t="s">
        <v>35</v>
      </c>
      <c r="O9" s="158" t="s">
        <v>36</v>
      </c>
      <c r="P9" s="158" t="s">
        <v>37</v>
      </c>
      <c r="Q9" s="158" t="s">
        <v>38</v>
      </c>
      <c r="R9" s="159" t="s">
        <v>39</v>
      </c>
      <c r="S9" s="159" t="s">
        <v>40</v>
      </c>
      <c r="T9" s="160" t="s">
        <v>41</v>
      </c>
    </row>
    <row r="10" spans="1:20" ht="36.75" customHeight="1">
      <c r="A10" s="161" t="s">
        <v>63</v>
      </c>
      <c r="B10" s="263" t="s">
        <v>208</v>
      </c>
      <c r="C10" s="263"/>
      <c r="D10" s="263"/>
      <c r="E10" s="162">
        <v>0</v>
      </c>
      <c r="F10" s="162">
        <f>G10-E10</f>
        <v>0</v>
      </c>
      <c r="G10" s="162">
        <v>0</v>
      </c>
      <c r="H10" s="162">
        <v>82331371</v>
      </c>
      <c r="I10" s="162">
        <f>J10-H10</f>
        <v>7050</v>
      </c>
      <c r="J10" s="162">
        <v>82338421</v>
      </c>
      <c r="K10" s="162">
        <f>'4. (2)'!N10-4!H10</f>
        <v>87252918</v>
      </c>
      <c r="L10" s="162">
        <f>M10-K10</f>
        <v>0</v>
      </c>
      <c r="M10" s="162">
        <f>'4. (2)'!P10-4!G10-4!J10</f>
        <v>87252918</v>
      </c>
      <c r="N10" s="163">
        <f>M10/T10*100</f>
        <v>51.44892334389789</v>
      </c>
      <c r="O10" s="162">
        <v>0</v>
      </c>
      <c r="P10" s="162">
        <f>Q10-O10</f>
        <v>0</v>
      </c>
      <c r="Q10" s="162">
        <v>0</v>
      </c>
      <c r="R10" s="164">
        <f>E10+H10+K10</f>
        <v>169584289</v>
      </c>
      <c r="S10" s="164">
        <f>T10-R10</f>
        <v>7050</v>
      </c>
      <c r="T10" s="206">
        <f>G10+J10+M10</f>
        <v>169591339</v>
      </c>
    </row>
    <row r="11" spans="1:20" ht="36.75" customHeight="1">
      <c r="A11" s="165"/>
      <c r="B11" s="264" t="s">
        <v>58</v>
      </c>
      <c r="C11" s="264"/>
      <c r="D11" s="264"/>
      <c r="E11" s="162">
        <v>0</v>
      </c>
      <c r="F11" s="166">
        <f aca="true" t="shared" si="0" ref="F11:F20">G11-E11</f>
        <v>0</v>
      </c>
      <c r="G11" s="162">
        <v>0</v>
      </c>
      <c r="H11" s="166">
        <v>82331371</v>
      </c>
      <c r="I11" s="166">
        <f aca="true" t="shared" si="1" ref="I11:I20">J11-H11</f>
        <v>7050</v>
      </c>
      <c r="J11" s="166">
        <v>82338421</v>
      </c>
      <c r="K11" s="166">
        <f>'4. (2)'!N11-4!H11-4!E11</f>
        <v>87252918</v>
      </c>
      <c r="L11" s="166">
        <f aca="true" t="shared" si="2" ref="L11:L20">M11-K11</f>
        <v>0</v>
      </c>
      <c r="M11" s="166">
        <f>'4. (2)'!P11-4!G11-4!J11</f>
        <v>87252918</v>
      </c>
      <c r="N11" s="168">
        <f aca="true" t="shared" si="3" ref="N11:N19">M11/T11*100</f>
        <v>51.44892334389789</v>
      </c>
      <c r="O11" s="166">
        <v>0</v>
      </c>
      <c r="P11" s="166">
        <f aca="true" t="shared" si="4" ref="P11:P20">Q11-O11</f>
        <v>0</v>
      </c>
      <c r="Q11" s="162">
        <v>0</v>
      </c>
      <c r="R11" s="167">
        <f>E11+H11+K11</f>
        <v>169584289</v>
      </c>
      <c r="S11" s="167">
        <f aca="true" t="shared" si="5" ref="S11:S20">T11-R11</f>
        <v>7050</v>
      </c>
      <c r="T11" s="207">
        <f>G11+J11+M11</f>
        <v>169591339</v>
      </c>
    </row>
    <row r="12" spans="1:20" ht="36.75" customHeight="1">
      <c r="A12" s="161" t="s">
        <v>84</v>
      </c>
      <c r="B12" s="263" t="s">
        <v>209</v>
      </c>
      <c r="C12" s="263"/>
      <c r="D12" s="263"/>
      <c r="E12" s="162">
        <v>1778000</v>
      </c>
      <c r="F12" s="162">
        <f t="shared" si="0"/>
        <v>0</v>
      </c>
      <c r="G12" s="162">
        <v>1778000</v>
      </c>
      <c r="H12" s="162">
        <v>144374331</v>
      </c>
      <c r="I12" s="162">
        <f t="shared" si="1"/>
        <v>28200</v>
      </c>
      <c r="J12" s="162">
        <v>144402531</v>
      </c>
      <c r="K12" s="162">
        <f>'4. (2)'!N12-4!H12-4!E12</f>
        <v>49297304</v>
      </c>
      <c r="L12" s="162">
        <f t="shared" si="2"/>
        <v>0</v>
      </c>
      <c r="M12" s="162">
        <f>'4. (2)'!P12-4!G12-4!J12</f>
        <v>49297304</v>
      </c>
      <c r="N12" s="163">
        <f t="shared" si="3"/>
        <v>25.218871489956907</v>
      </c>
      <c r="O12" s="162">
        <v>0</v>
      </c>
      <c r="P12" s="162">
        <f t="shared" si="4"/>
        <v>0</v>
      </c>
      <c r="Q12" s="162">
        <v>0</v>
      </c>
      <c r="R12" s="164">
        <f>R13</f>
        <v>195449635</v>
      </c>
      <c r="S12" s="164">
        <f t="shared" si="5"/>
        <v>28200</v>
      </c>
      <c r="T12" s="206">
        <f>T13</f>
        <v>195477835</v>
      </c>
    </row>
    <row r="13" spans="1:20" ht="36.75" customHeight="1">
      <c r="A13" s="165"/>
      <c r="B13" s="264" t="s">
        <v>65</v>
      </c>
      <c r="C13" s="264"/>
      <c r="D13" s="264"/>
      <c r="E13" s="166">
        <v>1778000</v>
      </c>
      <c r="F13" s="166">
        <f t="shared" si="0"/>
        <v>0</v>
      </c>
      <c r="G13" s="166">
        <v>1778000</v>
      </c>
      <c r="H13" s="166">
        <v>144374331</v>
      </c>
      <c r="I13" s="166">
        <f t="shared" si="1"/>
        <v>28200</v>
      </c>
      <c r="J13" s="166">
        <v>144402531</v>
      </c>
      <c r="K13" s="166">
        <f>'4. (2)'!N13-4!H13-4!E13</f>
        <v>49297304</v>
      </c>
      <c r="L13" s="166">
        <f t="shared" si="2"/>
        <v>0</v>
      </c>
      <c r="M13" s="166">
        <f>'4. (2)'!P13-4!G13-4!J13</f>
        <v>49297304</v>
      </c>
      <c r="N13" s="168">
        <f t="shared" si="3"/>
        <v>25.218871489956907</v>
      </c>
      <c r="O13" s="166">
        <v>0</v>
      </c>
      <c r="P13" s="166">
        <f t="shared" si="4"/>
        <v>0</v>
      </c>
      <c r="Q13" s="166">
        <v>0</v>
      </c>
      <c r="R13" s="167">
        <f aca="true" t="shared" si="6" ref="R13:T20">E13+H13+K13</f>
        <v>195449635</v>
      </c>
      <c r="S13" s="167">
        <f t="shared" si="5"/>
        <v>28200</v>
      </c>
      <c r="T13" s="207">
        <f t="shared" si="6"/>
        <v>195477835</v>
      </c>
    </row>
    <row r="14" spans="1:20" ht="36.75" customHeight="1">
      <c r="A14" s="161" t="s">
        <v>64</v>
      </c>
      <c r="B14" s="263" t="s">
        <v>210</v>
      </c>
      <c r="C14" s="263"/>
      <c r="D14" s="263"/>
      <c r="E14" s="162">
        <v>6350000</v>
      </c>
      <c r="F14" s="162">
        <f t="shared" si="0"/>
        <v>0</v>
      </c>
      <c r="G14" s="162">
        <v>6350000</v>
      </c>
      <c r="H14" s="162">
        <v>20569560</v>
      </c>
      <c r="I14" s="162">
        <f t="shared" si="1"/>
        <v>1385832</v>
      </c>
      <c r="J14" s="162">
        <v>21955392</v>
      </c>
      <c r="K14" s="162">
        <f>'4. (2)'!N14-4!H14-4!E14</f>
        <v>21740736</v>
      </c>
      <c r="L14" s="162">
        <f t="shared" si="2"/>
        <v>247455</v>
      </c>
      <c r="M14" s="162">
        <f>'4. (2)'!P14-4!G14-4!J14</f>
        <v>21988191</v>
      </c>
      <c r="N14" s="163">
        <f t="shared" si="3"/>
        <v>43.719674933480086</v>
      </c>
      <c r="O14" s="162">
        <v>0</v>
      </c>
      <c r="P14" s="162">
        <f t="shared" si="4"/>
        <v>0</v>
      </c>
      <c r="Q14" s="162">
        <v>0</v>
      </c>
      <c r="R14" s="164">
        <f t="shared" si="6"/>
        <v>48660296</v>
      </c>
      <c r="S14" s="164">
        <f t="shared" si="5"/>
        <v>1633287</v>
      </c>
      <c r="T14" s="206">
        <f t="shared" si="6"/>
        <v>50293583</v>
      </c>
    </row>
    <row r="15" spans="1:20" ht="36.75" customHeight="1">
      <c r="A15" s="165"/>
      <c r="B15" s="264" t="s">
        <v>65</v>
      </c>
      <c r="C15" s="264"/>
      <c r="D15" s="264"/>
      <c r="E15" s="166">
        <v>6350000</v>
      </c>
      <c r="F15" s="166">
        <f t="shared" si="0"/>
        <v>0</v>
      </c>
      <c r="G15" s="166">
        <v>6350000</v>
      </c>
      <c r="H15" s="166">
        <v>20569560</v>
      </c>
      <c r="I15" s="166">
        <f t="shared" si="1"/>
        <v>1385832</v>
      </c>
      <c r="J15" s="166">
        <v>21955392</v>
      </c>
      <c r="K15" s="166">
        <f>'4. (2)'!N15-4!H15-4!E15</f>
        <v>21740736</v>
      </c>
      <c r="L15" s="166">
        <f t="shared" si="2"/>
        <v>247455</v>
      </c>
      <c r="M15" s="166">
        <f>'4. (2)'!P15-4!G15-4!J15</f>
        <v>21988191</v>
      </c>
      <c r="N15" s="168">
        <f t="shared" si="3"/>
        <v>43.719674933480086</v>
      </c>
      <c r="O15" s="166">
        <v>0</v>
      </c>
      <c r="P15" s="166">
        <f t="shared" si="4"/>
        <v>0</v>
      </c>
      <c r="Q15" s="166">
        <v>0</v>
      </c>
      <c r="R15" s="167">
        <f t="shared" si="6"/>
        <v>48660296</v>
      </c>
      <c r="S15" s="167">
        <f t="shared" si="5"/>
        <v>1633287</v>
      </c>
      <c r="T15" s="207">
        <f t="shared" si="6"/>
        <v>50293583</v>
      </c>
    </row>
    <row r="16" spans="1:20" ht="36.75" customHeight="1">
      <c r="A16" s="161" t="s">
        <v>211</v>
      </c>
      <c r="B16" s="263" t="s">
        <v>212</v>
      </c>
      <c r="C16" s="263"/>
      <c r="D16" s="263"/>
      <c r="E16" s="162">
        <v>620000</v>
      </c>
      <c r="F16" s="162">
        <f t="shared" si="0"/>
        <v>0</v>
      </c>
      <c r="G16" s="162">
        <v>620000</v>
      </c>
      <c r="H16" s="162">
        <v>6331311</v>
      </c>
      <c r="I16" s="162">
        <f t="shared" si="1"/>
        <v>345448</v>
      </c>
      <c r="J16" s="162">
        <v>6676759</v>
      </c>
      <c r="K16" s="162">
        <f>'4. (2)'!N16-4!H16-4!E16</f>
        <v>20945209</v>
      </c>
      <c r="L16" s="162">
        <f t="shared" si="2"/>
        <v>0</v>
      </c>
      <c r="M16" s="162">
        <f>'4. (2)'!P16-4!G16-4!J16</f>
        <v>20945209</v>
      </c>
      <c r="N16" s="163">
        <f t="shared" si="3"/>
        <v>74.16341878158066</v>
      </c>
      <c r="O16" s="162">
        <v>0</v>
      </c>
      <c r="P16" s="162">
        <f t="shared" si="4"/>
        <v>0</v>
      </c>
      <c r="Q16" s="162">
        <v>0</v>
      </c>
      <c r="R16" s="164">
        <f t="shared" si="6"/>
        <v>27896520</v>
      </c>
      <c r="S16" s="164">
        <f t="shared" si="5"/>
        <v>345448</v>
      </c>
      <c r="T16" s="206">
        <f t="shared" si="6"/>
        <v>28241968</v>
      </c>
    </row>
    <row r="17" spans="1:20" ht="36.75" customHeight="1">
      <c r="A17" s="165"/>
      <c r="B17" s="264" t="s">
        <v>65</v>
      </c>
      <c r="C17" s="264"/>
      <c r="D17" s="264"/>
      <c r="E17" s="166">
        <v>620000</v>
      </c>
      <c r="F17" s="166">
        <f t="shared" si="0"/>
        <v>0</v>
      </c>
      <c r="G17" s="166">
        <v>620000</v>
      </c>
      <c r="H17" s="166">
        <v>6331311</v>
      </c>
      <c r="I17" s="166">
        <f t="shared" si="1"/>
        <v>345448</v>
      </c>
      <c r="J17" s="166">
        <v>6676759</v>
      </c>
      <c r="K17" s="166">
        <f>'4. (2)'!N17-4!H17-4!E17</f>
        <v>20945209</v>
      </c>
      <c r="L17" s="166">
        <f t="shared" si="2"/>
        <v>0</v>
      </c>
      <c r="M17" s="166">
        <f>'4. (2)'!P17-4!G17-4!J17</f>
        <v>20945209</v>
      </c>
      <c r="N17" s="168">
        <f t="shared" si="3"/>
        <v>74.16341878158066</v>
      </c>
      <c r="O17" s="166">
        <v>0</v>
      </c>
      <c r="P17" s="166">
        <f t="shared" si="4"/>
        <v>0</v>
      </c>
      <c r="Q17" s="166">
        <v>0</v>
      </c>
      <c r="R17" s="167">
        <f t="shared" si="6"/>
        <v>27896520</v>
      </c>
      <c r="S17" s="167">
        <f t="shared" si="5"/>
        <v>345448</v>
      </c>
      <c r="T17" s="207">
        <f t="shared" si="6"/>
        <v>28241968</v>
      </c>
    </row>
    <row r="18" spans="1:20" ht="36.75" customHeight="1">
      <c r="A18" s="161" t="s">
        <v>211</v>
      </c>
      <c r="B18" s="263" t="s">
        <v>213</v>
      </c>
      <c r="C18" s="263"/>
      <c r="D18" s="263"/>
      <c r="E18" s="162">
        <v>200000</v>
      </c>
      <c r="F18" s="162">
        <f t="shared" si="0"/>
        <v>0</v>
      </c>
      <c r="G18" s="162">
        <v>200000</v>
      </c>
      <c r="H18" s="162">
        <v>25800000</v>
      </c>
      <c r="I18" s="162">
        <f t="shared" si="1"/>
        <v>2489393</v>
      </c>
      <c r="J18" s="162">
        <v>28289393</v>
      </c>
      <c r="K18" s="162">
        <f>'4. (2)'!N18-4!H18-4!E18</f>
        <v>15068543</v>
      </c>
      <c r="L18" s="162">
        <f t="shared" si="2"/>
        <v>0</v>
      </c>
      <c r="M18" s="162">
        <f>'4. (2)'!P18-4!G18-4!J18</f>
        <v>15068543</v>
      </c>
      <c r="N18" s="163">
        <f t="shared" si="3"/>
        <v>34.5942539609774</v>
      </c>
      <c r="O18" s="162">
        <v>0</v>
      </c>
      <c r="P18" s="162">
        <f t="shared" si="4"/>
        <v>0</v>
      </c>
      <c r="Q18" s="162">
        <v>0</v>
      </c>
      <c r="R18" s="164">
        <f t="shared" si="6"/>
        <v>41068543</v>
      </c>
      <c r="S18" s="164">
        <f t="shared" si="5"/>
        <v>2489393</v>
      </c>
      <c r="T18" s="206">
        <f t="shared" si="6"/>
        <v>43557936</v>
      </c>
    </row>
    <row r="19" spans="1:20" ht="36.75" customHeight="1">
      <c r="A19" s="165"/>
      <c r="B19" s="264" t="s">
        <v>65</v>
      </c>
      <c r="C19" s="264"/>
      <c r="D19" s="264"/>
      <c r="E19" s="166">
        <v>200000</v>
      </c>
      <c r="F19" s="166">
        <f t="shared" si="0"/>
        <v>0</v>
      </c>
      <c r="G19" s="166">
        <v>200000</v>
      </c>
      <c r="H19" s="166">
        <v>25800000</v>
      </c>
      <c r="I19" s="166">
        <f t="shared" si="1"/>
        <v>2489393</v>
      </c>
      <c r="J19" s="166">
        <v>28289393</v>
      </c>
      <c r="K19" s="166">
        <f>'4. (2)'!N19-4!H19-4!E19</f>
        <v>15068543</v>
      </c>
      <c r="L19" s="166">
        <f t="shared" si="2"/>
        <v>0</v>
      </c>
      <c r="M19" s="166">
        <f>'4. (2)'!P19-4!G19-4!J19</f>
        <v>15068543</v>
      </c>
      <c r="N19" s="168">
        <f t="shared" si="3"/>
        <v>34.5942539609774</v>
      </c>
      <c r="O19" s="166">
        <v>0</v>
      </c>
      <c r="P19" s="166">
        <f t="shared" si="4"/>
        <v>0</v>
      </c>
      <c r="Q19" s="166">
        <v>0</v>
      </c>
      <c r="R19" s="167">
        <f t="shared" si="6"/>
        <v>41068543</v>
      </c>
      <c r="S19" s="167">
        <f t="shared" si="5"/>
        <v>2489393</v>
      </c>
      <c r="T19" s="207">
        <f t="shared" si="6"/>
        <v>43557936</v>
      </c>
    </row>
    <row r="20" spans="1:20" ht="36.75" customHeight="1" thickBot="1">
      <c r="A20" s="169" t="s">
        <v>214</v>
      </c>
      <c r="B20" s="262" t="s">
        <v>215</v>
      </c>
      <c r="C20" s="262"/>
      <c r="D20" s="262"/>
      <c r="E20" s="170">
        <f>E10+E12+E14+E16+E18</f>
        <v>8948000</v>
      </c>
      <c r="F20" s="170">
        <f t="shared" si="0"/>
        <v>0</v>
      </c>
      <c r="G20" s="170">
        <f aca="true" t="shared" si="7" ref="G20:Q20">G10+G12+G14+G16+G18</f>
        <v>8948000</v>
      </c>
      <c r="H20" s="170">
        <f>H10+H12+H14+H16+H18</f>
        <v>279406573</v>
      </c>
      <c r="I20" s="170">
        <f t="shared" si="1"/>
        <v>4255923</v>
      </c>
      <c r="J20" s="170">
        <f t="shared" si="7"/>
        <v>283662496</v>
      </c>
      <c r="K20" s="170">
        <f t="shared" si="7"/>
        <v>194304710</v>
      </c>
      <c r="L20" s="170">
        <f t="shared" si="2"/>
        <v>247455</v>
      </c>
      <c r="M20" s="170">
        <f t="shared" si="7"/>
        <v>194552165</v>
      </c>
      <c r="N20" s="170">
        <f t="shared" si="7"/>
        <v>229.14514250989296</v>
      </c>
      <c r="O20" s="170">
        <f t="shared" si="7"/>
        <v>0</v>
      </c>
      <c r="P20" s="170">
        <f t="shared" si="4"/>
        <v>0</v>
      </c>
      <c r="Q20" s="170">
        <f t="shared" si="7"/>
        <v>0</v>
      </c>
      <c r="R20" s="170">
        <f t="shared" si="6"/>
        <v>482659283</v>
      </c>
      <c r="S20" s="170">
        <f t="shared" si="5"/>
        <v>4503378</v>
      </c>
      <c r="T20" s="208">
        <f t="shared" si="6"/>
        <v>487162661</v>
      </c>
    </row>
    <row r="21" ht="13.5" thickTop="1"/>
  </sheetData>
  <sheetProtection/>
  <mergeCells count="24">
    <mergeCell ref="S4:T4"/>
    <mergeCell ref="A5:A7"/>
    <mergeCell ref="B5:D7"/>
    <mergeCell ref="E5:T5"/>
    <mergeCell ref="E6:G7"/>
    <mergeCell ref="H6:J7"/>
    <mergeCell ref="R6:T7"/>
    <mergeCell ref="B9:D9"/>
    <mergeCell ref="B10:D10"/>
    <mergeCell ref="B11:D11"/>
    <mergeCell ref="B12:D12"/>
    <mergeCell ref="B13:D13"/>
    <mergeCell ref="D2:R2"/>
    <mergeCell ref="D3:R3"/>
    <mergeCell ref="O6:Q7"/>
    <mergeCell ref="K6:N7"/>
    <mergeCell ref="B8:D8"/>
    <mergeCell ref="B20:D20"/>
    <mergeCell ref="B14:D14"/>
    <mergeCell ref="B15:D15"/>
    <mergeCell ref="B16:D16"/>
    <mergeCell ref="B17:D17"/>
    <mergeCell ref="B18:D18"/>
    <mergeCell ref="B19:D19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0"/>
  <sheetViews>
    <sheetView zoomScalePageLayoutView="0" workbookViewId="0" topLeftCell="C1">
      <selection activeCell="C2" sqref="C2:N2"/>
    </sheetView>
  </sheetViews>
  <sheetFormatPr defaultColWidth="9.140625" defaultRowHeight="12.75"/>
  <cols>
    <col min="1" max="1" width="5.421875" style="148" customWidth="1"/>
    <col min="2" max="4" width="9.140625" style="148" customWidth="1"/>
    <col min="5" max="14" width="15.140625" style="148" customWidth="1"/>
    <col min="15" max="15" width="15.8515625" style="148" customWidth="1"/>
    <col min="16" max="16" width="15.140625" style="148" customWidth="1"/>
    <col min="17" max="18" width="12.00390625" style="148" customWidth="1"/>
    <col min="19" max="16384" width="9.140625" style="148" customWidth="1"/>
  </cols>
  <sheetData>
    <row r="2" spans="3:22" ht="16.5" customHeight="1">
      <c r="C2" s="266" t="s">
        <v>291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171"/>
      <c r="P2" s="171"/>
      <c r="Q2" s="171"/>
      <c r="R2" s="171"/>
      <c r="S2" s="171"/>
      <c r="T2" s="171"/>
      <c r="U2" s="171"/>
      <c r="V2" s="171"/>
    </row>
    <row r="3" spans="3:22" ht="16.5" customHeight="1">
      <c r="C3" s="172"/>
      <c r="D3" s="267" t="s">
        <v>247</v>
      </c>
      <c r="E3" s="267"/>
      <c r="F3" s="267"/>
      <c r="G3" s="267"/>
      <c r="H3" s="267"/>
      <c r="I3" s="267"/>
      <c r="J3" s="267"/>
      <c r="K3" s="267"/>
      <c r="L3" s="267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18" ht="17.25" thickBot="1">
      <c r="A4" s="151"/>
      <c r="B4" s="151"/>
      <c r="C4" s="151"/>
      <c r="D4" s="151"/>
      <c r="Q4" s="275" t="s">
        <v>190</v>
      </c>
      <c r="R4" s="275"/>
    </row>
    <row r="5" spans="1:18" ht="16.5" customHeight="1" thickTop="1">
      <c r="A5" s="276" t="s">
        <v>204</v>
      </c>
      <c r="B5" s="278" t="s">
        <v>205</v>
      </c>
      <c r="C5" s="278"/>
      <c r="D5" s="278"/>
      <c r="E5" s="279" t="s">
        <v>25</v>
      </c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300"/>
      <c r="Q5" s="301" t="s">
        <v>216</v>
      </c>
      <c r="R5" s="302"/>
    </row>
    <row r="6" spans="1:18" ht="15.75" customHeight="1">
      <c r="A6" s="277"/>
      <c r="B6" s="274"/>
      <c r="C6" s="274"/>
      <c r="D6" s="274"/>
      <c r="E6" s="282" t="s">
        <v>217</v>
      </c>
      <c r="F6" s="283"/>
      <c r="G6" s="284"/>
      <c r="H6" s="282" t="s">
        <v>218</v>
      </c>
      <c r="I6" s="283"/>
      <c r="J6" s="284"/>
      <c r="K6" s="282" t="s">
        <v>219</v>
      </c>
      <c r="L6" s="283"/>
      <c r="M6" s="284"/>
      <c r="N6" s="294" t="s">
        <v>62</v>
      </c>
      <c r="O6" s="295"/>
      <c r="P6" s="296"/>
      <c r="Q6" s="303"/>
      <c r="R6" s="304"/>
    </row>
    <row r="7" spans="1:18" ht="35.25" customHeight="1">
      <c r="A7" s="277"/>
      <c r="B7" s="274"/>
      <c r="C7" s="274"/>
      <c r="D7" s="274"/>
      <c r="E7" s="285"/>
      <c r="F7" s="286"/>
      <c r="G7" s="287"/>
      <c r="H7" s="285"/>
      <c r="I7" s="286"/>
      <c r="J7" s="287"/>
      <c r="K7" s="285"/>
      <c r="L7" s="286"/>
      <c r="M7" s="287"/>
      <c r="N7" s="297"/>
      <c r="O7" s="298"/>
      <c r="P7" s="299"/>
      <c r="Q7" s="305"/>
      <c r="R7" s="306"/>
    </row>
    <row r="8" spans="1:18" ht="31.5">
      <c r="A8" s="154"/>
      <c r="B8" s="274"/>
      <c r="C8" s="274"/>
      <c r="D8" s="274"/>
      <c r="E8" s="156" t="s">
        <v>238</v>
      </c>
      <c r="F8" s="156" t="s">
        <v>266</v>
      </c>
      <c r="G8" s="156" t="s">
        <v>267</v>
      </c>
      <c r="H8" s="155" t="s">
        <v>238</v>
      </c>
      <c r="I8" s="155" t="s">
        <v>266</v>
      </c>
      <c r="J8" s="155" t="s">
        <v>267</v>
      </c>
      <c r="K8" s="155" t="s">
        <v>238</v>
      </c>
      <c r="L8" s="155" t="s">
        <v>266</v>
      </c>
      <c r="M8" s="155" t="s">
        <v>267</v>
      </c>
      <c r="N8" s="245" t="s">
        <v>238</v>
      </c>
      <c r="O8" s="245" t="s">
        <v>266</v>
      </c>
      <c r="P8" s="245" t="s">
        <v>267</v>
      </c>
      <c r="Q8" s="155" t="s">
        <v>238</v>
      </c>
      <c r="R8" s="173" t="s">
        <v>267</v>
      </c>
    </row>
    <row r="9" spans="1:18" ht="15.75">
      <c r="A9" s="157" t="s">
        <v>2</v>
      </c>
      <c r="B9" s="265" t="s">
        <v>3</v>
      </c>
      <c r="C9" s="265"/>
      <c r="D9" s="265"/>
      <c r="E9" s="158" t="s">
        <v>4</v>
      </c>
      <c r="F9" s="158" t="s">
        <v>1</v>
      </c>
      <c r="G9" s="158" t="s">
        <v>7</v>
      </c>
      <c r="H9" s="158" t="s">
        <v>28</v>
      </c>
      <c r="I9" s="158" t="s">
        <v>29</v>
      </c>
      <c r="J9" s="158" t="s">
        <v>30</v>
      </c>
      <c r="K9" s="158" t="s">
        <v>31</v>
      </c>
      <c r="L9" s="158" t="s">
        <v>32</v>
      </c>
      <c r="M9" s="158" t="s">
        <v>33</v>
      </c>
      <c r="N9" s="159" t="s">
        <v>34</v>
      </c>
      <c r="O9" s="159" t="s">
        <v>35</v>
      </c>
      <c r="P9" s="159" t="s">
        <v>36</v>
      </c>
      <c r="Q9" s="158" t="s">
        <v>37</v>
      </c>
      <c r="R9" s="174" t="s">
        <v>38</v>
      </c>
    </row>
    <row r="10" spans="1:18" ht="36.75" customHeight="1">
      <c r="A10" s="161" t="s">
        <v>63</v>
      </c>
      <c r="B10" s="263" t="s">
        <v>208</v>
      </c>
      <c r="C10" s="263"/>
      <c r="D10" s="263"/>
      <c r="E10" s="175">
        <v>130807574</v>
      </c>
      <c r="F10" s="175">
        <f>G10-E10</f>
        <v>6000</v>
      </c>
      <c r="G10" s="175">
        <v>130813574</v>
      </c>
      <c r="H10" s="175">
        <v>23262715</v>
      </c>
      <c r="I10" s="175">
        <f>J10-H10</f>
        <v>1050</v>
      </c>
      <c r="J10" s="175">
        <v>23263765</v>
      </c>
      <c r="K10" s="175">
        <v>15514000</v>
      </c>
      <c r="L10" s="175">
        <f>M10-K10</f>
        <v>0</v>
      </c>
      <c r="M10" s="175">
        <v>15514000</v>
      </c>
      <c r="N10" s="176">
        <f aca="true" t="shared" si="0" ref="N10:O19">K10+H10+E10</f>
        <v>169584289</v>
      </c>
      <c r="O10" s="176">
        <f t="shared" si="0"/>
        <v>7050</v>
      </c>
      <c r="P10" s="176">
        <f>M10+J10+G10</f>
        <v>169591339</v>
      </c>
      <c r="Q10" s="177">
        <v>26</v>
      </c>
      <c r="R10" s="178">
        <v>26</v>
      </c>
    </row>
    <row r="11" spans="1:18" ht="36.75" customHeight="1">
      <c r="A11" s="165"/>
      <c r="B11" s="264" t="s">
        <v>58</v>
      </c>
      <c r="C11" s="264"/>
      <c r="D11" s="264"/>
      <c r="E11" s="179">
        <v>130807574</v>
      </c>
      <c r="F11" s="179">
        <f aca="true" t="shared" si="1" ref="F11:F20">G11-E11</f>
        <v>6000</v>
      </c>
      <c r="G11" s="179">
        <v>130813574</v>
      </c>
      <c r="H11" s="179">
        <v>23262715</v>
      </c>
      <c r="I11" s="179">
        <f aca="true" t="shared" si="2" ref="I11:I20">J11-H11</f>
        <v>1050</v>
      </c>
      <c r="J11" s="179">
        <v>23263765</v>
      </c>
      <c r="K11" s="179">
        <v>15514000</v>
      </c>
      <c r="L11" s="179">
        <f aca="true" t="shared" si="3" ref="L11:L20">M11-K11</f>
        <v>0</v>
      </c>
      <c r="M11" s="179">
        <v>15514000</v>
      </c>
      <c r="N11" s="180">
        <f t="shared" si="0"/>
        <v>169584289</v>
      </c>
      <c r="O11" s="180">
        <f t="shared" si="0"/>
        <v>7050</v>
      </c>
      <c r="P11" s="180">
        <f aca="true" t="shared" si="4" ref="P11:P20">M11+J11+G11</f>
        <v>169591339</v>
      </c>
      <c r="Q11" s="181">
        <v>26</v>
      </c>
      <c r="R11" s="182">
        <v>26</v>
      </c>
    </row>
    <row r="12" spans="1:18" ht="36.75" customHeight="1">
      <c r="A12" s="161" t="s">
        <v>84</v>
      </c>
      <c r="B12" s="263" t="s">
        <v>209</v>
      </c>
      <c r="C12" s="263"/>
      <c r="D12" s="263"/>
      <c r="E12" s="175">
        <v>134096720</v>
      </c>
      <c r="F12" s="175">
        <f t="shared" si="1"/>
        <v>24000</v>
      </c>
      <c r="G12" s="175">
        <v>134120720</v>
      </c>
      <c r="H12" s="175">
        <v>25852915</v>
      </c>
      <c r="I12" s="175">
        <f t="shared" si="2"/>
        <v>4200</v>
      </c>
      <c r="J12" s="175">
        <v>25857115</v>
      </c>
      <c r="K12" s="175">
        <v>35500000</v>
      </c>
      <c r="L12" s="175">
        <f t="shared" si="3"/>
        <v>0</v>
      </c>
      <c r="M12" s="175">
        <v>35500000</v>
      </c>
      <c r="N12" s="176">
        <f t="shared" si="0"/>
        <v>195449635</v>
      </c>
      <c r="O12" s="176">
        <f t="shared" si="0"/>
        <v>28200</v>
      </c>
      <c r="P12" s="176">
        <f t="shared" si="4"/>
        <v>195477835</v>
      </c>
      <c r="Q12" s="177">
        <v>37</v>
      </c>
      <c r="R12" s="178">
        <v>37</v>
      </c>
    </row>
    <row r="13" spans="1:18" ht="36.75" customHeight="1">
      <c r="A13" s="165"/>
      <c r="B13" s="264" t="s">
        <v>65</v>
      </c>
      <c r="C13" s="264"/>
      <c r="D13" s="264"/>
      <c r="E13" s="179">
        <v>134096720</v>
      </c>
      <c r="F13" s="179">
        <f t="shared" si="1"/>
        <v>24000</v>
      </c>
      <c r="G13" s="179">
        <v>134120720</v>
      </c>
      <c r="H13" s="179">
        <v>25852915</v>
      </c>
      <c r="I13" s="179">
        <f t="shared" si="2"/>
        <v>4200</v>
      </c>
      <c r="J13" s="179">
        <v>25857115</v>
      </c>
      <c r="K13" s="179">
        <v>35500000</v>
      </c>
      <c r="L13" s="179">
        <f t="shared" si="3"/>
        <v>0</v>
      </c>
      <c r="M13" s="179">
        <v>35500000</v>
      </c>
      <c r="N13" s="180">
        <f t="shared" si="0"/>
        <v>195449635</v>
      </c>
      <c r="O13" s="180">
        <f t="shared" si="0"/>
        <v>28200</v>
      </c>
      <c r="P13" s="180">
        <f t="shared" si="4"/>
        <v>195477835</v>
      </c>
      <c r="Q13" s="181">
        <v>37</v>
      </c>
      <c r="R13" s="182">
        <v>37</v>
      </c>
    </row>
    <row r="14" spans="1:18" ht="36.75" customHeight="1">
      <c r="A14" s="161" t="s">
        <v>64</v>
      </c>
      <c r="B14" s="263" t="s">
        <v>210</v>
      </c>
      <c r="C14" s="263"/>
      <c r="D14" s="263"/>
      <c r="E14" s="175">
        <v>29011653</v>
      </c>
      <c r="F14" s="175">
        <f t="shared" si="1"/>
        <v>1390030</v>
      </c>
      <c r="G14" s="175">
        <v>30401683</v>
      </c>
      <c r="H14" s="175">
        <v>5288643</v>
      </c>
      <c r="I14" s="175">
        <f t="shared" si="2"/>
        <v>243257</v>
      </c>
      <c r="J14" s="175">
        <v>5531900</v>
      </c>
      <c r="K14" s="175">
        <v>14360000</v>
      </c>
      <c r="L14" s="175">
        <f t="shared" si="3"/>
        <v>0</v>
      </c>
      <c r="M14" s="175">
        <v>14360000</v>
      </c>
      <c r="N14" s="176">
        <f t="shared" si="0"/>
        <v>48660296</v>
      </c>
      <c r="O14" s="176">
        <f>L14+I14+F14</f>
        <v>1633287</v>
      </c>
      <c r="P14" s="176">
        <f t="shared" si="4"/>
        <v>50293583</v>
      </c>
      <c r="Q14" s="177">
        <v>9.5</v>
      </c>
      <c r="R14" s="178">
        <v>9.5</v>
      </c>
    </row>
    <row r="15" spans="1:18" ht="36.75" customHeight="1">
      <c r="A15" s="165"/>
      <c r="B15" s="264" t="s">
        <v>65</v>
      </c>
      <c r="C15" s="264"/>
      <c r="D15" s="264"/>
      <c r="E15" s="179">
        <v>29011653</v>
      </c>
      <c r="F15" s="179">
        <f t="shared" si="1"/>
        <v>1390030</v>
      </c>
      <c r="G15" s="179">
        <v>30401683</v>
      </c>
      <c r="H15" s="179">
        <v>5288643</v>
      </c>
      <c r="I15" s="179">
        <f t="shared" si="2"/>
        <v>243257</v>
      </c>
      <c r="J15" s="179">
        <v>5531900</v>
      </c>
      <c r="K15" s="179">
        <v>14360000</v>
      </c>
      <c r="L15" s="179">
        <f t="shared" si="3"/>
        <v>0</v>
      </c>
      <c r="M15" s="179">
        <v>14360000</v>
      </c>
      <c r="N15" s="180">
        <f t="shared" si="0"/>
        <v>48660296</v>
      </c>
      <c r="O15" s="180">
        <f t="shared" si="0"/>
        <v>1633287</v>
      </c>
      <c r="P15" s="180">
        <f t="shared" si="4"/>
        <v>50293583</v>
      </c>
      <c r="Q15" s="181">
        <v>9.5</v>
      </c>
      <c r="R15" s="182">
        <v>9.5</v>
      </c>
    </row>
    <row r="16" spans="1:18" ht="36.75" customHeight="1">
      <c r="A16" s="161" t="s">
        <v>211</v>
      </c>
      <c r="B16" s="263" t="s">
        <v>212</v>
      </c>
      <c r="C16" s="263"/>
      <c r="D16" s="263"/>
      <c r="E16" s="175">
        <v>13479172</v>
      </c>
      <c r="F16" s="175">
        <f t="shared" si="1"/>
        <v>294000</v>
      </c>
      <c r="G16" s="175">
        <v>13773172</v>
      </c>
      <c r="H16" s="175">
        <v>2417348</v>
      </c>
      <c r="I16" s="175">
        <f t="shared" si="2"/>
        <v>51448</v>
      </c>
      <c r="J16" s="175">
        <v>2468796</v>
      </c>
      <c r="K16" s="175">
        <v>12000000</v>
      </c>
      <c r="L16" s="175">
        <f t="shared" si="3"/>
        <v>0</v>
      </c>
      <c r="M16" s="175">
        <v>12000000</v>
      </c>
      <c r="N16" s="176">
        <f t="shared" si="0"/>
        <v>27896520</v>
      </c>
      <c r="O16" s="176">
        <f t="shared" si="0"/>
        <v>345448</v>
      </c>
      <c r="P16" s="176">
        <f t="shared" si="4"/>
        <v>28241968</v>
      </c>
      <c r="Q16" s="177">
        <v>4</v>
      </c>
      <c r="R16" s="178">
        <v>4</v>
      </c>
    </row>
    <row r="17" spans="1:18" ht="36.75" customHeight="1">
      <c r="A17" s="165"/>
      <c r="B17" s="264" t="s">
        <v>65</v>
      </c>
      <c r="C17" s="264"/>
      <c r="D17" s="264"/>
      <c r="E17" s="179">
        <v>13479172</v>
      </c>
      <c r="F17" s="179">
        <f t="shared" si="1"/>
        <v>294000</v>
      </c>
      <c r="G17" s="179">
        <v>13773172</v>
      </c>
      <c r="H17" s="179">
        <v>2417348</v>
      </c>
      <c r="I17" s="179">
        <f t="shared" si="2"/>
        <v>51448</v>
      </c>
      <c r="J17" s="179">
        <v>2468796</v>
      </c>
      <c r="K17" s="179">
        <v>12000000</v>
      </c>
      <c r="L17" s="179">
        <f t="shared" si="3"/>
        <v>0</v>
      </c>
      <c r="M17" s="179">
        <v>12000000</v>
      </c>
      <c r="N17" s="180">
        <f t="shared" si="0"/>
        <v>27896520</v>
      </c>
      <c r="O17" s="180">
        <f t="shared" si="0"/>
        <v>345448</v>
      </c>
      <c r="P17" s="180">
        <f t="shared" si="4"/>
        <v>28241968</v>
      </c>
      <c r="Q17" s="181">
        <v>4</v>
      </c>
      <c r="R17" s="182">
        <v>4</v>
      </c>
    </row>
    <row r="18" spans="1:18" ht="36.75" customHeight="1">
      <c r="A18" s="161" t="s">
        <v>211</v>
      </c>
      <c r="B18" s="263" t="s">
        <v>213</v>
      </c>
      <c r="C18" s="263"/>
      <c r="D18" s="263"/>
      <c r="E18" s="175">
        <v>29954570</v>
      </c>
      <c r="F18" s="175">
        <f t="shared" si="1"/>
        <v>2118630</v>
      </c>
      <c r="G18" s="175">
        <v>32073200</v>
      </c>
      <c r="H18" s="175">
        <v>5315973</v>
      </c>
      <c r="I18" s="175">
        <f t="shared" si="2"/>
        <v>370763</v>
      </c>
      <c r="J18" s="175">
        <v>5686736</v>
      </c>
      <c r="K18" s="218">
        <v>5798000</v>
      </c>
      <c r="L18" s="175">
        <f t="shared" si="3"/>
        <v>0</v>
      </c>
      <c r="M18" s="218">
        <v>5798000</v>
      </c>
      <c r="N18" s="176">
        <f>K18+H18+E18</f>
        <v>41068543</v>
      </c>
      <c r="O18" s="176">
        <f t="shared" si="0"/>
        <v>2489393</v>
      </c>
      <c r="P18" s="232">
        <f t="shared" si="4"/>
        <v>43557936</v>
      </c>
      <c r="Q18" s="177">
        <v>10</v>
      </c>
      <c r="R18" s="178">
        <v>10</v>
      </c>
    </row>
    <row r="19" spans="1:18" ht="36.75" customHeight="1">
      <c r="A19" s="165"/>
      <c r="B19" s="264" t="s">
        <v>65</v>
      </c>
      <c r="C19" s="264"/>
      <c r="D19" s="264"/>
      <c r="E19" s="179">
        <v>29954570</v>
      </c>
      <c r="F19" s="179">
        <f t="shared" si="1"/>
        <v>2118630</v>
      </c>
      <c r="G19" s="179">
        <v>32073200</v>
      </c>
      <c r="H19" s="179">
        <v>5315973</v>
      </c>
      <c r="I19" s="179">
        <f t="shared" si="2"/>
        <v>370763</v>
      </c>
      <c r="J19" s="179">
        <v>5686736</v>
      </c>
      <c r="K19" s="179">
        <v>5798000</v>
      </c>
      <c r="L19" s="179">
        <f t="shared" si="3"/>
        <v>0</v>
      </c>
      <c r="M19" s="179">
        <v>5798000</v>
      </c>
      <c r="N19" s="180">
        <f t="shared" si="0"/>
        <v>41068543</v>
      </c>
      <c r="O19" s="180">
        <f t="shared" si="0"/>
        <v>2489393</v>
      </c>
      <c r="P19" s="180">
        <f t="shared" si="4"/>
        <v>43557936</v>
      </c>
      <c r="Q19" s="181">
        <v>10</v>
      </c>
      <c r="R19" s="182">
        <v>10</v>
      </c>
    </row>
    <row r="20" spans="1:18" ht="36.75" customHeight="1" thickBot="1">
      <c r="A20" s="183" t="s">
        <v>214</v>
      </c>
      <c r="B20" s="262" t="s">
        <v>215</v>
      </c>
      <c r="C20" s="262"/>
      <c r="D20" s="262"/>
      <c r="E20" s="184">
        <f>E10+E12+E14+E16+E18</f>
        <v>337349689</v>
      </c>
      <c r="F20" s="184">
        <f t="shared" si="1"/>
        <v>3832660</v>
      </c>
      <c r="G20" s="184">
        <f>G10+G12+G14+G16+G18</f>
        <v>341182349</v>
      </c>
      <c r="H20" s="184">
        <f>H10+H12+H14+H16+H18</f>
        <v>62137594</v>
      </c>
      <c r="I20" s="184">
        <f t="shared" si="2"/>
        <v>670718</v>
      </c>
      <c r="J20" s="184">
        <f>J10+J12+J14+J16+J18</f>
        <v>62808312</v>
      </c>
      <c r="K20" s="184">
        <f>K10+K12+K14+K16+K18</f>
        <v>83172000</v>
      </c>
      <c r="L20" s="184">
        <f t="shared" si="3"/>
        <v>0</v>
      </c>
      <c r="M20" s="184">
        <f>M10+M12+M14+M16+M18</f>
        <v>83172000</v>
      </c>
      <c r="N20" s="184">
        <f>N10+N12+N14+N16+N18</f>
        <v>482659283</v>
      </c>
      <c r="O20" s="184">
        <f>O10+O12+O14+O16+O18</f>
        <v>4503378</v>
      </c>
      <c r="P20" s="184">
        <f t="shared" si="4"/>
        <v>487162661</v>
      </c>
      <c r="Q20" s="185">
        <f>Q10+Q12+Q14+Q16+Q18</f>
        <v>86.5</v>
      </c>
      <c r="R20" s="186">
        <f>R10+R12+R14+R16+R18</f>
        <v>86.5</v>
      </c>
    </row>
    <row r="21" ht="13.5" thickTop="1"/>
  </sheetData>
  <sheetProtection/>
  <mergeCells count="24">
    <mergeCell ref="C2:N2"/>
    <mergeCell ref="D3:L3"/>
    <mergeCell ref="Q4:R4"/>
    <mergeCell ref="A5:A7"/>
    <mergeCell ref="B5:D7"/>
    <mergeCell ref="E5:P5"/>
    <mergeCell ref="Q5:R7"/>
    <mergeCell ref="E6:G7"/>
    <mergeCell ref="H6:J7"/>
    <mergeCell ref="K6:M7"/>
    <mergeCell ref="N6:P7"/>
    <mergeCell ref="B8:D8"/>
    <mergeCell ref="B9:D9"/>
    <mergeCell ref="B10:D10"/>
    <mergeCell ref="B11:D11"/>
    <mergeCell ref="B12:D12"/>
    <mergeCell ref="B19:D19"/>
    <mergeCell ref="B20:D20"/>
    <mergeCell ref="B13:D13"/>
    <mergeCell ref="B14:D14"/>
    <mergeCell ref="B15:D15"/>
    <mergeCell ref="B16:D16"/>
    <mergeCell ref="B17:D17"/>
    <mergeCell ref="B18:D1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R35"/>
  <sheetViews>
    <sheetView zoomScalePageLayoutView="0" workbookViewId="0" topLeftCell="C1">
      <selection activeCell="C3" sqref="C3:P3"/>
    </sheetView>
  </sheetViews>
  <sheetFormatPr defaultColWidth="9.140625" defaultRowHeight="12.75"/>
  <cols>
    <col min="3" max="3" width="6.57421875" style="0" customWidth="1"/>
    <col min="7" max="7" width="28.8515625" style="0" customWidth="1"/>
    <col min="8" max="8" width="16.28125" style="0" customWidth="1"/>
    <col min="9" max="9" width="18.140625" style="0" customWidth="1"/>
    <col min="10" max="10" width="16.140625" style="0" customWidth="1"/>
    <col min="11" max="11" width="5.140625" style="0" customWidth="1"/>
    <col min="15" max="15" width="22.57421875" style="0" customWidth="1"/>
    <col min="16" max="17" width="15.8515625" style="0" customWidth="1"/>
    <col min="18" max="18" width="17.57421875" style="0" customWidth="1"/>
  </cols>
  <sheetData>
    <row r="3" spans="3:18" ht="16.5">
      <c r="C3" s="247" t="s">
        <v>292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78"/>
      <c r="R3" s="78"/>
    </row>
    <row r="4" spans="3:18" ht="16.5">
      <c r="C4" s="333" t="s">
        <v>259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79"/>
      <c r="R4" s="79"/>
    </row>
    <row r="5" spans="3:18" ht="12.75">
      <c r="C5" s="30"/>
      <c r="D5" s="30"/>
      <c r="E5" s="30"/>
      <c r="F5" s="30"/>
      <c r="G5" s="30"/>
      <c r="H5" s="30"/>
      <c r="I5" s="30"/>
      <c r="J5" s="30"/>
      <c r="K5" s="31"/>
      <c r="L5" s="32"/>
      <c r="M5" s="32"/>
      <c r="N5" s="32"/>
      <c r="O5" s="32"/>
      <c r="P5" s="32"/>
      <c r="Q5" s="32"/>
      <c r="R5" s="32"/>
    </row>
    <row r="6" spans="4:18" ht="12.75">
      <c r="D6" s="30"/>
      <c r="E6" s="30"/>
      <c r="F6" s="30"/>
      <c r="G6" s="30"/>
      <c r="H6" s="30"/>
      <c r="I6" s="30"/>
      <c r="J6" s="30"/>
      <c r="K6" s="32"/>
      <c r="L6" s="32"/>
      <c r="M6" s="32"/>
      <c r="N6" s="32"/>
      <c r="O6" s="32"/>
      <c r="P6" s="32"/>
      <c r="Q6" s="32"/>
      <c r="R6" s="32"/>
    </row>
    <row r="7" spans="5:18" ht="12.75">
      <c r="E7" s="30"/>
      <c r="F7" s="30"/>
      <c r="G7" s="30"/>
      <c r="H7" s="30"/>
      <c r="I7" s="30"/>
      <c r="J7" s="30"/>
      <c r="K7" s="32"/>
      <c r="L7" s="32"/>
      <c r="M7" s="32"/>
      <c r="N7" s="32"/>
      <c r="O7" s="32"/>
      <c r="P7" s="32"/>
      <c r="Q7" s="32"/>
      <c r="R7" s="32"/>
    </row>
    <row r="8" spans="3:18" ht="16.5" thickBot="1">
      <c r="C8" s="33"/>
      <c r="D8" s="33"/>
      <c r="E8" s="33"/>
      <c r="F8" s="33"/>
      <c r="G8" s="33"/>
      <c r="H8" s="33"/>
      <c r="I8" s="33"/>
      <c r="J8" s="33"/>
      <c r="K8" s="32"/>
      <c r="L8" s="32"/>
      <c r="M8" s="32"/>
      <c r="N8" s="32"/>
      <c r="O8" s="341" t="s">
        <v>189</v>
      </c>
      <c r="P8" s="341"/>
      <c r="Q8" s="341"/>
      <c r="R8" s="341"/>
    </row>
    <row r="9" spans="3:18" ht="13.5" customHeight="1" thickTop="1">
      <c r="C9" s="336" t="s">
        <v>68</v>
      </c>
      <c r="D9" s="331" t="s">
        <v>6</v>
      </c>
      <c r="E9" s="331"/>
      <c r="F9" s="331"/>
      <c r="G9" s="331"/>
      <c r="H9" s="334" t="s">
        <v>238</v>
      </c>
      <c r="I9" s="334" t="s">
        <v>266</v>
      </c>
      <c r="J9" s="334" t="s">
        <v>267</v>
      </c>
      <c r="K9" s="334" t="s">
        <v>68</v>
      </c>
      <c r="L9" s="331" t="s">
        <v>6</v>
      </c>
      <c r="M9" s="331"/>
      <c r="N9" s="331"/>
      <c r="O9" s="331"/>
      <c r="P9" s="334" t="s">
        <v>238</v>
      </c>
      <c r="Q9" s="334" t="s">
        <v>266</v>
      </c>
      <c r="R9" s="342" t="s">
        <v>267</v>
      </c>
    </row>
    <row r="10" spans="3:18" ht="31.5" customHeight="1">
      <c r="C10" s="337"/>
      <c r="D10" s="332"/>
      <c r="E10" s="332"/>
      <c r="F10" s="332"/>
      <c r="G10" s="332"/>
      <c r="H10" s="335"/>
      <c r="I10" s="335"/>
      <c r="J10" s="335"/>
      <c r="K10" s="335"/>
      <c r="L10" s="332"/>
      <c r="M10" s="332"/>
      <c r="N10" s="332"/>
      <c r="O10" s="332"/>
      <c r="P10" s="335"/>
      <c r="Q10" s="335"/>
      <c r="R10" s="343"/>
    </row>
    <row r="11" spans="3:18" ht="15.75">
      <c r="C11" s="34"/>
      <c r="D11" s="330" t="s">
        <v>69</v>
      </c>
      <c r="E11" s="330"/>
      <c r="F11" s="330"/>
      <c r="G11" s="330"/>
      <c r="H11" s="35"/>
      <c r="I11" s="35"/>
      <c r="J11" s="35"/>
      <c r="K11" s="36"/>
      <c r="L11" s="330" t="s">
        <v>70</v>
      </c>
      <c r="M11" s="330"/>
      <c r="N11" s="330"/>
      <c r="O11" s="330"/>
      <c r="P11" s="36"/>
      <c r="Q11" s="36"/>
      <c r="R11" s="37"/>
    </row>
    <row r="12" spans="3:18" ht="21.75" customHeight="1">
      <c r="C12" s="70" t="s">
        <v>90</v>
      </c>
      <c r="D12" s="329" t="s">
        <v>74</v>
      </c>
      <c r="E12" s="329"/>
      <c r="F12" s="329"/>
      <c r="G12" s="329"/>
      <c r="H12" s="39">
        <v>101381038</v>
      </c>
      <c r="I12" s="39">
        <f>J12-H12</f>
        <v>6677408</v>
      </c>
      <c r="J12" s="39">
        <v>108058446</v>
      </c>
      <c r="K12" s="39" t="s">
        <v>104</v>
      </c>
      <c r="L12" s="329" t="s">
        <v>76</v>
      </c>
      <c r="M12" s="329"/>
      <c r="N12" s="329"/>
      <c r="O12" s="329"/>
      <c r="P12" s="39">
        <v>41615221</v>
      </c>
      <c r="Q12" s="39">
        <f>R12-P12</f>
        <v>968552</v>
      </c>
      <c r="R12" s="40">
        <v>42583773</v>
      </c>
    </row>
    <row r="13" spans="3:18" ht="29.25" customHeight="1">
      <c r="C13" s="70" t="s">
        <v>91</v>
      </c>
      <c r="D13" s="344" t="s">
        <v>126</v>
      </c>
      <c r="E13" s="345"/>
      <c r="F13" s="345"/>
      <c r="G13" s="346"/>
      <c r="H13" s="39">
        <v>9004324</v>
      </c>
      <c r="I13" s="39">
        <f aca="true" t="shared" si="0" ref="I13:I21">J13-H13</f>
        <v>1600500</v>
      </c>
      <c r="J13" s="39">
        <v>10604824</v>
      </c>
      <c r="K13" s="39" t="s">
        <v>105</v>
      </c>
      <c r="L13" s="313" t="s">
        <v>116</v>
      </c>
      <c r="M13" s="313"/>
      <c r="N13" s="313"/>
      <c r="O13" s="313"/>
      <c r="P13" s="39">
        <v>7503923</v>
      </c>
      <c r="Q13" s="39">
        <f aca="true" t="shared" si="1" ref="Q13:Q31">R13-P13</f>
        <v>12875</v>
      </c>
      <c r="R13" s="40">
        <v>7516798</v>
      </c>
    </row>
    <row r="14" spans="3:18" ht="21.75" customHeight="1">
      <c r="C14" s="70" t="s">
        <v>92</v>
      </c>
      <c r="D14" s="338" t="s">
        <v>71</v>
      </c>
      <c r="E14" s="339"/>
      <c r="F14" s="339"/>
      <c r="G14" s="340"/>
      <c r="H14" s="39">
        <v>294455000</v>
      </c>
      <c r="I14" s="39">
        <f t="shared" si="0"/>
        <v>0</v>
      </c>
      <c r="J14" s="39">
        <v>294455000</v>
      </c>
      <c r="K14" s="39" t="s">
        <v>105</v>
      </c>
      <c r="L14" s="313" t="s">
        <v>77</v>
      </c>
      <c r="M14" s="313"/>
      <c r="N14" s="313"/>
      <c r="O14" s="313"/>
      <c r="P14" s="39">
        <v>278866601</v>
      </c>
      <c r="Q14" s="39">
        <f t="shared" si="1"/>
        <v>2500000</v>
      </c>
      <c r="R14" s="40">
        <v>281366601</v>
      </c>
    </row>
    <row r="15" spans="3:18" ht="21.75" customHeight="1">
      <c r="C15" s="70" t="s">
        <v>93</v>
      </c>
      <c r="D15" s="338" t="s">
        <v>72</v>
      </c>
      <c r="E15" s="339"/>
      <c r="F15" s="339"/>
      <c r="G15" s="340"/>
      <c r="H15" s="39">
        <v>25652000</v>
      </c>
      <c r="I15" s="39">
        <f t="shared" si="0"/>
        <v>0</v>
      </c>
      <c r="J15" s="39">
        <v>25652000</v>
      </c>
      <c r="K15" s="39"/>
      <c r="L15" s="313" t="s">
        <v>170</v>
      </c>
      <c r="M15" s="313"/>
      <c r="N15" s="313"/>
      <c r="O15" s="313"/>
      <c r="P15" s="39">
        <v>12532000</v>
      </c>
      <c r="Q15" s="39">
        <f t="shared" si="1"/>
        <v>2500000</v>
      </c>
      <c r="R15" s="40">
        <v>15032000</v>
      </c>
    </row>
    <row r="16" spans="3:18" ht="21.75" customHeight="1">
      <c r="C16" s="70" t="s">
        <v>94</v>
      </c>
      <c r="D16" s="145" t="s">
        <v>83</v>
      </c>
      <c r="E16" s="146"/>
      <c r="F16" s="146"/>
      <c r="G16" s="147"/>
      <c r="H16" s="39">
        <v>0</v>
      </c>
      <c r="I16" s="39">
        <f t="shared" si="0"/>
        <v>6004280</v>
      </c>
      <c r="J16" s="39">
        <v>6004280</v>
      </c>
      <c r="K16" s="39" t="s">
        <v>107</v>
      </c>
      <c r="L16" s="313" t="s">
        <v>8</v>
      </c>
      <c r="M16" s="313"/>
      <c r="N16" s="313"/>
      <c r="O16" s="313"/>
      <c r="P16" s="39">
        <v>7006000</v>
      </c>
      <c r="Q16" s="39">
        <f t="shared" si="1"/>
        <v>-325000</v>
      </c>
      <c r="R16" s="40">
        <v>6681000</v>
      </c>
    </row>
    <row r="17" spans="3:18" ht="21.75" customHeight="1">
      <c r="C17" s="70" t="s">
        <v>95</v>
      </c>
      <c r="D17" s="145" t="s">
        <v>73</v>
      </c>
      <c r="E17" s="146"/>
      <c r="F17" s="146"/>
      <c r="G17" s="147"/>
      <c r="H17" s="39">
        <v>100000</v>
      </c>
      <c r="I17" s="39">
        <f t="shared" si="0"/>
        <v>0</v>
      </c>
      <c r="J17" s="39">
        <v>100000</v>
      </c>
      <c r="K17" s="39" t="s">
        <v>108</v>
      </c>
      <c r="L17" s="313" t="s">
        <v>78</v>
      </c>
      <c r="M17" s="313"/>
      <c r="N17" s="313"/>
      <c r="O17" s="313"/>
      <c r="P17" s="39">
        <f>P18+P19+P21</f>
        <v>74996304</v>
      </c>
      <c r="Q17" s="39">
        <f t="shared" si="1"/>
        <v>4150222</v>
      </c>
      <c r="R17" s="39">
        <f>R18+R19+R21</f>
        <v>79146526</v>
      </c>
    </row>
    <row r="18" spans="3:18" ht="30.75" customHeight="1">
      <c r="C18" s="70" t="s">
        <v>96</v>
      </c>
      <c r="D18" s="145" t="s">
        <v>123</v>
      </c>
      <c r="E18" s="146"/>
      <c r="F18" s="146"/>
      <c r="G18" s="147"/>
      <c r="H18" s="39">
        <v>100000</v>
      </c>
      <c r="I18" s="39">
        <f t="shared" si="0"/>
        <v>0</v>
      </c>
      <c r="J18" s="39">
        <v>100000</v>
      </c>
      <c r="K18" s="39"/>
      <c r="L18" s="313" t="s">
        <v>276</v>
      </c>
      <c r="M18" s="313"/>
      <c r="N18" s="313"/>
      <c r="O18" s="313"/>
      <c r="P18" s="39">
        <v>0</v>
      </c>
      <c r="Q18" s="39">
        <f t="shared" si="1"/>
        <v>589126</v>
      </c>
      <c r="R18" s="40">
        <v>589126</v>
      </c>
    </row>
    <row r="19" spans="3:18" ht="21.75" customHeight="1">
      <c r="C19" s="71" t="s">
        <v>63</v>
      </c>
      <c r="D19" s="77" t="s">
        <v>117</v>
      </c>
      <c r="E19" s="77"/>
      <c r="F19" s="77"/>
      <c r="G19" s="77"/>
      <c r="H19" s="69">
        <f>SUM(H12:H18)</f>
        <v>430692362</v>
      </c>
      <c r="I19" s="69">
        <f t="shared" si="0"/>
        <v>14282188</v>
      </c>
      <c r="J19" s="69">
        <f>SUM(J12:J18)</f>
        <v>444974550</v>
      </c>
      <c r="K19" s="39"/>
      <c r="L19" s="313" t="s">
        <v>82</v>
      </c>
      <c r="M19" s="313"/>
      <c r="N19" s="313"/>
      <c r="O19" s="313"/>
      <c r="P19" s="39">
        <v>15440544</v>
      </c>
      <c r="Q19" s="39">
        <f t="shared" si="1"/>
        <v>1425160</v>
      </c>
      <c r="R19" s="40">
        <v>16865704</v>
      </c>
    </row>
    <row r="20" spans="3:18" ht="21.75" customHeight="1">
      <c r="C20" s="70" t="s">
        <v>98</v>
      </c>
      <c r="D20" s="338" t="s">
        <v>75</v>
      </c>
      <c r="E20" s="339"/>
      <c r="F20" s="339"/>
      <c r="G20" s="340"/>
      <c r="H20" s="39">
        <v>327010230</v>
      </c>
      <c r="I20" s="39">
        <f t="shared" si="0"/>
        <v>0</v>
      </c>
      <c r="J20" s="39">
        <v>327010230</v>
      </c>
      <c r="K20" s="39"/>
      <c r="L20" s="315" t="s">
        <v>118</v>
      </c>
      <c r="M20" s="316"/>
      <c r="N20" s="316"/>
      <c r="O20" s="317"/>
      <c r="P20" s="104">
        <v>15440544</v>
      </c>
      <c r="Q20" s="104">
        <f t="shared" si="1"/>
        <v>1425160</v>
      </c>
      <c r="R20" s="40">
        <v>16865704</v>
      </c>
    </row>
    <row r="21" spans="3:18" ht="21.75" customHeight="1">
      <c r="C21" s="38"/>
      <c r="D21" s="326" t="s">
        <v>152</v>
      </c>
      <c r="E21" s="327"/>
      <c r="F21" s="327"/>
      <c r="G21" s="328"/>
      <c r="H21" s="104">
        <v>327010230</v>
      </c>
      <c r="I21" s="104">
        <f t="shared" si="0"/>
        <v>0</v>
      </c>
      <c r="J21" s="104">
        <v>327010230</v>
      </c>
      <c r="K21" s="39"/>
      <c r="L21" s="315" t="s">
        <v>0</v>
      </c>
      <c r="M21" s="316"/>
      <c r="N21" s="316"/>
      <c r="O21" s="317"/>
      <c r="P21" s="104">
        <v>59555760</v>
      </c>
      <c r="Q21" s="104">
        <f t="shared" si="1"/>
        <v>2135936</v>
      </c>
      <c r="R21" s="40">
        <v>61691696</v>
      </c>
    </row>
    <row r="22" spans="3:18" ht="21.75" customHeight="1">
      <c r="C22" s="71"/>
      <c r="D22" s="347"/>
      <c r="E22" s="348"/>
      <c r="F22" s="348"/>
      <c r="G22" s="349"/>
      <c r="H22" s="69"/>
      <c r="I22" s="69"/>
      <c r="J22" s="69"/>
      <c r="K22" s="39" t="s">
        <v>109</v>
      </c>
      <c r="L22" s="137" t="s">
        <v>79</v>
      </c>
      <c r="M22" s="137"/>
      <c r="N22" s="137"/>
      <c r="O22" s="137"/>
      <c r="P22" s="39">
        <v>135957582</v>
      </c>
      <c r="Q22" s="39">
        <f t="shared" si="1"/>
        <v>6421854</v>
      </c>
      <c r="R22" s="40">
        <v>142379436</v>
      </c>
    </row>
    <row r="23" spans="3:18" ht="21.75" customHeight="1">
      <c r="C23" s="70"/>
      <c r="D23" s="321"/>
      <c r="E23" s="322"/>
      <c r="F23" s="322"/>
      <c r="G23" s="323"/>
      <c r="H23" s="39"/>
      <c r="I23" s="39"/>
      <c r="J23" s="39"/>
      <c r="K23" s="39" t="s">
        <v>110</v>
      </c>
      <c r="L23" s="137" t="s">
        <v>80</v>
      </c>
      <c r="M23" s="137"/>
      <c r="N23" s="137"/>
      <c r="O23" s="137"/>
      <c r="P23" s="39">
        <v>4534574</v>
      </c>
      <c r="Q23" s="39">
        <f t="shared" si="1"/>
        <v>0</v>
      </c>
      <c r="R23" s="40">
        <v>4534574</v>
      </c>
    </row>
    <row r="24" spans="3:18" ht="21.75" customHeight="1">
      <c r="C24" s="38"/>
      <c r="D24" s="326"/>
      <c r="E24" s="327"/>
      <c r="F24" s="327"/>
      <c r="G24" s="328"/>
      <c r="H24" s="104"/>
      <c r="I24" s="104"/>
      <c r="J24" s="136"/>
      <c r="K24" s="39" t="s">
        <v>111</v>
      </c>
      <c r="L24" s="137" t="s">
        <v>124</v>
      </c>
      <c r="M24" s="137"/>
      <c r="N24" s="137"/>
      <c r="O24" s="137"/>
      <c r="P24" s="39">
        <v>0</v>
      </c>
      <c r="Q24" s="39">
        <f t="shared" si="1"/>
        <v>306230</v>
      </c>
      <c r="R24" s="40">
        <v>306230</v>
      </c>
    </row>
    <row r="25" spans="3:18" ht="21.75" customHeight="1">
      <c r="C25" s="38"/>
      <c r="D25" s="325"/>
      <c r="E25" s="325"/>
      <c r="F25" s="325"/>
      <c r="G25" s="325"/>
      <c r="H25" s="39"/>
      <c r="I25" s="39"/>
      <c r="J25" s="39"/>
      <c r="K25" s="72" t="s">
        <v>63</v>
      </c>
      <c r="L25" s="77" t="s">
        <v>120</v>
      </c>
      <c r="M25" s="77"/>
      <c r="N25" s="77"/>
      <c r="O25" s="77"/>
      <c r="P25" s="105">
        <f>P12+P13+P14+P16+P17+P22+P23</f>
        <v>550480205</v>
      </c>
      <c r="Q25" s="105">
        <f t="shared" si="1"/>
        <v>14034733</v>
      </c>
      <c r="R25" s="219">
        <f>R12+R13+R14+R16+R17+R22+R23+R24</f>
        <v>564514938</v>
      </c>
    </row>
    <row r="26" spans="3:18" ht="21.75" customHeight="1">
      <c r="C26" s="38"/>
      <c r="D26" s="329"/>
      <c r="E26" s="329"/>
      <c r="F26" s="329"/>
      <c r="G26" s="329"/>
      <c r="H26" s="39"/>
      <c r="I26" s="39"/>
      <c r="J26" s="39"/>
      <c r="K26" s="39" t="s">
        <v>112</v>
      </c>
      <c r="L26" s="318" t="s">
        <v>165</v>
      </c>
      <c r="M26" s="319"/>
      <c r="N26" s="319"/>
      <c r="O26" s="320"/>
      <c r="P26" s="69">
        <f>P27+P28+P29</f>
        <v>207222387</v>
      </c>
      <c r="Q26" s="69">
        <f t="shared" si="1"/>
        <v>247455</v>
      </c>
      <c r="R26" s="219">
        <f>R27+R28+R29</f>
        <v>207469842</v>
      </c>
    </row>
    <row r="27" spans="3:18" ht="21.75" customHeight="1">
      <c r="C27" s="38"/>
      <c r="D27" s="324"/>
      <c r="E27" s="324"/>
      <c r="F27" s="324"/>
      <c r="G27" s="324"/>
      <c r="H27" s="39"/>
      <c r="I27" s="39"/>
      <c r="J27" s="39"/>
      <c r="K27" s="39"/>
      <c r="L27" s="314" t="s">
        <v>166</v>
      </c>
      <c r="M27" s="314"/>
      <c r="N27" s="314"/>
      <c r="O27" s="314"/>
      <c r="P27" s="39">
        <f>4!K20</f>
        <v>194304710</v>
      </c>
      <c r="Q27" s="39">
        <f t="shared" si="1"/>
        <v>247455</v>
      </c>
      <c r="R27" s="40">
        <f>4!M20</f>
        <v>194552165</v>
      </c>
    </row>
    <row r="28" spans="3:18" ht="21.75" customHeight="1">
      <c r="C28" s="38"/>
      <c r="D28" s="324"/>
      <c r="E28" s="324"/>
      <c r="F28" s="324"/>
      <c r="G28" s="324"/>
      <c r="H28" s="39"/>
      <c r="I28" s="39"/>
      <c r="J28" s="39"/>
      <c r="K28" s="39"/>
      <c r="L28" s="314" t="s">
        <v>202</v>
      </c>
      <c r="M28" s="314"/>
      <c r="N28" s="314"/>
      <c r="O28" s="314"/>
      <c r="P28" s="39">
        <v>12125632</v>
      </c>
      <c r="Q28" s="39">
        <f t="shared" si="1"/>
        <v>0</v>
      </c>
      <c r="R28" s="40">
        <v>12125632</v>
      </c>
    </row>
    <row r="29" spans="3:18" ht="21.75" customHeight="1">
      <c r="C29" s="38"/>
      <c r="D29" s="324"/>
      <c r="E29" s="324"/>
      <c r="F29" s="324"/>
      <c r="G29" s="324"/>
      <c r="H29" s="39"/>
      <c r="I29" s="39"/>
      <c r="J29" s="39"/>
      <c r="K29" s="39"/>
      <c r="L29" s="314" t="s">
        <v>222</v>
      </c>
      <c r="M29" s="314"/>
      <c r="N29" s="314"/>
      <c r="O29" s="314"/>
      <c r="P29" s="39">
        <v>792045</v>
      </c>
      <c r="Q29" s="39">
        <f t="shared" si="1"/>
        <v>0</v>
      </c>
      <c r="R29" s="40">
        <v>792045</v>
      </c>
    </row>
    <row r="30" spans="3:18" ht="21.75" customHeight="1">
      <c r="C30" s="38"/>
      <c r="D30" s="321"/>
      <c r="E30" s="322"/>
      <c r="F30" s="322"/>
      <c r="G30" s="323"/>
      <c r="H30" s="39"/>
      <c r="I30" s="39"/>
      <c r="J30" s="39"/>
      <c r="K30" s="39"/>
      <c r="L30" s="315"/>
      <c r="M30" s="316"/>
      <c r="N30" s="316"/>
      <c r="O30" s="317"/>
      <c r="P30" s="39"/>
      <c r="Q30" s="39">
        <f t="shared" si="1"/>
        <v>0</v>
      </c>
      <c r="R30" s="40"/>
    </row>
    <row r="31" spans="3:18" ht="16.5">
      <c r="C31" s="73"/>
      <c r="D31" s="106" t="s">
        <v>119</v>
      </c>
      <c r="E31" s="106"/>
      <c r="F31" s="106"/>
      <c r="G31" s="106"/>
      <c r="H31" s="74">
        <f>H19+H20</f>
        <v>757702592</v>
      </c>
      <c r="I31" s="74">
        <f>I19+I20</f>
        <v>14282188</v>
      </c>
      <c r="J31" s="74">
        <f>J19+J20</f>
        <v>771984780</v>
      </c>
      <c r="K31" s="75"/>
      <c r="L31" s="106" t="s">
        <v>121</v>
      </c>
      <c r="M31" s="106"/>
      <c r="N31" s="106"/>
      <c r="O31" s="106"/>
      <c r="P31" s="106">
        <f>P25+P26</f>
        <v>757702592</v>
      </c>
      <c r="Q31" s="106">
        <f t="shared" si="1"/>
        <v>14282188</v>
      </c>
      <c r="R31" s="106">
        <f>R25+R26</f>
        <v>771984780</v>
      </c>
    </row>
    <row r="32" spans="3:18" ht="16.5">
      <c r="C32" s="307" t="s">
        <v>187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9"/>
      <c r="R32" s="76">
        <v>9</v>
      </c>
    </row>
    <row r="33" spans="3:18" ht="16.5">
      <c r="C33" s="307" t="s">
        <v>169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9"/>
      <c r="R33" s="76">
        <v>3</v>
      </c>
    </row>
    <row r="34" spans="3:18" ht="16.5">
      <c r="C34" s="307" t="s">
        <v>245</v>
      </c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9"/>
      <c r="R34" s="76">
        <v>3</v>
      </c>
    </row>
    <row r="35" spans="3:18" ht="17.25" thickBot="1">
      <c r="C35" s="310" t="s">
        <v>125</v>
      </c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2"/>
      <c r="R35" s="127">
        <v>25</v>
      </c>
    </row>
    <row r="36" ht="13.5" thickTop="1"/>
  </sheetData>
  <sheetProtection/>
  <mergeCells count="49">
    <mergeCell ref="D23:G23"/>
    <mergeCell ref="D12:G12"/>
    <mergeCell ref="D13:G13"/>
    <mergeCell ref="D9:G10"/>
    <mergeCell ref="K9:K10"/>
    <mergeCell ref="J9:J10"/>
    <mergeCell ref="D15:G15"/>
    <mergeCell ref="D22:G22"/>
    <mergeCell ref="O8:R8"/>
    <mergeCell ref="R9:R10"/>
    <mergeCell ref="Q9:Q10"/>
    <mergeCell ref="L12:O12"/>
    <mergeCell ref="H9:H10"/>
    <mergeCell ref="D14:G14"/>
    <mergeCell ref="I9:I10"/>
    <mergeCell ref="L15:O15"/>
    <mergeCell ref="D20:G20"/>
    <mergeCell ref="D21:G21"/>
    <mergeCell ref="L20:O20"/>
    <mergeCell ref="L21:O21"/>
    <mergeCell ref="L19:O19"/>
    <mergeCell ref="L18:O18"/>
    <mergeCell ref="C3:P3"/>
    <mergeCell ref="L13:O13"/>
    <mergeCell ref="L14:O14"/>
    <mergeCell ref="L16:O16"/>
    <mergeCell ref="L11:O11"/>
    <mergeCell ref="L9:O10"/>
    <mergeCell ref="C4:P4"/>
    <mergeCell ref="P9:P10"/>
    <mergeCell ref="D11:G11"/>
    <mergeCell ref="C9:C10"/>
    <mergeCell ref="D29:G29"/>
    <mergeCell ref="D28:G28"/>
    <mergeCell ref="L29:O29"/>
    <mergeCell ref="D25:G25"/>
    <mergeCell ref="D27:G27"/>
    <mergeCell ref="D24:G24"/>
    <mergeCell ref="D26:G26"/>
    <mergeCell ref="C34:Q34"/>
    <mergeCell ref="C35:Q35"/>
    <mergeCell ref="L17:O17"/>
    <mergeCell ref="L27:O27"/>
    <mergeCell ref="L28:O28"/>
    <mergeCell ref="C33:Q33"/>
    <mergeCell ref="L30:O30"/>
    <mergeCell ref="L26:O26"/>
    <mergeCell ref="C32:Q32"/>
    <mergeCell ref="D30:G30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53"/>
  <sheetViews>
    <sheetView zoomScalePageLayoutView="0" workbookViewId="0" topLeftCell="A1">
      <selection activeCell="H1" sqref="H1"/>
    </sheetView>
  </sheetViews>
  <sheetFormatPr defaultColWidth="9.140625" defaultRowHeight="12.75"/>
  <cols>
    <col min="2" max="2" width="4.140625" style="0" customWidth="1"/>
    <col min="5" max="5" width="24.00390625" style="0" customWidth="1"/>
    <col min="6" max="6" width="14.28125" style="0" customWidth="1"/>
    <col min="7" max="8" width="16.140625" style="0" customWidth="1"/>
  </cols>
  <sheetData>
    <row r="1" spans="4:17" ht="16.5">
      <c r="D1" s="5" t="s">
        <v>283</v>
      </c>
      <c r="E1" s="5" t="s">
        <v>293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8" ht="16.5" customHeight="1">
      <c r="B2" s="377" t="s">
        <v>132</v>
      </c>
      <c r="C2" s="377"/>
      <c r="D2" s="377"/>
      <c r="E2" s="377"/>
      <c r="F2" s="377"/>
      <c r="G2" s="377"/>
      <c r="H2" s="377"/>
    </row>
    <row r="3" spans="2:8" ht="34.5" customHeight="1">
      <c r="B3" s="378" t="s">
        <v>262</v>
      </c>
      <c r="C3" s="378"/>
      <c r="D3" s="378"/>
      <c r="E3" s="378"/>
      <c r="F3" s="378"/>
      <c r="G3" s="378"/>
      <c r="H3" s="378"/>
    </row>
    <row r="4" spans="2:8" ht="15" customHeight="1" thickBot="1">
      <c r="B4" s="41"/>
      <c r="C4" s="41"/>
      <c r="D4" s="41"/>
      <c r="E4" s="41"/>
      <c r="F4" s="379" t="s">
        <v>188</v>
      </c>
      <c r="G4" s="379"/>
      <c r="H4" s="379"/>
    </row>
    <row r="5" spans="2:8" ht="12" customHeight="1" thickTop="1">
      <c r="B5" s="380" t="s">
        <v>133</v>
      </c>
      <c r="C5" s="382" t="s">
        <v>134</v>
      </c>
      <c r="D5" s="382"/>
      <c r="E5" s="382"/>
      <c r="F5" s="363" t="s">
        <v>238</v>
      </c>
      <c r="G5" s="365" t="s">
        <v>266</v>
      </c>
      <c r="H5" s="368" t="s">
        <v>267</v>
      </c>
    </row>
    <row r="6" spans="2:8" ht="12" customHeight="1">
      <c r="B6" s="381"/>
      <c r="C6" s="383"/>
      <c r="D6" s="383"/>
      <c r="E6" s="383"/>
      <c r="F6" s="364"/>
      <c r="G6" s="366"/>
      <c r="H6" s="369"/>
    </row>
    <row r="7" spans="2:8" ht="12" customHeight="1">
      <c r="B7" s="381"/>
      <c r="C7" s="383"/>
      <c r="D7" s="383"/>
      <c r="E7" s="383"/>
      <c r="F7" s="364"/>
      <c r="G7" s="366"/>
      <c r="H7" s="369"/>
    </row>
    <row r="8" spans="2:8" ht="18" customHeight="1">
      <c r="B8" s="381"/>
      <c r="C8" s="383"/>
      <c r="D8" s="383"/>
      <c r="E8" s="383"/>
      <c r="F8" s="364"/>
      <c r="G8" s="367"/>
      <c r="H8" s="370"/>
    </row>
    <row r="9" spans="2:8" ht="5.25" customHeight="1">
      <c r="B9" s="371"/>
      <c r="C9" s="372"/>
      <c r="D9" s="372"/>
      <c r="E9" s="372"/>
      <c r="F9" s="372"/>
      <c r="G9" s="107"/>
      <c r="H9" s="114"/>
    </row>
    <row r="10" spans="2:8" ht="24.75" customHeight="1">
      <c r="B10" s="108" t="s">
        <v>63</v>
      </c>
      <c r="C10" s="351" t="s">
        <v>135</v>
      </c>
      <c r="D10" s="351"/>
      <c r="E10" s="351"/>
      <c r="F10" s="115">
        <f>F11+F16+F22+F23</f>
        <v>135957582</v>
      </c>
      <c r="G10" s="115">
        <f>H10-F10</f>
        <v>6421854</v>
      </c>
      <c r="H10" s="209">
        <f>H11+H16+H22+H23</f>
        <v>142379436</v>
      </c>
    </row>
    <row r="11" spans="2:8" ht="19.5" customHeight="1">
      <c r="B11" s="109" t="s">
        <v>2</v>
      </c>
      <c r="C11" s="353" t="s">
        <v>136</v>
      </c>
      <c r="D11" s="353"/>
      <c r="E11" s="353"/>
      <c r="F11" s="128">
        <f>SUM(F12:F14)</f>
        <v>16965000</v>
      </c>
      <c r="G11" s="128">
        <f aca="true" t="shared" si="0" ref="G11:G45">H11-F11</f>
        <v>101600</v>
      </c>
      <c r="H11" s="210">
        <f>SUM(H12:H15)</f>
        <v>17066600</v>
      </c>
    </row>
    <row r="12" spans="2:8" ht="15" customHeight="1">
      <c r="B12" s="109"/>
      <c r="C12" s="350" t="s">
        <v>228</v>
      </c>
      <c r="D12" s="350"/>
      <c r="E12" s="350"/>
      <c r="F12" s="118">
        <v>10330000</v>
      </c>
      <c r="G12" s="118">
        <f t="shared" si="0"/>
        <v>0</v>
      </c>
      <c r="H12" s="211">
        <v>10330000</v>
      </c>
    </row>
    <row r="13" spans="2:8" ht="15" customHeight="1">
      <c r="B13" s="109"/>
      <c r="C13" s="350" t="s">
        <v>229</v>
      </c>
      <c r="D13" s="350"/>
      <c r="E13" s="350"/>
      <c r="F13" s="118">
        <v>635000</v>
      </c>
      <c r="G13" s="118">
        <f t="shared" si="0"/>
        <v>0</v>
      </c>
      <c r="H13" s="211">
        <v>635000</v>
      </c>
    </row>
    <row r="14" spans="2:8" ht="15" customHeight="1">
      <c r="B14" s="109"/>
      <c r="C14" s="350" t="s">
        <v>251</v>
      </c>
      <c r="D14" s="350"/>
      <c r="E14" s="350"/>
      <c r="F14" s="118">
        <v>6000000</v>
      </c>
      <c r="G14" s="118">
        <f t="shared" si="0"/>
        <v>0</v>
      </c>
      <c r="H14" s="211">
        <v>6000000</v>
      </c>
    </row>
    <row r="15" spans="2:8" ht="15" customHeight="1">
      <c r="B15" s="109"/>
      <c r="C15" s="350" t="s">
        <v>278</v>
      </c>
      <c r="D15" s="350"/>
      <c r="E15" s="350"/>
      <c r="F15" s="118">
        <v>0</v>
      </c>
      <c r="G15" s="118">
        <f t="shared" si="0"/>
        <v>101600</v>
      </c>
      <c r="H15" s="211">
        <v>101600</v>
      </c>
    </row>
    <row r="16" spans="2:8" ht="19.5" customHeight="1">
      <c r="B16" s="109" t="s">
        <v>3</v>
      </c>
      <c r="C16" s="353" t="s">
        <v>137</v>
      </c>
      <c r="D16" s="353"/>
      <c r="E16" s="353"/>
      <c r="F16" s="128">
        <f>SUM(F17:F20)</f>
        <v>103496582</v>
      </c>
      <c r="G16" s="128">
        <f t="shared" si="0"/>
        <v>6010254</v>
      </c>
      <c r="H16" s="210">
        <f>SUM(H17:H21)</f>
        <v>109506836</v>
      </c>
    </row>
    <row r="17" spans="2:8" ht="15" customHeight="1">
      <c r="B17" s="109"/>
      <c r="C17" s="374" t="s">
        <v>256</v>
      </c>
      <c r="D17" s="375"/>
      <c r="E17" s="376"/>
      <c r="F17" s="116">
        <v>0</v>
      </c>
      <c r="G17" s="116">
        <f t="shared" si="0"/>
        <v>0</v>
      </c>
      <c r="H17" s="212">
        <v>0</v>
      </c>
    </row>
    <row r="18" spans="2:8" ht="15" customHeight="1">
      <c r="B18" s="109"/>
      <c r="C18" s="350" t="s">
        <v>223</v>
      </c>
      <c r="D18" s="350"/>
      <c r="E18" s="350"/>
      <c r="F18" s="118">
        <v>53496582</v>
      </c>
      <c r="G18" s="118">
        <f t="shared" si="0"/>
        <v>0</v>
      </c>
      <c r="H18" s="211">
        <v>53496582</v>
      </c>
    </row>
    <row r="19" spans="2:8" ht="15" customHeight="1">
      <c r="B19" s="109"/>
      <c r="C19" s="350" t="s">
        <v>252</v>
      </c>
      <c r="D19" s="350"/>
      <c r="E19" s="350"/>
      <c r="F19" s="118"/>
      <c r="G19" s="118">
        <f t="shared" si="0"/>
        <v>0</v>
      </c>
      <c r="H19" s="211"/>
    </row>
    <row r="20" spans="2:8" ht="15" customHeight="1">
      <c r="B20" s="109"/>
      <c r="C20" s="350" t="s">
        <v>255</v>
      </c>
      <c r="D20" s="350"/>
      <c r="E20" s="350"/>
      <c r="F20" s="118">
        <v>50000000</v>
      </c>
      <c r="G20" s="118">
        <f t="shared" si="0"/>
        <v>0</v>
      </c>
      <c r="H20" s="211">
        <v>50000000</v>
      </c>
    </row>
    <row r="21" spans="2:8" ht="37.5" customHeight="1">
      <c r="B21" s="109"/>
      <c r="C21" s="350" t="s">
        <v>279</v>
      </c>
      <c r="D21" s="350"/>
      <c r="E21" s="350"/>
      <c r="F21" s="118">
        <v>0</v>
      </c>
      <c r="G21" s="118">
        <f t="shared" si="0"/>
        <v>6010254</v>
      </c>
      <c r="H21" s="211">
        <v>6010254</v>
      </c>
    </row>
    <row r="22" spans="2:8" ht="15" customHeight="1">
      <c r="B22" s="109" t="s">
        <v>4</v>
      </c>
      <c r="C22" s="353" t="s">
        <v>138</v>
      </c>
      <c r="D22" s="353"/>
      <c r="E22" s="353"/>
      <c r="F22" s="129">
        <v>0</v>
      </c>
      <c r="G22" s="129">
        <f t="shared" si="0"/>
        <v>0</v>
      </c>
      <c r="H22" s="213">
        <v>0</v>
      </c>
    </row>
    <row r="23" spans="2:8" s="60" customFormat="1" ht="15" customHeight="1">
      <c r="B23" s="109" t="s">
        <v>1</v>
      </c>
      <c r="C23" s="353" t="s">
        <v>139</v>
      </c>
      <c r="D23" s="353"/>
      <c r="E23" s="353"/>
      <c r="F23" s="128">
        <f>SUM(F24:F31)</f>
        <v>15496000</v>
      </c>
      <c r="G23" s="128">
        <f t="shared" si="0"/>
        <v>310000</v>
      </c>
      <c r="H23" s="210">
        <f>SUM(H24:H31)</f>
        <v>15806000</v>
      </c>
    </row>
    <row r="24" spans="2:8" s="60" customFormat="1" ht="36" customHeight="1">
      <c r="B24" s="122"/>
      <c r="C24" s="350" t="s">
        <v>265</v>
      </c>
      <c r="D24" s="350"/>
      <c r="E24" s="350"/>
      <c r="F24" s="123">
        <v>3065000</v>
      </c>
      <c r="G24" s="123">
        <f t="shared" si="0"/>
        <v>0</v>
      </c>
      <c r="H24" s="214">
        <v>3065000</v>
      </c>
    </row>
    <row r="25" spans="2:8" s="60" customFormat="1" ht="36" customHeight="1">
      <c r="B25" s="122"/>
      <c r="C25" s="350" t="s">
        <v>280</v>
      </c>
      <c r="D25" s="350"/>
      <c r="E25" s="350"/>
      <c r="F25" s="123">
        <v>0</v>
      </c>
      <c r="G25" s="123">
        <f t="shared" si="0"/>
        <v>310000</v>
      </c>
      <c r="H25" s="214">
        <v>310000</v>
      </c>
    </row>
    <row r="26" spans="2:8" s="60" customFormat="1" ht="33.75" customHeight="1">
      <c r="B26" s="122"/>
      <c r="C26" s="350" t="s">
        <v>254</v>
      </c>
      <c r="D26" s="350"/>
      <c r="E26" s="350"/>
      <c r="F26" s="123">
        <v>8112000</v>
      </c>
      <c r="G26" s="123">
        <f t="shared" si="0"/>
        <v>0</v>
      </c>
      <c r="H26" s="214">
        <v>8112000</v>
      </c>
    </row>
    <row r="27" spans="2:8" s="60" customFormat="1" ht="15" customHeight="1">
      <c r="B27" s="122"/>
      <c r="C27" s="352" t="s">
        <v>157</v>
      </c>
      <c r="D27" s="352"/>
      <c r="E27" s="352"/>
      <c r="F27" s="123">
        <v>800000</v>
      </c>
      <c r="G27" s="123">
        <f t="shared" si="0"/>
        <v>0</v>
      </c>
      <c r="H27" s="214">
        <v>800000</v>
      </c>
    </row>
    <row r="28" spans="2:8" ht="23.25" customHeight="1">
      <c r="B28" s="109"/>
      <c r="C28" s="374" t="s">
        <v>230</v>
      </c>
      <c r="D28" s="375"/>
      <c r="E28" s="376"/>
      <c r="F28" s="123">
        <v>1435000</v>
      </c>
      <c r="G28" s="123">
        <f t="shared" si="0"/>
        <v>0</v>
      </c>
      <c r="H28" s="214">
        <v>1435000</v>
      </c>
    </row>
    <row r="29" spans="2:8" ht="23.25" customHeight="1">
      <c r="B29" s="109"/>
      <c r="C29" s="374" t="s">
        <v>221</v>
      </c>
      <c r="D29" s="375"/>
      <c r="E29" s="376"/>
      <c r="F29" s="116">
        <v>410000</v>
      </c>
      <c r="G29" s="116">
        <f t="shared" si="0"/>
        <v>0</v>
      </c>
      <c r="H29" s="212">
        <v>410000</v>
      </c>
    </row>
    <row r="30" spans="2:8" ht="15" customHeight="1">
      <c r="B30" s="109"/>
      <c r="C30" s="352" t="s">
        <v>168</v>
      </c>
      <c r="D30" s="352"/>
      <c r="E30" s="352"/>
      <c r="F30" s="123">
        <v>240000</v>
      </c>
      <c r="G30" s="123">
        <f t="shared" si="0"/>
        <v>0</v>
      </c>
      <c r="H30" s="214">
        <v>240000</v>
      </c>
    </row>
    <row r="31" spans="2:8" ht="15" customHeight="1">
      <c r="B31" s="109"/>
      <c r="C31" s="352" t="s">
        <v>253</v>
      </c>
      <c r="D31" s="352"/>
      <c r="E31" s="352"/>
      <c r="F31" s="116">
        <v>1434000</v>
      </c>
      <c r="G31" s="116">
        <f t="shared" si="0"/>
        <v>0</v>
      </c>
      <c r="H31" s="212">
        <v>1434000</v>
      </c>
    </row>
    <row r="32" spans="2:8" ht="15" customHeight="1">
      <c r="B32" s="109"/>
      <c r="C32" s="373" t="s">
        <v>264</v>
      </c>
      <c r="D32" s="373"/>
      <c r="E32" s="373"/>
      <c r="F32" s="144">
        <v>634000</v>
      </c>
      <c r="G32" s="144">
        <f t="shared" si="0"/>
        <v>0</v>
      </c>
      <c r="H32" s="215">
        <v>634000</v>
      </c>
    </row>
    <row r="33" spans="2:8" ht="24.75" customHeight="1">
      <c r="B33" s="110" t="s">
        <v>84</v>
      </c>
      <c r="C33" s="384" t="s">
        <v>140</v>
      </c>
      <c r="D33" s="385"/>
      <c r="E33" s="386"/>
      <c r="F33" s="117">
        <f>F34+F43+F44</f>
        <v>4534547</v>
      </c>
      <c r="G33" s="117">
        <f t="shared" si="0"/>
        <v>0</v>
      </c>
      <c r="H33" s="111">
        <f>H34+H43+H44</f>
        <v>4534547</v>
      </c>
    </row>
    <row r="34" spans="2:8" ht="19.5" customHeight="1">
      <c r="B34" s="109" t="s">
        <v>2</v>
      </c>
      <c r="C34" s="353" t="s">
        <v>141</v>
      </c>
      <c r="D34" s="353"/>
      <c r="E34" s="353"/>
      <c r="F34" s="188">
        <f>SUM(F35:F42)</f>
        <v>4534547</v>
      </c>
      <c r="G34" s="188">
        <f t="shared" si="0"/>
        <v>0</v>
      </c>
      <c r="H34" s="216">
        <f>SUM(H35:H42)</f>
        <v>4534547</v>
      </c>
    </row>
    <row r="35" spans="2:8" ht="28.5" customHeight="1">
      <c r="B35" s="109"/>
      <c r="C35" s="350" t="s">
        <v>231</v>
      </c>
      <c r="D35" s="350"/>
      <c r="E35" s="350"/>
      <c r="F35" s="118">
        <v>0</v>
      </c>
      <c r="G35" s="118">
        <f t="shared" si="0"/>
        <v>0</v>
      </c>
      <c r="H35" s="211">
        <v>0</v>
      </c>
    </row>
    <row r="36" spans="2:8" ht="28.5" customHeight="1">
      <c r="B36" s="109"/>
      <c r="C36" s="350" t="s">
        <v>236</v>
      </c>
      <c r="D36" s="350"/>
      <c r="E36" s="350"/>
      <c r="F36" s="118">
        <v>0</v>
      </c>
      <c r="G36" s="118">
        <f t="shared" si="0"/>
        <v>0</v>
      </c>
      <c r="H36" s="211">
        <v>0</v>
      </c>
    </row>
    <row r="37" spans="2:8" ht="38.25" customHeight="1">
      <c r="B37" s="109"/>
      <c r="C37" s="350" t="s">
        <v>237</v>
      </c>
      <c r="D37" s="350"/>
      <c r="E37" s="350"/>
      <c r="F37" s="118">
        <v>0</v>
      </c>
      <c r="G37" s="118">
        <f t="shared" si="0"/>
        <v>0</v>
      </c>
      <c r="H37" s="211">
        <v>0</v>
      </c>
    </row>
    <row r="38" spans="2:8" ht="28.5" customHeight="1">
      <c r="B38" s="109"/>
      <c r="C38" s="350" t="s">
        <v>232</v>
      </c>
      <c r="D38" s="350"/>
      <c r="E38" s="350"/>
      <c r="F38" s="118">
        <v>0</v>
      </c>
      <c r="G38" s="118">
        <f t="shared" si="0"/>
        <v>0</v>
      </c>
      <c r="H38" s="211">
        <v>0</v>
      </c>
    </row>
    <row r="39" spans="2:8" ht="28.5" customHeight="1">
      <c r="B39" s="109"/>
      <c r="C39" s="350" t="s">
        <v>233</v>
      </c>
      <c r="D39" s="350"/>
      <c r="E39" s="350"/>
      <c r="F39" s="118">
        <v>0</v>
      </c>
      <c r="G39" s="118">
        <f t="shared" si="0"/>
        <v>0</v>
      </c>
      <c r="H39" s="211">
        <v>0</v>
      </c>
    </row>
    <row r="40" spans="2:8" ht="28.5" customHeight="1">
      <c r="B40" s="109"/>
      <c r="C40" s="350" t="s">
        <v>248</v>
      </c>
      <c r="D40" s="350"/>
      <c r="E40" s="350"/>
      <c r="F40" s="118">
        <v>0</v>
      </c>
      <c r="G40" s="118">
        <f t="shared" si="0"/>
        <v>0</v>
      </c>
      <c r="H40" s="211">
        <v>0</v>
      </c>
    </row>
    <row r="41" spans="2:8" ht="28.5" customHeight="1">
      <c r="B41" s="109"/>
      <c r="C41" s="350" t="s">
        <v>249</v>
      </c>
      <c r="D41" s="350"/>
      <c r="E41" s="350"/>
      <c r="F41" s="118">
        <v>0</v>
      </c>
      <c r="G41" s="118">
        <f t="shared" si="0"/>
        <v>0</v>
      </c>
      <c r="H41" s="211">
        <v>0</v>
      </c>
    </row>
    <row r="42" spans="2:8" ht="28.5" customHeight="1">
      <c r="B42" s="109"/>
      <c r="C42" s="350" t="s">
        <v>250</v>
      </c>
      <c r="D42" s="350"/>
      <c r="E42" s="350"/>
      <c r="F42" s="118">
        <v>4534547</v>
      </c>
      <c r="G42" s="118">
        <f t="shared" si="0"/>
        <v>0</v>
      </c>
      <c r="H42" s="211">
        <v>4534547</v>
      </c>
    </row>
    <row r="43" spans="2:8" ht="28.5" customHeight="1">
      <c r="B43" s="187" t="s">
        <v>3</v>
      </c>
      <c r="C43" s="360" t="s">
        <v>142</v>
      </c>
      <c r="D43" s="361"/>
      <c r="E43" s="362"/>
      <c r="F43" s="188">
        <v>0</v>
      </c>
      <c r="G43" s="188">
        <f t="shared" si="0"/>
        <v>0</v>
      </c>
      <c r="H43" s="216">
        <v>0</v>
      </c>
    </row>
    <row r="44" spans="2:8" ht="28.5" customHeight="1">
      <c r="B44" s="187" t="s">
        <v>4</v>
      </c>
      <c r="C44" s="357" t="s">
        <v>143</v>
      </c>
      <c r="D44" s="358"/>
      <c r="E44" s="359"/>
      <c r="F44" s="188">
        <v>0</v>
      </c>
      <c r="G44" s="188">
        <f t="shared" si="0"/>
        <v>0</v>
      </c>
      <c r="H44" s="216">
        <v>0</v>
      </c>
    </row>
    <row r="45" spans="2:8" ht="28.5" customHeight="1" thickBot="1">
      <c r="B45" s="112" t="s">
        <v>64</v>
      </c>
      <c r="C45" s="354" t="s">
        <v>144</v>
      </c>
      <c r="D45" s="355"/>
      <c r="E45" s="356"/>
      <c r="F45" s="119">
        <f>F10+F33</f>
        <v>140492129</v>
      </c>
      <c r="G45" s="119">
        <f t="shared" si="0"/>
        <v>6421854</v>
      </c>
      <c r="H45" s="217">
        <f>H10+H33</f>
        <v>146913983</v>
      </c>
    </row>
    <row r="46" s="113" customFormat="1" ht="12.75" customHeight="1" thickTop="1"/>
    <row r="47" spans="2:8" s="113" customFormat="1" ht="12.75" customHeight="1">
      <c r="B47"/>
      <c r="C47"/>
      <c r="D47"/>
      <c r="E47"/>
      <c r="F47"/>
      <c r="G47"/>
      <c r="H47"/>
    </row>
    <row r="48" spans="2:8" s="113" customFormat="1" ht="12.75" customHeight="1">
      <c r="B48"/>
      <c r="C48"/>
      <c r="D48"/>
      <c r="E48"/>
      <c r="F48"/>
      <c r="G48"/>
      <c r="H48"/>
    </row>
    <row r="49" spans="2:8" s="113" customFormat="1" ht="12.75" customHeight="1">
      <c r="B49"/>
      <c r="C49"/>
      <c r="D49"/>
      <c r="E49"/>
      <c r="F49"/>
      <c r="G49"/>
      <c r="H49"/>
    </row>
    <row r="50" spans="2:8" s="113" customFormat="1" ht="12.75" customHeight="1">
      <c r="B50"/>
      <c r="C50"/>
      <c r="D50"/>
      <c r="E50"/>
      <c r="F50"/>
      <c r="G50"/>
      <c r="H50"/>
    </row>
    <row r="51" spans="2:8" s="113" customFormat="1" ht="12.75" customHeight="1">
      <c r="B51"/>
      <c r="C51"/>
      <c r="D51"/>
      <c r="E51"/>
      <c r="F51"/>
      <c r="G51"/>
      <c r="H51"/>
    </row>
    <row r="52" spans="2:8" s="113" customFormat="1" ht="12.75" customHeight="1">
      <c r="B52"/>
      <c r="C52"/>
      <c r="D52"/>
      <c r="E52"/>
      <c r="F52"/>
      <c r="G52"/>
      <c r="H52"/>
    </row>
    <row r="53" spans="2:8" s="113" customFormat="1" ht="12.75" customHeight="1">
      <c r="B53"/>
      <c r="C53"/>
      <c r="D53"/>
      <c r="E53"/>
      <c r="F53"/>
      <c r="G53"/>
      <c r="H53"/>
    </row>
  </sheetData>
  <sheetProtection/>
  <mergeCells count="45">
    <mergeCell ref="C21:E21"/>
    <mergeCell ref="C25:E25"/>
    <mergeCell ref="C33:E33"/>
    <mergeCell ref="C34:E34"/>
    <mergeCell ref="C40:E40"/>
    <mergeCell ref="C15:E15"/>
    <mergeCell ref="C28:E28"/>
    <mergeCell ref="C29:E29"/>
    <mergeCell ref="C23:E23"/>
    <mergeCell ref="C41:E41"/>
    <mergeCell ref="C16:E16"/>
    <mergeCell ref="C18:E18"/>
    <mergeCell ref="C24:E24"/>
    <mergeCell ref="C30:E30"/>
    <mergeCell ref="C38:E38"/>
    <mergeCell ref="C13:E13"/>
    <mergeCell ref="C19:E19"/>
    <mergeCell ref="C14:E14"/>
    <mergeCell ref="C20:E20"/>
    <mergeCell ref="C36:E36"/>
    <mergeCell ref="B2:H2"/>
    <mergeCell ref="B3:H3"/>
    <mergeCell ref="F4:H4"/>
    <mergeCell ref="B5:B8"/>
    <mergeCell ref="C5:E8"/>
    <mergeCell ref="F5:F8"/>
    <mergeCell ref="G5:G8"/>
    <mergeCell ref="H5:H8"/>
    <mergeCell ref="B9:F9"/>
    <mergeCell ref="C32:E32"/>
    <mergeCell ref="C17:E17"/>
    <mergeCell ref="C22:E22"/>
    <mergeCell ref="C27:E27"/>
    <mergeCell ref="C26:E26"/>
    <mergeCell ref="C12:E12"/>
    <mergeCell ref="C42:E42"/>
    <mergeCell ref="C10:E10"/>
    <mergeCell ref="C31:E31"/>
    <mergeCell ref="C11:E11"/>
    <mergeCell ref="C45:E45"/>
    <mergeCell ref="C44:E44"/>
    <mergeCell ref="C43:E43"/>
    <mergeCell ref="C39:E39"/>
    <mergeCell ref="C37:E37"/>
    <mergeCell ref="C35:E35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Pollákné Gábris Katalin</dc:creator>
  <cp:keywords/>
  <dc:description/>
  <cp:lastModifiedBy>Szilvi Juhászné</cp:lastModifiedBy>
  <cp:lastPrinted>2020-04-30T11:07:52Z</cp:lastPrinted>
  <dcterms:created xsi:type="dcterms:W3CDTF">2014-01-08T10:27:41Z</dcterms:created>
  <dcterms:modified xsi:type="dcterms:W3CDTF">2020-04-30T11:32:26Z</dcterms:modified>
  <cp:category/>
  <cp:version/>
  <cp:contentType/>
  <cp:contentStatus/>
</cp:coreProperties>
</file>