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csokne.Livi\Desktop\Sk-16-2018\"/>
    </mc:Choice>
  </mc:AlternateContent>
  <bookViews>
    <workbookView xWindow="0" yWindow="0" windowWidth="23040" windowHeight="8616" tabRatio="601" activeTab="3"/>
  </bookViews>
  <sheets>
    <sheet name="I.Kiemelt rovatrend" sheetId="2" r:id="rId1"/>
    <sheet name="1.Bevételek" sheetId="3" r:id="rId2"/>
    <sheet name="2.Kiadások" sheetId="4" r:id="rId3"/>
    <sheet name="3. Beruházások, felújítások" sheetId="5" r:id="rId4"/>
  </sheets>
  <externalReferences>
    <externalReference r:id="rId5"/>
    <externalReference r:id="rId6"/>
    <externalReference r:id="rId7"/>
    <externalReference r:id="rId8"/>
  </externalReferences>
  <definedNames>
    <definedName name="____fgl1" localSheetId="3">[1]flag_1!#REF!</definedName>
    <definedName name="____fgl1">[1]flag_1!#REF!</definedName>
    <definedName name="____KSZ1" localSheetId="3">[1]flag_1!#REF!</definedName>
    <definedName name="____KSZ1">[1]flag_1!#REF!</definedName>
    <definedName name="____ksz11" localSheetId="3">[1]flag_1!#REF!</definedName>
    <definedName name="____ksz11">[1]flag_1!#REF!</definedName>
    <definedName name="___fgl1" localSheetId="3">[1]flag_1!#REF!</definedName>
    <definedName name="___fgl1">[1]flag_1!#REF!</definedName>
    <definedName name="___KSZ1" localSheetId="3">[1]flag_1!#REF!</definedName>
    <definedName name="___KSZ1">[1]flag_1!#REF!</definedName>
    <definedName name="___ksz11">[1]flag_1!#REF!</definedName>
    <definedName name="__fgl1" localSheetId="1">[1]flag_1!#REF!</definedName>
    <definedName name="__fgl1" localSheetId="3">[1]flag_1!#REF!</definedName>
    <definedName name="__fgl1">[1]flag_1!#REF!</definedName>
    <definedName name="__KSZ1" localSheetId="1">[1]flag_1!#REF!</definedName>
    <definedName name="__KSZ1" localSheetId="3">[1]flag_1!#REF!</definedName>
    <definedName name="__KSZ1">[1]flag_1!#REF!</definedName>
    <definedName name="__ksz11" localSheetId="1">[1]flag_1!#REF!</definedName>
    <definedName name="__ksz11" localSheetId="3">[1]flag_1!#REF!</definedName>
    <definedName name="__ksz11">[1]flag_1!#REF!</definedName>
    <definedName name="_fgl1" localSheetId="3">[1]flag_1!#REF!</definedName>
    <definedName name="_fgl1">[1]flag_1!#REF!</definedName>
    <definedName name="_KSZ1" localSheetId="3">[1]flag_1!#REF!</definedName>
    <definedName name="_KSZ1">[1]flag_1!#REF!</definedName>
    <definedName name="_ksz11" localSheetId="3">[1]flag_1!#REF!</definedName>
    <definedName name="_ksz11">[1]flag_1!#REF!</definedName>
    <definedName name="_xlnm.Database" localSheetId="3">#REF!</definedName>
    <definedName name="_xlnm.Database">#REF!</definedName>
    <definedName name="css" localSheetId="3">#REF!</definedName>
    <definedName name="css">#REF!</definedName>
    <definedName name="css_k">[2]Családsegítés!$C$27:$C$86</definedName>
    <definedName name="css_k_" localSheetId="3">#REF!</definedName>
    <definedName name="css_k_">#REF!</definedName>
    <definedName name="falu123" localSheetId="3">#REF!</definedName>
    <definedName name="falu123">#REF!</definedName>
    <definedName name="FEJ" localSheetId="3">#REF!</definedName>
    <definedName name="FEJ">#REF!</definedName>
    <definedName name="FGL" localSheetId="1">[1]flag_1!#REF!</definedName>
    <definedName name="FGL" localSheetId="3">[1]flag_1!#REF!</definedName>
    <definedName name="FGL">[1]flag_1!#REF!</definedName>
    <definedName name="FLAG" localSheetId="1">[1]flag_1!#REF!</definedName>
    <definedName name="FLAG" localSheetId="3">[1]flag_1!#REF!</definedName>
    <definedName name="FLAG">[1]flag_1!#REF!</definedName>
    <definedName name="flag1" localSheetId="1">[1]flag_1!#REF!</definedName>
    <definedName name="flag1" localSheetId="3">[1]flag_1!#REF!</definedName>
    <definedName name="flag1">[1]flag_1!#REF!</definedName>
    <definedName name="gyj" localSheetId="3">#REF!</definedName>
    <definedName name="gyj">#REF!</definedName>
    <definedName name="gyj_k">[2]Gyermekjóléti!$C$27:$C$86</definedName>
    <definedName name="gyj_k_" localSheetId="3">#REF!</definedName>
    <definedName name="gyj_k_">#REF!</definedName>
    <definedName name="K_LSZA_BECS_1" localSheetId="3">#REF!</definedName>
    <definedName name="K_LSZA_BECS_1">#REF!</definedName>
    <definedName name="kjz" localSheetId="3">#REF!</definedName>
    <definedName name="kjz">#REF!</definedName>
    <definedName name="kjz_k">[2]körjegyzőség!$C$9:$C$28</definedName>
    <definedName name="kjz_k_" localSheetId="3">#REF!</definedName>
    <definedName name="kjz_k_">#REF!</definedName>
    <definedName name="KSH_R" localSheetId="3">#REF!</definedName>
    <definedName name="KSH_R">#REF!</definedName>
    <definedName name="liojlolé" localSheetId="3">#REF!</definedName>
    <definedName name="liojlolé">#REF!</definedName>
    <definedName name="mkl">#REF!</definedName>
    <definedName name="nev_c" localSheetId="3">#REF!</definedName>
    <definedName name="nev_c">#REF!</definedName>
    <definedName name="nev_g" localSheetId="3">#REF!</definedName>
    <definedName name="nev_g">#REF!</definedName>
    <definedName name="nev_k" localSheetId="3">#REF!</definedName>
    <definedName name="nev_k">#REF!</definedName>
    <definedName name="névjegy" localSheetId="3">#REF!</definedName>
    <definedName name="névjegy">#REF!</definedName>
    <definedName name="_xlnm.Print_Titles" localSheetId="1">'1.Bevételek'!$A:$M,'1.Bevételek'!$5:$5</definedName>
    <definedName name="_xlnm.Print_Titles" localSheetId="2">'2.Kiadások'!$5:$5</definedName>
    <definedName name="_xlnm.Print_Area" localSheetId="1">'1.Bevételek'!$A$1:$M$97</definedName>
    <definedName name="_xlnm.Print_Area" localSheetId="2">'2.Kiadások'!$A$1:$R$123</definedName>
    <definedName name="_xlnm.Print_Area" localSheetId="0">'I.Kiemelt rovatrend'!$A$1:$E$29</definedName>
    <definedName name="PUK" localSheetId="3">#REF!</definedName>
    <definedName name="PUK">#REF!</definedName>
    <definedName name="TAM_jogc_feldkod">[3]NATUR_select!$C$16:$D$287</definedName>
    <definedName name="URSZ" localSheetId="3">#REF!</definedName>
    <definedName name="URSZ">#REF!</definedName>
    <definedName name="yhj" localSheetId="3">#REF!</definedName>
    <definedName name="yhj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3" l="1"/>
  <c r="I68" i="3"/>
  <c r="J68" i="3"/>
  <c r="K68" i="3"/>
  <c r="L68" i="3"/>
  <c r="O68" i="3"/>
  <c r="D68" i="3"/>
  <c r="R42" i="4"/>
  <c r="R46" i="4"/>
  <c r="R47" i="4"/>
  <c r="R51" i="4"/>
  <c r="R52" i="4"/>
  <c r="R53" i="4"/>
  <c r="R54" i="4"/>
  <c r="R55" i="4"/>
  <c r="R56" i="4"/>
  <c r="R57" i="4"/>
  <c r="R62" i="4"/>
  <c r="R63" i="4"/>
  <c r="R64" i="4"/>
  <c r="R66" i="4"/>
  <c r="R68" i="4"/>
  <c r="R69" i="4"/>
  <c r="R71" i="4"/>
  <c r="R72" i="4"/>
  <c r="R79" i="4"/>
  <c r="R80" i="4"/>
  <c r="R84" i="4"/>
  <c r="R85" i="4"/>
  <c r="R88" i="4"/>
  <c r="R89" i="4"/>
  <c r="R90" i="4"/>
  <c r="R91" i="4"/>
  <c r="R92" i="4"/>
  <c r="R93" i="4"/>
  <c r="R94" i="4"/>
  <c r="R99" i="4"/>
  <c r="R100" i="4"/>
  <c r="R101" i="4"/>
  <c r="R102" i="4"/>
  <c r="R103" i="4"/>
  <c r="R105" i="4"/>
  <c r="R106" i="4"/>
  <c r="R108" i="4"/>
  <c r="R110" i="4"/>
  <c r="R111" i="4"/>
  <c r="R112" i="4"/>
  <c r="R115" i="4"/>
  <c r="R116" i="4"/>
  <c r="R117" i="4"/>
  <c r="R118" i="4"/>
  <c r="R119" i="4"/>
  <c r="R120" i="4"/>
  <c r="E110" i="4" l="1"/>
  <c r="N13" i="3"/>
  <c r="N14" i="3"/>
  <c r="N15" i="3"/>
  <c r="N16" i="3"/>
  <c r="N20" i="3"/>
  <c r="N22" i="3"/>
  <c r="N23" i="3"/>
  <c r="N25" i="3"/>
  <c r="N26" i="3"/>
  <c r="N27" i="3"/>
  <c r="N28" i="3"/>
  <c r="N29" i="3"/>
  <c r="N30" i="3"/>
  <c r="N32" i="3"/>
  <c r="N33" i="3"/>
  <c r="N35" i="3"/>
  <c r="N45" i="3"/>
  <c r="N47" i="3"/>
  <c r="N50" i="3"/>
  <c r="N52" i="3"/>
  <c r="N53" i="3"/>
  <c r="N54" i="3"/>
  <c r="N56" i="3"/>
  <c r="N57" i="3"/>
  <c r="N58" i="3"/>
  <c r="N62" i="3"/>
  <c r="N63" i="3"/>
  <c r="N64" i="3"/>
  <c r="N65" i="3"/>
  <c r="N69" i="3"/>
  <c r="N70" i="3"/>
  <c r="N71" i="3"/>
  <c r="N72" i="3"/>
  <c r="N73" i="3"/>
  <c r="N75" i="3"/>
  <c r="N76" i="3"/>
  <c r="N79" i="3"/>
  <c r="N80" i="3"/>
  <c r="N81" i="3"/>
  <c r="N83" i="3"/>
  <c r="N84" i="3"/>
  <c r="N85" i="3"/>
  <c r="N86" i="3"/>
  <c r="N87" i="3"/>
  <c r="N89" i="3"/>
  <c r="N90" i="3"/>
  <c r="N91" i="3"/>
  <c r="N92" i="3"/>
  <c r="N93" i="3"/>
  <c r="N94" i="3"/>
  <c r="M13" i="3"/>
  <c r="M14" i="3"/>
  <c r="M15" i="3"/>
  <c r="M16" i="3"/>
  <c r="M20" i="3"/>
  <c r="M22" i="3"/>
  <c r="M23" i="3"/>
  <c r="M25" i="3"/>
  <c r="M26" i="3"/>
  <c r="M27" i="3"/>
  <c r="M28" i="3"/>
  <c r="M29" i="3"/>
  <c r="M30" i="3"/>
  <c r="M32" i="3"/>
  <c r="M33" i="3"/>
  <c r="M35" i="3"/>
  <c r="M45" i="3"/>
  <c r="M48" i="3"/>
  <c r="M50" i="3"/>
  <c r="M52" i="3"/>
  <c r="M53" i="3"/>
  <c r="M54" i="3"/>
  <c r="M56" i="3"/>
  <c r="M57" i="3"/>
  <c r="M58" i="3"/>
  <c r="M59" i="3"/>
  <c r="M60" i="3"/>
  <c r="M61" i="3"/>
  <c r="M62" i="3"/>
  <c r="M63" i="3"/>
  <c r="M64" i="3"/>
  <c r="M65" i="3"/>
  <c r="M69" i="3"/>
  <c r="M70" i="3"/>
  <c r="M71" i="3"/>
  <c r="M72" i="3"/>
  <c r="M73" i="3"/>
  <c r="M79" i="3"/>
  <c r="M80" i="3"/>
  <c r="M81" i="3"/>
  <c r="M83" i="3"/>
  <c r="M84" i="3"/>
  <c r="M86" i="3"/>
  <c r="M87" i="3"/>
  <c r="M89" i="3"/>
  <c r="M90" i="3"/>
  <c r="M91" i="3"/>
  <c r="M92" i="3"/>
  <c r="M93" i="3"/>
  <c r="M94" i="3"/>
  <c r="F11" i="2" l="1"/>
  <c r="F24" i="2"/>
  <c r="F36" i="3" l="1"/>
  <c r="F38" i="3" s="1"/>
  <c r="N41" i="5" l="1"/>
  <c r="E41" i="5"/>
  <c r="D41" i="5"/>
  <c r="N40" i="5"/>
  <c r="F40" i="5"/>
  <c r="N39" i="5"/>
  <c r="F39" i="5"/>
  <c r="N38" i="5"/>
  <c r="F38" i="5"/>
  <c r="K36" i="5"/>
  <c r="J36" i="5"/>
  <c r="H36" i="5"/>
  <c r="G36" i="5"/>
  <c r="E36" i="5"/>
  <c r="D36" i="5"/>
  <c r="M35" i="5"/>
  <c r="L35" i="5"/>
  <c r="M34" i="5"/>
  <c r="L34" i="5"/>
  <c r="I34" i="5"/>
  <c r="F34" i="5"/>
  <c r="M33" i="5"/>
  <c r="L33" i="5"/>
  <c r="I33" i="5"/>
  <c r="F33" i="5"/>
  <c r="M32" i="5"/>
  <c r="L32" i="5"/>
  <c r="I32" i="5"/>
  <c r="F32" i="5"/>
  <c r="M31" i="5"/>
  <c r="L31" i="5"/>
  <c r="I31" i="5"/>
  <c r="F31" i="5"/>
  <c r="M30" i="5"/>
  <c r="L30" i="5"/>
  <c r="I30" i="5"/>
  <c r="F30" i="5"/>
  <c r="M29" i="5"/>
  <c r="L29" i="5"/>
  <c r="I29" i="5"/>
  <c r="F29" i="5"/>
  <c r="M28" i="5"/>
  <c r="L28" i="5"/>
  <c r="I28" i="5"/>
  <c r="F28" i="5"/>
  <c r="M27" i="5"/>
  <c r="L27" i="5"/>
  <c r="I27" i="5"/>
  <c r="F27" i="5"/>
  <c r="M26" i="5"/>
  <c r="L26" i="5"/>
  <c r="I26" i="5"/>
  <c r="F26" i="5"/>
  <c r="M25" i="5"/>
  <c r="L25" i="5"/>
  <c r="I25" i="5"/>
  <c r="F25" i="5"/>
  <c r="M24" i="5"/>
  <c r="L24" i="5"/>
  <c r="I24" i="5"/>
  <c r="F24" i="5"/>
  <c r="M23" i="5"/>
  <c r="L23" i="5"/>
  <c r="I23" i="5"/>
  <c r="F23" i="5"/>
  <c r="M22" i="5"/>
  <c r="L22" i="5"/>
  <c r="I22" i="5"/>
  <c r="F22" i="5"/>
  <c r="M21" i="5"/>
  <c r="L21" i="5"/>
  <c r="I21" i="5"/>
  <c r="F21" i="5"/>
  <c r="K20" i="5"/>
  <c r="J20" i="5"/>
  <c r="J37" i="5" s="1"/>
  <c r="G20" i="5"/>
  <c r="E20" i="5"/>
  <c r="D20" i="5"/>
  <c r="L19" i="5"/>
  <c r="N19" i="5" s="1"/>
  <c r="M18" i="5"/>
  <c r="L18" i="5"/>
  <c r="I18" i="5"/>
  <c r="M17" i="5"/>
  <c r="L17" i="5"/>
  <c r="H17" i="5"/>
  <c r="I17" i="5" s="1"/>
  <c r="M16" i="5"/>
  <c r="L16" i="5"/>
  <c r="I16" i="5"/>
  <c r="M15" i="5"/>
  <c r="L15" i="5"/>
  <c r="I15" i="5"/>
  <c r="M14" i="5"/>
  <c r="L14" i="5"/>
  <c r="I14" i="5"/>
  <c r="F14" i="5"/>
  <c r="M13" i="5"/>
  <c r="L13" i="5"/>
  <c r="I13" i="5"/>
  <c r="F13" i="5"/>
  <c r="M12" i="5"/>
  <c r="L12" i="5"/>
  <c r="I12" i="5"/>
  <c r="F12" i="5"/>
  <c r="M11" i="5"/>
  <c r="L11" i="5"/>
  <c r="I11" i="5"/>
  <c r="F11" i="5"/>
  <c r="M10" i="5"/>
  <c r="L10" i="5"/>
  <c r="I10" i="5"/>
  <c r="F10" i="5"/>
  <c r="M9" i="5"/>
  <c r="L9" i="5"/>
  <c r="I9" i="5"/>
  <c r="F9" i="5"/>
  <c r="M8" i="5"/>
  <c r="L8" i="5"/>
  <c r="I8" i="5"/>
  <c r="F8" i="5"/>
  <c r="M7" i="5"/>
  <c r="L7" i="5"/>
  <c r="I7" i="5"/>
  <c r="F7" i="5"/>
  <c r="F20" i="5" s="1"/>
  <c r="N18" i="5" l="1"/>
  <c r="G37" i="5"/>
  <c r="N24" i="5"/>
  <c r="N25" i="5"/>
  <c r="N26" i="5"/>
  <c r="N28" i="5"/>
  <c r="N29" i="5"/>
  <c r="N30" i="5"/>
  <c r="N34" i="5"/>
  <c r="N15" i="5"/>
  <c r="N16" i="5"/>
  <c r="N10" i="5"/>
  <c r="N13" i="5"/>
  <c r="N14" i="5"/>
  <c r="N22" i="5"/>
  <c r="L20" i="5"/>
  <c r="E37" i="5"/>
  <c r="N31" i="5"/>
  <c r="M20" i="5"/>
  <c r="N35" i="5"/>
  <c r="N11" i="5"/>
  <c r="N17" i="5"/>
  <c r="H20" i="5"/>
  <c r="H37" i="5" s="1"/>
  <c r="M36" i="5"/>
  <c r="N12" i="5"/>
  <c r="N27" i="5"/>
  <c r="N32" i="5"/>
  <c r="N33" i="5"/>
  <c r="I36" i="5"/>
  <c r="N8" i="5"/>
  <c r="N9" i="5"/>
  <c r="K37" i="5"/>
  <c r="N21" i="5"/>
  <c r="D37" i="5"/>
  <c r="F41" i="5"/>
  <c r="L36" i="5"/>
  <c r="L37" i="5" s="1"/>
  <c r="N7" i="5"/>
  <c r="F36" i="5"/>
  <c r="N23" i="5"/>
  <c r="I37" i="5" l="1"/>
  <c r="M37" i="5"/>
  <c r="N36" i="5"/>
  <c r="F37" i="5"/>
  <c r="N20" i="5"/>
  <c r="I20" i="5"/>
  <c r="N37" i="5" l="1"/>
  <c r="O50" i="4"/>
  <c r="P33" i="4"/>
  <c r="P34" i="4"/>
  <c r="P35" i="4"/>
  <c r="P36" i="4"/>
  <c r="N29" i="4"/>
  <c r="P22" i="4"/>
  <c r="P21" i="4"/>
  <c r="M7" i="4"/>
  <c r="M8" i="4"/>
  <c r="M9" i="4"/>
  <c r="M10" i="4"/>
  <c r="M11" i="4"/>
  <c r="M12" i="4"/>
  <c r="N73" i="4"/>
  <c r="N49" i="4"/>
  <c r="P49" i="4" s="1"/>
  <c r="P44" i="4"/>
  <c r="N43" i="4"/>
  <c r="P43" i="4" s="1"/>
  <c r="P41" i="4"/>
  <c r="P39" i="4"/>
  <c r="P38" i="4"/>
  <c r="N32" i="4"/>
  <c r="P32" i="4" s="1"/>
  <c r="P31" i="4"/>
  <c r="P30" i="4"/>
  <c r="P27" i="4"/>
  <c r="P26" i="4"/>
  <c r="P25" i="4"/>
  <c r="N23" i="4"/>
  <c r="P23" i="4" s="1"/>
  <c r="O19" i="4"/>
  <c r="O24" i="4" s="1"/>
  <c r="P18" i="4"/>
  <c r="P15" i="4"/>
  <c r="N19" i="4"/>
  <c r="P13" i="4"/>
  <c r="P12" i="4"/>
  <c r="P11" i="4"/>
  <c r="P8" i="4"/>
  <c r="P6" i="4"/>
  <c r="L49" i="3"/>
  <c r="L18" i="3"/>
  <c r="L88" i="3"/>
  <c r="L82" i="3"/>
  <c r="L66" i="3" l="1"/>
  <c r="L95" i="3"/>
  <c r="P19" i="4"/>
  <c r="N24" i="4"/>
  <c r="P24" i="4" s="1"/>
  <c r="O74" i="4"/>
  <c r="O98" i="4"/>
  <c r="O122" i="4" s="1"/>
  <c r="P14" i="4"/>
  <c r="N40" i="4"/>
  <c r="P40" i="4" s="1"/>
  <c r="F107" i="4"/>
  <c r="F114" i="4" s="1"/>
  <c r="H104" i="4"/>
  <c r="R104" i="4" s="1"/>
  <c r="F82" i="4"/>
  <c r="F96" i="4"/>
  <c r="H95" i="4"/>
  <c r="R95" i="4" s="1"/>
  <c r="H77" i="4"/>
  <c r="R77" i="4" s="1"/>
  <c r="F73" i="4"/>
  <c r="H67" i="4"/>
  <c r="R67" i="4" s="1"/>
  <c r="F40" i="4"/>
  <c r="L96" i="3" l="1"/>
  <c r="H96" i="4"/>
  <c r="F14" i="2" s="1"/>
  <c r="H107" i="4"/>
  <c r="R107" i="4" s="1"/>
  <c r="N50" i="4"/>
  <c r="P29" i="4"/>
  <c r="P50" i="4" s="1"/>
  <c r="H7" i="3"/>
  <c r="N7" i="3" s="1"/>
  <c r="H8" i="3"/>
  <c r="N8" i="3" s="1"/>
  <c r="H9" i="3"/>
  <c r="N9" i="3" s="1"/>
  <c r="H10" i="3"/>
  <c r="N10" i="3" s="1"/>
  <c r="H11" i="3"/>
  <c r="N11" i="3" s="1"/>
  <c r="H17" i="3"/>
  <c r="N17" i="3" s="1"/>
  <c r="H19" i="3"/>
  <c r="N19" i="3" s="1"/>
  <c r="H21" i="3"/>
  <c r="N21" i="3" s="1"/>
  <c r="H31" i="3"/>
  <c r="N31" i="3" s="1"/>
  <c r="H34" i="3"/>
  <c r="N34" i="3" s="1"/>
  <c r="H36" i="3"/>
  <c r="N36" i="3" s="1"/>
  <c r="H37" i="3"/>
  <c r="N37" i="3" s="1"/>
  <c r="H38" i="3"/>
  <c r="H39" i="3"/>
  <c r="N39" i="3" s="1"/>
  <c r="H40" i="3"/>
  <c r="N40" i="3" s="1"/>
  <c r="H41" i="3"/>
  <c r="N41" i="3" s="1"/>
  <c r="H42" i="3"/>
  <c r="N42" i="3" s="1"/>
  <c r="H43" i="3"/>
  <c r="N43" i="3" s="1"/>
  <c r="H44" i="3"/>
  <c r="N44" i="3" s="1"/>
  <c r="H46" i="3"/>
  <c r="N46" i="3" s="1"/>
  <c r="H48" i="3"/>
  <c r="N48" i="3" s="1"/>
  <c r="H51" i="3"/>
  <c r="N51" i="3" s="1"/>
  <c r="H59" i="3"/>
  <c r="N59" i="3" s="1"/>
  <c r="H60" i="3"/>
  <c r="N60" i="3" s="1"/>
  <c r="H74" i="3"/>
  <c r="N74" i="3" s="1"/>
  <c r="H78" i="3"/>
  <c r="N78" i="3" s="1"/>
  <c r="H6" i="3"/>
  <c r="N6" i="3" s="1"/>
  <c r="F77" i="3"/>
  <c r="D88" i="3"/>
  <c r="G88" i="3"/>
  <c r="F82" i="3"/>
  <c r="H82" i="3" s="1"/>
  <c r="F61" i="3"/>
  <c r="H61" i="3" s="1"/>
  <c r="F49" i="3"/>
  <c r="F12" i="3"/>
  <c r="H12" i="3" s="1"/>
  <c r="N12" i="3" s="1"/>
  <c r="J82" i="4"/>
  <c r="J49" i="4"/>
  <c r="J43" i="4"/>
  <c r="J40" i="4"/>
  <c r="J32" i="4"/>
  <c r="J29" i="4"/>
  <c r="J25" i="4"/>
  <c r="J23" i="4"/>
  <c r="J19" i="4"/>
  <c r="J82" i="3"/>
  <c r="J88" i="3" s="1"/>
  <c r="J95" i="3" s="1"/>
  <c r="J49" i="3"/>
  <c r="J66" i="3" l="1"/>
  <c r="R96" i="4"/>
  <c r="N82" i="3"/>
  <c r="F18" i="3"/>
  <c r="J96" i="3"/>
  <c r="F20" i="2"/>
  <c r="N38" i="3"/>
  <c r="F23" i="2"/>
  <c r="N61" i="3"/>
  <c r="F88" i="3"/>
  <c r="F95" i="3" s="1"/>
  <c r="H95" i="3" s="1"/>
  <c r="N95" i="3" s="1"/>
  <c r="H77" i="3"/>
  <c r="N77" i="3" s="1"/>
  <c r="N98" i="4"/>
  <c r="N122" i="4" s="1"/>
  <c r="N74" i="4"/>
  <c r="P98" i="4"/>
  <c r="P122" i="4" s="1"/>
  <c r="H49" i="3"/>
  <c r="J24" i="4"/>
  <c r="J50" i="4"/>
  <c r="G25" i="2"/>
  <c r="G10" i="2"/>
  <c r="G15" i="2" s="1"/>
  <c r="G17" i="2" s="1"/>
  <c r="H20" i="4"/>
  <c r="R20" i="4" s="1"/>
  <c r="H21" i="4"/>
  <c r="R21" i="4" s="1"/>
  <c r="H22" i="4"/>
  <c r="R22" i="4" s="1"/>
  <c r="E20" i="4"/>
  <c r="E21" i="4"/>
  <c r="E22" i="4"/>
  <c r="H113" i="4"/>
  <c r="R113" i="4" s="1"/>
  <c r="H109" i="4"/>
  <c r="R109" i="4" s="1"/>
  <c r="F87" i="4"/>
  <c r="H86" i="4"/>
  <c r="R86" i="4" s="1"/>
  <c r="H83" i="4"/>
  <c r="R83" i="4" s="1"/>
  <c r="G82" i="4"/>
  <c r="H81" i="4"/>
  <c r="R81" i="4" s="1"/>
  <c r="H78" i="4"/>
  <c r="R78" i="4" s="1"/>
  <c r="H76" i="4"/>
  <c r="R76" i="4" s="1"/>
  <c r="H75" i="4"/>
  <c r="R75" i="4" s="1"/>
  <c r="G73" i="4"/>
  <c r="H70" i="4"/>
  <c r="R70" i="4" s="1"/>
  <c r="H65" i="4"/>
  <c r="R65" i="4" s="1"/>
  <c r="H61" i="4"/>
  <c r="R61" i="4" s="1"/>
  <c r="H60" i="4"/>
  <c r="R60" i="4" s="1"/>
  <c r="G59" i="4"/>
  <c r="F59" i="4"/>
  <c r="H58" i="4"/>
  <c r="R58" i="4" s="1"/>
  <c r="G49" i="4"/>
  <c r="F49" i="4"/>
  <c r="H48" i="4"/>
  <c r="R48" i="4" s="1"/>
  <c r="H45" i="4"/>
  <c r="R45" i="4" s="1"/>
  <c r="H44" i="4"/>
  <c r="R44" i="4" s="1"/>
  <c r="F43" i="4"/>
  <c r="H43" i="4" s="1"/>
  <c r="R43" i="4" s="1"/>
  <c r="H41" i="4"/>
  <c r="R41" i="4" s="1"/>
  <c r="G40" i="4"/>
  <c r="H39" i="4"/>
  <c r="R39" i="4" s="1"/>
  <c r="H38" i="4"/>
  <c r="R38" i="4" s="1"/>
  <c r="H37" i="4"/>
  <c r="R37" i="4" s="1"/>
  <c r="H36" i="4"/>
  <c r="R36" i="4" s="1"/>
  <c r="H35" i="4"/>
  <c r="R35" i="4" s="1"/>
  <c r="H34" i="4"/>
  <c r="R34" i="4" s="1"/>
  <c r="H33" i="4"/>
  <c r="R33" i="4" s="1"/>
  <c r="F32" i="4"/>
  <c r="H32" i="4" s="1"/>
  <c r="R32" i="4" s="1"/>
  <c r="H31" i="4"/>
  <c r="R31" i="4" s="1"/>
  <c r="H30" i="4"/>
  <c r="R30" i="4" s="1"/>
  <c r="F29" i="4"/>
  <c r="H28" i="4"/>
  <c r="R28" i="4" s="1"/>
  <c r="H27" i="4"/>
  <c r="R27" i="4" s="1"/>
  <c r="H26" i="4"/>
  <c r="R26" i="4" s="1"/>
  <c r="H25" i="4"/>
  <c r="G23" i="4"/>
  <c r="F23" i="4"/>
  <c r="G19" i="4"/>
  <c r="F19" i="4"/>
  <c r="H18" i="4"/>
  <c r="R18" i="4" s="1"/>
  <c r="H17" i="4"/>
  <c r="R17" i="4" s="1"/>
  <c r="H16" i="4"/>
  <c r="R16" i="4" s="1"/>
  <c r="H15" i="4"/>
  <c r="R15" i="4" s="1"/>
  <c r="H14" i="4"/>
  <c r="R14" i="4" s="1"/>
  <c r="H13" i="4"/>
  <c r="R13" i="4" s="1"/>
  <c r="H12" i="4"/>
  <c r="R12" i="4" s="1"/>
  <c r="H11" i="4"/>
  <c r="R11" i="4" s="1"/>
  <c r="H10" i="4"/>
  <c r="R10" i="4" s="1"/>
  <c r="H9" i="4"/>
  <c r="R9" i="4" s="1"/>
  <c r="H8" i="4"/>
  <c r="R8" i="4" s="1"/>
  <c r="H7" i="4"/>
  <c r="R7" i="4" s="1"/>
  <c r="H6" i="4"/>
  <c r="R6" i="4" s="1"/>
  <c r="C19" i="4"/>
  <c r="C23" i="4"/>
  <c r="C29" i="4"/>
  <c r="C32" i="4"/>
  <c r="C40" i="4"/>
  <c r="C43" i="4"/>
  <c r="C49" i="4"/>
  <c r="C59" i="4"/>
  <c r="C73" i="4"/>
  <c r="C82" i="4"/>
  <c r="C87" i="4"/>
  <c r="C114" i="4"/>
  <c r="C121" i="4" s="1"/>
  <c r="P74" i="4" l="1"/>
  <c r="H18" i="3"/>
  <c r="F7" i="2"/>
  <c r="R25" i="4"/>
  <c r="G50" i="4"/>
  <c r="F26" i="2"/>
  <c r="I26" i="2" s="1"/>
  <c r="F21" i="2"/>
  <c r="N49" i="3"/>
  <c r="C24" i="4"/>
  <c r="H87" i="4"/>
  <c r="F97" i="4"/>
  <c r="H88" i="3"/>
  <c r="N88" i="3" s="1"/>
  <c r="H73" i="4"/>
  <c r="H114" i="4"/>
  <c r="E26" i="2"/>
  <c r="J98" i="4"/>
  <c r="J122" i="4" s="1"/>
  <c r="C97" i="4"/>
  <c r="H82" i="4"/>
  <c r="R82" i="4" s="1"/>
  <c r="H59" i="4"/>
  <c r="J74" i="4"/>
  <c r="J67" i="3" s="1"/>
  <c r="C50" i="4"/>
  <c r="H40" i="4"/>
  <c r="R40" i="4" s="1"/>
  <c r="F121" i="4"/>
  <c r="F16" i="2" s="1"/>
  <c r="I16" i="2" s="1"/>
  <c r="G24" i="4"/>
  <c r="H29" i="4"/>
  <c r="R29" i="4" s="1"/>
  <c r="H23" i="4"/>
  <c r="R23" i="4" s="1"/>
  <c r="H49" i="4"/>
  <c r="R49" i="4" s="1"/>
  <c r="F50" i="4"/>
  <c r="H19" i="4"/>
  <c r="R19" i="4" s="1"/>
  <c r="F24" i="4"/>
  <c r="I27" i="2"/>
  <c r="I24" i="2"/>
  <c r="I23" i="2"/>
  <c r="G28" i="2"/>
  <c r="I20" i="2"/>
  <c r="I14" i="2"/>
  <c r="I11" i="2"/>
  <c r="F18" i="2" l="1"/>
  <c r="N18" i="3"/>
  <c r="N67" i="3" s="1"/>
  <c r="F98" i="4"/>
  <c r="F122" i="4" s="1"/>
  <c r="G98" i="4"/>
  <c r="G122" i="4" s="1"/>
  <c r="H121" i="4"/>
  <c r="R121" i="4" s="1"/>
  <c r="R114" i="4"/>
  <c r="F9" i="2"/>
  <c r="I9" i="2" s="1"/>
  <c r="R59" i="4"/>
  <c r="F10" i="2"/>
  <c r="I10" i="2" s="1"/>
  <c r="R73" i="4"/>
  <c r="F13" i="2"/>
  <c r="I13" i="2" s="1"/>
  <c r="R87" i="4"/>
  <c r="C98" i="4"/>
  <c r="C122" i="4" s="1"/>
  <c r="H97" i="4"/>
  <c r="R97" i="4" s="1"/>
  <c r="F12" i="2"/>
  <c r="I12" i="2" s="1"/>
  <c r="C74" i="4"/>
  <c r="G74" i="4"/>
  <c r="G67" i="3" s="1"/>
  <c r="H50" i="4"/>
  <c r="R50" i="4" s="1"/>
  <c r="H24" i="4"/>
  <c r="R24" i="4" s="1"/>
  <c r="H15" i="2"/>
  <c r="F74" i="4"/>
  <c r="F67" i="3" s="1"/>
  <c r="I7" i="2"/>
  <c r="H25" i="2"/>
  <c r="I18" i="2"/>
  <c r="I21" i="2"/>
  <c r="Q120" i="4"/>
  <c r="E114" i="4"/>
  <c r="Q113" i="4"/>
  <c r="E109" i="4"/>
  <c r="Q109" i="4" s="1"/>
  <c r="Q96" i="4"/>
  <c r="Q95" i="4"/>
  <c r="Q94" i="4"/>
  <c r="Q93" i="4"/>
  <c r="Q92" i="4"/>
  <c r="Q91" i="4"/>
  <c r="Q90" i="4"/>
  <c r="Q89" i="4"/>
  <c r="Q88" i="4"/>
  <c r="E87" i="4"/>
  <c r="Q87" i="4" s="1"/>
  <c r="E86" i="4"/>
  <c r="Q86" i="4" s="1"/>
  <c r="E83" i="4"/>
  <c r="Q83" i="4" s="1"/>
  <c r="D82" i="4"/>
  <c r="E82" i="4" s="1"/>
  <c r="I81" i="4"/>
  <c r="E81" i="4"/>
  <c r="I78" i="4"/>
  <c r="E78" i="4"/>
  <c r="Q77" i="4"/>
  <c r="E76" i="4"/>
  <c r="Q76" i="4" s="1"/>
  <c r="E75" i="4"/>
  <c r="K73" i="4"/>
  <c r="D73" i="4"/>
  <c r="E73" i="4" s="1"/>
  <c r="Q73" i="4" s="1"/>
  <c r="Q72" i="4"/>
  <c r="E71" i="4"/>
  <c r="Q71" i="4" s="1"/>
  <c r="E70" i="4"/>
  <c r="Q69" i="4"/>
  <c r="Q68" i="4"/>
  <c r="Q67" i="4"/>
  <c r="Q66" i="4"/>
  <c r="E65" i="4"/>
  <c r="Q65" i="4" s="1"/>
  <c r="Q64" i="4"/>
  <c r="Q63" i="4"/>
  <c r="Q62" i="4"/>
  <c r="E61" i="4"/>
  <c r="Q61" i="4" s="1"/>
  <c r="E60" i="4"/>
  <c r="Q60" i="4" s="1"/>
  <c r="D59" i="4"/>
  <c r="E59" i="4" s="1"/>
  <c r="Q59" i="4" s="1"/>
  <c r="E58" i="4"/>
  <c r="Q58" i="4" s="1"/>
  <c r="Q56" i="4"/>
  <c r="Q54" i="4"/>
  <c r="K49" i="4"/>
  <c r="M49" i="4" s="1"/>
  <c r="D49" i="4"/>
  <c r="E48" i="4"/>
  <c r="Q48" i="4" s="1"/>
  <c r="E45" i="4"/>
  <c r="Q45" i="4" s="1"/>
  <c r="M44" i="4"/>
  <c r="I44" i="4"/>
  <c r="I49" i="4" s="1"/>
  <c r="E44" i="4"/>
  <c r="E43" i="4"/>
  <c r="K41" i="4"/>
  <c r="M41" i="4" s="1"/>
  <c r="I41" i="4"/>
  <c r="I43" i="4" s="1"/>
  <c r="E41" i="4"/>
  <c r="D40" i="4"/>
  <c r="K39" i="4"/>
  <c r="M39" i="4" s="1"/>
  <c r="I39" i="4"/>
  <c r="E39" i="4"/>
  <c r="K38" i="4"/>
  <c r="M38" i="4" s="1"/>
  <c r="I38" i="4"/>
  <c r="E38" i="4"/>
  <c r="E37" i="4"/>
  <c r="K36" i="4"/>
  <c r="I36" i="4"/>
  <c r="E36" i="4"/>
  <c r="E35" i="4"/>
  <c r="Q35" i="4" s="1"/>
  <c r="I34" i="4"/>
  <c r="E34" i="4"/>
  <c r="I33" i="4"/>
  <c r="E33" i="4"/>
  <c r="E32" i="4"/>
  <c r="M31" i="4"/>
  <c r="I31" i="4"/>
  <c r="E31" i="4"/>
  <c r="K30" i="4"/>
  <c r="K32" i="4" s="1"/>
  <c r="M32" i="4" s="1"/>
  <c r="I30" i="4"/>
  <c r="E30" i="4"/>
  <c r="E28" i="4"/>
  <c r="K27" i="4"/>
  <c r="M27" i="4" s="1"/>
  <c r="I27" i="4"/>
  <c r="E27" i="4"/>
  <c r="K26" i="4"/>
  <c r="I26" i="4"/>
  <c r="E26" i="4"/>
  <c r="M25" i="4"/>
  <c r="I25" i="4"/>
  <c r="E25" i="4"/>
  <c r="D23" i="4"/>
  <c r="K22" i="4"/>
  <c r="K23" i="4" s="1"/>
  <c r="Q22" i="4"/>
  <c r="I21" i="4"/>
  <c r="Q21" i="4" s="1"/>
  <c r="Q20" i="4"/>
  <c r="L19" i="4"/>
  <c r="L24" i="4" s="1"/>
  <c r="D19" i="4"/>
  <c r="E19" i="4" s="1"/>
  <c r="K18" i="4"/>
  <c r="M18" i="4" s="1"/>
  <c r="I18" i="4"/>
  <c r="E18" i="4"/>
  <c r="M17" i="4"/>
  <c r="E17" i="4"/>
  <c r="M16" i="4"/>
  <c r="E16" i="4"/>
  <c r="M15" i="4"/>
  <c r="E15" i="4"/>
  <c r="K14" i="4"/>
  <c r="M14" i="4" s="1"/>
  <c r="I14" i="4"/>
  <c r="E14" i="4"/>
  <c r="M13" i="4"/>
  <c r="E13" i="4"/>
  <c r="I12" i="4"/>
  <c r="E12" i="4"/>
  <c r="E11" i="4"/>
  <c r="E10" i="4"/>
  <c r="E9" i="4"/>
  <c r="E8" i="4"/>
  <c r="Q8" i="4" s="1"/>
  <c r="E7" i="4"/>
  <c r="M6" i="4"/>
  <c r="I6" i="4"/>
  <c r="E6" i="4"/>
  <c r="K85" i="3"/>
  <c r="K88" i="3" s="1"/>
  <c r="I85" i="3"/>
  <c r="C82" i="3"/>
  <c r="E82" i="3" s="1"/>
  <c r="K78" i="3"/>
  <c r="K82" i="3" s="1"/>
  <c r="I78" i="3"/>
  <c r="I82" i="3" s="1"/>
  <c r="E78" i="3"/>
  <c r="C77" i="3"/>
  <c r="C95" i="3" s="1"/>
  <c r="E95" i="3" s="1"/>
  <c r="E76" i="3"/>
  <c r="M76" i="3" s="1"/>
  <c r="E75" i="3"/>
  <c r="M75" i="3" s="1"/>
  <c r="E74" i="3"/>
  <c r="M74" i="3" s="1"/>
  <c r="C65" i="3"/>
  <c r="C61" i="3"/>
  <c r="C55" i="3"/>
  <c r="E55" i="3" s="1"/>
  <c r="E51" i="3"/>
  <c r="M51" i="3" s="1"/>
  <c r="C49" i="3"/>
  <c r="K47" i="3"/>
  <c r="I46" i="3"/>
  <c r="E46" i="3"/>
  <c r="I44" i="3"/>
  <c r="E44" i="3"/>
  <c r="I43" i="3"/>
  <c r="E43" i="3"/>
  <c r="E42" i="3"/>
  <c r="M42" i="3" s="1"/>
  <c r="E41" i="3"/>
  <c r="M41" i="3" s="1"/>
  <c r="E40" i="3"/>
  <c r="M40" i="3" s="1"/>
  <c r="E39" i="3"/>
  <c r="M39" i="3" s="1"/>
  <c r="E37" i="3"/>
  <c r="M37" i="3" s="1"/>
  <c r="C36" i="3"/>
  <c r="C38" i="3" s="1"/>
  <c r="E38" i="3" s="1"/>
  <c r="M38" i="3" s="1"/>
  <c r="E34" i="3"/>
  <c r="M34" i="3" s="1"/>
  <c r="E31" i="3"/>
  <c r="M31" i="3" s="1"/>
  <c r="C24" i="3"/>
  <c r="E21" i="3"/>
  <c r="M21" i="3" s="1"/>
  <c r="E19" i="3"/>
  <c r="M19" i="3" s="1"/>
  <c r="K17" i="3"/>
  <c r="K18" i="3" s="1"/>
  <c r="E17" i="3"/>
  <c r="C12" i="3"/>
  <c r="C18" i="3" s="1"/>
  <c r="E11" i="3"/>
  <c r="M11" i="3" s="1"/>
  <c r="E10" i="3"/>
  <c r="M10" i="3" s="1"/>
  <c r="E9" i="3"/>
  <c r="M9" i="3" s="1"/>
  <c r="E8" i="3"/>
  <c r="M8" i="3" s="1"/>
  <c r="E7" i="3"/>
  <c r="M7" i="3" s="1"/>
  <c r="E6" i="3"/>
  <c r="M6" i="3" s="1"/>
  <c r="D27" i="2"/>
  <c r="C27" i="2"/>
  <c r="B27" i="2"/>
  <c r="D26" i="2"/>
  <c r="C26" i="2"/>
  <c r="B26" i="2"/>
  <c r="B24" i="2"/>
  <c r="E24" i="2" s="1"/>
  <c r="B23" i="2"/>
  <c r="E23" i="2" s="1"/>
  <c r="B22" i="2"/>
  <c r="E22" i="2" s="1"/>
  <c r="D21" i="2"/>
  <c r="C21" i="2"/>
  <c r="C25" i="2" s="1"/>
  <c r="B21" i="2"/>
  <c r="B20" i="2"/>
  <c r="E20" i="2" s="1"/>
  <c r="B19" i="2"/>
  <c r="E19" i="2" s="1"/>
  <c r="D18" i="2"/>
  <c r="B18" i="2"/>
  <c r="E16" i="2"/>
  <c r="E14" i="2"/>
  <c r="B13" i="2"/>
  <c r="E13" i="2" s="1"/>
  <c r="C12" i="2"/>
  <c r="B12" i="2"/>
  <c r="E11" i="2"/>
  <c r="C10" i="2"/>
  <c r="E10" i="2" s="1"/>
  <c r="B9" i="2"/>
  <c r="E9" i="2" s="1"/>
  <c r="D8" i="2"/>
  <c r="C8" i="2"/>
  <c r="B8" i="2"/>
  <c r="D7" i="2"/>
  <c r="C7" i="2"/>
  <c r="B7" i="2"/>
  <c r="D6" i="2"/>
  <c r="C6" i="2"/>
  <c r="B6" i="2"/>
  <c r="H28" i="2" l="1"/>
  <c r="H17" i="2"/>
  <c r="C68" i="3"/>
  <c r="C67" i="3"/>
  <c r="E24" i="3"/>
  <c r="E49" i="3"/>
  <c r="Q15" i="4"/>
  <c r="E12" i="2"/>
  <c r="M17" i="3"/>
  <c r="M43" i="3"/>
  <c r="M46" i="3"/>
  <c r="H98" i="4"/>
  <c r="R98" i="4" s="1"/>
  <c r="F8" i="2"/>
  <c r="I8" i="2" s="1"/>
  <c r="F6" i="2"/>
  <c r="H74" i="4"/>
  <c r="H67" i="3" s="1"/>
  <c r="B15" i="2"/>
  <c r="M85" i="3"/>
  <c r="Q114" i="4"/>
  <c r="E121" i="4"/>
  <c r="Q121" i="4" s="1"/>
  <c r="M82" i="3"/>
  <c r="M44" i="3"/>
  <c r="K49" i="3"/>
  <c r="M47" i="3"/>
  <c r="M55" i="3"/>
  <c r="F55" i="3"/>
  <c r="H55" i="3" s="1"/>
  <c r="M78" i="3"/>
  <c r="Q25" i="4"/>
  <c r="D50" i="4"/>
  <c r="Q7" i="4"/>
  <c r="H122" i="4"/>
  <c r="R122" i="4" s="1"/>
  <c r="L98" i="4"/>
  <c r="L122" i="4" s="1"/>
  <c r="L74" i="4"/>
  <c r="L67" i="3" s="1"/>
  <c r="D24" i="4"/>
  <c r="E24" i="4" s="1"/>
  <c r="E23" i="4"/>
  <c r="Q31" i="4"/>
  <c r="Q33" i="4"/>
  <c r="E49" i="4"/>
  <c r="Q49" i="4" s="1"/>
  <c r="Q12" i="4"/>
  <c r="E29" i="4"/>
  <c r="E40" i="4"/>
  <c r="Q81" i="4"/>
  <c r="I29" i="4"/>
  <c r="K29" i="4"/>
  <c r="M29" i="4" s="1"/>
  <c r="M26" i="4"/>
  <c r="Q26" i="4" s="1"/>
  <c r="I19" i="4"/>
  <c r="K40" i="4"/>
  <c r="M40" i="4" s="1"/>
  <c r="I82" i="4"/>
  <c r="Q82" i="4" s="1"/>
  <c r="I40" i="4"/>
  <c r="I88" i="3"/>
  <c r="K95" i="3"/>
  <c r="Q41" i="4"/>
  <c r="Q78" i="4"/>
  <c r="K19" i="4"/>
  <c r="M19" i="4" s="1"/>
  <c r="E18" i="2"/>
  <c r="E7" i="2"/>
  <c r="E21" i="2"/>
  <c r="Q18" i="4"/>
  <c r="K43" i="4"/>
  <c r="M43" i="4" s="1"/>
  <c r="Q43" i="4" s="1"/>
  <c r="D15" i="2"/>
  <c r="D17" i="2" s="1"/>
  <c r="E8" i="2"/>
  <c r="D25" i="2"/>
  <c r="D28" i="2" s="1"/>
  <c r="C28" i="2"/>
  <c r="E27" i="2"/>
  <c r="I49" i="3"/>
  <c r="Q6" i="4"/>
  <c r="Q27" i="4"/>
  <c r="Q38" i="4"/>
  <c r="Q14" i="4"/>
  <c r="E6" i="2"/>
  <c r="C15" i="2"/>
  <c r="C17" i="2" s="1"/>
  <c r="I32" i="4"/>
  <c r="M36" i="4"/>
  <c r="Q36" i="4" s="1"/>
  <c r="Q39" i="4"/>
  <c r="M30" i="4"/>
  <c r="Q30" i="4" s="1"/>
  <c r="I23" i="4"/>
  <c r="Q34" i="4"/>
  <c r="Q44" i="4"/>
  <c r="E97" i="4"/>
  <c r="Q97" i="4" s="1"/>
  <c r="C66" i="3"/>
  <c r="E18" i="3"/>
  <c r="E12" i="3"/>
  <c r="M12" i="3" s="1"/>
  <c r="E36" i="3"/>
  <c r="M36" i="3" s="1"/>
  <c r="E77" i="3"/>
  <c r="C88" i="3"/>
  <c r="B25" i="2"/>
  <c r="B28" i="2" s="1"/>
  <c r="E68" i="3" l="1"/>
  <c r="F24" i="3"/>
  <c r="F68" i="3" s="1"/>
  <c r="M24" i="3"/>
  <c r="M68" i="3" s="1"/>
  <c r="M18" i="3"/>
  <c r="R74" i="4"/>
  <c r="K66" i="3"/>
  <c r="K96" i="3" s="1"/>
  <c r="I66" i="3"/>
  <c r="F22" i="2"/>
  <c r="I22" i="2" s="1"/>
  <c r="N55" i="3"/>
  <c r="E28" i="2"/>
  <c r="F15" i="2"/>
  <c r="I6" i="2"/>
  <c r="M49" i="3"/>
  <c r="H24" i="3"/>
  <c r="H68" i="3" s="1"/>
  <c r="M77" i="3"/>
  <c r="E88" i="3"/>
  <c r="M88" i="3" s="1"/>
  <c r="I95" i="3"/>
  <c r="M95" i="3" s="1"/>
  <c r="D98" i="4"/>
  <c r="D122" i="4" s="1"/>
  <c r="Q23" i="4"/>
  <c r="D74" i="4"/>
  <c r="D67" i="3" s="1"/>
  <c r="Q29" i="4"/>
  <c r="E50" i="4"/>
  <c r="E98" i="4" s="1"/>
  <c r="E122" i="4" s="1"/>
  <c r="Q19" i="4"/>
  <c r="K50" i="4"/>
  <c r="M50" i="4" s="1"/>
  <c r="K24" i="4"/>
  <c r="M24" i="4" s="1"/>
  <c r="I50" i="4"/>
  <c r="Q40" i="4"/>
  <c r="E25" i="2"/>
  <c r="I24" i="4"/>
  <c r="Q32" i="4"/>
  <c r="C96" i="3"/>
  <c r="E96" i="3" s="1"/>
  <c r="E66" i="3"/>
  <c r="B17" i="2"/>
  <c r="E15" i="2"/>
  <c r="E17" i="2" s="1"/>
  <c r="F66" i="3" l="1"/>
  <c r="M66" i="3"/>
  <c r="I96" i="3"/>
  <c r="I98" i="4"/>
  <c r="I122" i="4" s="1"/>
  <c r="F17" i="2"/>
  <c r="I15" i="2"/>
  <c r="I17" i="2" s="1"/>
  <c r="F19" i="2"/>
  <c r="F25" i="2" s="1"/>
  <c r="F28" i="2" s="1"/>
  <c r="N24" i="3"/>
  <c r="N68" i="3" s="1"/>
  <c r="H66" i="3"/>
  <c r="N66" i="3" s="1"/>
  <c r="F96" i="3"/>
  <c r="H96" i="3" s="1"/>
  <c r="N96" i="3" s="1"/>
  <c r="M96" i="3"/>
  <c r="E74" i="4"/>
  <c r="E67" i="3" s="1"/>
  <c r="K74" i="4"/>
  <c r="K67" i="3" s="1"/>
  <c r="Q50" i="4"/>
  <c r="M98" i="4"/>
  <c r="M122" i="4" s="1"/>
  <c r="K98" i="4"/>
  <c r="K122" i="4" s="1"/>
  <c r="I74" i="4"/>
  <c r="I67" i="3" s="1"/>
  <c r="Q24" i="4"/>
  <c r="Q98" i="4" s="1"/>
  <c r="M74" i="4" l="1"/>
  <c r="M67" i="3" s="1"/>
  <c r="F31" i="2"/>
  <c r="Q122" i="4"/>
  <c r="I19" i="2"/>
  <c r="I25" i="2" s="1"/>
  <c r="I28" i="2" s="1"/>
  <c r="Q74" i="4" l="1"/>
</calcChain>
</file>

<file path=xl/sharedStrings.xml><?xml version="1.0" encoding="utf-8"?>
<sst xmlns="http://schemas.openxmlformats.org/spreadsheetml/2006/main" count="600" uniqueCount="520">
  <si>
    <t>Az egységes rovatrend szerint a kiemelt kiadási és bevételi jogcímek</t>
  </si>
  <si>
    <t>I. melléklet.</t>
  </si>
  <si>
    <t>Önkormányzat</t>
  </si>
  <si>
    <t>Nefelejcs óvoda</t>
  </si>
  <si>
    <t>Közös Hivatal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</si>
  <si>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</si>
  <si>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</si>
  <si>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</si>
  <si>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</si>
  <si>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</si>
  <si>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</si>
  <si>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K5.1.Ebből tartalék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</si>
  <si>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</si>
  <si>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</si>
  <si>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</si>
  <si>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</si>
  <si>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</si>
  <si>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</si>
  <si>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</si>
  <si>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</si>
  <si>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</si>
  <si>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</si>
  <si>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</si>
  <si>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</si>
  <si>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</si>
  <si>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</si>
  <si>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</si>
  <si>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B8.1. Ebből maradvány igénybevétele</t>
  </si>
  <si>
    <t>BEVÉTELEK ÖSSZESEN (B1-8)</t>
  </si>
  <si>
    <t>Sopronkövesd község Önkormányzatának,   Nefelejcs Óvodának és Sopronkövesdi Közös Önkormányzat Hivatal  a 2018. évi költségvetése</t>
  </si>
  <si>
    <t>Bevételek ( Ft)</t>
  </si>
  <si>
    <t>Rovat megnevezése</t>
  </si>
  <si>
    <t>Rovat-
szám</t>
  </si>
  <si>
    <t>kötelező feladatok</t>
  </si>
  <si>
    <t>önként vállalt feladatok</t>
  </si>
  <si>
    <t>ÖNKORMÁNYZAT</t>
  </si>
  <si>
    <t>NEFELEJCS ÓVODA KÖTELEZŐ FELADATOK ÖSSZESEN</t>
  </si>
  <si>
    <t>KÖZÖS HIVATAL KÖTELEZŐ FELADATOK ÖSSZESEN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</si>
  <si>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</si>
  <si>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</si>
  <si>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</si>
  <si>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</si>
  <si>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</si>
  <si>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</si>
  <si>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</si>
  <si>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</si>
  <si>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</si>
  <si>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</si>
  <si>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</si>
  <si>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</si>
  <si>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</si>
  <si>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</si>
  <si>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</si>
  <si>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</si>
  <si>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</si>
  <si>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</si>
  <si>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</si>
  <si>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</si>
  <si>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</si>
  <si>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</si>
  <si>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</si>
  <si>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</si>
  <si>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</si>
  <si>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</si>
  <si>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</si>
  <si>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</si>
  <si>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</si>
  <si>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</si>
  <si>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</si>
  <si>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</si>
  <si>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</si>
  <si>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</si>
  <si>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</si>
  <si>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</si>
  <si>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</si>
  <si>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</si>
  <si>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</si>
  <si>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</si>
  <si>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</si>
  <si>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</si>
  <si>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</si>
  <si>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</si>
  <si>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</si>
  <si>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</si>
  <si>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</si>
  <si>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</si>
  <si>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</si>
  <si>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</si>
  <si>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</si>
  <si>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</si>
  <si>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</si>
  <si>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</si>
  <si>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</si>
  <si>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</si>
  <si>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</si>
  <si>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</si>
  <si>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</si>
  <si>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</si>
  <si>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</si>
  <si>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</si>
  <si>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</si>
  <si>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</si>
  <si>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</si>
  <si>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</si>
  <si>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</si>
  <si>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</si>
  <si>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</si>
  <si>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</si>
  <si>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</si>
  <si>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</si>
  <si>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</si>
  <si>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</si>
  <si>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</si>
  <si>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</si>
  <si>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</si>
  <si>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</si>
  <si>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</si>
  <si>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</si>
  <si>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</si>
  <si>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</si>
  <si>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</si>
  <si>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</si>
  <si>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</si>
  <si>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</si>
  <si>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</si>
  <si>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</si>
  <si>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</si>
  <si>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</si>
  <si>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</si>
  <si>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</si>
  <si>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</si>
  <si>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</si>
  <si>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</si>
  <si>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</si>
  <si>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</si>
  <si>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</si>
  <si>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</si>
  <si>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</si>
  <si>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</si>
  <si>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</si>
  <si>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</si>
  <si>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</si>
  <si>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</si>
  <si>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</si>
  <si>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</si>
  <si>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</si>
  <si>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</si>
  <si>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</si>
  <si>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</si>
  <si>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</si>
  <si>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</si>
  <si>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</si>
  <si>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</si>
  <si>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</si>
  <si>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</si>
  <si>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</si>
  <si>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</si>
  <si>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</si>
  <si>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</si>
  <si>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</si>
  <si>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</si>
  <si>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</si>
  <si>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</si>
  <si>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</si>
  <si>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</si>
  <si>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</si>
  <si>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</si>
  <si>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</si>
  <si>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</si>
  <si>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</si>
  <si>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</si>
  <si>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</si>
  <si>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</si>
  <si>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</si>
  <si>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</si>
  <si>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</si>
  <si>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</si>
  <si>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</si>
  <si>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</si>
  <si>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</si>
  <si>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</si>
  <si>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</si>
  <si>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</si>
  <si>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</si>
  <si>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</si>
  <si>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</si>
  <si>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</si>
  <si>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</si>
  <si>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</si>
  <si>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</si>
  <si>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</si>
  <si>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</si>
  <si>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</si>
  <si>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</si>
  <si>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</si>
  <si>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</si>
  <si>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</si>
  <si>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</si>
  <si>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</si>
  <si>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</si>
  <si>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</si>
  <si>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</si>
  <si>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</si>
  <si>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</si>
  <si>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</si>
  <si>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</si>
  <si>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</si>
  <si>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</si>
  <si>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</si>
  <si>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</si>
  <si>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</si>
  <si>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2. melléklet</t>
  </si>
  <si>
    <t>Rovat-szám</t>
  </si>
  <si>
    <t xml:space="preserve"> ÖSSZESEN</t>
  </si>
  <si>
    <t>NEFELEJCS ÓVODA KÖTELEZŐ FELADATOK</t>
  </si>
  <si>
    <t xml:space="preserve">állami (államigazgatási) feladatok </t>
  </si>
  <si>
    <t>KÖZÖS HIVATAL  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</si>
  <si>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</si>
  <si>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</si>
  <si>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</si>
  <si>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</si>
  <si>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</si>
  <si>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</si>
  <si>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</si>
  <si>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</si>
  <si>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</si>
  <si>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</si>
  <si>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</si>
  <si>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</si>
  <si>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</si>
  <si>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</si>
  <si>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</si>
  <si>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</si>
  <si>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</si>
  <si>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</si>
  <si>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</si>
  <si>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</si>
  <si>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</si>
  <si>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</si>
  <si>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</si>
  <si>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</si>
  <si>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</si>
  <si>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</si>
  <si>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</si>
  <si>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</si>
  <si>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</si>
  <si>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</si>
  <si>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</si>
  <si>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</si>
  <si>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</si>
  <si>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</si>
  <si>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</si>
  <si>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</si>
  <si>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</si>
  <si>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</si>
  <si>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</si>
  <si>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</si>
  <si>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</si>
  <si>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</si>
  <si>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</si>
  <si>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</si>
  <si>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</si>
  <si>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</si>
  <si>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</si>
  <si>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</si>
  <si>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</si>
  <si>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</si>
  <si>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</si>
  <si>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</si>
  <si>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</si>
  <si>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</si>
  <si>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</si>
  <si>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</si>
  <si>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</si>
  <si>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</si>
  <si>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</si>
  <si>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</si>
  <si>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</si>
  <si>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</si>
  <si>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</si>
  <si>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</si>
  <si>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</si>
  <si>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</si>
  <si>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</si>
  <si>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</si>
  <si>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</si>
  <si>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</si>
  <si>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</si>
  <si>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</si>
  <si>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</si>
  <si>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</si>
  <si>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</si>
  <si>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</si>
  <si>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</si>
  <si>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</si>
  <si>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</si>
  <si>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</si>
  <si>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</si>
  <si>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</si>
  <si>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</si>
  <si>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</si>
  <si>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</si>
  <si>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</si>
  <si>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</si>
  <si>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</si>
  <si>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</si>
  <si>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</si>
  <si>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</si>
  <si>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</si>
  <si>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</si>
  <si>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</si>
  <si>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</si>
  <si>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</si>
  <si>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</si>
  <si>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</si>
  <si>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</si>
  <si>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</si>
  <si>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</si>
  <si>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</si>
  <si>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</si>
  <si>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</si>
  <si>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</si>
  <si>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</si>
  <si>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</si>
  <si>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</si>
  <si>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</si>
  <si>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</si>
  <si>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r>
      <t xml:space="preserve">Elvonások és befizetések </t>
    </r>
    <r>
      <rPr>
        <b/>
        <sz val="10"/>
        <rFont val="Bookman Old Style"/>
        <family val="1"/>
        <charset val="238"/>
      </rPr>
      <t>(A helyi önkormányzatok törvényi előíráson alapuló befizetései</t>
    </r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</si>
  <si>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</si>
  <si>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</si>
  <si>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</si>
  <si>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</si>
  <si>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</si>
  <si>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</si>
  <si>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</si>
  <si>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</si>
  <si>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</si>
  <si>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</si>
  <si>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</si>
  <si>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</si>
  <si>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</si>
  <si>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</si>
  <si>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</si>
  <si>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</si>
  <si>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</si>
  <si>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</si>
  <si>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</si>
  <si>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</si>
  <si>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</si>
  <si>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</si>
  <si>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</si>
  <si>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</si>
  <si>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</si>
  <si>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</si>
  <si>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</si>
  <si>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</si>
  <si>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</si>
  <si>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</si>
  <si>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</si>
  <si>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</si>
  <si>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</si>
  <si>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</si>
  <si>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</si>
  <si>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</si>
  <si>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</si>
  <si>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</si>
  <si>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</si>
  <si>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</si>
  <si>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</si>
  <si>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</si>
  <si>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</si>
  <si>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</si>
  <si>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</si>
  <si>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</si>
  <si>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</si>
  <si>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</si>
  <si>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</si>
  <si>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</si>
  <si>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</si>
  <si>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</si>
  <si>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</si>
  <si>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</si>
  <si>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</si>
  <si>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</si>
  <si>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</si>
  <si>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</si>
  <si>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</si>
  <si>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</si>
  <si>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</si>
  <si>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</si>
  <si>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</si>
  <si>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</si>
  <si>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</si>
  <si>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</si>
  <si>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</si>
  <si>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</si>
  <si>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</si>
  <si>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</si>
  <si>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</si>
  <si>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</si>
  <si>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</si>
  <si>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</si>
  <si>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</si>
  <si>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</si>
  <si>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</si>
  <si>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</si>
  <si>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</si>
  <si>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</si>
  <si>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</si>
  <si>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</si>
  <si>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</si>
  <si>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</si>
  <si>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</si>
  <si>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</si>
  <si>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</si>
  <si>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</si>
  <si>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</si>
  <si>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</si>
  <si>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</si>
  <si>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</si>
  <si>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</si>
  <si>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</si>
  <si>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</si>
  <si>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</si>
  <si>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</si>
  <si>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</si>
  <si>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</si>
  <si>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</si>
  <si>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</si>
  <si>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</si>
  <si>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</si>
  <si>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</si>
  <si>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</si>
  <si>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</si>
  <si>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</si>
  <si>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</si>
  <si>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</si>
  <si>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</si>
  <si>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</si>
  <si>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</si>
  <si>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</si>
  <si>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</si>
  <si>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</si>
  <si>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</si>
  <si>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</si>
  <si>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 xml:space="preserve"> Sopronkövesd Községi Önkormányzat 2018. évi előirányzat módosítás</t>
  </si>
  <si>
    <t>Eredeti előirányzat</t>
  </si>
  <si>
    <t>Módosított előirányzat</t>
  </si>
  <si>
    <t>Eredeti Előirányzat</t>
  </si>
  <si>
    <t>Önkormányzat Eredeti előirányzat</t>
  </si>
  <si>
    <t>Önkormányzat Módosított  előirányzat</t>
  </si>
  <si>
    <t>Sopronkövesd község Önkormányzatának,   Nefelejcs Óvodának és Sopronkövesdi Közös Önkormányzat Hivatal  a 2018. évi költségvetés módosítás</t>
  </si>
  <si>
    <t>Módosított EI.</t>
  </si>
  <si>
    <t>B64</t>
  </si>
  <si>
    <t>B65</t>
  </si>
  <si>
    <t>K89</t>
  </si>
  <si>
    <t>Módosított  előirányzat</t>
  </si>
  <si>
    <t>Sopronkövesd község 2018. évi beruházási, és nem rendszeres karbantartási kiadásainak terve</t>
  </si>
  <si>
    <t>Beruházás megnevezése</t>
  </si>
  <si>
    <t>Beruházás jellege</t>
  </si>
  <si>
    <t>COFOG</t>
  </si>
  <si>
    <t>Tervezett nettó  kiadási előirányzat</t>
  </si>
  <si>
    <t>Beruházáshoz kapcsolódó ÁFA</t>
  </si>
  <si>
    <t>2018. évi tervezett beruházások összesen</t>
  </si>
  <si>
    <t>Teljesítés 07.31-ig nettó</t>
  </si>
  <si>
    <t>Teljesítés 07.31-ig  ÁFA</t>
  </si>
  <si>
    <t>Teljesítés 07.31-ig  Bruttó</t>
  </si>
  <si>
    <t>Módosítás</t>
  </si>
  <si>
    <t>Módosítás ÁFA</t>
  </si>
  <si>
    <t>Módosított Áfa ei</t>
  </si>
  <si>
    <t>Egészségház</t>
  </si>
  <si>
    <t>0562</t>
  </si>
  <si>
    <t>066020</t>
  </si>
  <si>
    <t>Liliom utcai II.  (Közmű, út beruházás)</t>
  </si>
  <si>
    <t>Liliom utca tó környék rendezése, kültéri butorok készítése</t>
  </si>
  <si>
    <t>Dózsa utca 2 db napelemes közvilágítás</t>
  </si>
  <si>
    <t>0563</t>
  </si>
  <si>
    <t>064010</t>
  </si>
  <si>
    <t>Polgárőrség autó</t>
  </si>
  <si>
    <t>0564</t>
  </si>
  <si>
    <t>Pályázati önrész</t>
  </si>
  <si>
    <t>011130</t>
  </si>
  <si>
    <t>Egyéb kisértékű eszközök                                         (CSANA, Védőnő)</t>
  </si>
  <si>
    <t>074031                      104030</t>
  </si>
  <si>
    <t>Dózsa lakótelek</t>
  </si>
  <si>
    <t>Pajta</t>
  </si>
  <si>
    <t>Akác utcai telek</t>
  </si>
  <si>
    <t>Hársfa utca útalap</t>
  </si>
  <si>
    <t>Föld terület vásárlás</t>
  </si>
  <si>
    <t>Beruházások összesen</t>
  </si>
  <si>
    <t>Tájház kialakítása (Rákóczi u. 30)</t>
  </si>
  <si>
    <t>0571</t>
  </si>
  <si>
    <t>Hársfa utca járda térkövezés</t>
  </si>
  <si>
    <t>Jókai utcai járda térkövezés</t>
  </si>
  <si>
    <t>05071</t>
  </si>
  <si>
    <t>045120</t>
  </si>
  <si>
    <t>Jókai utca árok betemetés, vízelvezetés</t>
  </si>
  <si>
    <t>Tűzoltóság elötti járda</t>
  </si>
  <si>
    <t>Kápolnai út (betonaljak)</t>
  </si>
  <si>
    <t>Parkoló (Fehér csárda)</t>
  </si>
  <si>
    <t>Franciska major dülő út</t>
  </si>
  <si>
    <t>Tartalék</t>
  </si>
  <si>
    <t>Óvoda elötti járda , kerítés</t>
  </si>
  <si>
    <t>Óvoda  szélfogó, rámpa, kerítés</t>
  </si>
  <si>
    <t>Dózsa utcai I.( útszélesítés , aszfaltozás)</t>
  </si>
  <si>
    <t>Bolt előtti parkoló</t>
  </si>
  <si>
    <t>Vízmű felújítások</t>
  </si>
  <si>
    <t>052020</t>
  </si>
  <si>
    <t>Oszlop kiváltás</t>
  </si>
  <si>
    <t>Felújítások összesen:</t>
  </si>
  <si>
    <t>Felhalmozási kiadások mindösszesen:</t>
  </si>
  <si>
    <t>Áram kapacítás bővítés (temető, sportöltöző,)</t>
  </si>
  <si>
    <t>05334</t>
  </si>
  <si>
    <t>Festés (vendégház, alkotóház, családi napközi)</t>
  </si>
  <si>
    <t>Hársfa utca fásítás</t>
  </si>
  <si>
    <t>Karbantartás összesen:</t>
  </si>
  <si>
    <t xml:space="preserve">Eredeti előirányzat </t>
  </si>
  <si>
    <t>1. SZÁMÚ MELLÉKLET</t>
  </si>
  <si>
    <t>3. melléklet</t>
  </si>
  <si>
    <t>Ingatlan vásárlás (Iskola u. 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</si>
</sst>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7.5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Tahoma"/>
      <family val="2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Old b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Old b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8"/>
      <color indexed="8"/>
      <name val="Bookman Old Style"/>
      <family val="1"/>
      <charset val="238"/>
    </font>
    <font>
      <b/>
      <u/>
      <sz val="12"/>
      <color indexed="8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88">
    <xf numFmtId="0" fontId="0" fillId="0" borderId="0" xfId="0"/>
    <xf numFmtId="0" fontId="1" fillId="0" borderId="0" xfId="1"/>
    <xf numFmtId="0" fontId="4" fillId="0" borderId="0" xfId="1" applyFont="1" applyAlignment="1">
      <alignment horizontal="center" vertical="center" wrapText="1"/>
    </xf>
    <xf numFmtId="3" fontId="1" fillId="0" borderId="0" xfId="1" applyNumberFormat="1"/>
    <xf numFmtId="3" fontId="1" fillId="0" borderId="0" xfId="1" applyNumberFormat="1" applyFont="1" applyAlignment="1">
      <alignment horizontal="right"/>
    </xf>
    <xf numFmtId="3" fontId="5" fillId="0" borderId="1" xfId="1" applyNumberFormat="1" applyFont="1" applyBorder="1"/>
    <xf numFmtId="0" fontId="6" fillId="0" borderId="0" xfId="1" applyFont="1"/>
    <xf numFmtId="0" fontId="6" fillId="0" borderId="2" xfId="1" applyFont="1" applyBorder="1"/>
    <xf numFmtId="3" fontId="6" fillId="0" borderId="1" xfId="1" applyNumberFormat="1" applyFont="1" applyBorder="1"/>
    <xf numFmtId="0" fontId="5" fillId="0" borderId="2" xfId="1" applyFont="1" applyBorder="1"/>
    <xf numFmtId="0" fontId="5" fillId="2" borderId="2" xfId="1" applyFont="1" applyFill="1" applyBorder="1"/>
    <xf numFmtId="3" fontId="5" fillId="2" borderId="2" xfId="1" applyNumberFormat="1" applyFont="1" applyFill="1" applyBorder="1"/>
    <xf numFmtId="0" fontId="5" fillId="3" borderId="0" xfId="1" applyFont="1" applyFill="1" applyBorder="1"/>
    <xf numFmtId="3" fontId="6" fillId="0" borderId="0" xfId="1" applyNumberFormat="1" applyFont="1"/>
    <xf numFmtId="3" fontId="6" fillId="3" borderId="0" xfId="1" applyNumberFormat="1" applyFont="1" applyFill="1"/>
    <xf numFmtId="0" fontId="4" fillId="0" borderId="0" xfId="1" applyFont="1"/>
    <xf numFmtId="3" fontId="2" fillId="0" borderId="0" xfId="1" applyNumberFormat="1" applyFont="1"/>
    <xf numFmtId="3" fontId="2" fillId="0" borderId="0" xfId="1" applyNumberFormat="1" applyFont="1" applyAlignment="1">
      <alignment horizont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0" fontId="1" fillId="0" borderId="0" xfId="1" applyAlignment="1">
      <alignment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/>
    </xf>
    <xf numFmtId="3" fontId="12" fillId="0" borderId="1" xfId="2" applyNumberFormat="1" applyFont="1" applyBorder="1" applyAlignment="1">
      <alignment horizontal="right" wrapText="1"/>
    </xf>
    <xf numFmtId="3" fontId="1" fillId="0" borderId="1" xfId="1" applyNumberFormat="1" applyBorder="1"/>
    <xf numFmtId="3" fontId="2" fillId="0" borderId="1" xfId="1" applyNumberFormat="1" applyFont="1" applyBorder="1"/>
    <xf numFmtId="0" fontId="11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 wrapText="1"/>
    </xf>
    <xf numFmtId="3" fontId="12" fillId="0" borderId="1" xfId="2" applyNumberFormat="1" applyBorder="1"/>
    <xf numFmtId="0" fontId="14" fillId="0" borderId="1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6" fillId="4" borderId="1" xfId="1" applyFont="1" applyFill="1" applyBorder="1" applyAlignment="1">
      <alignment horizontal="left" vertical="center"/>
    </xf>
    <xf numFmtId="0" fontId="16" fillId="5" borderId="1" xfId="1" applyFont="1" applyFill="1" applyBorder="1"/>
    <xf numFmtId="0" fontId="16" fillId="5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 wrapText="1"/>
    </xf>
    <xf numFmtId="3" fontId="15" fillId="4" borderId="1" xfId="1" applyNumberFormat="1" applyFont="1" applyFill="1" applyBorder="1" applyAlignment="1">
      <alignment horizontal="right"/>
    </xf>
    <xf numFmtId="0" fontId="16" fillId="2" borderId="1" xfId="1" applyFont="1" applyFill="1" applyBorder="1"/>
    <xf numFmtId="0" fontId="18" fillId="2" borderId="1" xfId="1" applyFont="1" applyFill="1" applyBorder="1"/>
    <xf numFmtId="3" fontId="16" fillId="2" borderId="1" xfId="1" applyNumberFormat="1" applyFont="1" applyFill="1" applyBorder="1" applyAlignment="1">
      <alignment horizontal="right"/>
    </xf>
    <xf numFmtId="0" fontId="2" fillId="0" borderId="0" xfId="1" applyFont="1"/>
    <xf numFmtId="3" fontId="2" fillId="0" borderId="0" xfId="1" applyNumberFormat="1" applyFont="1" applyAlignment="1">
      <alignment horizontal="right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3" fontId="7" fillId="0" borderId="1" xfId="1" applyNumberFormat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vertical="center"/>
    </xf>
    <xf numFmtId="0" fontId="6" fillId="0" borderId="1" xfId="1" applyFont="1" applyBorder="1"/>
    <xf numFmtId="164" fontId="11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0" fontId="11" fillId="6" borderId="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horizontal="left" vertical="center" wrapText="1"/>
    </xf>
    <xf numFmtId="3" fontId="19" fillId="0" borderId="1" xfId="1" applyNumberFormat="1" applyFont="1" applyBorder="1"/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/>
    </xf>
    <xf numFmtId="0" fontId="20" fillId="7" borderId="1" xfId="1" applyFont="1" applyFill="1" applyBorder="1"/>
    <xf numFmtId="3" fontId="21" fillId="0" borderId="1" xfId="1" applyNumberFormat="1" applyFont="1" applyBorder="1"/>
    <xf numFmtId="165" fontId="11" fillId="0" borderId="1" xfId="1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left" vertical="center" wrapText="1"/>
    </xf>
    <xf numFmtId="3" fontId="22" fillId="0" borderId="1" xfId="1" applyNumberFormat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 wrapText="1"/>
    </xf>
    <xf numFmtId="0" fontId="1" fillId="0" borderId="0" xfId="1" applyBorder="1"/>
    <xf numFmtId="3" fontId="17" fillId="0" borderId="1" xfId="1" applyNumberFormat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left" vertical="center"/>
    </xf>
    <xf numFmtId="3" fontId="22" fillId="0" borderId="1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right" vertical="center"/>
    </xf>
    <xf numFmtId="3" fontId="24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left" vertical="center"/>
    </xf>
    <xf numFmtId="3" fontId="16" fillId="4" borderId="1" xfId="1" applyNumberFormat="1" applyFont="1" applyFill="1" applyBorder="1" applyAlignment="1">
      <alignment horizontal="right" wrapText="1"/>
    </xf>
    <xf numFmtId="3" fontId="18" fillId="2" borderId="1" xfId="1" applyNumberFormat="1" applyFont="1" applyFill="1" applyBorder="1" applyAlignment="1">
      <alignment horizontal="right"/>
    </xf>
    <xf numFmtId="3" fontId="1" fillId="0" borderId="0" xfId="1" applyNumberFormat="1" applyBorder="1"/>
    <xf numFmtId="3" fontId="2" fillId="0" borderId="0" xfId="1" applyNumberFormat="1" applyFont="1" applyBorder="1"/>
    <xf numFmtId="0" fontId="2" fillId="0" borderId="0" xfId="1" applyFont="1" applyBorder="1"/>
    <xf numFmtId="0" fontId="3" fillId="0" borderId="0" xfId="1" applyFont="1" applyAlignment="1">
      <alignment horizontal="center" wrapText="1"/>
    </xf>
    <xf numFmtId="0" fontId="1" fillId="0" borderId="0" xfId="1" applyAlignment="1">
      <alignment wrapText="1"/>
    </xf>
    <xf numFmtId="3" fontId="2" fillId="0" borderId="1" xfId="1" applyNumberFormat="1" applyFont="1" applyBorder="1" applyAlignment="1">
      <alignment wrapText="1"/>
    </xf>
    <xf numFmtId="3" fontId="2" fillId="0" borderId="1" xfId="1" applyNumberFormat="1" applyFont="1" applyBorder="1" applyAlignment="1">
      <alignment horizontal="center" wrapText="1"/>
    </xf>
    <xf numFmtId="3" fontId="7" fillId="0" borderId="1" xfId="1" applyNumberFormat="1" applyFont="1" applyBorder="1"/>
    <xf numFmtId="3" fontId="2" fillId="3" borderId="0" xfId="1" applyNumberFormat="1" applyFont="1" applyFill="1"/>
    <xf numFmtId="3" fontId="27" fillId="9" borderId="1" xfId="1" applyNumberFormat="1" applyFont="1" applyFill="1" applyBorder="1"/>
    <xf numFmtId="3" fontId="27" fillId="8" borderId="1" xfId="1" applyNumberFormat="1" applyFont="1" applyFill="1" applyBorder="1"/>
    <xf numFmtId="3" fontId="13" fillId="0" borderId="1" xfId="1" applyNumberFormat="1" applyFont="1" applyFill="1" applyBorder="1" applyAlignment="1">
      <alignment horizontal="right"/>
    </xf>
    <xf numFmtId="3" fontId="22" fillId="0" borderId="1" xfId="1" applyNumberFormat="1" applyFont="1" applyFill="1" applyBorder="1" applyAlignment="1">
      <alignment horizontal="right" vertical="center"/>
    </xf>
    <xf numFmtId="3" fontId="6" fillId="10" borderId="1" xfId="1" applyNumberFormat="1" applyFont="1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0" xfId="0" applyNumberFormat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4" xfId="0" applyFill="1" applyBorder="1"/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1" xfId="0" applyNumberFormat="1" applyBorder="1"/>
    <xf numFmtId="0" fontId="0" fillId="0" borderId="4" xfId="0" applyFill="1" applyBorder="1" applyAlignment="1">
      <alignment wrapText="1"/>
    </xf>
    <xf numFmtId="49" fontId="0" fillId="0" borderId="0" xfId="0" applyNumberFormat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right" vertical="center"/>
    </xf>
    <xf numFmtId="3" fontId="0" fillId="3" borderId="2" xfId="0" applyNumberForma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/>
    <xf numFmtId="0" fontId="0" fillId="0" borderId="8" xfId="0" applyFont="1" applyFill="1" applyBorder="1" applyAlignment="1">
      <alignment horizontal="left"/>
    </xf>
    <xf numFmtId="49" fontId="0" fillId="0" borderId="9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right" vertical="center"/>
    </xf>
    <xf numFmtId="3" fontId="30" fillId="0" borderId="10" xfId="0" applyNumberFormat="1" applyFont="1" applyBorder="1" applyAlignment="1">
      <alignment horizontal="right" vertical="center"/>
    </xf>
    <xf numFmtId="3" fontId="0" fillId="0" borderId="1" xfId="0" applyNumberFormat="1" applyFont="1" applyBorder="1"/>
    <xf numFmtId="0" fontId="0" fillId="0" borderId="8" xfId="0" applyFill="1" applyBorder="1"/>
    <xf numFmtId="49" fontId="0" fillId="0" borderId="9" xfId="0" applyNumberFormat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49" fontId="31" fillId="0" borderId="1" xfId="0" applyNumberFormat="1" applyFont="1" applyBorder="1" applyAlignment="1">
      <alignment horizontal="center" vertical="center"/>
    </xf>
    <xf numFmtId="0" fontId="0" fillId="3" borderId="4" xfId="0" applyFill="1" applyBorder="1"/>
    <xf numFmtId="3" fontId="3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0" fillId="0" borderId="1" xfId="0" applyBorder="1"/>
    <xf numFmtId="3" fontId="2" fillId="0" borderId="1" xfId="1" applyNumberFormat="1" applyFont="1" applyBorder="1" applyAlignment="1">
      <alignment horizontal="center" wrapText="1"/>
    </xf>
    <xf numFmtId="0" fontId="32" fillId="0" borderId="0" xfId="1" applyFont="1" applyAlignment="1">
      <alignment horizontal="center" wrapText="1"/>
    </xf>
    <xf numFmtId="0" fontId="2" fillId="0" borderId="1" xfId="1" applyFont="1" applyBorder="1"/>
    <xf numFmtId="0" fontId="33" fillId="7" borderId="1" xfId="1" applyFont="1" applyFill="1" applyBorder="1" applyAlignment="1">
      <alignment horizontal="right"/>
    </xf>
    <xf numFmtId="0" fontId="16" fillId="4" borderId="1" xfId="1" applyFont="1" applyFill="1" applyBorder="1" applyAlignment="1">
      <alignment horizontal="right" vertical="center"/>
    </xf>
    <xf numFmtId="0" fontId="20" fillId="7" borderId="1" xfId="1" applyFont="1" applyFill="1" applyBorder="1" applyAlignment="1">
      <alignment horizontal="right"/>
    </xf>
    <xf numFmtId="3" fontId="20" fillId="7" borderId="1" xfId="1" applyNumberFormat="1" applyFont="1" applyFill="1" applyBorder="1" applyAlignment="1">
      <alignment horizontal="right"/>
    </xf>
    <xf numFmtId="3" fontId="16" fillId="4" borderId="1" xfId="1" applyNumberFormat="1" applyFont="1" applyFill="1" applyBorder="1" applyAlignment="1">
      <alignment horizontal="right"/>
    </xf>
    <xf numFmtId="3" fontId="16" fillId="5" borderId="1" xfId="1" applyNumberFormat="1" applyFont="1" applyFill="1" applyBorder="1" applyAlignment="1">
      <alignment horizontal="right"/>
    </xf>
    <xf numFmtId="0" fontId="4" fillId="3" borderId="0" xfId="1" applyFont="1" applyFill="1" applyAlignment="1">
      <alignment horizontal="center" vertical="center" wrapText="1"/>
    </xf>
    <xf numFmtId="3" fontId="5" fillId="3" borderId="1" xfId="1" applyNumberFormat="1" applyFont="1" applyFill="1" applyBorder="1"/>
    <xf numFmtId="3" fontId="6" fillId="3" borderId="1" xfId="1" applyNumberFormat="1" applyFont="1" applyFill="1" applyBorder="1"/>
    <xf numFmtId="3" fontId="1" fillId="3" borderId="0" xfId="1" applyNumberFormat="1" applyFill="1"/>
    <xf numFmtId="0" fontId="1" fillId="3" borderId="0" xfId="1" applyFill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3" fontId="26" fillId="0" borderId="1" xfId="1" applyNumberFormat="1" applyFont="1" applyBorder="1" applyAlignment="1">
      <alignment horizontal="center" vertical="center"/>
    </xf>
    <xf numFmtId="3" fontId="26" fillId="0" borderId="2" xfId="1" applyNumberFormat="1" applyFont="1" applyBorder="1" applyAlignment="1">
      <alignment horizontal="center"/>
    </xf>
    <xf numFmtId="3" fontId="26" fillId="0" borderId="3" xfId="1" applyNumberFormat="1" applyFont="1" applyBorder="1" applyAlignment="1">
      <alignment horizontal="center"/>
    </xf>
    <xf numFmtId="3" fontId="26" fillId="0" borderId="4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8" fillId="0" borderId="0" xfId="0" applyFont="1" applyAlignment="1">
      <alignment horizontal="center"/>
    </xf>
  </cellXfs>
  <cellStyles count="3">
    <cellStyle name="Normál" xfId="0" builtinId="0"/>
    <cellStyle name="Normál 3" xfId="1"/>
    <cellStyle name="Normá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mbone.Edit/Desktop/2018/M&#225;solat%20eredetije2018.%20k&#246;lts&#233;gvet&#233;s%20test&#252;let%20(j&#24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Kiemelt rovatrend"/>
      <sheetName val="1.Bevételek"/>
      <sheetName val="1.1m Működési bevételek Önkorm."/>
      <sheetName val="1.2.m. Működési bevételek. KÖH."/>
      <sheetName val="1.3.m. MŰk. bevételek Óvoda. "/>
      <sheetName val="1.4.m. Finanszirozási bev. Önk."/>
      <sheetName val="1.5.m.Finansz. bevétel. KÖH."/>
      <sheetName val="1.6..m.Finan. bevételek Óvoda"/>
      <sheetName val="2.Kiadások"/>
      <sheetName val="2.1.m. Működési kiadás Önkorm."/>
      <sheetName val="2.2.m. Működési kiad. KÖH."/>
      <sheetName val="2.3.m. MŰk. kiadás. Óvoda "/>
      <sheetName val="2.4.m. Finanszirozási kiad. Önk"/>
      <sheetName val="3. létszám"/>
      <sheetName val="4.m.  beruházások felújítások"/>
      <sheetName val="4. 1. m. Beruházások"/>
      <sheetName val="5. tartalékok"/>
      <sheetName val="6. stabilitási 1"/>
      <sheetName val="7. stabilitási "/>
      <sheetName val="8.EU projektek"/>
      <sheetName val="9. finanszirozási kiad. bev."/>
      <sheetName val="10.finanszírozás"/>
      <sheetName val="11.szociális kiadások"/>
      <sheetName val="13.átvett"/>
      <sheetName val="14. helyi adók"/>
      <sheetName val="15.MÉRLEG."/>
      <sheetName val="16.1.EI FELH. TERV önk."/>
      <sheetName val="5. Átadott pénzeszk. szoc. jut."/>
      <sheetName val="16.3. EI FELH. TERV KÖH"/>
      <sheetName val="16.2. EI. FELH. TERV óvoda"/>
      <sheetName val="17.TÖBB ÉVES"/>
      <sheetName val="18. KÖZVETETT"/>
      <sheetName val="19.GÖRDÜLŐ kiadások teljes"/>
      <sheetName val="20.GÖRDÜLŐ bevételek teljes"/>
      <sheetName val="21.GÖRDÜLŐ"/>
    </sheetNames>
    <sheetDataSet>
      <sheetData sheetId="0"/>
      <sheetData sheetId="1">
        <row r="18">
          <cell r="E18">
            <v>89735934</v>
          </cell>
          <cell r="G18">
            <v>15312342</v>
          </cell>
        </row>
        <row r="24">
          <cell r="E24">
            <v>6028388</v>
          </cell>
        </row>
        <row r="38">
          <cell r="E38">
            <v>334905000</v>
          </cell>
        </row>
        <row r="49">
          <cell r="E49">
            <v>58755001</v>
          </cell>
          <cell r="F49">
            <v>3277100</v>
          </cell>
          <cell r="G49">
            <v>5000</v>
          </cell>
        </row>
        <row r="55">
          <cell r="E55">
            <v>60000000</v>
          </cell>
        </row>
        <row r="76">
          <cell r="F76">
            <v>163299</v>
          </cell>
        </row>
        <row r="80">
          <cell r="E80">
            <v>63689277</v>
          </cell>
          <cell r="G80">
            <v>1051458</v>
          </cell>
        </row>
        <row r="93">
          <cell r="E93">
            <v>278689277</v>
          </cell>
          <cell r="F93">
            <v>59516300</v>
          </cell>
          <cell r="G93">
            <v>45660658</v>
          </cell>
        </row>
      </sheetData>
      <sheetData sheetId="2"/>
      <sheetData sheetId="3">
        <row r="6">
          <cell r="B6">
            <v>15312342</v>
          </cell>
        </row>
        <row r="9">
          <cell r="B9">
            <v>5000</v>
          </cell>
        </row>
      </sheetData>
      <sheetData sheetId="4">
        <row r="7">
          <cell r="B7">
            <v>2580000</v>
          </cell>
        </row>
        <row r="8">
          <cell r="B8">
            <v>697000</v>
          </cell>
        </row>
        <row r="9">
          <cell r="B9">
            <v>100</v>
          </cell>
        </row>
      </sheetData>
      <sheetData sheetId="5"/>
      <sheetData sheetId="6">
        <row r="6">
          <cell r="B6">
            <v>1051458</v>
          </cell>
        </row>
        <row r="7">
          <cell r="B7">
            <v>44609200</v>
          </cell>
        </row>
      </sheetData>
      <sheetData sheetId="7">
        <row r="7">
          <cell r="B7">
            <v>163299</v>
          </cell>
        </row>
        <row r="10">
          <cell r="B10">
            <v>59353001</v>
          </cell>
        </row>
      </sheetData>
      <sheetData sheetId="8">
        <row r="24">
          <cell r="E24">
            <v>29931000</v>
          </cell>
          <cell r="F24">
            <v>38078400</v>
          </cell>
          <cell r="I24">
            <v>46000000</v>
          </cell>
        </row>
        <row r="25">
          <cell r="E25">
            <v>7112000</v>
          </cell>
          <cell r="F25">
            <v>8679000</v>
          </cell>
          <cell r="I25">
            <v>9198000</v>
          </cell>
        </row>
        <row r="50">
          <cell r="E50">
            <v>100032000</v>
          </cell>
          <cell r="F50">
            <v>15909000</v>
          </cell>
          <cell r="I50">
            <v>5780000</v>
          </cell>
        </row>
        <row r="59">
          <cell r="E59">
            <v>5000000</v>
          </cell>
        </row>
        <row r="82">
          <cell r="E82">
            <v>282819000</v>
          </cell>
          <cell r="F82">
            <v>127000</v>
          </cell>
        </row>
        <row r="87">
          <cell r="E87">
            <v>207022000</v>
          </cell>
        </row>
      </sheetData>
      <sheetData sheetId="9"/>
      <sheetData sheetId="10">
        <row r="7">
          <cell r="B7">
            <v>400000</v>
          </cell>
        </row>
        <row r="8">
          <cell r="B8">
            <v>5228000</v>
          </cell>
        </row>
        <row r="11">
          <cell r="B11">
            <v>250000</v>
          </cell>
        </row>
        <row r="14">
          <cell r="B14">
            <v>200000</v>
          </cell>
        </row>
        <row r="15">
          <cell r="B15">
            <v>750000</v>
          </cell>
        </row>
        <row r="17">
          <cell r="B17">
            <v>250000</v>
          </cell>
        </row>
        <row r="19">
          <cell r="B19">
            <v>800000</v>
          </cell>
        </row>
        <row r="20">
          <cell r="B20">
            <v>1600000</v>
          </cell>
        </row>
        <row r="21">
          <cell r="B21">
            <v>950000</v>
          </cell>
        </row>
        <row r="23">
          <cell r="B23">
            <v>250000</v>
          </cell>
        </row>
      </sheetData>
      <sheetData sheetId="11">
        <row r="7">
          <cell r="B7">
            <v>35779000</v>
          </cell>
        </row>
        <row r="8">
          <cell r="C8">
            <v>2157000</v>
          </cell>
        </row>
        <row r="9">
          <cell r="C9">
            <v>92400</v>
          </cell>
        </row>
        <row r="10">
          <cell r="B10">
            <v>0</v>
          </cell>
        </row>
        <row r="12">
          <cell r="C12">
            <v>50000</v>
          </cell>
        </row>
        <row r="15">
          <cell r="B15">
            <v>8679000</v>
          </cell>
          <cell r="C15">
            <v>8679000</v>
          </cell>
        </row>
        <row r="16">
          <cell r="B16">
            <v>560000</v>
          </cell>
        </row>
        <row r="17">
          <cell r="B17">
            <v>936000</v>
          </cell>
        </row>
        <row r="19">
          <cell r="B19">
            <v>15000</v>
          </cell>
        </row>
        <row r="20">
          <cell r="B20">
            <v>180000</v>
          </cell>
        </row>
        <row r="22">
          <cell r="B22">
            <v>2030000</v>
          </cell>
        </row>
        <row r="23">
          <cell r="B23">
            <v>8000000</v>
          </cell>
        </row>
        <row r="24">
          <cell r="B24">
            <v>400000</v>
          </cell>
        </row>
        <row r="25">
          <cell r="B25">
            <v>100000</v>
          </cell>
        </row>
        <row r="26">
          <cell r="B26">
            <v>400000</v>
          </cell>
        </row>
        <row r="28">
          <cell r="B28">
            <v>30000</v>
          </cell>
        </row>
        <row r="30">
          <cell r="B30">
            <v>3258000</v>
          </cell>
        </row>
        <row r="33">
          <cell r="D33">
            <v>100000</v>
          </cell>
        </row>
        <row r="34">
          <cell r="D34">
            <v>27000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B10" zoomScaleNormal="100" workbookViewId="0">
      <selection activeCell="M29" sqref="M29"/>
    </sheetView>
  </sheetViews>
  <sheetFormatPr defaultRowHeight="14.4"/>
  <cols>
    <col min="1" max="1" width="85.5546875" style="1" customWidth="1"/>
    <col min="2" max="2" width="18.88671875" style="173" customWidth="1"/>
    <col min="3" max="3" width="18.6640625" style="3" customWidth="1"/>
    <col min="4" max="4" width="18" style="3" customWidth="1"/>
    <col min="5" max="5" width="15.5546875" style="3" customWidth="1"/>
    <col min="6" max="6" width="18.88671875" style="173" customWidth="1"/>
    <col min="7" max="7" width="18.6640625" style="3" customWidth="1"/>
    <col min="8" max="8" width="18" style="3" customWidth="1"/>
    <col min="9" max="9" width="17.88671875" style="3" customWidth="1"/>
    <col min="10" max="10" width="9.109375" style="1"/>
    <col min="11" max="11" width="11.5546875" style="1" bestFit="1" customWidth="1"/>
    <col min="12" max="12" width="10.88671875" style="1" bestFit="1" customWidth="1"/>
    <col min="13" max="255" width="9.109375" style="1"/>
    <col min="256" max="256" width="85.5546875" style="1" customWidth="1"/>
    <col min="257" max="257" width="18.88671875" style="1" customWidth="1"/>
    <col min="258" max="258" width="18.6640625" style="1" customWidth="1"/>
    <col min="259" max="259" width="18" style="1" customWidth="1"/>
    <col min="260" max="260" width="15.5546875" style="1" customWidth="1"/>
    <col min="261" max="261" width="14.44140625" style="1" bestFit="1" customWidth="1"/>
    <col min="262" max="511" width="9.109375" style="1"/>
    <col min="512" max="512" width="85.5546875" style="1" customWidth="1"/>
    <col min="513" max="513" width="18.88671875" style="1" customWidth="1"/>
    <col min="514" max="514" width="18.6640625" style="1" customWidth="1"/>
    <col min="515" max="515" width="18" style="1" customWidth="1"/>
    <col min="516" max="516" width="15.5546875" style="1" customWidth="1"/>
    <col min="517" max="517" width="14.44140625" style="1" bestFit="1" customWidth="1"/>
    <col min="518" max="767" width="9.109375" style="1"/>
    <col min="768" max="768" width="85.5546875" style="1" customWidth="1"/>
    <col min="769" max="769" width="18.88671875" style="1" customWidth="1"/>
    <col min="770" max="770" width="18.6640625" style="1" customWidth="1"/>
    <col min="771" max="771" width="18" style="1" customWidth="1"/>
    <col min="772" max="772" width="15.5546875" style="1" customWidth="1"/>
    <col min="773" max="773" width="14.44140625" style="1" bestFit="1" customWidth="1"/>
    <col min="774" max="1023" width="9.109375" style="1"/>
    <col min="1024" max="1024" width="85.5546875" style="1" customWidth="1"/>
    <col min="1025" max="1025" width="18.88671875" style="1" customWidth="1"/>
    <col min="1026" max="1026" width="18.6640625" style="1" customWidth="1"/>
    <col min="1027" max="1027" width="18" style="1" customWidth="1"/>
    <col min="1028" max="1028" width="15.5546875" style="1" customWidth="1"/>
    <col min="1029" max="1029" width="14.44140625" style="1" bestFit="1" customWidth="1"/>
    <col min="1030" max="1279" width="9.109375" style="1"/>
    <col min="1280" max="1280" width="85.5546875" style="1" customWidth="1"/>
    <col min="1281" max="1281" width="18.88671875" style="1" customWidth="1"/>
    <col min="1282" max="1282" width="18.6640625" style="1" customWidth="1"/>
    <col min="1283" max="1283" width="18" style="1" customWidth="1"/>
    <col min="1284" max="1284" width="15.5546875" style="1" customWidth="1"/>
    <col min="1285" max="1285" width="14.44140625" style="1" bestFit="1" customWidth="1"/>
    <col min="1286" max="1535" width="9.109375" style="1"/>
    <col min="1536" max="1536" width="85.5546875" style="1" customWidth="1"/>
    <col min="1537" max="1537" width="18.88671875" style="1" customWidth="1"/>
    <col min="1538" max="1538" width="18.6640625" style="1" customWidth="1"/>
    <col min="1539" max="1539" width="18" style="1" customWidth="1"/>
    <col min="1540" max="1540" width="15.5546875" style="1" customWidth="1"/>
    <col min="1541" max="1541" width="14.44140625" style="1" bestFit="1" customWidth="1"/>
    <col min="1542" max="1791" width="9.109375" style="1"/>
    <col min="1792" max="1792" width="85.5546875" style="1" customWidth="1"/>
    <col min="1793" max="1793" width="18.88671875" style="1" customWidth="1"/>
    <col min="1794" max="1794" width="18.6640625" style="1" customWidth="1"/>
    <col min="1795" max="1795" width="18" style="1" customWidth="1"/>
    <col min="1796" max="1796" width="15.5546875" style="1" customWidth="1"/>
    <col min="1797" max="1797" width="14.44140625" style="1" bestFit="1" customWidth="1"/>
    <col min="1798" max="2047" width="9.109375" style="1"/>
    <col min="2048" max="2048" width="85.5546875" style="1" customWidth="1"/>
    <col min="2049" max="2049" width="18.88671875" style="1" customWidth="1"/>
    <col min="2050" max="2050" width="18.6640625" style="1" customWidth="1"/>
    <col min="2051" max="2051" width="18" style="1" customWidth="1"/>
    <col min="2052" max="2052" width="15.5546875" style="1" customWidth="1"/>
    <col min="2053" max="2053" width="14.44140625" style="1" bestFit="1" customWidth="1"/>
    <col min="2054" max="2303" width="9.109375" style="1"/>
    <col min="2304" max="2304" width="85.5546875" style="1" customWidth="1"/>
    <col min="2305" max="2305" width="18.88671875" style="1" customWidth="1"/>
    <col min="2306" max="2306" width="18.6640625" style="1" customWidth="1"/>
    <col min="2307" max="2307" width="18" style="1" customWidth="1"/>
    <col min="2308" max="2308" width="15.5546875" style="1" customWidth="1"/>
    <col min="2309" max="2309" width="14.44140625" style="1" bestFit="1" customWidth="1"/>
    <col min="2310" max="2559" width="9.109375" style="1"/>
    <col min="2560" max="2560" width="85.5546875" style="1" customWidth="1"/>
    <col min="2561" max="2561" width="18.88671875" style="1" customWidth="1"/>
    <col min="2562" max="2562" width="18.6640625" style="1" customWidth="1"/>
    <col min="2563" max="2563" width="18" style="1" customWidth="1"/>
    <col min="2564" max="2564" width="15.5546875" style="1" customWidth="1"/>
    <col min="2565" max="2565" width="14.44140625" style="1" bestFit="1" customWidth="1"/>
    <col min="2566" max="2815" width="9.109375" style="1"/>
    <col min="2816" max="2816" width="85.5546875" style="1" customWidth="1"/>
    <col min="2817" max="2817" width="18.88671875" style="1" customWidth="1"/>
    <col min="2818" max="2818" width="18.6640625" style="1" customWidth="1"/>
    <col min="2819" max="2819" width="18" style="1" customWidth="1"/>
    <col min="2820" max="2820" width="15.5546875" style="1" customWidth="1"/>
    <col min="2821" max="2821" width="14.44140625" style="1" bestFit="1" customWidth="1"/>
    <col min="2822" max="3071" width="9.109375" style="1"/>
    <col min="3072" max="3072" width="85.5546875" style="1" customWidth="1"/>
    <col min="3073" max="3073" width="18.88671875" style="1" customWidth="1"/>
    <col min="3074" max="3074" width="18.6640625" style="1" customWidth="1"/>
    <col min="3075" max="3075" width="18" style="1" customWidth="1"/>
    <col min="3076" max="3076" width="15.5546875" style="1" customWidth="1"/>
    <col min="3077" max="3077" width="14.44140625" style="1" bestFit="1" customWidth="1"/>
    <col min="3078" max="3327" width="9.109375" style="1"/>
    <col min="3328" max="3328" width="85.5546875" style="1" customWidth="1"/>
    <col min="3329" max="3329" width="18.88671875" style="1" customWidth="1"/>
    <col min="3330" max="3330" width="18.6640625" style="1" customWidth="1"/>
    <col min="3331" max="3331" width="18" style="1" customWidth="1"/>
    <col min="3332" max="3332" width="15.5546875" style="1" customWidth="1"/>
    <col min="3333" max="3333" width="14.44140625" style="1" bestFit="1" customWidth="1"/>
    <col min="3334" max="3583" width="9.109375" style="1"/>
    <col min="3584" max="3584" width="85.5546875" style="1" customWidth="1"/>
    <col min="3585" max="3585" width="18.88671875" style="1" customWidth="1"/>
    <col min="3586" max="3586" width="18.6640625" style="1" customWidth="1"/>
    <col min="3587" max="3587" width="18" style="1" customWidth="1"/>
    <col min="3588" max="3588" width="15.5546875" style="1" customWidth="1"/>
    <col min="3589" max="3589" width="14.44140625" style="1" bestFit="1" customWidth="1"/>
    <col min="3590" max="3839" width="9.109375" style="1"/>
    <col min="3840" max="3840" width="85.5546875" style="1" customWidth="1"/>
    <col min="3841" max="3841" width="18.88671875" style="1" customWidth="1"/>
    <col min="3842" max="3842" width="18.6640625" style="1" customWidth="1"/>
    <col min="3843" max="3843" width="18" style="1" customWidth="1"/>
    <col min="3844" max="3844" width="15.5546875" style="1" customWidth="1"/>
    <col min="3845" max="3845" width="14.44140625" style="1" bestFit="1" customWidth="1"/>
    <col min="3846" max="4095" width="9.109375" style="1"/>
    <col min="4096" max="4096" width="85.5546875" style="1" customWidth="1"/>
    <col min="4097" max="4097" width="18.88671875" style="1" customWidth="1"/>
    <col min="4098" max="4098" width="18.6640625" style="1" customWidth="1"/>
    <col min="4099" max="4099" width="18" style="1" customWidth="1"/>
    <col min="4100" max="4100" width="15.5546875" style="1" customWidth="1"/>
    <col min="4101" max="4101" width="14.44140625" style="1" bestFit="1" customWidth="1"/>
    <col min="4102" max="4351" width="9.109375" style="1"/>
    <col min="4352" max="4352" width="85.5546875" style="1" customWidth="1"/>
    <col min="4353" max="4353" width="18.88671875" style="1" customWidth="1"/>
    <col min="4354" max="4354" width="18.6640625" style="1" customWidth="1"/>
    <col min="4355" max="4355" width="18" style="1" customWidth="1"/>
    <col min="4356" max="4356" width="15.5546875" style="1" customWidth="1"/>
    <col min="4357" max="4357" width="14.44140625" style="1" bestFit="1" customWidth="1"/>
    <col min="4358" max="4607" width="9.109375" style="1"/>
    <col min="4608" max="4608" width="85.5546875" style="1" customWidth="1"/>
    <col min="4609" max="4609" width="18.88671875" style="1" customWidth="1"/>
    <col min="4610" max="4610" width="18.6640625" style="1" customWidth="1"/>
    <col min="4611" max="4611" width="18" style="1" customWidth="1"/>
    <col min="4612" max="4612" width="15.5546875" style="1" customWidth="1"/>
    <col min="4613" max="4613" width="14.44140625" style="1" bestFit="1" customWidth="1"/>
    <col min="4614" max="4863" width="9.109375" style="1"/>
    <col min="4864" max="4864" width="85.5546875" style="1" customWidth="1"/>
    <col min="4865" max="4865" width="18.88671875" style="1" customWidth="1"/>
    <col min="4866" max="4866" width="18.6640625" style="1" customWidth="1"/>
    <col min="4867" max="4867" width="18" style="1" customWidth="1"/>
    <col min="4868" max="4868" width="15.5546875" style="1" customWidth="1"/>
    <col min="4869" max="4869" width="14.44140625" style="1" bestFit="1" customWidth="1"/>
    <col min="4870" max="5119" width="9.109375" style="1"/>
    <col min="5120" max="5120" width="85.5546875" style="1" customWidth="1"/>
    <col min="5121" max="5121" width="18.88671875" style="1" customWidth="1"/>
    <col min="5122" max="5122" width="18.6640625" style="1" customWidth="1"/>
    <col min="5123" max="5123" width="18" style="1" customWidth="1"/>
    <col min="5124" max="5124" width="15.5546875" style="1" customWidth="1"/>
    <col min="5125" max="5125" width="14.44140625" style="1" bestFit="1" customWidth="1"/>
    <col min="5126" max="5375" width="9.109375" style="1"/>
    <col min="5376" max="5376" width="85.5546875" style="1" customWidth="1"/>
    <col min="5377" max="5377" width="18.88671875" style="1" customWidth="1"/>
    <col min="5378" max="5378" width="18.6640625" style="1" customWidth="1"/>
    <col min="5379" max="5379" width="18" style="1" customWidth="1"/>
    <col min="5380" max="5380" width="15.5546875" style="1" customWidth="1"/>
    <col min="5381" max="5381" width="14.44140625" style="1" bestFit="1" customWidth="1"/>
    <col min="5382" max="5631" width="9.109375" style="1"/>
    <col min="5632" max="5632" width="85.5546875" style="1" customWidth="1"/>
    <col min="5633" max="5633" width="18.88671875" style="1" customWidth="1"/>
    <col min="5634" max="5634" width="18.6640625" style="1" customWidth="1"/>
    <col min="5635" max="5635" width="18" style="1" customWidth="1"/>
    <col min="5636" max="5636" width="15.5546875" style="1" customWidth="1"/>
    <col min="5637" max="5637" width="14.44140625" style="1" bestFit="1" customWidth="1"/>
    <col min="5638" max="5887" width="9.109375" style="1"/>
    <col min="5888" max="5888" width="85.5546875" style="1" customWidth="1"/>
    <col min="5889" max="5889" width="18.88671875" style="1" customWidth="1"/>
    <col min="5890" max="5890" width="18.6640625" style="1" customWidth="1"/>
    <col min="5891" max="5891" width="18" style="1" customWidth="1"/>
    <col min="5892" max="5892" width="15.5546875" style="1" customWidth="1"/>
    <col min="5893" max="5893" width="14.44140625" style="1" bestFit="1" customWidth="1"/>
    <col min="5894" max="6143" width="9.109375" style="1"/>
    <col min="6144" max="6144" width="85.5546875" style="1" customWidth="1"/>
    <col min="6145" max="6145" width="18.88671875" style="1" customWidth="1"/>
    <col min="6146" max="6146" width="18.6640625" style="1" customWidth="1"/>
    <col min="6147" max="6147" width="18" style="1" customWidth="1"/>
    <col min="6148" max="6148" width="15.5546875" style="1" customWidth="1"/>
    <col min="6149" max="6149" width="14.44140625" style="1" bestFit="1" customWidth="1"/>
    <col min="6150" max="6399" width="9.109375" style="1"/>
    <col min="6400" max="6400" width="85.5546875" style="1" customWidth="1"/>
    <col min="6401" max="6401" width="18.88671875" style="1" customWidth="1"/>
    <col min="6402" max="6402" width="18.6640625" style="1" customWidth="1"/>
    <col min="6403" max="6403" width="18" style="1" customWidth="1"/>
    <col min="6404" max="6404" width="15.5546875" style="1" customWidth="1"/>
    <col min="6405" max="6405" width="14.44140625" style="1" bestFit="1" customWidth="1"/>
    <col min="6406" max="6655" width="9.109375" style="1"/>
    <col min="6656" max="6656" width="85.5546875" style="1" customWidth="1"/>
    <col min="6657" max="6657" width="18.88671875" style="1" customWidth="1"/>
    <col min="6658" max="6658" width="18.6640625" style="1" customWidth="1"/>
    <col min="6659" max="6659" width="18" style="1" customWidth="1"/>
    <col min="6660" max="6660" width="15.5546875" style="1" customWidth="1"/>
    <col min="6661" max="6661" width="14.44140625" style="1" bestFit="1" customWidth="1"/>
    <col min="6662" max="6911" width="9.109375" style="1"/>
    <col min="6912" max="6912" width="85.5546875" style="1" customWidth="1"/>
    <col min="6913" max="6913" width="18.88671875" style="1" customWidth="1"/>
    <col min="6914" max="6914" width="18.6640625" style="1" customWidth="1"/>
    <col min="6915" max="6915" width="18" style="1" customWidth="1"/>
    <col min="6916" max="6916" width="15.5546875" style="1" customWidth="1"/>
    <col min="6917" max="6917" width="14.44140625" style="1" bestFit="1" customWidth="1"/>
    <col min="6918" max="7167" width="9.109375" style="1"/>
    <col min="7168" max="7168" width="85.5546875" style="1" customWidth="1"/>
    <col min="7169" max="7169" width="18.88671875" style="1" customWidth="1"/>
    <col min="7170" max="7170" width="18.6640625" style="1" customWidth="1"/>
    <col min="7171" max="7171" width="18" style="1" customWidth="1"/>
    <col min="7172" max="7172" width="15.5546875" style="1" customWidth="1"/>
    <col min="7173" max="7173" width="14.44140625" style="1" bestFit="1" customWidth="1"/>
    <col min="7174" max="7423" width="9.109375" style="1"/>
    <col min="7424" max="7424" width="85.5546875" style="1" customWidth="1"/>
    <col min="7425" max="7425" width="18.88671875" style="1" customWidth="1"/>
    <col min="7426" max="7426" width="18.6640625" style="1" customWidth="1"/>
    <col min="7427" max="7427" width="18" style="1" customWidth="1"/>
    <col min="7428" max="7428" width="15.5546875" style="1" customWidth="1"/>
    <col min="7429" max="7429" width="14.44140625" style="1" bestFit="1" customWidth="1"/>
    <col min="7430" max="7679" width="9.109375" style="1"/>
    <col min="7680" max="7680" width="85.5546875" style="1" customWidth="1"/>
    <col min="7681" max="7681" width="18.88671875" style="1" customWidth="1"/>
    <col min="7682" max="7682" width="18.6640625" style="1" customWidth="1"/>
    <col min="7683" max="7683" width="18" style="1" customWidth="1"/>
    <col min="7684" max="7684" width="15.5546875" style="1" customWidth="1"/>
    <col min="7685" max="7685" width="14.44140625" style="1" bestFit="1" customWidth="1"/>
    <col min="7686" max="7935" width="9.109375" style="1"/>
    <col min="7936" max="7936" width="85.5546875" style="1" customWidth="1"/>
    <col min="7937" max="7937" width="18.88671875" style="1" customWidth="1"/>
    <col min="7938" max="7938" width="18.6640625" style="1" customWidth="1"/>
    <col min="7939" max="7939" width="18" style="1" customWidth="1"/>
    <col min="7940" max="7940" width="15.5546875" style="1" customWidth="1"/>
    <col min="7941" max="7941" width="14.44140625" style="1" bestFit="1" customWidth="1"/>
    <col min="7942" max="8191" width="9.109375" style="1"/>
    <col min="8192" max="8192" width="85.5546875" style="1" customWidth="1"/>
    <col min="8193" max="8193" width="18.88671875" style="1" customWidth="1"/>
    <col min="8194" max="8194" width="18.6640625" style="1" customWidth="1"/>
    <col min="8195" max="8195" width="18" style="1" customWidth="1"/>
    <col min="8196" max="8196" width="15.5546875" style="1" customWidth="1"/>
    <col min="8197" max="8197" width="14.44140625" style="1" bestFit="1" customWidth="1"/>
    <col min="8198" max="8447" width="9.109375" style="1"/>
    <col min="8448" max="8448" width="85.5546875" style="1" customWidth="1"/>
    <col min="8449" max="8449" width="18.88671875" style="1" customWidth="1"/>
    <col min="8450" max="8450" width="18.6640625" style="1" customWidth="1"/>
    <col min="8451" max="8451" width="18" style="1" customWidth="1"/>
    <col min="8452" max="8452" width="15.5546875" style="1" customWidth="1"/>
    <col min="8453" max="8453" width="14.44140625" style="1" bestFit="1" customWidth="1"/>
    <col min="8454" max="8703" width="9.109375" style="1"/>
    <col min="8704" max="8704" width="85.5546875" style="1" customWidth="1"/>
    <col min="8705" max="8705" width="18.88671875" style="1" customWidth="1"/>
    <col min="8706" max="8706" width="18.6640625" style="1" customWidth="1"/>
    <col min="8707" max="8707" width="18" style="1" customWidth="1"/>
    <col min="8708" max="8708" width="15.5546875" style="1" customWidth="1"/>
    <col min="8709" max="8709" width="14.44140625" style="1" bestFit="1" customWidth="1"/>
    <col min="8710" max="8959" width="9.109375" style="1"/>
    <col min="8960" max="8960" width="85.5546875" style="1" customWidth="1"/>
    <col min="8961" max="8961" width="18.88671875" style="1" customWidth="1"/>
    <col min="8962" max="8962" width="18.6640625" style="1" customWidth="1"/>
    <col min="8963" max="8963" width="18" style="1" customWidth="1"/>
    <col min="8964" max="8964" width="15.5546875" style="1" customWidth="1"/>
    <col min="8965" max="8965" width="14.44140625" style="1" bestFit="1" customWidth="1"/>
    <col min="8966" max="9215" width="9.109375" style="1"/>
    <col min="9216" max="9216" width="85.5546875" style="1" customWidth="1"/>
    <col min="9217" max="9217" width="18.88671875" style="1" customWidth="1"/>
    <col min="9218" max="9218" width="18.6640625" style="1" customWidth="1"/>
    <col min="9219" max="9219" width="18" style="1" customWidth="1"/>
    <col min="9220" max="9220" width="15.5546875" style="1" customWidth="1"/>
    <col min="9221" max="9221" width="14.44140625" style="1" bestFit="1" customWidth="1"/>
    <col min="9222" max="9471" width="9.109375" style="1"/>
    <col min="9472" max="9472" width="85.5546875" style="1" customWidth="1"/>
    <col min="9473" max="9473" width="18.88671875" style="1" customWidth="1"/>
    <col min="9474" max="9474" width="18.6640625" style="1" customWidth="1"/>
    <col min="9475" max="9475" width="18" style="1" customWidth="1"/>
    <col min="9476" max="9476" width="15.5546875" style="1" customWidth="1"/>
    <col min="9477" max="9477" width="14.44140625" style="1" bestFit="1" customWidth="1"/>
    <col min="9478" max="9727" width="9.109375" style="1"/>
    <col min="9728" max="9728" width="85.5546875" style="1" customWidth="1"/>
    <col min="9729" max="9729" width="18.88671875" style="1" customWidth="1"/>
    <col min="9730" max="9730" width="18.6640625" style="1" customWidth="1"/>
    <col min="9731" max="9731" width="18" style="1" customWidth="1"/>
    <col min="9732" max="9732" width="15.5546875" style="1" customWidth="1"/>
    <col min="9733" max="9733" width="14.44140625" style="1" bestFit="1" customWidth="1"/>
    <col min="9734" max="9983" width="9.109375" style="1"/>
    <col min="9984" max="9984" width="85.5546875" style="1" customWidth="1"/>
    <col min="9985" max="9985" width="18.88671875" style="1" customWidth="1"/>
    <col min="9986" max="9986" width="18.6640625" style="1" customWidth="1"/>
    <col min="9987" max="9987" width="18" style="1" customWidth="1"/>
    <col min="9988" max="9988" width="15.5546875" style="1" customWidth="1"/>
    <col min="9989" max="9989" width="14.44140625" style="1" bestFit="1" customWidth="1"/>
    <col min="9990" max="10239" width="9.109375" style="1"/>
    <col min="10240" max="10240" width="85.5546875" style="1" customWidth="1"/>
    <col min="10241" max="10241" width="18.88671875" style="1" customWidth="1"/>
    <col min="10242" max="10242" width="18.6640625" style="1" customWidth="1"/>
    <col min="10243" max="10243" width="18" style="1" customWidth="1"/>
    <col min="10244" max="10244" width="15.5546875" style="1" customWidth="1"/>
    <col min="10245" max="10245" width="14.44140625" style="1" bestFit="1" customWidth="1"/>
    <col min="10246" max="10495" width="9.109375" style="1"/>
    <col min="10496" max="10496" width="85.5546875" style="1" customWidth="1"/>
    <col min="10497" max="10497" width="18.88671875" style="1" customWidth="1"/>
    <col min="10498" max="10498" width="18.6640625" style="1" customWidth="1"/>
    <col min="10499" max="10499" width="18" style="1" customWidth="1"/>
    <col min="10500" max="10500" width="15.5546875" style="1" customWidth="1"/>
    <col min="10501" max="10501" width="14.44140625" style="1" bestFit="1" customWidth="1"/>
    <col min="10502" max="10751" width="9.109375" style="1"/>
    <col min="10752" max="10752" width="85.5546875" style="1" customWidth="1"/>
    <col min="10753" max="10753" width="18.88671875" style="1" customWidth="1"/>
    <col min="10754" max="10754" width="18.6640625" style="1" customWidth="1"/>
    <col min="10755" max="10755" width="18" style="1" customWidth="1"/>
    <col min="10756" max="10756" width="15.5546875" style="1" customWidth="1"/>
    <col min="10757" max="10757" width="14.44140625" style="1" bestFit="1" customWidth="1"/>
    <col min="10758" max="11007" width="9.109375" style="1"/>
    <col min="11008" max="11008" width="85.5546875" style="1" customWidth="1"/>
    <col min="11009" max="11009" width="18.88671875" style="1" customWidth="1"/>
    <col min="11010" max="11010" width="18.6640625" style="1" customWidth="1"/>
    <col min="11011" max="11011" width="18" style="1" customWidth="1"/>
    <col min="11012" max="11012" width="15.5546875" style="1" customWidth="1"/>
    <col min="11013" max="11013" width="14.44140625" style="1" bestFit="1" customWidth="1"/>
    <col min="11014" max="11263" width="9.109375" style="1"/>
    <col min="11264" max="11264" width="85.5546875" style="1" customWidth="1"/>
    <col min="11265" max="11265" width="18.88671875" style="1" customWidth="1"/>
    <col min="11266" max="11266" width="18.6640625" style="1" customWidth="1"/>
    <col min="11267" max="11267" width="18" style="1" customWidth="1"/>
    <col min="11268" max="11268" width="15.5546875" style="1" customWidth="1"/>
    <col min="11269" max="11269" width="14.44140625" style="1" bestFit="1" customWidth="1"/>
    <col min="11270" max="11519" width="9.109375" style="1"/>
    <col min="11520" max="11520" width="85.5546875" style="1" customWidth="1"/>
    <col min="11521" max="11521" width="18.88671875" style="1" customWidth="1"/>
    <col min="11522" max="11522" width="18.6640625" style="1" customWidth="1"/>
    <col min="11523" max="11523" width="18" style="1" customWidth="1"/>
    <col min="11524" max="11524" width="15.5546875" style="1" customWidth="1"/>
    <col min="11525" max="11525" width="14.44140625" style="1" bestFit="1" customWidth="1"/>
    <col min="11526" max="11775" width="9.109375" style="1"/>
    <col min="11776" max="11776" width="85.5546875" style="1" customWidth="1"/>
    <col min="11777" max="11777" width="18.88671875" style="1" customWidth="1"/>
    <col min="11778" max="11778" width="18.6640625" style="1" customWidth="1"/>
    <col min="11779" max="11779" width="18" style="1" customWidth="1"/>
    <col min="11780" max="11780" width="15.5546875" style="1" customWidth="1"/>
    <col min="11781" max="11781" width="14.44140625" style="1" bestFit="1" customWidth="1"/>
    <col min="11782" max="12031" width="9.109375" style="1"/>
    <col min="12032" max="12032" width="85.5546875" style="1" customWidth="1"/>
    <col min="12033" max="12033" width="18.88671875" style="1" customWidth="1"/>
    <col min="12034" max="12034" width="18.6640625" style="1" customWidth="1"/>
    <col min="12035" max="12035" width="18" style="1" customWidth="1"/>
    <col min="12036" max="12036" width="15.5546875" style="1" customWidth="1"/>
    <col min="12037" max="12037" width="14.44140625" style="1" bestFit="1" customWidth="1"/>
    <col min="12038" max="12287" width="9.109375" style="1"/>
    <col min="12288" max="12288" width="85.5546875" style="1" customWidth="1"/>
    <col min="12289" max="12289" width="18.88671875" style="1" customWidth="1"/>
    <col min="12290" max="12290" width="18.6640625" style="1" customWidth="1"/>
    <col min="12291" max="12291" width="18" style="1" customWidth="1"/>
    <col min="12292" max="12292" width="15.5546875" style="1" customWidth="1"/>
    <col min="12293" max="12293" width="14.44140625" style="1" bestFit="1" customWidth="1"/>
    <col min="12294" max="12543" width="9.109375" style="1"/>
    <col min="12544" max="12544" width="85.5546875" style="1" customWidth="1"/>
    <col min="12545" max="12545" width="18.88671875" style="1" customWidth="1"/>
    <col min="12546" max="12546" width="18.6640625" style="1" customWidth="1"/>
    <col min="12547" max="12547" width="18" style="1" customWidth="1"/>
    <col min="12548" max="12548" width="15.5546875" style="1" customWidth="1"/>
    <col min="12549" max="12549" width="14.44140625" style="1" bestFit="1" customWidth="1"/>
    <col min="12550" max="12799" width="9.109375" style="1"/>
    <col min="12800" max="12800" width="85.5546875" style="1" customWidth="1"/>
    <col min="12801" max="12801" width="18.88671875" style="1" customWidth="1"/>
    <col min="12802" max="12802" width="18.6640625" style="1" customWidth="1"/>
    <col min="12803" max="12803" width="18" style="1" customWidth="1"/>
    <col min="12804" max="12804" width="15.5546875" style="1" customWidth="1"/>
    <col min="12805" max="12805" width="14.44140625" style="1" bestFit="1" customWidth="1"/>
    <col min="12806" max="13055" width="9.109375" style="1"/>
    <col min="13056" max="13056" width="85.5546875" style="1" customWidth="1"/>
    <col min="13057" max="13057" width="18.88671875" style="1" customWidth="1"/>
    <col min="13058" max="13058" width="18.6640625" style="1" customWidth="1"/>
    <col min="13059" max="13059" width="18" style="1" customWidth="1"/>
    <col min="13060" max="13060" width="15.5546875" style="1" customWidth="1"/>
    <col min="13061" max="13061" width="14.44140625" style="1" bestFit="1" customWidth="1"/>
    <col min="13062" max="13311" width="9.109375" style="1"/>
    <col min="13312" max="13312" width="85.5546875" style="1" customWidth="1"/>
    <col min="13313" max="13313" width="18.88671875" style="1" customWidth="1"/>
    <col min="13314" max="13314" width="18.6640625" style="1" customWidth="1"/>
    <col min="13315" max="13315" width="18" style="1" customWidth="1"/>
    <col min="13316" max="13316" width="15.5546875" style="1" customWidth="1"/>
    <col min="13317" max="13317" width="14.44140625" style="1" bestFit="1" customWidth="1"/>
    <col min="13318" max="13567" width="9.109375" style="1"/>
    <col min="13568" max="13568" width="85.5546875" style="1" customWidth="1"/>
    <col min="13569" max="13569" width="18.88671875" style="1" customWidth="1"/>
    <col min="13570" max="13570" width="18.6640625" style="1" customWidth="1"/>
    <col min="13571" max="13571" width="18" style="1" customWidth="1"/>
    <col min="13572" max="13572" width="15.5546875" style="1" customWidth="1"/>
    <col min="13573" max="13573" width="14.44140625" style="1" bestFit="1" customWidth="1"/>
    <col min="13574" max="13823" width="9.109375" style="1"/>
    <col min="13824" max="13824" width="85.5546875" style="1" customWidth="1"/>
    <col min="13825" max="13825" width="18.88671875" style="1" customWidth="1"/>
    <col min="13826" max="13826" width="18.6640625" style="1" customWidth="1"/>
    <col min="13827" max="13827" width="18" style="1" customWidth="1"/>
    <col min="13828" max="13828" width="15.5546875" style="1" customWidth="1"/>
    <col min="13829" max="13829" width="14.44140625" style="1" bestFit="1" customWidth="1"/>
    <col min="13830" max="14079" width="9.109375" style="1"/>
    <col min="14080" max="14080" width="85.5546875" style="1" customWidth="1"/>
    <col min="14081" max="14081" width="18.88671875" style="1" customWidth="1"/>
    <col min="14082" max="14082" width="18.6640625" style="1" customWidth="1"/>
    <col min="14083" max="14083" width="18" style="1" customWidth="1"/>
    <col min="14084" max="14084" width="15.5546875" style="1" customWidth="1"/>
    <col min="14085" max="14085" width="14.44140625" style="1" bestFit="1" customWidth="1"/>
    <col min="14086" max="14335" width="9.109375" style="1"/>
    <col min="14336" max="14336" width="85.5546875" style="1" customWidth="1"/>
    <col min="14337" max="14337" width="18.88671875" style="1" customWidth="1"/>
    <col min="14338" max="14338" width="18.6640625" style="1" customWidth="1"/>
    <col min="14339" max="14339" width="18" style="1" customWidth="1"/>
    <col min="14340" max="14340" width="15.5546875" style="1" customWidth="1"/>
    <col min="14341" max="14341" width="14.44140625" style="1" bestFit="1" customWidth="1"/>
    <col min="14342" max="14591" width="9.109375" style="1"/>
    <col min="14592" max="14592" width="85.5546875" style="1" customWidth="1"/>
    <col min="14593" max="14593" width="18.88671875" style="1" customWidth="1"/>
    <col min="14594" max="14594" width="18.6640625" style="1" customWidth="1"/>
    <col min="14595" max="14595" width="18" style="1" customWidth="1"/>
    <col min="14596" max="14596" width="15.5546875" style="1" customWidth="1"/>
    <col min="14597" max="14597" width="14.44140625" style="1" bestFit="1" customWidth="1"/>
    <col min="14598" max="14847" width="9.109375" style="1"/>
    <col min="14848" max="14848" width="85.5546875" style="1" customWidth="1"/>
    <col min="14849" max="14849" width="18.88671875" style="1" customWidth="1"/>
    <col min="14850" max="14850" width="18.6640625" style="1" customWidth="1"/>
    <col min="14851" max="14851" width="18" style="1" customWidth="1"/>
    <col min="14852" max="14852" width="15.5546875" style="1" customWidth="1"/>
    <col min="14853" max="14853" width="14.44140625" style="1" bestFit="1" customWidth="1"/>
    <col min="14854" max="15103" width="9.109375" style="1"/>
    <col min="15104" max="15104" width="85.5546875" style="1" customWidth="1"/>
    <col min="15105" max="15105" width="18.88671875" style="1" customWidth="1"/>
    <col min="15106" max="15106" width="18.6640625" style="1" customWidth="1"/>
    <col min="15107" max="15107" width="18" style="1" customWidth="1"/>
    <col min="15108" max="15108" width="15.5546875" style="1" customWidth="1"/>
    <col min="15109" max="15109" width="14.44140625" style="1" bestFit="1" customWidth="1"/>
    <col min="15110" max="15359" width="9.109375" style="1"/>
    <col min="15360" max="15360" width="85.5546875" style="1" customWidth="1"/>
    <col min="15361" max="15361" width="18.88671875" style="1" customWidth="1"/>
    <col min="15362" max="15362" width="18.6640625" style="1" customWidth="1"/>
    <col min="15363" max="15363" width="18" style="1" customWidth="1"/>
    <col min="15364" max="15364" width="15.5546875" style="1" customWidth="1"/>
    <col min="15365" max="15365" width="14.44140625" style="1" bestFit="1" customWidth="1"/>
    <col min="15366" max="15615" width="9.109375" style="1"/>
    <col min="15616" max="15616" width="85.5546875" style="1" customWidth="1"/>
    <col min="15617" max="15617" width="18.88671875" style="1" customWidth="1"/>
    <col min="15618" max="15618" width="18.6640625" style="1" customWidth="1"/>
    <col min="15619" max="15619" width="18" style="1" customWidth="1"/>
    <col min="15620" max="15620" width="15.5546875" style="1" customWidth="1"/>
    <col min="15621" max="15621" width="14.44140625" style="1" bestFit="1" customWidth="1"/>
    <col min="15622" max="15871" width="9.109375" style="1"/>
    <col min="15872" max="15872" width="85.5546875" style="1" customWidth="1"/>
    <col min="15873" max="15873" width="18.88671875" style="1" customWidth="1"/>
    <col min="15874" max="15874" width="18.6640625" style="1" customWidth="1"/>
    <col min="15875" max="15875" width="18" style="1" customWidth="1"/>
    <col min="15876" max="15876" width="15.5546875" style="1" customWidth="1"/>
    <col min="15877" max="15877" width="14.44140625" style="1" bestFit="1" customWidth="1"/>
    <col min="15878" max="16127" width="9.109375" style="1"/>
    <col min="16128" max="16128" width="85.5546875" style="1" customWidth="1"/>
    <col min="16129" max="16129" width="18.88671875" style="1" customWidth="1"/>
    <col min="16130" max="16130" width="18.6640625" style="1" customWidth="1"/>
    <col min="16131" max="16131" width="18" style="1" customWidth="1"/>
    <col min="16132" max="16132" width="15.5546875" style="1" customWidth="1"/>
    <col min="16133" max="16133" width="14.44140625" style="1" bestFit="1" customWidth="1"/>
    <col min="16134" max="16383" width="9.109375" style="1"/>
    <col min="16384" max="16384" width="9.109375" style="1" customWidth="1"/>
  </cols>
  <sheetData>
    <row r="1" spans="1:12" ht="18">
      <c r="A1" s="175" t="s">
        <v>445</v>
      </c>
      <c r="B1" s="175"/>
      <c r="C1" s="175"/>
      <c r="D1" s="175"/>
      <c r="E1" s="175"/>
      <c r="F1" s="174"/>
      <c r="G1" s="1"/>
      <c r="H1" s="1"/>
      <c r="I1" s="1"/>
    </row>
    <row r="2" spans="1:12" ht="50.25" customHeight="1">
      <c r="A2" s="176" t="s">
        <v>0</v>
      </c>
      <c r="B2" s="176"/>
      <c r="C2" s="176"/>
      <c r="D2" s="176"/>
      <c r="E2" s="176"/>
      <c r="F2" s="174"/>
      <c r="G2" s="1"/>
      <c r="H2" s="1"/>
      <c r="I2" s="1"/>
    </row>
    <row r="3" spans="1:12" ht="50.25" customHeight="1">
      <c r="A3" s="2"/>
      <c r="B3" s="170"/>
      <c r="C3" s="2"/>
      <c r="D3" s="2"/>
      <c r="E3" s="2"/>
      <c r="F3" s="170"/>
      <c r="G3" s="2"/>
      <c r="H3" s="2"/>
      <c r="I3" s="4" t="s">
        <v>1</v>
      </c>
    </row>
    <row r="4" spans="1:12" ht="18">
      <c r="B4" s="177" t="s">
        <v>446</v>
      </c>
      <c r="C4" s="177"/>
      <c r="D4" s="177"/>
      <c r="E4" s="177"/>
      <c r="F4" s="178" t="s">
        <v>447</v>
      </c>
      <c r="G4" s="179"/>
      <c r="H4" s="179"/>
      <c r="I4" s="180"/>
    </row>
    <row r="5" spans="1:12">
      <c r="B5" s="171" t="s">
        <v>2</v>
      </c>
      <c r="C5" s="5" t="s">
        <v>3</v>
      </c>
      <c r="D5" s="5" t="s">
        <v>4</v>
      </c>
      <c r="E5" s="5" t="s">
        <v>5</v>
      </c>
      <c r="F5" s="171" t="s">
        <v>2</v>
      </c>
      <c r="G5" s="5" t="s">
        <v>3</v>
      </c>
      <c r="H5" s="5" t="s">
        <v>4</v>
      </c>
      <c r="I5" s="5" t="s">
        <v>5</v>
      </c>
    </row>
    <row r="6" spans="1:12">
      <c r="A6" s="7" t="s">
        <v>6</v>
      </c>
      <c r="B6" s="172">
        <f>'[4]2.Kiadások'!E24</f>
        <v>29931000</v>
      </c>
      <c r="C6" s="8">
        <f>'[4]2.Kiadások'!F24</f>
        <v>38078400</v>
      </c>
      <c r="D6" s="8">
        <f>'[4]2.Kiadások'!I24</f>
        <v>46000000</v>
      </c>
      <c r="E6" s="8">
        <f>SUM(B6:D6)</f>
        <v>114009400</v>
      </c>
      <c r="F6" s="172">
        <f>'2.Kiadások'!H24</f>
        <v>31222000</v>
      </c>
      <c r="G6" s="8">
        <v>38378400</v>
      </c>
      <c r="H6" s="8">
        <v>49155000</v>
      </c>
      <c r="I6" s="8">
        <f>SUM(F6:H6)</f>
        <v>118755400</v>
      </c>
      <c r="K6" s="3"/>
    </row>
    <row r="7" spans="1:12">
      <c r="A7" s="7" t="s">
        <v>7</v>
      </c>
      <c r="B7" s="172">
        <f>'[4]2.Kiadások'!E25</f>
        <v>7112000</v>
      </c>
      <c r="C7" s="8">
        <f>'[4]2.Kiadások'!F25</f>
        <v>8679000</v>
      </c>
      <c r="D7" s="8">
        <f>'[4]2.Kiadások'!I25</f>
        <v>9198000</v>
      </c>
      <c r="E7" s="8">
        <f t="shared" ref="E7:E24" si="0">SUM(B7:D7)</f>
        <v>24989000</v>
      </c>
      <c r="F7" s="172">
        <f>'2.Kiadások'!H25</f>
        <v>7112000</v>
      </c>
      <c r="G7" s="8">
        <v>8679000</v>
      </c>
      <c r="H7" s="8">
        <v>10500000</v>
      </c>
      <c r="I7" s="8">
        <f t="shared" ref="I7:I16" si="1">SUM(F7:H7)</f>
        <v>26291000</v>
      </c>
      <c r="K7" s="3"/>
    </row>
    <row r="8" spans="1:12">
      <c r="A8" s="7" t="s">
        <v>8</v>
      </c>
      <c r="B8" s="172">
        <f>'[4]2.Kiadások'!E50</f>
        <v>100032000</v>
      </c>
      <c r="C8" s="8">
        <f>'[4]2.Kiadások'!F50</f>
        <v>15909000</v>
      </c>
      <c r="D8" s="8">
        <f>'[4]2.Kiadások'!I50</f>
        <v>5780000</v>
      </c>
      <c r="E8" s="8">
        <f t="shared" si="0"/>
        <v>121721000</v>
      </c>
      <c r="F8" s="172">
        <f>'2.Kiadások'!H50</f>
        <v>127912200</v>
      </c>
      <c r="G8" s="8">
        <v>16086000</v>
      </c>
      <c r="H8" s="8">
        <v>6438283</v>
      </c>
      <c r="I8" s="8">
        <f t="shared" si="1"/>
        <v>150436483</v>
      </c>
      <c r="K8" s="3"/>
    </row>
    <row r="9" spans="1:12">
      <c r="A9" s="7" t="s">
        <v>9</v>
      </c>
      <c r="B9" s="172">
        <f>'[4]2.Kiadások'!E59</f>
        <v>5000000</v>
      </c>
      <c r="C9" s="8"/>
      <c r="D9" s="8"/>
      <c r="E9" s="8">
        <f t="shared" si="0"/>
        <v>5000000</v>
      </c>
      <c r="F9" s="172">
        <f>'2.Kiadások'!H59</f>
        <v>5000000</v>
      </c>
      <c r="G9" s="8"/>
      <c r="H9" s="8"/>
      <c r="I9" s="8">
        <f t="shared" si="1"/>
        <v>5000000</v>
      </c>
      <c r="K9" s="3"/>
    </row>
    <row r="10" spans="1:12">
      <c r="A10" s="7" t="s">
        <v>10</v>
      </c>
      <c r="B10" s="172">
        <v>90487416</v>
      </c>
      <c r="C10" s="8">
        <f>'I.Kiemelt rovatrend'!L76</f>
        <v>0</v>
      </c>
      <c r="D10" s="8"/>
      <c r="E10" s="8">
        <f t="shared" si="0"/>
        <v>90487416</v>
      </c>
      <c r="F10" s="172">
        <f>'2.Kiadások'!H73</f>
        <v>89313094</v>
      </c>
      <c r="G10" s="8">
        <f>'I.Kiemelt rovatrend'!P76</f>
        <v>0</v>
      </c>
      <c r="H10" s="8"/>
      <c r="I10" s="8">
        <f t="shared" si="1"/>
        <v>89313094</v>
      </c>
      <c r="K10" s="3"/>
    </row>
    <row r="11" spans="1:12">
      <c r="A11" s="7" t="s">
        <v>11</v>
      </c>
      <c r="B11" s="172">
        <v>5495541</v>
      </c>
      <c r="C11" s="8"/>
      <c r="D11" s="8"/>
      <c r="E11" s="8">
        <f t="shared" si="0"/>
        <v>5495541</v>
      </c>
      <c r="F11" s="172">
        <f>'2.Kiadások'!H71</f>
        <v>4061204</v>
      </c>
      <c r="G11" s="8"/>
      <c r="H11" s="8"/>
      <c r="I11" s="8">
        <f t="shared" si="1"/>
        <v>4061204</v>
      </c>
      <c r="K11" s="3"/>
    </row>
    <row r="12" spans="1:12">
      <c r="A12" s="7" t="s">
        <v>12</v>
      </c>
      <c r="B12" s="172">
        <f>'[4]2.Kiadások'!E82</f>
        <v>282819000</v>
      </c>
      <c r="C12" s="8">
        <f>'[4]2.Kiadások'!F82</f>
        <v>127000</v>
      </c>
      <c r="D12" s="8"/>
      <c r="E12" s="8">
        <f t="shared" si="0"/>
        <v>282946000</v>
      </c>
      <c r="F12" s="172">
        <f>'2.Kiadások'!H82</f>
        <v>385357260</v>
      </c>
      <c r="G12" s="8">
        <v>962700</v>
      </c>
      <c r="H12" s="8"/>
      <c r="I12" s="8">
        <f t="shared" si="1"/>
        <v>386319960</v>
      </c>
      <c r="K12" s="3"/>
      <c r="L12" s="3"/>
    </row>
    <row r="13" spans="1:12">
      <c r="A13" s="7" t="s">
        <v>13</v>
      </c>
      <c r="B13" s="172">
        <f>'[4]2.Kiadások'!E87</f>
        <v>207022000</v>
      </c>
      <c r="C13" s="8"/>
      <c r="D13" s="8"/>
      <c r="E13" s="8">
        <f t="shared" si="0"/>
        <v>207022000</v>
      </c>
      <c r="F13" s="172">
        <f>'2.Kiadások'!H87</f>
        <v>182042900</v>
      </c>
      <c r="G13" s="8"/>
      <c r="H13" s="8"/>
      <c r="I13" s="8">
        <f t="shared" si="1"/>
        <v>182042900</v>
      </c>
      <c r="K13" s="3"/>
    </row>
    <row r="14" spans="1:12">
      <c r="A14" s="7" t="s">
        <v>14</v>
      </c>
      <c r="B14" s="172"/>
      <c r="C14" s="8"/>
      <c r="D14" s="8"/>
      <c r="E14" s="8">
        <f t="shared" si="0"/>
        <v>0</v>
      </c>
      <c r="F14" s="172">
        <f>'2.Kiadások'!H96</f>
        <v>17616116</v>
      </c>
      <c r="G14" s="8"/>
      <c r="H14" s="8"/>
      <c r="I14" s="8">
        <f t="shared" si="1"/>
        <v>17616116</v>
      </c>
      <c r="K14" s="3"/>
    </row>
    <row r="15" spans="1:12">
      <c r="A15" s="9" t="s">
        <v>15</v>
      </c>
      <c r="B15" s="172">
        <f>B6+B7+B8+B9+B10+B12+B13</f>
        <v>722403416</v>
      </c>
      <c r="C15" s="8">
        <f>C6+C7+C8+C9+C10+C12+C13</f>
        <v>62793400</v>
      </c>
      <c r="D15" s="8">
        <f>D6+D7+D8+D9+D10+D12+D13</f>
        <v>60978000</v>
      </c>
      <c r="E15" s="8">
        <f t="shared" si="0"/>
        <v>846174816</v>
      </c>
      <c r="F15" s="172">
        <f>F6+F7+F8+F9+F10+F12+F13+F14</f>
        <v>845575570</v>
      </c>
      <c r="G15" s="8">
        <f>G6+G7+G8+G9+G10+G12+G13</f>
        <v>64106100</v>
      </c>
      <c r="H15" s="8">
        <f>H6+H7+H8+H9+H10+H12+H13</f>
        <v>66093283</v>
      </c>
      <c r="I15" s="8">
        <f t="shared" si="1"/>
        <v>975774953</v>
      </c>
      <c r="K15" s="3"/>
    </row>
    <row r="16" spans="1:12">
      <c r="A16" s="9" t="s">
        <v>16</v>
      </c>
      <c r="B16" s="172">
        <v>105710184</v>
      </c>
      <c r="C16" s="8"/>
      <c r="D16" s="8"/>
      <c r="E16" s="8">
        <f t="shared" si="0"/>
        <v>105710184</v>
      </c>
      <c r="F16" s="172">
        <f>'2.Kiadások'!F121</f>
        <v>274758697</v>
      </c>
      <c r="G16" s="8"/>
      <c r="H16" s="8"/>
      <c r="I16" s="8">
        <f t="shared" si="1"/>
        <v>274758697</v>
      </c>
      <c r="K16" s="3"/>
    </row>
    <row r="17" spans="1:11">
      <c r="A17" s="10" t="s">
        <v>17</v>
      </c>
      <c r="B17" s="11">
        <f t="shared" ref="B17:I17" si="2">SUM(B15:B16)</f>
        <v>828113600</v>
      </c>
      <c r="C17" s="11">
        <f t="shared" si="2"/>
        <v>62793400</v>
      </c>
      <c r="D17" s="11">
        <f t="shared" si="2"/>
        <v>60978000</v>
      </c>
      <c r="E17" s="11">
        <f t="shared" si="2"/>
        <v>951885000</v>
      </c>
      <c r="F17" s="11">
        <f>F15+F16</f>
        <v>1120334267</v>
      </c>
      <c r="G17" s="11">
        <f t="shared" si="2"/>
        <v>64106100</v>
      </c>
      <c r="H17" s="11">
        <f t="shared" si="2"/>
        <v>66093283</v>
      </c>
      <c r="I17" s="11">
        <f t="shared" si="2"/>
        <v>1250533650</v>
      </c>
      <c r="K17" s="3"/>
    </row>
    <row r="18" spans="1:11">
      <c r="A18" s="7" t="s">
        <v>18</v>
      </c>
      <c r="B18" s="172">
        <f>'[4]1.Bevételek'!E18</f>
        <v>89735934</v>
      </c>
      <c r="C18" s="8"/>
      <c r="D18" s="8">
        <f>'[4]1.Bevételek'!G18</f>
        <v>15312342</v>
      </c>
      <c r="E18" s="8">
        <f t="shared" si="0"/>
        <v>105048276</v>
      </c>
      <c r="F18" s="172">
        <f>'1.Bevételek'!H18</f>
        <v>91612925</v>
      </c>
      <c r="G18" s="8"/>
      <c r="H18" s="8">
        <v>2063812</v>
      </c>
      <c r="I18" s="8">
        <f t="shared" ref="I18:I24" si="3">SUM(F18:H18)</f>
        <v>93676737</v>
      </c>
      <c r="K18" s="3"/>
    </row>
    <row r="19" spans="1:11">
      <c r="A19" s="7" t="s">
        <v>19</v>
      </c>
      <c r="B19" s="172">
        <f>'[4]1.Bevételek'!E24</f>
        <v>6028388</v>
      </c>
      <c r="C19" s="8"/>
      <c r="D19" s="8"/>
      <c r="E19" s="8">
        <f t="shared" si="0"/>
        <v>6028388</v>
      </c>
      <c r="F19" s="172">
        <f>'1.Bevételek'!H24</f>
        <v>6028388</v>
      </c>
      <c r="G19" s="8"/>
      <c r="H19" s="8"/>
      <c r="I19" s="8">
        <f t="shared" si="3"/>
        <v>6028388</v>
      </c>
      <c r="K19" s="3"/>
    </row>
    <row r="20" spans="1:11">
      <c r="A20" s="7" t="s">
        <v>20</v>
      </c>
      <c r="B20" s="172">
        <f>'[4]1.Bevételek'!E38</f>
        <v>334905000</v>
      </c>
      <c r="C20" s="8"/>
      <c r="D20" s="8"/>
      <c r="E20" s="8">
        <f t="shared" si="0"/>
        <v>334905000</v>
      </c>
      <c r="F20" s="172">
        <f>'1.Bevételek'!H38</f>
        <v>364905000</v>
      </c>
      <c r="G20" s="8"/>
      <c r="H20" s="8"/>
      <c r="I20" s="8">
        <f t="shared" si="3"/>
        <v>364905000</v>
      </c>
      <c r="K20" s="3"/>
    </row>
    <row r="21" spans="1:11">
      <c r="A21" s="7" t="s">
        <v>21</v>
      </c>
      <c r="B21" s="172">
        <f>'[4]1.Bevételek'!E49</f>
        <v>58755001</v>
      </c>
      <c r="C21" s="8">
        <f>'[4]1.Bevételek'!F49</f>
        <v>3277100</v>
      </c>
      <c r="D21" s="8">
        <f>'[4]1.Bevételek'!G49</f>
        <v>5000</v>
      </c>
      <c r="E21" s="8">
        <f t="shared" si="0"/>
        <v>62037101</v>
      </c>
      <c r="F21" s="172">
        <f>'1.Bevételek'!H49</f>
        <v>63595001</v>
      </c>
      <c r="G21" s="8">
        <v>3905100</v>
      </c>
      <c r="H21" s="8">
        <v>5000</v>
      </c>
      <c r="I21" s="8">
        <f t="shared" si="3"/>
        <v>67505101</v>
      </c>
      <c r="K21" s="3"/>
    </row>
    <row r="22" spans="1:11">
      <c r="A22" s="7" t="s">
        <v>22</v>
      </c>
      <c r="B22" s="172">
        <f>'[4]1.Bevételek'!E55</f>
        <v>60000000</v>
      </c>
      <c r="C22" s="8"/>
      <c r="D22" s="8"/>
      <c r="E22" s="8">
        <f t="shared" si="0"/>
        <v>60000000</v>
      </c>
      <c r="F22" s="172">
        <f>'1.Bevételek'!H55</f>
        <v>60000000</v>
      </c>
      <c r="G22" s="8"/>
      <c r="H22" s="8"/>
      <c r="I22" s="8">
        <f t="shared" si="3"/>
        <v>60000000</v>
      </c>
      <c r="K22" s="3"/>
    </row>
    <row r="23" spans="1:11">
      <c r="A23" s="7" t="s">
        <v>23</v>
      </c>
      <c r="B23" s="172">
        <f>'[4]1.Bevételek'!H59</f>
        <v>0</v>
      </c>
      <c r="C23" s="8"/>
      <c r="D23" s="8"/>
      <c r="E23" s="8">
        <f t="shared" si="0"/>
        <v>0</v>
      </c>
      <c r="F23" s="172">
        <f>'1.Bevételek'!H61</f>
        <v>589500</v>
      </c>
      <c r="G23" s="8"/>
      <c r="H23" s="8"/>
      <c r="I23" s="8">
        <f t="shared" si="3"/>
        <v>589500</v>
      </c>
      <c r="K23" s="3"/>
    </row>
    <row r="24" spans="1:11">
      <c r="A24" s="7" t="s">
        <v>24</v>
      </c>
      <c r="B24" s="172">
        <f>'[4]1.Bevételek'!H63</f>
        <v>0</v>
      </c>
      <c r="C24" s="8"/>
      <c r="D24" s="8"/>
      <c r="E24" s="8">
        <f t="shared" si="0"/>
        <v>0</v>
      </c>
      <c r="F24" s="172">
        <f>'1.Bevételek'!H65</f>
        <v>0</v>
      </c>
      <c r="G24" s="8"/>
      <c r="H24" s="8"/>
      <c r="I24" s="8">
        <f t="shared" si="3"/>
        <v>0</v>
      </c>
      <c r="K24" s="3"/>
    </row>
    <row r="25" spans="1:11">
      <c r="A25" s="9" t="s">
        <v>25</v>
      </c>
      <c r="B25" s="172">
        <f>SUM(B18:B24)</f>
        <v>549424323</v>
      </c>
      <c r="C25" s="8">
        <f>SUM(C18:C24)</f>
        <v>3277100</v>
      </c>
      <c r="D25" s="8">
        <f>SUM(D18:D24)</f>
        <v>15317342</v>
      </c>
      <c r="E25" s="8">
        <f>E18+E20+E21+E22+E23+E24+E19</f>
        <v>568018765</v>
      </c>
      <c r="F25" s="172">
        <f>SUM(F18:F24)</f>
        <v>586730814</v>
      </c>
      <c r="G25" s="8">
        <f>SUM(G18:G24)</f>
        <v>3905100</v>
      </c>
      <c r="H25" s="8">
        <f>SUM(H18:H24)</f>
        <v>2068812</v>
      </c>
      <c r="I25" s="8">
        <f>I18+I20+I21+I22+I23+I24+I19</f>
        <v>592704726</v>
      </c>
      <c r="K25" s="3"/>
    </row>
    <row r="26" spans="1:11">
      <c r="A26" s="9" t="s">
        <v>26</v>
      </c>
      <c r="B26" s="172">
        <f>'[4]1.Bevételek'!E93</f>
        <v>278689277</v>
      </c>
      <c r="C26" s="8">
        <f>'[4]1.Bevételek'!F93</f>
        <v>59516300</v>
      </c>
      <c r="D26" s="8">
        <f>'[4]1.Bevételek'!G93</f>
        <v>45660658</v>
      </c>
      <c r="E26" s="8">
        <f>'1.Bevételek'!H95</f>
        <v>533603453</v>
      </c>
      <c r="F26" s="172">
        <f>'1.Bevételek'!H95</f>
        <v>533603453</v>
      </c>
      <c r="G26" s="8">
        <v>60201000</v>
      </c>
      <c r="H26" s="8">
        <v>64024471</v>
      </c>
      <c r="I26" s="8">
        <f t="shared" ref="I26" si="4">SUM(F26:H26)</f>
        <v>657828924</v>
      </c>
      <c r="K26" s="3"/>
    </row>
    <row r="27" spans="1:11">
      <c r="A27" s="9" t="s">
        <v>27</v>
      </c>
      <c r="B27" s="172">
        <f>'[4]1.Bevételek'!E80</f>
        <v>63689277</v>
      </c>
      <c r="C27" s="8">
        <f>'[4]1.Bevételek'!F76</f>
        <v>163299</v>
      </c>
      <c r="D27" s="8">
        <f>'[4]1.Bevételek'!G80</f>
        <v>1051458</v>
      </c>
      <c r="E27" s="8">
        <f>B27+C27+D27</f>
        <v>64904034</v>
      </c>
      <c r="F27" s="172">
        <v>63689277</v>
      </c>
      <c r="G27" s="8">
        <v>163299</v>
      </c>
      <c r="H27" s="8">
        <v>1051458</v>
      </c>
      <c r="I27" s="8">
        <f>F27+G27+H27</f>
        <v>64904034</v>
      </c>
      <c r="K27" s="3"/>
    </row>
    <row r="28" spans="1:11">
      <c r="A28" s="10" t="s">
        <v>28</v>
      </c>
      <c r="B28" s="11">
        <f>B25+B26</f>
        <v>828113600</v>
      </c>
      <c r="C28" s="11">
        <f>C25+C26</f>
        <v>62793400</v>
      </c>
      <c r="D28" s="11">
        <f>D25+D26</f>
        <v>60978000</v>
      </c>
      <c r="E28" s="11">
        <f>B28+C28+D28</f>
        <v>951885000</v>
      </c>
      <c r="F28" s="11">
        <f>F25+F26</f>
        <v>1120334267</v>
      </c>
      <c r="G28" s="11">
        <f>G25+G26</f>
        <v>64106100</v>
      </c>
      <c r="H28" s="11">
        <f>H25+H26</f>
        <v>66093283</v>
      </c>
      <c r="I28" s="11">
        <f>SUM(I25:I26)</f>
        <v>1250533650</v>
      </c>
      <c r="K28" s="3"/>
    </row>
    <row r="29" spans="1:11">
      <c r="A29" s="6"/>
      <c r="B29" s="14"/>
      <c r="C29" s="13"/>
      <c r="D29" s="13"/>
      <c r="E29" s="13"/>
      <c r="F29" s="14"/>
      <c r="G29" s="13"/>
      <c r="H29" s="13"/>
      <c r="I29" s="13"/>
    </row>
    <row r="30" spans="1:11">
      <c r="A30" s="6"/>
      <c r="B30" s="14"/>
      <c r="C30" s="13"/>
      <c r="D30" s="13"/>
      <c r="E30" s="13"/>
      <c r="F30" s="14"/>
      <c r="G30" s="13"/>
      <c r="H30" s="13"/>
      <c r="I30" s="13"/>
    </row>
    <row r="31" spans="1:11">
      <c r="A31" s="6"/>
      <c r="B31" s="14"/>
      <c r="C31" s="13"/>
      <c r="D31" s="13"/>
      <c r="E31" s="13"/>
      <c r="F31" s="14">
        <f>F28-F17</f>
        <v>0</v>
      </c>
      <c r="G31" s="13"/>
      <c r="H31" s="13"/>
      <c r="I31" s="13"/>
    </row>
    <row r="32" spans="1:11">
      <c r="A32" s="6"/>
      <c r="B32" s="14"/>
      <c r="C32" s="13"/>
      <c r="D32" s="13"/>
      <c r="E32" s="13"/>
      <c r="F32" s="14"/>
      <c r="G32" s="13"/>
      <c r="H32" s="13"/>
      <c r="I32" s="13"/>
    </row>
    <row r="33" spans="1:9">
      <c r="A33" s="6"/>
      <c r="B33" s="14"/>
      <c r="C33" s="12"/>
      <c r="D33" s="14"/>
      <c r="E33" s="13"/>
      <c r="F33" s="14"/>
      <c r="G33" s="12"/>
      <c r="H33" s="14"/>
      <c r="I33" s="13"/>
    </row>
    <row r="34" spans="1:9">
      <c r="A34" s="6"/>
      <c r="B34" s="14"/>
      <c r="C34" s="13"/>
      <c r="D34" s="13"/>
      <c r="E34" s="13"/>
      <c r="F34" s="14"/>
      <c r="G34" s="13"/>
      <c r="H34" s="13"/>
      <c r="I34" s="13"/>
    </row>
    <row r="35" spans="1:9">
      <c r="A35" s="6"/>
      <c r="B35" s="14"/>
      <c r="C35" s="13"/>
      <c r="D35" s="13"/>
      <c r="E35" s="13"/>
      <c r="F35" s="14"/>
      <c r="G35" s="13"/>
      <c r="H35" s="13"/>
      <c r="I35" s="13"/>
    </row>
  </sheetData>
  <mergeCells count="4">
    <mergeCell ref="A1:E1"/>
    <mergeCell ref="A2:E2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="99" zoomScaleNormal="99" workbookViewId="0">
      <pane xSplit="2" ySplit="5" topLeftCell="E27" activePane="bottomRight" state="frozen"/>
      <selection pane="topRight" activeCell="C1" sqref="C1"/>
      <selection pane="bottomLeft" activeCell="A6" sqref="A6"/>
      <selection pane="bottomRight" activeCell="C66" sqref="C66:N68"/>
    </sheetView>
  </sheetViews>
  <sheetFormatPr defaultRowHeight="14.4"/>
  <cols>
    <col min="1" max="1" width="92.5546875" style="1" customWidth="1"/>
    <col min="2" max="2" width="8.33203125" style="1" customWidth="1"/>
    <col min="3" max="3" width="17.6640625" style="3" customWidth="1"/>
    <col min="4" max="4" width="12.5546875" style="3" customWidth="1"/>
    <col min="5" max="5" width="17" style="16" customWidth="1"/>
    <col min="6" max="6" width="19.6640625" style="16" customWidth="1"/>
    <col min="7" max="7" width="17" style="16" customWidth="1"/>
    <col min="8" max="8" width="20" style="16" customWidth="1"/>
    <col min="9" max="10" width="16.6640625" style="16" customWidth="1"/>
    <col min="11" max="12" width="16.44140625" style="16" customWidth="1"/>
    <col min="13" max="14" width="19" style="16" customWidth="1"/>
    <col min="15" max="256" width="9.109375" style="1"/>
    <col min="257" max="257" width="92.5546875" style="1" customWidth="1"/>
    <col min="258" max="258" width="8.33203125" style="1" customWidth="1"/>
    <col min="259" max="259" width="17.6640625" style="1" customWidth="1"/>
    <col min="260" max="260" width="12.5546875" style="1" customWidth="1"/>
    <col min="261" max="261" width="17" style="1" customWidth="1"/>
    <col min="262" max="262" width="16.6640625" style="1" customWidth="1"/>
    <col min="263" max="263" width="16.44140625" style="1" customWidth="1"/>
    <col min="264" max="264" width="19" style="1" customWidth="1"/>
    <col min="265" max="512" width="9.109375" style="1"/>
    <col min="513" max="513" width="92.5546875" style="1" customWidth="1"/>
    <col min="514" max="514" width="8.33203125" style="1" customWidth="1"/>
    <col min="515" max="515" width="17.6640625" style="1" customWidth="1"/>
    <col min="516" max="516" width="12.5546875" style="1" customWidth="1"/>
    <col min="517" max="517" width="17" style="1" customWidth="1"/>
    <col min="518" max="518" width="16.6640625" style="1" customWidth="1"/>
    <col min="519" max="519" width="16.44140625" style="1" customWidth="1"/>
    <col min="520" max="520" width="19" style="1" customWidth="1"/>
    <col min="521" max="768" width="9.109375" style="1"/>
    <col min="769" max="769" width="92.5546875" style="1" customWidth="1"/>
    <col min="770" max="770" width="8.33203125" style="1" customWidth="1"/>
    <col min="771" max="771" width="17.6640625" style="1" customWidth="1"/>
    <col min="772" max="772" width="12.5546875" style="1" customWidth="1"/>
    <col min="773" max="773" width="17" style="1" customWidth="1"/>
    <col min="774" max="774" width="16.6640625" style="1" customWidth="1"/>
    <col min="775" max="775" width="16.44140625" style="1" customWidth="1"/>
    <col min="776" max="776" width="19" style="1" customWidth="1"/>
    <col min="777" max="1024" width="9.109375" style="1"/>
    <col min="1025" max="1025" width="92.5546875" style="1" customWidth="1"/>
    <col min="1026" max="1026" width="8.33203125" style="1" customWidth="1"/>
    <col min="1027" max="1027" width="17.6640625" style="1" customWidth="1"/>
    <col min="1028" max="1028" width="12.5546875" style="1" customWidth="1"/>
    <col min="1029" max="1029" width="17" style="1" customWidth="1"/>
    <col min="1030" max="1030" width="16.6640625" style="1" customWidth="1"/>
    <col min="1031" max="1031" width="16.44140625" style="1" customWidth="1"/>
    <col min="1032" max="1032" width="19" style="1" customWidth="1"/>
    <col min="1033" max="1280" width="9.109375" style="1"/>
    <col min="1281" max="1281" width="92.5546875" style="1" customWidth="1"/>
    <col min="1282" max="1282" width="8.33203125" style="1" customWidth="1"/>
    <col min="1283" max="1283" width="17.6640625" style="1" customWidth="1"/>
    <col min="1284" max="1284" width="12.5546875" style="1" customWidth="1"/>
    <col min="1285" max="1285" width="17" style="1" customWidth="1"/>
    <col min="1286" max="1286" width="16.6640625" style="1" customWidth="1"/>
    <col min="1287" max="1287" width="16.44140625" style="1" customWidth="1"/>
    <col min="1288" max="1288" width="19" style="1" customWidth="1"/>
    <col min="1289" max="1536" width="9.109375" style="1"/>
    <col min="1537" max="1537" width="92.5546875" style="1" customWidth="1"/>
    <col min="1538" max="1538" width="8.33203125" style="1" customWidth="1"/>
    <col min="1539" max="1539" width="17.6640625" style="1" customWidth="1"/>
    <col min="1540" max="1540" width="12.5546875" style="1" customWidth="1"/>
    <col min="1541" max="1541" width="17" style="1" customWidth="1"/>
    <col min="1542" max="1542" width="16.6640625" style="1" customWidth="1"/>
    <col min="1543" max="1543" width="16.44140625" style="1" customWidth="1"/>
    <col min="1544" max="1544" width="19" style="1" customWidth="1"/>
    <col min="1545" max="1792" width="9.109375" style="1"/>
    <col min="1793" max="1793" width="92.5546875" style="1" customWidth="1"/>
    <col min="1794" max="1794" width="8.33203125" style="1" customWidth="1"/>
    <col min="1795" max="1795" width="17.6640625" style="1" customWidth="1"/>
    <col min="1796" max="1796" width="12.5546875" style="1" customWidth="1"/>
    <col min="1797" max="1797" width="17" style="1" customWidth="1"/>
    <col min="1798" max="1798" width="16.6640625" style="1" customWidth="1"/>
    <col min="1799" max="1799" width="16.44140625" style="1" customWidth="1"/>
    <col min="1800" max="1800" width="19" style="1" customWidth="1"/>
    <col min="1801" max="2048" width="9.109375" style="1"/>
    <col min="2049" max="2049" width="92.5546875" style="1" customWidth="1"/>
    <col min="2050" max="2050" width="8.33203125" style="1" customWidth="1"/>
    <col min="2051" max="2051" width="17.6640625" style="1" customWidth="1"/>
    <col min="2052" max="2052" width="12.5546875" style="1" customWidth="1"/>
    <col min="2053" max="2053" width="17" style="1" customWidth="1"/>
    <col min="2054" max="2054" width="16.6640625" style="1" customWidth="1"/>
    <col min="2055" max="2055" width="16.44140625" style="1" customWidth="1"/>
    <col min="2056" max="2056" width="19" style="1" customWidth="1"/>
    <col min="2057" max="2304" width="9.109375" style="1"/>
    <col min="2305" max="2305" width="92.5546875" style="1" customWidth="1"/>
    <col min="2306" max="2306" width="8.33203125" style="1" customWidth="1"/>
    <col min="2307" max="2307" width="17.6640625" style="1" customWidth="1"/>
    <col min="2308" max="2308" width="12.5546875" style="1" customWidth="1"/>
    <col min="2309" max="2309" width="17" style="1" customWidth="1"/>
    <col min="2310" max="2310" width="16.6640625" style="1" customWidth="1"/>
    <col min="2311" max="2311" width="16.44140625" style="1" customWidth="1"/>
    <col min="2312" max="2312" width="19" style="1" customWidth="1"/>
    <col min="2313" max="2560" width="9.109375" style="1"/>
    <col min="2561" max="2561" width="92.5546875" style="1" customWidth="1"/>
    <col min="2562" max="2562" width="8.33203125" style="1" customWidth="1"/>
    <col min="2563" max="2563" width="17.6640625" style="1" customWidth="1"/>
    <col min="2564" max="2564" width="12.5546875" style="1" customWidth="1"/>
    <col min="2565" max="2565" width="17" style="1" customWidth="1"/>
    <col min="2566" max="2566" width="16.6640625" style="1" customWidth="1"/>
    <col min="2567" max="2567" width="16.44140625" style="1" customWidth="1"/>
    <col min="2568" max="2568" width="19" style="1" customWidth="1"/>
    <col min="2569" max="2816" width="9.109375" style="1"/>
    <col min="2817" max="2817" width="92.5546875" style="1" customWidth="1"/>
    <col min="2818" max="2818" width="8.33203125" style="1" customWidth="1"/>
    <col min="2819" max="2819" width="17.6640625" style="1" customWidth="1"/>
    <col min="2820" max="2820" width="12.5546875" style="1" customWidth="1"/>
    <col min="2821" max="2821" width="17" style="1" customWidth="1"/>
    <col min="2822" max="2822" width="16.6640625" style="1" customWidth="1"/>
    <col min="2823" max="2823" width="16.44140625" style="1" customWidth="1"/>
    <col min="2824" max="2824" width="19" style="1" customWidth="1"/>
    <col min="2825" max="3072" width="9.109375" style="1"/>
    <col min="3073" max="3073" width="92.5546875" style="1" customWidth="1"/>
    <col min="3074" max="3074" width="8.33203125" style="1" customWidth="1"/>
    <col min="3075" max="3075" width="17.6640625" style="1" customWidth="1"/>
    <col min="3076" max="3076" width="12.5546875" style="1" customWidth="1"/>
    <col min="3077" max="3077" width="17" style="1" customWidth="1"/>
    <col min="3078" max="3078" width="16.6640625" style="1" customWidth="1"/>
    <col min="3079" max="3079" width="16.44140625" style="1" customWidth="1"/>
    <col min="3080" max="3080" width="19" style="1" customWidth="1"/>
    <col min="3081" max="3328" width="9.109375" style="1"/>
    <col min="3329" max="3329" width="92.5546875" style="1" customWidth="1"/>
    <col min="3330" max="3330" width="8.33203125" style="1" customWidth="1"/>
    <col min="3331" max="3331" width="17.6640625" style="1" customWidth="1"/>
    <col min="3332" max="3332" width="12.5546875" style="1" customWidth="1"/>
    <col min="3333" max="3333" width="17" style="1" customWidth="1"/>
    <col min="3334" max="3334" width="16.6640625" style="1" customWidth="1"/>
    <col min="3335" max="3335" width="16.44140625" style="1" customWidth="1"/>
    <col min="3336" max="3336" width="19" style="1" customWidth="1"/>
    <col min="3337" max="3584" width="9.109375" style="1"/>
    <col min="3585" max="3585" width="92.5546875" style="1" customWidth="1"/>
    <col min="3586" max="3586" width="8.33203125" style="1" customWidth="1"/>
    <col min="3587" max="3587" width="17.6640625" style="1" customWidth="1"/>
    <col min="3588" max="3588" width="12.5546875" style="1" customWidth="1"/>
    <col min="3589" max="3589" width="17" style="1" customWidth="1"/>
    <col min="3590" max="3590" width="16.6640625" style="1" customWidth="1"/>
    <col min="3591" max="3591" width="16.44140625" style="1" customWidth="1"/>
    <col min="3592" max="3592" width="19" style="1" customWidth="1"/>
    <col min="3593" max="3840" width="9.109375" style="1"/>
    <col min="3841" max="3841" width="92.5546875" style="1" customWidth="1"/>
    <col min="3842" max="3842" width="8.33203125" style="1" customWidth="1"/>
    <col min="3843" max="3843" width="17.6640625" style="1" customWidth="1"/>
    <col min="3844" max="3844" width="12.5546875" style="1" customWidth="1"/>
    <col min="3845" max="3845" width="17" style="1" customWidth="1"/>
    <col min="3846" max="3846" width="16.6640625" style="1" customWidth="1"/>
    <col min="3847" max="3847" width="16.44140625" style="1" customWidth="1"/>
    <col min="3848" max="3848" width="19" style="1" customWidth="1"/>
    <col min="3849" max="4096" width="9.109375" style="1"/>
    <col min="4097" max="4097" width="92.5546875" style="1" customWidth="1"/>
    <col min="4098" max="4098" width="8.33203125" style="1" customWidth="1"/>
    <col min="4099" max="4099" width="17.6640625" style="1" customWidth="1"/>
    <col min="4100" max="4100" width="12.5546875" style="1" customWidth="1"/>
    <col min="4101" max="4101" width="17" style="1" customWidth="1"/>
    <col min="4102" max="4102" width="16.6640625" style="1" customWidth="1"/>
    <col min="4103" max="4103" width="16.44140625" style="1" customWidth="1"/>
    <col min="4104" max="4104" width="19" style="1" customWidth="1"/>
    <col min="4105" max="4352" width="9.109375" style="1"/>
    <col min="4353" max="4353" width="92.5546875" style="1" customWidth="1"/>
    <col min="4354" max="4354" width="8.33203125" style="1" customWidth="1"/>
    <col min="4355" max="4355" width="17.6640625" style="1" customWidth="1"/>
    <col min="4356" max="4356" width="12.5546875" style="1" customWidth="1"/>
    <col min="4357" max="4357" width="17" style="1" customWidth="1"/>
    <col min="4358" max="4358" width="16.6640625" style="1" customWidth="1"/>
    <col min="4359" max="4359" width="16.44140625" style="1" customWidth="1"/>
    <col min="4360" max="4360" width="19" style="1" customWidth="1"/>
    <col min="4361" max="4608" width="9.109375" style="1"/>
    <col min="4609" max="4609" width="92.5546875" style="1" customWidth="1"/>
    <col min="4610" max="4610" width="8.33203125" style="1" customWidth="1"/>
    <col min="4611" max="4611" width="17.6640625" style="1" customWidth="1"/>
    <col min="4612" max="4612" width="12.5546875" style="1" customWidth="1"/>
    <col min="4613" max="4613" width="17" style="1" customWidth="1"/>
    <col min="4614" max="4614" width="16.6640625" style="1" customWidth="1"/>
    <col min="4615" max="4615" width="16.44140625" style="1" customWidth="1"/>
    <col min="4616" max="4616" width="19" style="1" customWidth="1"/>
    <col min="4617" max="4864" width="9.109375" style="1"/>
    <col min="4865" max="4865" width="92.5546875" style="1" customWidth="1"/>
    <col min="4866" max="4866" width="8.33203125" style="1" customWidth="1"/>
    <col min="4867" max="4867" width="17.6640625" style="1" customWidth="1"/>
    <col min="4868" max="4868" width="12.5546875" style="1" customWidth="1"/>
    <col min="4869" max="4869" width="17" style="1" customWidth="1"/>
    <col min="4870" max="4870" width="16.6640625" style="1" customWidth="1"/>
    <col min="4871" max="4871" width="16.44140625" style="1" customWidth="1"/>
    <col min="4872" max="4872" width="19" style="1" customWidth="1"/>
    <col min="4873" max="5120" width="9.109375" style="1"/>
    <col min="5121" max="5121" width="92.5546875" style="1" customWidth="1"/>
    <col min="5122" max="5122" width="8.33203125" style="1" customWidth="1"/>
    <col min="5123" max="5123" width="17.6640625" style="1" customWidth="1"/>
    <col min="5124" max="5124" width="12.5546875" style="1" customWidth="1"/>
    <col min="5125" max="5125" width="17" style="1" customWidth="1"/>
    <col min="5126" max="5126" width="16.6640625" style="1" customWidth="1"/>
    <col min="5127" max="5127" width="16.44140625" style="1" customWidth="1"/>
    <col min="5128" max="5128" width="19" style="1" customWidth="1"/>
    <col min="5129" max="5376" width="9.109375" style="1"/>
    <col min="5377" max="5377" width="92.5546875" style="1" customWidth="1"/>
    <col min="5378" max="5378" width="8.33203125" style="1" customWidth="1"/>
    <col min="5379" max="5379" width="17.6640625" style="1" customWidth="1"/>
    <col min="5380" max="5380" width="12.5546875" style="1" customWidth="1"/>
    <col min="5381" max="5381" width="17" style="1" customWidth="1"/>
    <col min="5382" max="5382" width="16.6640625" style="1" customWidth="1"/>
    <col min="5383" max="5383" width="16.44140625" style="1" customWidth="1"/>
    <col min="5384" max="5384" width="19" style="1" customWidth="1"/>
    <col min="5385" max="5632" width="9.109375" style="1"/>
    <col min="5633" max="5633" width="92.5546875" style="1" customWidth="1"/>
    <col min="5634" max="5634" width="8.33203125" style="1" customWidth="1"/>
    <col min="5635" max="5635" width="17.6640625" style="1" customWidth="1"/>
    <col min="5636" max="5636" width="12.5546875" style="1" customWidth="1"/>
    <col min="5637" max="5637" width="17" style="1" customWidth="1"/>
    <col min="5638" max="5638" width="16.6640625" style="1" customWidth="1"/>
    <col min="5639" max="5639" width="16.44140625" style="1" customWidth="1"/>
    <col min="5640" max="5640" width="19" style="1" customWidth="1"/>
    <col min="5641" max="5888" width="9.109375" style="1"/>
    <col min="5889" max="5889" width="92.5546875" style="1" customWidth="1"/>
    <col min="5890" max="5890" width="8.33203125" style="1" customWidth="1"/>
    <col min="5891" max="5891" width="17.6640625" style="1" customWidth="1"/>
    <col min="5892" max="5892" width="12.5546875" style="1" customWidth="1"/>
    <col min="5893" max="5893" width="17" style="1" customWidth="1"/>
    <col min="5894" max="5894" width="16.6640625" style="1" customWidth="1"/>
    <col min="5895" max="5895" width="16.44140625" style="1" customWidth="1"/>
    <col min="5896" max="5896" width="19" style="1" customWidth="1"/>
    <col min="5897" max="6144" width="9.109375" style="1"/>
    <col min="6145" max="6145" width="92.5546875" style="1" customWidth="1"/>
    <col min="6146" max="6146" width="8.33203125" style="1" customWidth="1"/>
    <col min="6147" max="6147" width="17.6640625" style="1" customWidth="1"/>
    <col min="6148" max="6148" width="12.5546875" style="1" customWidth="1"/>
    <col min="6149" max="6149" width="17" style="1" customWidth="1"/>
    <col min="6150" max="6150" width="16.6640625" style="1" customWidth="1"/>
    <col min="6151" max="6151" width="16.44140625" style="1" customWidth="1"/>
    <col min="6152" max="6152" width="19" style="1" customWidth="1"/>
    <col min="6153" max="6400" width="9.109375" style="1"/>
    <col min="6401" max="6401" width="92.5546875" style="1" customWidth="1"/>
    <col min="6402" max="6402" width="8.33203125" style="1" customWidth="1"/>
    <col min="6403" max="6403" width="17.6640625" style="1" customWidth="1"/>
    <col min="6404" max="6404" width="12.5546875" style="1" customWidth="1"/>
    <col min="6405" max="6405" width="17" style="1" customWidth="1"/>
    <col min="6406" max="6406" width="16.6640625" style="1" customWidth="1"/>
    <col min="6407" max="6407" width="16.44140625" style="1" customWidth="1"/>
    <col min="6408" max="6408" width="19" style="1" customWidth="1"/>
    <col min="6409" max="6656" width="9.109375" style="1"/>
    <col min="6657" max="6657" width="92.5546875" style="1" customWidth="1"/>
    <col min="6658" max="6658" width="8.33203125" style="1" customWidth="1"/>
    <col min="6659" max="6659" width="17.6640625" style="1" customWidth="1"/>
    <col min="6660" max="6660" width="12.5546875" style="1" customWidth="1"/>
    <col min="6661" max="6661" width="17" style="1" customWidth="1"/>
    <col min="6662" max="6662" width="16.6640625" style="1" customWidth="1"/>
    <col min="6663" max="6663" width="16.44140625" style="1" customWidth="1"/>
    <col min="6664" max="6664" width="19" style="1" customWidth="1"/>
    <col min="6665" max="6912" width="9.109375" style="1"/>
    <col min="6913" max="6913" width="92.5546875" style="1" customWidth="1"/>
    <col min="6914" max="6914" width="8.33203125" style="1" customWidth="1"/>
    <col min="6915" max="6915" width="17.6640625" style="1" customWidth="1"/>
    <col min="6916" max="6916" width="12.5546875" style="1" customWidth="1"/>
    <col min="6917" max="6917" width="17" style="1" customWidth="1"/>
    <col min="6918" max="6918" width="16.6640625" style="1" customWidth="1"/>
    <col min="6919" max="6919" width="16.44140625" style="1" customWidth="1"/>
    <col min="6920" max="6920" width="19" style="1" customWidth="1"/>
    <col min="6921" max="7168" width="9.109375" style="1"/>
    <col min="7169" max="7169" width="92.5546875" style="1" customWidth="1"/>
    <col min="7170" max="7170" width="8.33203125" style="1" customWidth="1"/>
    <col min="7171" max="7171" width="17.6640625" style="1" customWidth="1"/>
    <col min="7172" max="7172" width="12.5546875" style="1" customWidth="1"/>
    <col min="7173" max="7173" width="17" style="1" customWidth="1"/>
    <col min="7174" max="7174" width="16.6640625" style="1" customWidth="1"/>
    <col min="7175" max="7175" width="16.44140625" style="1" customWidth="1"/>
    <col min="7176" max="7176" width="19" style="1" customWidth="1"/>
    <col min="7177" max="7424" width="9.109375" style="1"/>
    <col min="7425" max="7425" width="92.5546875" style="1" customWidth="1"/>
    <col min="7426" max="7426" width="8.33203125" style="1" customWidth="1"/>
    <col min="7427" max="7427" width="17.6640625" style="1" customWidth="1"/>
    <col min="7428" max="7428" width="12.5546875" style="1" customWidth="1"/>
    <col min="7429" max="7429" width="17" style="1" customWidth="1"/>
    <col min="7430" max="7430" width="16.6640625" style="1" customWidth="1"/>
    <col min="7431" max="7431" width="16.44140625" style="1" customWidth="1"/>
    <col min="7432" max="7432" width="19" style="1" customWidth="1"/>
    <col min="7433" max="7680" width="9.109375" style="1"/>
    <col min="7681" max="7681" width="92.5546875" style="1" customWidth="1"/>
    <col min="7682" max="7682" width="8.33203125" style="1" customWidth="1"/>
    <col min="7683" max="7683" width="17.6640625" style="1" customWidth="1"/>
    <col min="7684" max="7684" width="12.5546875" style="1" customWidth="1"/>
    <col min="7685" max="7685" width="17" style="1" customWidth="1"/>
    <col min="7686" max="7686" width="16.6640625" style="1" customWidth="1"/>
    <col min="7687" max="7687" width="16.44140625" style="1" customWidth="1"/>
    <col min="7688" max="7688" width="19" style="1" customWidth="1"/>
    <col min="7689" max="7936" width="9.109375" style="1"/>
    <col min="7937" max="7937" width="92.5546875" style="1" customWidth="1"/>
    <col min="7938" max="7938" width="8.33203125" style="1" customWidth="1"/>
    <col min="7939" max="7939" width="17.6640625" style="1" customWidth="1"/>
    <col min="7940" max="7940" width="12.5546875" style="1" customWidth="1"/>
    <col min="7941" max="7941" width="17" style="1" customWidth="1"/>
    <col min="7942" max="7942" width="16.6640625" style="1" customWidth="1"/>
    <col min="7943" max="7943" width="16.44140625" style="1" customWidth="1"/>
    <col min="7944" max="7944" width="19" style="1" customWidth="1"/>
    <col min="7945" max="8192" width="9.109375" style="1"/>
    <col min="8193" max="8193" width="92.5546875" style="1" customWidth="1"/>
    <col min="8194" max="8194" width="8.33203125" style="1" customWidth="1"/>
    <col min="8195" max="8195" width="17.6640625" style="1" customWidth="1"/>
    <col min="8196" max="8196" width="12.5546875" style="1" customWidth="1"/>
    <col min="8197" max="8197" width="17" style="1" customWidth="1"/>
    <col min="8198" max="8198" width="16.6640625" style="1" customWidth="1"/>
    <col min="8199" max="8199" width="16.44140625" style="1" customWidth="1"/>
    <col min="8200" max="8200" width="19" style="1" customWidth="1"/>
    <col min="8201" max="8448" width="9.109375" style="1"/>
    <col min="8449" max="8449" width="92.5546875" style="1" customWidth="1"/>
    <col min="8450" max="8450" width="8.33203125" style="1" customWidth="1"/>
    <col min="8451" max="8451" width="17.6640625" style="1" customWidth="1"/>
    <col min="8452" max="8452" width="12.5546875" style="1" customWidth="1"/>
    <col min="8453" max="8453" width="17" style="1" customWidth="1"/>
    <col min="8454" max="8454" width="16.6640625" style="1" customWidth="1"/>
    <col min="8455" max="8455" width="16.44140625" style="1" customWidth="1"/>
    <col min="8456" max="8456" width="19" style="1" customWidth="1"/>
    <col min="8457" max="8704" width="9.109375" style="1"/>
    <col min="8705" max="8705" width="92.5546875" style="1" customWidth="1"/>
    <col min="8706" max="8706" width="8.33203125" style="1" customWidth="1"/>
    <col min="8707" max="8707" width="17.6640625" style="1" customWidth="1"/>
    <col min="8708" max="8708" width="12.5546875" style="1" customWidth="1"/>
    <col min="8709" max="8709" width="17" style="1" customWidth="1"/>
    <col min="8710" max="8710" width="16.6640625" style="1" customWidth="1"/>
    <col min="8711" max="8711" width="16.44140625" style="1" customWidth="1"/>
    <col min="8712" max="8712" width="19" style="1" customWidth="1"/>
    <col min="8713" max="8960" width="9.109375" style="1"/>
    <col min="8961" max="8961" width="92.5546875" style="1" customWidth="1"/>
    <col min="8962" max="8962" width="8.33203125" style="1" customWidth="1"/>
    <col min="8963" max="8963" width="17.6640625" style="1" customWidth="1"/>
    <col min="8964" max="8964" width="12.5546875" style="1" customWidth="1"/>
    <col min="8965" max="8965" width="17" style="1" customWidth="1"/>
    <col min="8966" max="8966" width="16.6640625" style="1" customWidth="1"/>
    <col min="8967" max="8967" width="16.44140625" style="1" customWidth="1"/>
    <col min="8968" max="8968" width="19" style="1" customWidth="1"/>
    <col min="8969" max="9216" width="9.109375" style="1"/>
    <col min="9217" max="9217" width="92.5546875" style="1" customWidth="1"/>
    <col min="9218" max="9218" width="8.33203125" style="1" customWidth="1"/>
    <col min="9219" max="9219" width="17.6640625" style="1" customWidth="1"/>
    <col min="9220" max="9220" width="12.5546875" style="1" customWidth="1"/>
    <col min="9221" max="9221" width="17" style="1" customWidth="1"/>
    <col min="9222" max="9222" width="16.6640625" style="1" customWidth="1"/>
    <col min="9223" max="9223" width="16.44140625" style="1" customWidth="1"/>
    <col min="9224" max="9224" width="19" style="1" customWidth="1"/>
    <col min="9225" max="9472" width="9.109375" style="1"/>
    <col min="9473" max="9473" width="92.5546875" style="1" customWidth="1"/>
    <col min="9474" max="9474" width="8.33203125" style="1" customWidth="1"/>
    <col min="9475" max="9475" width="17.6640625" style="1" customWidth="1"/>
    <col min="9476" max="9476" width="12.5546875" style="1" customWidth="1"/>
    <col min="9477" max="9477" width="17" style="1" customWidth="1"/>
    <col min="9478" max="9478" width="16.6640625" style="1" customWidth="1"/>
    <col min="9479" max="9479" width="16.44140625" style="1" customWidth="1"/>
    <col min="9480" max="9480" width="19" style="1" customWidth="1"/>
    <col min="9481" max="9728" width="9.109375" style="1"/>
    <col min="9729" max="9729" width="92.5546875" style="1" customWidth="1"/>
    <col min="9730" max="9730" width="8.33203125" style="1" customWidth="1"/>
    <col min="9731" max="9731" width="17.6640625" style="1" customWidth="1"/>
    <col min="9732" max="9732" width="12.5546875" style="1" customWidth="1"/>
    <col min="9733" max="9733" width="17" style="1" customWidth="1"/>
    <col min="9734" max="9734" width="16.6640625" style="1" customWidth="1"/>
    <col min="9735" max="9735" width="16.44140625" style="1" customWidth="1"/>
    <col min="9736" max="9736" width="19" style="1" customWidth="1"/>
    <col min="9737" max="9984" width="9.109375" style="1"/>
    <col min="9985" max="9985" width="92.5546875" style="1" customWidth="1"/>
    <col min="9986" max="9986" width="8.33203125" style="1" customWidth="1"/>
    <col min="9987" max="9987" width="17.6640625" style="1" customWidth="1"/>
    <col min="9988" max="9988" width="12.5546875" style="1" customWidth="1"/>
    <col min="9989" max="9989" width="17" style="1" customWidth="1"/>
    <col min="9990" max="9990" width="16.6640625" style="1" customWidth="1"/>
    <col min="9991" max="9991" width="16.44140625" style="1" customWidth="1"/>
    <col min="9992" max="9992" width="19" style="1" customWidth="1"/>
    <col min="9993" max="10240" width="9.109375" style="1"/>
    <col min="10241" max="10241" width="92.5546875" style="1" customWidth="1"/>
    <col min="10242" max="10242" width="8.33203125" style="1" customWidth="1"/>
    <col min="10243" max="10243" width="17.6640625" style="1" customWidth="1"/>
    <col min="10244" max="10244" width="12.5546875" style="1" customWidth="1"/>
    <col min="10245" max="10245" width="17" style="1" customWidth="1"/>
    <col min="10246" max="10246" width="16.6640625" style="1" customWidth="1"/>
    <col min="10247" max="10247" width="16.44140625" style="1" customWidth="1"/>
    <col min="10248" max="10248" width="19" style="1" customWidth="1"/>
    <col min="10249" max="10496" width="9.109375" style="1"/>
    <col min="10497" max="10497" width="92.5546875" style="1" customWidth="1"/>
    <col min="10498" max="10498" width="8.33203125" style="1" customWidth="1"/>
    <col min="10499" max="10499" width="17.6640625" style="1" customWidth="1"/>
    <col min="10500" max="10500" width="12.5546875" style="1" customWidth="1"/>
    <col min="10501" max="10501" width="17" style="1" customWidth="1"/>
    <col min="10502" max="10502" width="16.6640625" style="1" customWidth="1"/>
    <col min="10503" max="10503" width="16.44140625" style="1" customWidth="1"/>
    <col min="10504" max="10504" width="19" style="1" customWidth="1"/>
    <col min="10505" max="10752" width="9.109375" style="1"/>
    <col min="10753" max="10753" width="92.5546875" style="1" customWidth="1"/>
    <col min="10754" max="10754" width="8.33203125" style="1" customWidth="1"/>
    <col min="10755" max="10755" width="17.6640625" style="1" customWidth="1"/>
    <col min="10756" max="10756" width="12.5546875" style="1" customWidth="1"/>
    <col min="10757" max="10757" width="17" style="1" customWidth="1"/>
    <col min="10758" max="10758" width="16.6640625" style="1" customWidth="1"/>
    <col min="10759" max="10759" width="16.44140625" style="1" customWidth="1"/>
    <col min="10760" max="10760" width="19" style="1" customWidth="1"/>
    <col min="10761" max="11008" width="9.109375" style="1"/>
    <col min="11009" max="11009" width="92.5546875" style="1" customWidth="1"/>
    <col min="11010" max="11010" width="8.33203125" style="1" customWidth="1"/>
    <col min="11011" max="11011" width="17.6640625" style="1" customWidth="1"/>
    <col min="11012" max="11012" width="12.5546875" style="1" customWidth="1"/>
    <col min="11013" max="11013" width="17" style="1" customWidth="1"/>
    <col min="11014" max="11014" width="16.6640625" style="1" customWidth="1"/>
    <col min="11015" max="11015" width="16.44140625" style="1" customWidth="1"/>
    <col min="11016" max="11016" width="19" style="1" customWidth="1"/>
    <col min="11017" max="11264" width="9.109375" style="1"/>
    <col min="11265" max="11265" width="92.5546875" style="1" customWidth="1"/>
    <col min="11266" max="11266" width="8.33203125" style="1" customWidth="1"/>
    <col min="11267" max="11267" width="17.6640625" style="1" customWidth="1"/>
    <col min="11268" max="11268" width="12.5546875" style="1" customWidth="1"/>
    <col min="11269" max="11269" width="17" style="1" customWidth="1"/>
    <col min="11270" max="11270" width="16.6640625" style="1" customWidth="1"/>
    <col min="11271" max="11271" width="16.44140625" style="1" customWidth="1"/>
    <col min="11272" max="11272" width="19" style="1" customWidth="1"/>
    <col min="11273" max="11520" width="9.109375" style="1"/>
    <col min="11521" max="11521" width="92.5546875" style="1" customWidth="1"/>
    <col min="11522" max="11522" width="8.33203125" style="1" customWidth="1"/>
    <col min="11523" max="11523" width="17.6640625" style="1" customWidth="1"/>
    <col min="11524" max="11524" width="12.5546875" style="1" customWidth="1"/>
    <col min="11525" max="11525" width="17" style="1" customWidth="1"/>
    <col min="11526" max="11526" width="16.6640625" style="1" customWidth="1"/>
    <col min="11527" max="11527" width="16.44140625" style="1" customWidth="1"/>
    <col min="11528" max="11528" width="19" style="1" customWidth="1"/>
    <col min="11529" max="11776" width="9.109375" style="1"/>
    <col min="11777" max="11777" width="92.5546875" style="1" customWidth="1"/>
    <col min="11778" max="11778" width="8.33203125" style="1" customWidth="1"/>
    <col min="11779" max="11779" width="17.6640625" style="1" customWidth="1"/>
    <col min="11780" max="11780" width="12.5546875" style="1" customWidth="1"/>
    <col min="11781" max="11781" width="17" style="1" customWidth="1"/>
    <col min="11782" max="11782" width="16.6640625" style="1" customWidth="1"/>
    <col min="11783" max="11783" width="16.44140625" style="1" customWidth="1"/>
    <col min="11784" max="11784" width="19" style="1" customWidth="1"/>
    <col min="11785" max="12032" width="9.109375" style="1"/>
    <col min="12033" max="12033" width="92.5546875" style="1" customWidth="1"/>
    <col min="12034" max="12034" width="8.33203125" style="1" customWidth="1"/>
    <col min="12035" max="12035" width="17.6640625" style="1" customWidth="1"/>
    <col min="12036" max="12036" width="12.5546875" style="1" customWidth="1"/>
    <col min="12037" max="12037" width="17" style="1" customWidth="1"/>
    <col min="12038" max="12038" width="16.6640625" style="1" customWidth="1"/>
    <col min="12039" max="12039" width="16.44140625" style="1" customWidth="1"/>
    <col min="12040" max="12040" width="19" style="1" customWidth="1"/>
    <col min="12041" max="12288" width="9.109375" style="1"/>
    <col min="12289" max="12289" width="92.5546875" style="1" customWidth="1"/>
    <col min="12290" max="12290" width="8.33203125" style="1" customWidth="1"/>
    <col min="12291" max="12291" width="17.6640625" style="1" customWidth="1"/>
    <col min="12292" max="12292" width="12.5546875" style="1" customWidth="1"/>
    <col min="12293" max="12293" width="17" style="1" customWidth="1"/>
    <col min="12294" max="12294" width="16.6640625" style="1" customWidth="1"/>
    <col min="12295" max="12295" width="16.44140625" style="1" customWidth="1"/>
    <col min="12296" max="12296" width="19" style="1" customWidth="1"/>
    <col min="12297" max="12544" width="9.109375" style="1"/>
    <col min="12545" max="12545" width="92.5546875" style="1" customWidth="1"/>
    <col min="12546" max="12546" width="8.33203125" style="1" customWidth="1"/>
    <col min="12547" max="12547" width="17.6640625" style="1" customWidth="1"/>
    <col min="12548" max="12548" width="12.5546875" style="1" customWidth="1"/>
    <col min="12549" max="12549" width="17" style="1" customWidth="1"/>
    <col min="12550" max="12550" width="16.6640625" style="1" customWidth="1"/>
    <col min="12551" max="12551" width="16.44140625" style="1" customWidth="1"/>
    <col min="12552" max="12552" width="19" style="1" customWidth="1"/>
    <col min="12553" max="12800" width="9.109375" style="1"/>
    <col min="12801" max="12801" width="92.5546875" style="1" customWidth="1"/>
    <col min="12802" max="12802" width="8.33203125" style="1" customWidth="1"/>
    <col min="12803" max="12803" width="17.6640625" style="1" customWidth="1"/>
    <col min="12804" max="12804" width="12.5546875" style="1" customWidth="1"/>
    <col min="12805" max="12805" width="17" style="1" customWidth="1"/>
    <col min="12806" max="12806" width="16.6640625" style="1" customWidth="1"/>
    <col min="12807" max="12807" width="16.44140625" style="1" customWidth="1"/>
    <col min="12808" max="12808" width="19" style="1" customWidth="1"/>
    <col min="12809" max="13056" width="9.109375" style="1"/>
    <col min="13057" max="13057" width="92.5546875" style="1" customWidth="1"/>
    <col min="13058" max="13058" width="8.33203125" style="1" customWidth="1"/>
    <col min="13059" max="13059" width="17.6640625" style="1" customWidth="1"/>
    <col min="13060" max="13060" width="12.5546875" style="1" customWidth="1"/>
    <col min="13061" max="13061" width="17" style="1" customWidth="1"/>
    <col min="13062" max="13062" width="16.6640625" style="1" customWidth="1"/>
    <col min="13063" max="13063" width="16.44140625" style="1" customWidth="1"/>
    <col min="13064" max="13064" width="19" style="1" customWidth="1"/>
    <col min="13065" max="13312" width="9.109375" style="1"/>
    <col min="13313" max="13313" width="92.5546875" style="1" customWidth="1"/>
    <col min="13314" max="13314" width="8.33203125" style="1" customWidth="1"/>
    <col min="13315" max="13315" width="17.6640625" style="1" customWidth="1"/>
    <col min="13316" max="13316" width="12.5546875" style="1" customWidth="1"/>
    <col min="13317" max="13317" width="17" style="1" customWidth="1"/>
    <col min="13318" max="13318" width="16.6640625" style="1" customWidth="1"/>
    <col min="13319" max="13319" width="16.44140625" style="1" customWidth="1"/>
    <col min="13320" max="13320" width="19" style="1" customWidth="1"/>
    <col min="13321" max="13568" width="9.109375" style="1"/>
    <col min="13569" max="13569" width="92.5546875" style="1" customWidth="1"/>
    <col min="13570" max="13570" width="8.33203125" style="1" customWidth="1"/>
    <col min="13571" max="13571" width="17.6640625" style="1" customWidth="1"/>
    <col min="13572" max="13572" width="12.5546875" style="1" customWidth="1"/>
    <col min="13573" max="13573" width="17" style="1" customWidth="1"/>
    <col min="13574" max="13574" width="16.6640625" style="1" customWidth="1"/>
    <col min="13575" max="13575" width="16.44140625" style="1" customWidth="1"/>
    <col min="13576" max="13576" width="19" style="1" customWidth="1"/>
    <col min="13577" max="13824" width="9.109375" style="1"/>
    <col min="13825" max="13825" width="92.5546875" style="1" customWidth="1"/>
    <col min="13826" max="13826" width="8.33203125" style="1" customWidth="1"/>
    <col min="13827" max="13827" width="17.6640625" style="1" customWidth="1"/>
    <col min="13828" max="13828" width="12.5546875" style="1" customWidth="1"/>
    <col min="13829" max="13829" width="17" style="1" customWidth="1"/>
    <col min="13830" max="13830" width="16.6640625" style="1" customWidth="1"/>
    <col min="13831" max="13831" width="16.44140625" style="1" customWidth="1"/>
    <col min="13832" max="13832" width="19" style="1" customWidth="1"/>
    <col min="13833" max="14080" width="9.109375" style="1"/>
    <col min="14081" max="14081" width="92.5546875" style="1" customWidth="1"/>
    <col min="14082" max="14082" width="8.33203125" style="1" customWidth="1"/>
    <col min="14083" max="14083" width="17.6640625" style="1" customWidth="1"/>
    <col min="14084" max="14084" width="12.5546875" style="1" customWidth="1"/>
    <col min="14085" max="14085" width="17" style="1" customWidth="1"/>
    <col min="14086" max="14086" width="16.6640625" style="1" customWidth="1"/>
    <col min="14087" max="14087" width="16.44140625" style="1" customWidth="1"/>
    <col min="14088" max="14088" width="19" style="1" customWidth="1"/>
    <col min="14089" max="14336" width="9.109375" style="1"/>
    <col min="14337" max="14337" width="92.5546875" style="1" customWidth="1"/>
    <col min="14338" max="14338" width="8.33203125" style="1" customWidth="1"/>
    <col min="14339" max="14339" width="17.6640625" style="1" customWidth="1"/>
    <col min="14340" max="14340" width="12.5546875" style="1" customWidth="1"/>
    <col min="14341" max="14341" width="17" style="1" customWidth="1"/>
    <col min="14342" max="14342" width="16.6640625" style="1" customWidth="1"/>
    <col min="14343" max="14343" width="16.44140625" style="1" customWidth="1"/>
    <col min="14344" max="14344" width="19" style="1" customWidth="1"/>
    <col min="14345" max="14592" width="9.109375" style="1"/>
    <col min="14593" max="14593" width="92.5546875" style="1" customWidth="1"/>
    <col min="14594" max="14594" width="8.33203125" style="1" customWidth="1"/>
    <col min="14595" max="14595" width="17.6640625" style="1" customWidth="1"/>
    <col min="14596" max="14596" width="12.5546875" style="1" customWidth="1"/>
    <col min="14597" max="14597" width="17" style="1" customWidth="1"/>
    <col min="14598" max="14598" width="16.6640625" style="1" customWidth="1"/>
    <col min="14599" max="14599" width="16.44140625" style="1" customWidth="1"/>
    <col min="14600" max="14600" width="19" style="1" customWidth="1"/>
    <col min="14601" max="14848" width="9.109375" style="1"/>
    <col min="14849" max="14849" width="92.5546875" style="1" customWidth="1"/>
    <col min="14850" max="14850" width="8.33203125" style="1" customWidth="1"/>
    <col min="14851" max="14851" width="17.6640625" style="1" customWidth="1"/>
    <col min="14852" max="14852" width="12.5546875" style="1" customWidth="1"/>
    <col min="14853" max="14853" width="17" style="1" customWidth="1"/>
    <col min="14854" max="14854" width="16.6640625" style="1" customWidth="1"/>
    <col min="14855" max="14855" width="16.44140625" style="1" customWidth="1"/>
    <col min="14856" max="14856" width="19" style="1" customWidth="1"/>
    <col min="14857" max="15104" width="9.109375" style="1"/>
    <col min="15105" max="15105" width="92.5546875" style="1" customWidth="1"/>
    <col min="15106" max="15106" width="8.33203125" style="1" customWidth="1"/>
    <col min="15107" max="15107" width="17.6640625" style="1" customWidth="1"/>
    <col min="15108" max="15108" width="12.5546875" style="1" customWidth="1"/>
    <col min="15109" max="15109" width="17" style="1" customWidth="1"/>
    <col min="15110" max="15110" width="16.6640625" style="1" customWidth="1"/>
    <col min="15111" max="15111" width="16.44140625" style="1" customWidth="1"/>
    <col min="15112" max="15112" width="19" style="1" customWidth="1"/>
    <col min="15113" max="15360" width="9.109375" style="1"/>
    <col min="15361" max="15361" width="92.5546875" style="1" customWidth="1"/>
    <col min="15362" max="15362" width="8.33203125" style="1" customWidth="1"/>
    <col min="15363" max="15363" width="17.6640625" style="1" customWidth="1"/>
    <col min="15364" max="15364" width="12.5546875" style="1" customWidth="1"/>
    <col min="15365" max="15365" width="17" style="1" customWidth="1"/>
    <col min="15366" max="15366" width="16.6640625" style="1" customWidth="1"/>
    <col min="15367" max="15367" width="16.44140625" style="1" customWidth="1"/>
    <col min="15368" max="15368" width="19" style="1" customWidth="1"/>
    <col min="15369" max="15616" width="9.109375" style="1"/>
    <col min="15617" max="15617" width="92.5546875" style="1" customWidth="1"/>
    <col min="15618" max="15618" width="8.33203125" style="1" customWidth="1"/>
    <col min="15619" max="15619" width="17.6640625" style="1" customWidth="1"/>
    <col min="15620" max="15620" width="12.5546875" style="1" customWidth="1"/>
    <col min="15621" max="15621" width="17" style="1" customWidth="1"/>
    <col min="15622" max="15622" width="16.6640625" style="1" customWidth="1"/>
    <col min="15623" max="15623" width="16.44140625" style="1" customWidth="1"/>
    <col min="15624" max="15624" width="19" style="1" customWidth="1"/>
    <col min="15625" max="15872" width="9.109375" style="1"/>
    <col min="15873" max="15873" width="92.5546875" style="1" customWidth="1"/>
    <col min="15874" max="15874" width="8.33203125" style="1" customWidth="1"/>
    <col min="15875" max="15875" width="17.6640625" style="1" customWidth="1"/>
    <col min="15876" max="15876" width="12.5546875" style="1" customWidth="1"/>
    <col min="15877" max="15877" width="17" style="1" customWidth="1"/>
    <col min="15878" max="15878" width="16.6640625" style="1" customWidth="1"/>
    <col min="15879" max="15879" width="16.44140625" style="1" customWidth="1"/>
    <col min="15880" max="15880" width="19" style="1" customWidth="1"/>
    <col min="15881" max="16128" width="9.109375" style="1"/>
    <col min="16129" max="16129" width="92.5546875" style="1" customWidth="1"/>
    <col min="16130" max="16130" width="8.33203125" style="1" customWidth="1"/>
    <col min="16131" max="16131" width="17.6640625" style="1" customWidth="1"/>
    <col min="16132" max="16132" width="12.5546875" style="1" customWidth="1"/>
    <col min="16133" max="16133" width="17" style="1" customWidth="1"/>
    <col min="16134" max="16134" width="16.6640625" style="1" customWidth="1"/>
    <col min="16135" max="16135" width="16.44140625" style="1" customWidth="1"/>
    <col min="16136" max="16136" width="19" style="1" customWidth="1"/>
    <col min="16137" max="16378" width="9.109375" style="1"/>
    <col min="16379" max="16384" width="9.109375" style="1" customWidth="1"/>
  </cols>
  <sheetData>
    <row r="1" spans="1:15" ht="39.9" customHeight="1">
      <c r="A1" s="181" t="s">
        <v>29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5"/>
    </row>
    <row r="2" spans="1:15" ht="23.25" customHeight="1">
      <c r="A2" s="182" t="s">
        <v>30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62" t="s">
        <v>517</v>
      </c>
    </row>
    <row r="3" spans="1:15" ht="12.75" customHeight="1">
      <c r="A3" s="15"/>
      <c r="M3" s="17"/>
      <c r="N3" s="17"/>
    </row>
    <row r="4" spans="1:15" s="96" customFormat="1" ht="28.8">
      <c r="C4" s="183" t="s">
        <v>448</v>
      </c>
      <c r="D4" s="183"/>
      <c r="E4" s="183"/>
      <c r="F4" s="183" t="s">
        <v>447</v>
      </c>
      <c r="G4" s="183"/>
      <c r="H4" s="183"/>
      <c r="I4" s="97" t="s">
        <v>446</v>
      </c>
      <c r="J4" s="97" t="s">
        <v>447</v>
      </c>
      <c r="K4" s="98" t="s">
        <v>446</v>
      </c>
      <c r="L4" s="98" t="s">
        <v>447</v>
      </c>
      <c r="M4" s="161" t="s">
        <v>516</v>
      </c>
      <c r="N4" s="161" t="s">
        <v>447</v>
      </c>
    </row>
    <row r="5" spans="1:15" s="23" customFormat="1" ht="40.799999999999997">
      <c r="A5" s="18" t="s">
        <v>31</v>
      </c>
      <c r="B5" s="19" t="s">
        <v>32</v>
      </c>
      <c r="C5" s="20" t="s">
        <v>33</v>
      </c>
      <c r="D5" s="20" t="s">
        <v>34</v>
      </c>
      <c r="E5" s="21" t="s">
        <v>35</v>
      </c>
      <c r="F5" s="20" t="s">
        <v>33</v>
      </c>
      <c r="G5" s="20" t="s">
        <v>34</v>
      </c>
      <c r="H5" s="21" t="s">
        <v>35</v>
      </c>
      <c r="I5" s="22" t="s">
        <v>36</v>
      </c>
      <c r="J5" s="22" t="s">
        <v>36</v>
      </c>
      <c r="K5" s="22" t="s">
        <v>37</v>
      </c>
      <c r="L5" s="22" t="s">
        <v>37</v>
      </c>
      <c r="M5" s="22" t="s">
        <v>38</v>
      </c>
      <c r="N5" s="22" t="s">
        <v>38</v>
      </c>
    </row>
    <row r="6" spans="1:15" ht="20.100000000000001" customHeight="1">
      <c r="A6" s="24" t="s">
        <v>39</v>
      </c>
      <c r="B6" s="25" t="s">
        <v>40</v>
      </c>
      <c r="C6" s="26">
        <v>0</v>
      </c>
      <c r="D6" s="27"/>
      <c r="E6" s="28">
        <f t="shared" ref="E6:E12" si="0">SUM(C6:D6)</f>
        <v>0</v>
      </c>
      <c r="F6" s="28">
        <v>54046</v>
      </c>
      <c r="G6" s="28"/>
      <c r="H6" s="28">
        <f>F6+G6</f>
        <v>54046</v>
      </c>
      <c r="I6" s="28"/>
      <c r="J6" s="28"/>
      <c r="K6" s="28"/>
      <c r="L6" s="28"/>
      <c r="M6" s="28">
        <f>E6+I6+K6</f>
        <v>0</v>
      </c>
      <c r="N6" s="28">
        <f>H6+J6+L6</f>
        <v>54046</v>
      </c>
      <c r="O6" s="28"/>
    </row>
    <row r="7" spans="1:15" ht="20.100000000000001" customHeight="1">
      <c r="A7" s="29" t="s">
        <v>41</v>
      </c>
      <c r="B7" s="25" t="s">
        <v>42</v>
      </c>
      <c r="C7" s="27">
        <v>45469367</v>
      </c>
      <c r="D7" s="27"/>
      <c r="E7" s="28">
        <f t="shared" si="0"/>
        <v>45469367</v>
      </c>
      <c r="F7" s="28">
        <v>45469367</v>
      </c>
      <c r="G7" s="28"/>
      <c r="H7" s="28">
        <f t="shared" ref="H7:H66" si="1">F7+G7</f>
        <v>45469367</v>
      </c>
      <c r="I7" s="28"/>
      <c r="J7" s="28"/>
      <c r="K7" s="28"/>
      <c r="L7" s="28"/>
      <c r="M7" s="28">
        <f t="shared" ref="M7:M70" si="2">E7+I7+K7</f>
        <v>45469367</v>
      </c>
      <c r="N7" s="28">
        <f t="shared" ref="N7:N70" si="3">H7+J7+L7</f>
        <v>45469367</v>
      </c>
    </row>
    <row r="8" spans="1:15" ht="20.100000000000001" customHeight="1">
      <c r="A8" s="29" t="s">
        <v>43</v>
      </c>
      <c r="B8" s="25" t="s">
        <v>44</v>
      </c>
      <c r="C8" s="27">
        <v>15772211</v>
      </c>
      <c r="D8" s="27"/>
      <c r="E8" s="28">
        <f t="shared" si="0"/>
        <v>15772211</v>
      </c>
      <c r="F8" s="28">
        <v>15932348</v>
      </c>
      <c r="G8" s="28"/>
      <c r="H8" s="28">
        <f t="shared" si="1"/>
        <v>15932348</v>
      </c>
      <c r="I8" s="28"/>
      <c r="J8" s="28"/>
      <c r="K8" s="28"/>
      <c r="L8" s="28"/>
      <c r="M8" s="28">
        <f t="shared" si="2"/>
        <v>15772211</v>
      </c>
      <c r="N8" s="28">
        <f t="shared" si="3"/>
        <v>15932348</v>
      </c>
    </row>
    <row r="9" spans="1:15" ht="20.100000000000001" customHeight="1">
      <c r="A9" s="29" t="s">
        <v>45</v>
      </c>
      <c r="B9" s="25" t="s">
        <v>46</v>
      </c>
      <c r="C9" s="27">
        <v>1800000</v>
      </c>
      <c r="D9" s="27"/>
      <c r="E9" s="28">
        <f t="shared" si="0"/>
        <v>1800000</v>
      </c>
      <c r="F9" s="28">
        <v>1800000</v>
      </c>
      <c r="G9" s="28"/>
      <c r="H9" s="28">
        <f t="shared" si="1"/>
        <v>1800000</v>
      </c>
      <c r="I9" s="28"/>
      <c r="J9" s="28"/>
      <c r="K9" s="28"/>
      <c r="L9" s="28"/>
      <c r="M9" s="28">
        <f t="shared" si="2"/>
        <v>1800000</v>
      </c>
      <c r="N9" s="28">
        <f t="shared" si="3"/>
        <v>1800000</v>
      </c>
    </row>
    <row r="10" spans="1:15" ht="20.100000000000001" customHeight="1">
      <c r="A10" s="29" t="s">
        <v>47</v>
      </c>
      <c r="B10" s="25" t="s">
        <v>48</v>
      </c>
      <c r="C10" s="27">
        <v>388400</v>
      </c>
      <c r="D10" s="27"/>
      <c r="E10" s="28">
        <f t="shared" si="0"/>
        <v>388400</v>
      </c>
      <c r="F10" s="28">
        <v>681242</v>
      </c>
      <c r="G10" s="28"/>
      <c r="H10" s="28">
        <f t="shared" si="1"/>
        <v>681242</v>
      </c>
      <c r="I10" s="28"/>
      <c r="J10" s="28"/>
      <c r="K10" s="28"/>
      <c r="L10" s="28"/>
      <c r="M10" s="28">
        <f t="shared" si="2"/>
        <v>388400</v>
      </c>
      <c r="N10" s="28">
        <f t="shared" si="3"/>
        <v>681242</v>
      </c>
    </row>
    <row r="11" spans="1:15" ht="20.100000000000001" customHeight="1">
      <c r="A11" s="29" t="s">
        <v>49</v>
      </c>
      <c r="B11" s="25" t="s">
        <v>50</v>
      </c>
      <c r="C11" s="27"/>
      <c r="D11" s="27"/>
      <c r="E11" s="28">
        <f t="shared" si="0"/>
        <v>0</v>
      </c>
      <c r="F11" s="28">
        <v>1369966</v>
      </c>
      <c r="G11" s="28"/>
      <c r="H11" s="28">
        <f t="shared" si="1"/>
        <v>1369966</v>
      </c>
      <c r="I11" s="28"/>
      <c r="J11" s="28"/>
      <c r="K11" s="28"/>
      <c r="L11" s="28"/>
      <c r="M11" s="28">
        <f t="shared" si="2"/>
        <v>0</v>
      </c>
      <c r="N11" s="28">
        <f t="shared" si="3"/>
        <v>1369966</v>
      </c>
    </row>
    <row r="12" spans="1:15" ht="20.100000000000001" customHeight="1">
      <c r="A12" s="30" t="s">
        <v>51</v>
      </c>
      <c r="B12" s="31" t="s">
        <v>52</v>
      </c>
      <c r="C12" s="27">
        <f>SUM(C6:C11)</f>
        <v>63429978</v>
      </c>
      <c r="D12" s="27"/>
      <c r="E12" s="28">
        <f t="shared" si="0"/>
        <v>63429978</v>
      </c>
      <c r="F12" s="28">
        <f>SUM(F6:F11)</f>
        <v>65306969</v>
      </c>
      <c r="G12" s="28"/>
      <c r="H12" s="28">
        <f t="shared" si="1"/>
        <v>65306969</v>
      </c>
      <c r="I12" s="28"/>
      <c r="J12" s="28"/>
      <c r="K12" s="28"/>
      <c r="L12" s="28"/>
      <c r="M12" s="28">
        <f t="shared" si="2"/>
        <v>63429978</v>
      </c>
      <c r="N12" s="28">
        <f t="shared" si="3"/>
        <v>65306969</v>
      </c>
    </row>
    <row r="13" spans="1:15" ht="20.100000000000001" customHeight="1">
      <c r="A13" s="29" t="s">
        <v>53</v>
      </c>
      <c r="B13" s="25" t="s">
        <v>54</v>
      </c>
      <c r="C13" s="27"/>
      <c r="D13" s="27"/>
      <c r="E13" s="28"/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>
        <f t="shared" si="3"/>
        <v>0</v>
      </c>
    </row>
    <row r="14" spans="1:15" ht="20.100000000000001" customHeight="1">
      <c r="A14" s="29" t="s">
        <v>55</v>
      </c>
      <c r="B14" s="25" t="s">
        <v>56</v>
      </c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8">
        <f t="shared" si="2"/>
        <v>0</v>
      </c>
      <c r="N14" s="28">
        <f t="shared" si="3"/>
        <v>0</v>
      </c>
    </row>
    <row r="15" spans="1:15" ht="20.100000000000001" customHeight="1">
      <c r="A15" s="29" t="s">
        <v>57</v>
      </c>
      <c r="B15" s="25" t="s">
        <v>58</v>
      </c>
      <c r="C15" s="27"/>
      <c r="D15" s="27"/>
      <c r="E15" s="28"/>
      <c r="F15" s="28"/>
      <c r="G15" s="28"/>
      <c r="H15" s="28"/>
      <c r="I15" s="28"/>
      <c r="J15" s="28"/>
      <c r="K15" s="28"/>
      <c r="L15" s="28"/>
      <c r="M15" s="28">
        <f t="shared" si="2"/>
        <v>0</v>
      </c>
      <c r="N15" s="28">
        <f t="shared" si="3"/>
        <v>0</v>
      </c>
    </row>
    <row r="16" spans="1:15" ht="20.100000000000001" customHeight="1">
      <c r="A16" s="29" t="s">
        <v>59</v>
      </c>
      <c r="B16" s="25" t="s">
        <v>60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>
        <f t="shared" si="2"/>
        <v>0</v>
      </c>
      <c r="N16" s="28">
        <f t="shared" si="3"/>
        <v>0</v>
      </c>
    </row>
    <row r="17" spans="1:14" ht="20.100000000000001" customHeight="1">
      <c r="A17" s="29" t="s">
        <v>61</v>
      </c>
      <c r="B17" s="25" t="s">
        <v>62</v>
      </c>
      <c r="C17" s="27">
        <v>26305956</v>
      </c>
      <c r="D17" s="27"/>
      <c r="E17" s="28">
        <f>SUM(C17:D17)</f>
        <v>26305956</v>
      </c>
      <c r="F17" s="28">
        <v>26305956</v>
      </c>
      <c r="G17" s="28"/>
      <c r="H17" s="28">
        <f t="shared" si="1"/>
        <v>26305956</v>
      </c>
      <c r="I17" s="28"/>
      <c r="J17" s="28"/>
      <c r="K17" s="28">
        <f>'[4]1.2.m. Működési bevételek. KÖH.'!B6</f>
        <v>15312342</v>
      </c>
      <c r="L17" s="28">
        <v>2063812</v>
      </c>
      <c r="M17" s="28">
        <f t="shared" si="2"/>
        <v>41618298</v>
      </c>
      <c r="N17" s="28">
        <f t="shared" si="3"/>
        <v>28369768</v>
      </c>
    </row>
    <row r="18" spans="1:14" ht="20.100000000000001" customHeight="1">
      <c r="A18" s="32" t="s">
        <v>63</v>
      </c>
      <c r="B18" s="33" t="s">
        <v>64</v>
      </c>
      <c r="C18" s="27">
        <f>C12+C17</f>
        <v>89735934</v>
      </c>
      <c r="D18" s="27"/>
      <c r="E18" s="28">
        <f>SUM(C18:D18)</f>
        <v>89735934</v>
      </c>
      <c r="F18" s="28">
        <f>F12+F13+F14+F15+F16+F17</f>
        <v>91612925</v>
      </c>
      <c r="G18" s="28"/>
      <c r="H18" s="28">
        <f t="shared" si="1"/>
        <v>91612925</v>
      </c>
      <c r="I18" s="28"/>
      <c r="J18" s="28"/>
      <c r="K18" s="28">
        <f>SUM(K13:K17)</f>
        <v>15312342</v>
      </c>
      <c r="L18" s="28">
        <f>SUM(L13:L17)</f>
        <v>2063812</v>
      </c>
      <c r="M18" s="28">
        <f t="shared" si="2"/>
        <v>105048276</v>
      </c>
      <c r="N18" s="28">
        <f t="shared" si="3"/>
        <v>93676737</v>
      </c>
    </row>
    <row r="19" spans="1:14" ht="20.100000000000001" customHeight="1">
      <c r="A19" s="29" t="s">
        <v>65</v>
      </c>
      <c r="B19" s="25" t="s">
        <v>66</v>
      </c>
      <c r="C19" s="27">
        <v>5915888</v>
      </c>
      <c r="D19" s="27"/>
      <c r="E19" s="28">
        <f>SUM(C19:D19)</f>
        <v>5915888</v>
      </c>
      <c r="F19" s="28">
        <v>5915888</v>
      </c>
      <c r="G19" s="28"/>
      <c r="H19" s="28">
        <f t="shared" si="1"/>
        <v>5915888</v>
      </c>
      <c r="I19" s="28"/>
      <c r="J19" s="28"/>
      <c r="K19" s="28"/>
      <c r="L19" s="28"/>
      <c r="M19" s="28">
        <f t="shared" si="2"/>
        <v>5915888</v>
      </c>
      <c r="N19" s="28">
        <f t="shared" si="3"/>
        <v>5915888</v>
      </c>
    </row>
    <row r="20" spans="1:14" ht="20.100000000000001" customHeight="1">
      <c r="A20" s="29" t="s">
        <v>67</v>
      </c>
      <c r="B20" s="25" t="s">
        <v>68</v>
      </c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>
        <f t="shared" si="2"/>
        <v>0</v>
      </c>
      <c r="N20" s="28">
        <f t="shared" si="3"/>
        <v>0</v>
      </c>
    </row>
    <row r="21" spans="1:14" ht="20.100000000000001" customHeight="1">
      <c r="A21" s="29" t="s">
        <v>69</v>
      </c>
      <c r="B21" s="25" t="s">
        <v>70</v>
      </c>
      <c r="C21" s="27">
        <v>112500</v>
      </c>
      <c r="D21" s="27"/>
      <c r="E21" s="28">
        <f>SUM(C21:D21)</f>
        <v>112500</v>
      </c>
      <c r="F21" s="28">
        <v>112500</v>
      </c>
      <c r="G21" s="28"/>
      <c r="H21" s="28">
        <f t="shared" si="1"/>
        <v>112500</v>
      </c>
      <c r="I21" s="28"/>
      <c r="J21" s="28"/>
      <c r="K21" s="28"/>
      <c r="L21" s="28"/>
      <c r="M21" s="28">
        <f t="shared" si="2"/>
        <v>112500</v>
      </c>
      <c r="N21" s="28">
        <f t="shared" si="3"/>
        <v>112500</v>
      </c>
    </row>
    <row r="22" spans="1:14" ht="20.100000000000001" customHeight="1">
      <c r="A22" s="29" t="s">
        <v>71</v>
      </c>
      <c r="B22" s="25" t="s">
        <v>72</v>
      </c>
      <c r="C22" s="27"/>
      <c r="D22" s="27"/>
      <c r="E22" s="28"/>
      <c r="F22" s="28"/>
      <c r="G22" s="28"/>
      <c r="H22" s="28"/>
      <c r="I22" s="28"/>
      <c r="J22" s="28"/>
      <c r="K22" s="28"/>
      <c r="L22" s="28"/>
      <c r="M22" s="28">
        <f t="shared" si="2"/>
        <v>0</v>
      </c>
      <c r="N22" s="28">
        <f t="shared" si="3"/>
        <v>0</v>
      </c>
    </row>
    <row r="23" spans="1:14" ht="20.100000000000001" customHeight="1">
      <c r="A23" s="29" t="s">
        <v>73</v>
      </c>
      <c r="B23" s="25" t="s">
        <v>74</v>
      </c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>
        <f t="shared" si="2"/>
        <v>0</v>
      </c>
      <c r="N23" s="28">
        <f t="shared" si="3"/>
        <v>0</v>
      </c>
    </row>
    <row r="24" spans="1:14" ht="20.100000000000001" customHeight="1">
      <c r="A24" s="32" t="s">
        <v>75</v>
      </c>
      <c r="B24" s="33" t="s">
        <v>76</v>
      </c>
      <c r="C24" s="27">
        <f>SUM(C19:C23)</f>
        <v>6028388</v>
      </c>
      <c r="D24" s="27"/>
      <c r="E24" s="28">
        <f>SUM(C24:D24)</f>
        <v>6028388</v>
      </c>
      <c r="F24" s="28">
        <f>SUM(D24:E24)</f>
        <v>6028388</v>
      </c>
      <c r="G24" s="28"/>
      <c r="H24" s="28">
        <f t="shared" si="1"/>
        <v>6028388</v>
      </c>
      <c r="I24" s="28"/>
      <c r="J24" s="28"/>
      <c r="K24" s="28"/>
      <c r="L24" s="28"/>
      <c r="M24" s="28">
        <f t="shared" si="2"/>
        <v>6028388</v>
      </c>
      <c r="N24" s="28">
        <f t="shared" si="3"/>
        <v>6028388</v>
      </c>
    </row>
    <row r="25" spans="1:14" ht="20.100000000000001" customHeight="1">
      <c r="A25" s="29" t="s">
        <v>77</v>
      </c>
      <c r="B25" s="25" t="s">
        <v>78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>
        <f t="shared" si="2"/>
        <v>0</v>
      </c>
      <c r="N25" s="28">
        <f t="shared" si="3"/>
        <v>0</v>
      </c>
    </row>
    <row r="26" spans="1:14" ht="20.100000000000001" customHeight="1">
      <c r="A26" s="29" t="s">
        <v>79</v>
      </c>
      <c r="B26" s="25" t="s">
        <v>80</v>
      </c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>
        <f t="shared" si="2"/>
        <v>0</v>
      </c>
      <c r="N26" s="28">
        <f t="shared" si="3"/>
        <v>0</v>
      </c>
    </row>
    <row r="27" spans="1:14" ht="20.100000000000001" customHeight="1">
      <c r="A27" s="30" t="s">
        <v>81</v>
      </c>
      <c r="B27" s="31" t="s">
        <v>82</v>
      </c>
      <c r="C27" s="27"/>
      <c r="D27" s="27"/>
      <c r="E27" s="28"/>
      <c r="F27" s="28"/>
      <c r="G27" s="28"/>
      <c r="H27" s="28"/>
      <c r="I27" s="28"/>
      <c r="J27" s="28"/>
      <c r="K27" s="28"/>
      <c r="L27" s="28"/>
      <c r="M27" s="28">
        <f t="shared" si="2"/>
        <v>0</v>
      </c>
      <c r="N27" s="28">
        <f t="shared" si="3"/>
        <v>0</v>
      </c>
    </row>
    <row r="28" spans="1:14" ht="20.100000000000001" customHeight="1">
      <c r="A28" s="29" t="s">
        <v>83</v>
      </c>
      <c r="B28" s="25" t="s">
        <v>84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>
        <f t="shared" si="2"/>
        <v>0</v>
      </c>
      <c r="N28" s="28">
        <f t="shared" si="3"/>
        <v>0</v>
      </c>
    </row>
    <row r="29" spans="1:14" ht="20.100000000000001" customHeight="1">
      <c r="A29" s="29" t="s">
        <v>85</v>
      </c>
      <c r="B29" s="25" t="s">
        <v>86</v>
      </c>
      <c r="C29" s="27"/>
      <c r="D29" s="27"/>
      <c r="E29" s="28"/>
      <c r="F29" s="28"/>
      <c r="G29" s="28"/>
      <c r="H29" s="28"/>
      <c r="I29" s="28"/>
      <c r="J29" s="28"/>
      <c r="K29" s="28"/>
      <c r="L29" s="28"/>
      <c r="M29" s="28">
        <f t="shared" si="2"/>
        <v>0</v>
      </c>
      <c r="N29" s="28">
        <f t="shared" si="3"/>
        <v>0</v>
      </c>
    </row>
    <row r="30" spans="1:14" ht="20.100000000000001" customHeight="1">
      <c r="A30" s="29" t="s">
        <v>87</v>
      </c>
      <c r="B30" s="25" t="s">
        <v>88</v>
      </c>
      <c r="C30" s="27"/>
      <c r="D30" s="27"/>
      <c r="E30" s="28"/>
      <c r="F30" s="28"/>
      <c r="G30" s="28"/>
      <c r="H30" s="28"/>
      <c r="I30" s="28"/>
      <c r="J30" s="28"/>
      <c r="K30" s="28"/>
      <c r="L30" s="28"/>
      <c r="M30" s="28">
        <f t="shared" si="2"/>
        <v>0</v>
      </c>
      <c r="N30" s="28">
        <f t="shared" si="3"/>
        <v>0</v>
      </c>
    </row>
    <row r="31" spans="1:14" ht="20.100000000000001" customHeight="1">
      <c r="A31" s="29" t="s">
        <v>89</v>
      </c>
      <c r="B31" s="25" t="s">
        <v>90</v>
      </c>
      <c r="C31" s="27">
        <v>330000000</v>
      </c>
      <c r="D31" s="27"/>
      <c r="E31" s="28">
        <f>SUM(C31:D31)</f>
        <v>330000000</v>
      </c>
      <c r="F31" s="28">
        <v>360000000</v>
      </c>
      <c r="G31" s="28"/>
      <c r="H31" s="28">
        <f t="shared" si="1"/>
        <v>360000000</v>
      </c>
      <c r="I31" s="28"/>
      <c r="J31" s="28"/>
      <c r="K31" s="28"/>
      <c r="L31" s="28"/>
      <c r="M31" s="28">
        <f t="shared" si="2"/>
        <v>330000000</v>
      </c>
      <c r="N31" s="28">
        <f t="shared" si="3"/>
        <v>360000000</v>
      </c>
    </row>
    <row r="32" spans="1:14" ht="20.100000000000001" customHeight="1">
      <c r="A32" s="29" t="s">
        <v>91</v>
      </c>
      <c r="B32" s="25" t="s">
        <v>92</v>
      </c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>
        <f t="shared" si="2"/>
        <v>0</v>
      </c>
      <c r="N32" s="28">
        <f t="shared" si="3"/>
        <v>0</v>
      </c>
    </row>
    <row r="33" spans="1:14" ht="20.100000000000001" customHeight="1">
      <c r="A33" s="29" t="s">
        <v>93</v>
      </c>
      <c r="B33" s="25" t="s">
        <v>94</v>
      </c>
      <c r="C33" s="27"/>
      <c r="D33" s="27"/>
      <c r="E33" s="28"/>
      <c r="F33" s="28"/>
      <c r="G33" s="28"/>
      <c r="H33" s="28"/>
      <c r="I33" s="28"/>
      <c r="J33" s="28"/>
      <c r="K33" s="28"/>
      <c r="L33" s="28"/>
      <c r="M33" s="28">
        <f t="shared" si="2"/>
        <v>0</v>
      </c>
      <c r="N33" s="28">
        <f t="shared" si="3"/>
        <v>0</v>
      </c>
    </row>
    <row r="34" spans="1:14" ht="20.100000000000001" customHeight="1">
      <c r="A34" s="29" t="s">
        <v>95</v>
      </c>
      <c r="B34" s="25" t="s">
        <v>96</v>
      </c>
      <c r="C34" s="27">
        <v>4400000</v>
      </c>
      <c r="D34" s="27"/>
      <c r="E34" s="28">
        <f t="shared" ref="E34:E41" si="4">SUM(C34:D34)</f>
        <v>4400000</v>
      </c>
      <c r="F34" s="28">
        <v>4400000</v>
      </c>
      <c r="G34" s="28"/>
      <c r="H34" s="28">
        <f t="shared" si="1"/>
        <v>4400000</v>
      </c>
      <c r="I34" s="28"/>
      <c r="J34" s="28"/>
      <c r="K34" s="28"/>
      <c r="L34" s="28"/>
      <c r="M34" s="28">
        <f t="shared" si="2"/>
        <v>4400000</v>
      </c>
      <c r="N34" s="28">
        <f t="shared" si="3"/>
        <v>4400000</v>
      </c>
    </row>
    <row r="35" spans="1:14" ht="20.100000000000001" customHeight="1">
      <c r="A35" s="29" t="s">
        <v>97</v>
      </c>
      <c r="B35" s="25" t="s">
        <v>98</v>
      </c>
      <c r="C35" s="27"/>
      <c r="D35" s="27"/>
      <c r="E35" s="28"/>
      <c r="F35" s="28"/>
      <c r="G35" s="28"/>
      <c r="H35" s="28"/>
      <c r="I35" s="28"/>
      <c r="J35" s="28"/>
      <c r="K35" s="28"/>
      <c r="L35" s="28"/>
      <c r="M35" s="28">
        <f t="shared" si="2"/>
        <v>0</v>
      </c>
      <c r="N35" s="28">
        <f t="shared" si="3"/>
        <v>0</v>
      </c>
    </row>
    <row r="36" spans="1:14" ht="20.100000000000001" customHeight="1">
      <c r="A36" s="30" t="s">
        <v>99</v>
      </c>
      <c r="B36" s="31" t="s">
        <v>100</v>
      </c>
      <c r="C36" s="27">
        <f>SUM(C28:C35)</f>
        <v>334400000</v>
      </c>
      <c r="D36" s="27"/>
      <c r="E36" s="28">
        <f t="shared" si="4"/>
        <v>334400000</v>
      </c>
      <c r="F36" s="28">
        <f>F31+F32+F33+F34+F35</f>
        <v>364400000</v>
      </c>
      <c r="G36" s="28"/>
      <c r="H36" s="28">
        <f t="shared" si="1"/>
        <v>364400000</v>
      </c>
      <c r="I36" s="28"/>
      <c r="J36" s="28"/>
      <c r="K36" s="28"/>
      <c r="L36" s="28"/>
      <c r="M36" s="28">
        <f t="shared" si="2"/>
        <v>334400000</v>
      </c>
      <c r="N36" s="28">
        <f t="shared" si="3"/>
        <v>364400000</v>
      </c>
    </row>
    <row r="37" spans="1:14" ht="20.100000000000001" customHeight="1">
      <c r="A37" s="29" t="s">
        <v>101</v>
      </c>
      <c r="B37" s="25" t="s">
        <v>102</v>
      </c>
      <c r="C37" s="27">
        <v>505000</v>
      </c>
      <c r="D37" s="27"/>
      <c r="E37" s="28">
        <f t="shared" si="4"/>
        <v>505000</v>
      </c>
      <c r="F37" s="28">
        <v>505000</v>
      </c>
      <c r="G37" s="28"/>
      <c r="H37" s="28">
        <f t="shared" si="1"/>
        <v>505000</v>
      </c>
      <c r="I37" s="28"/>
      <c r="J37" s="28"/>
      <c r="K37" s="28"/>
      <c r="L37" s="28"/>
      <c r="M37" s="28">
        <f t="shared" si="2"/>
        <v>505000</v>
      </c>
      <c r="N37" s="28">
        <f t="shared" si="3"/>
        <v>505000</v>
      </c>
    </row>
    <row r="38" spans="1:14" ht="20.100000000000001" customHeight="1">
      <c r="A38" s="32" t="s">
        <v>103</v>
      </c>
      <c r="B38" s="33" t="s">
        <v>104</v>
      </c>
      <c r="C38" s="27">
        <f>C27+C36+C37</f>
        <v>334905000</v>
      </c>
      <c r="D38" s="27"/>
      <c r="E38" s="28">
        <f t="shared" si="4"/>
        <v>334905000</v>
      </c>
      <c r="F38" s="28">
        <f>F36+F37</f>
        <v>364905000</v>
      </c>
      <c r="G38" s="28"/>
      <c r="H38" s="28">
        <f t="shared" si="1"/>
        <v>364905000</v>
      </c>
      <c r="I38" s="28"/>
      <c r="J38" s="28"/>
      <c r="K38" s="28"/>
      <c r="L38" s="28"/>
      <c r="M38" s="28">
        <f t="shared" si="2"/>
        <v>334905000</v>
      </c>
      <c r="N38" s="28">
        <f t="shared" si="3"/>
        <v>364905000</v>
      </c>
    </row>
    <row r="39" spans="1:14" ht="20.100000000000001" customHeight="1">
      <c r="A39" s="34" t="s">
        <v>105</v>
      </c>
      <c r="B39" s="25" t="s">
        <v>106</v>
      </c>
      <c r="C39" s="35">
        <v>2000000</v>
      </c>
      <c r="D39" s="27"/>
      <c r="E39" s="28">
        <f t="shared" si="4"/>
        <v>2000000</v>
      </c>
      <c r="F39" s="28">
        <v>4400000</v>
      </c>
      <c r="G39" s="28"/>
      <c r="H39" s="28">
        <f t="shared" si="1"/>
        <v>4400000</v>
      </c>
      <c r="I39" s="28"/>
      <c r="J39" s="28"/>
      <c r="K39" s="28"/>
      <c r="L39" s="28"/>
      <c r="M39" s="28">
        <f t="shared" si="2"/>
        <v>2000000</v>
      </c>
      <c r="N39" s="28">
        <f t="shared" si="3"/>
        <v>4400000</v>
      </c>
    </row>
    <row r="40" spans="1:14" ht="20.100000000000001" customHeight="1">
      <c r="A40" s="34" t="s">
        <v>107</v>
      </c>
      <c r="B40" s="25" t="s">
        <v>108</v>
      </c>
      <c r="C40" s="27">
        <v>9376000</v>
      </c>
      <c r="D40" s="27"/>
      <c r="E40" s="28">
        <f t="shared" si="4"/>
        <v>9376000</v>
      </c>
      <c r="F40" s="28">
        <v>9376000</v>
      </c>
      <c r="G40" s="28"/>
      <c r="H40" s="28">
        <f t="shared" si="1"/>
        <v>9376000</v>
      </c>
      <c r="I40" s="28"/>
      <c r="J40" s="28"/>
      <c r="K40" s="28"/>
      <c r="L40" s="28"/>
      <c r="M40" s="28">
        <f t="shared" si="2"/>
        <v>9376000</v>
      </c>
      <c r="N40" s="28">
        <f t="shared" si="3"/>
        <v>9376000</v>
      </c>
    </row>
    <row r="41" spans="1:14" ht="20.100000000000001" customHeight="1">
      <c r="A41" s="34" t="s">
        <v>109</v>
      </c>
      <c r="B41" s="25" t="s">
        <v>110</v>
      </c>
      <c r="C41" s="27">
        <v>270000</v>
      </c>
      <c r="D41" s="27"/>
      <c r="E41" s="28">
        <f t="shared" si="4"/>
        <v>270000</v>
      </c>
      <c r="F41" s="28">
        <v>400000</v>
      </c>
      <c r="G41" s="28"/>
      <c r="H41" s="28">
        <f t="shared" si="1"/>
        <v>400000</v>
      </c>
      <c r="I41" s="28"/>
      <c r="J41" s="28"/>
      <c r="K41" s="28"/>
      <c r="L41" s="28"/>
      <c r="M41" s="28">
        <f t="shared" si="2"/>
        <v>270000</v>
      </c>
      <c r="N41" s="28">
        <f t="shared" si="3"/>
        <v>400000</v>
      </c>
    </row>
    <row r="42" spans="1:14" ht="20.100000000000001" customHeight="1">
      <c r="A42" s="34" t="s">
        <v>111</v>
      </c>
      <c r="B42" s="25" t="s">
        <v>112</v>
      </c>
      <c r="C42" s="27">
        <v>14387000</v>
      </c>
      <c r="D42" s="27"/>
      <c r="E42" s="28">
        <f>SUM(C42:D42)</f>
        <v>14387000</v>
      </c>
      <c r="F42" s="28">
        <v>14387000</v>
      </c>
      <c r="G42" s="28"/>
      <c r="H42" s="28">
        <f t="shared" si="1"/>
        <v>14387000</v>
      </c>
      <c r="I42" s="28"/>
      <c r="J42" s="28"/>
      <c r="K42" s="28"/>
      <c r="L42" s="28"/>
      <c r="M42" s="28">
        <f t="shared" si="2"/>
        <v>14387000</v>
      </c>
      <c r="N42" s="28">
        <f t="shared" si="3"/>
        <v>14387000</v>
      </c>
    </row>
    <row r="43" spans="1:14" ht="20.100000000000001" customHeight="1">
      <c r="A43" s="34" t="s">
        <v>113</v>
      </c>
      <c r="B43" s="25" t="s">
        <v>114</v>
      </c>
      <c r="C43" s="27">
        <v>9455001</v>
      </c>
      <c r="D43" s="27"/>
      <c r="E43" s="28">
        <f>SUM(C43:D43)</f>
        <v>9455001</v>
      </c>
      <c r="F43" s="28">
        <v>9455001</v>
      </c>
      <c r="G43" s="28"/>
      <c r="H43" s="28">
        <f t="shared" si="1"/>
        <v>9455001</v>
      </c>
      <c r="I43" s="28">
        <f>'[4]1.3.m. MŰk. bevételek Óvoda. '!B7</f>
        <v>2580000</v>
      </c>
      <c r="J43" s="28">
        <v>2580000</v>
      </c>
      <c r="K43" s="28"/>
      <c r="L43" s="28"/>
      <c r="M43" s="28">
        <f t="shared" si="2"/>
        <v>12035001</v>
      </c>
      <c r="N43" s="28">
        <f t="shared" si="3"/>
        <v>12035001</v>
      </c>
    </row>
    <row r="44" spans="1:14" ht="20.100000000000001" customHeight="1">
      <c r="A44" s="34" t="s">
        <v>115</v>
      </c>
      <c r="B44" s="25" t="s">
        <v>116</v>
      </c>
      <c r="C44" s="27">
        <v>23267000</v>
      </c>
      <c r="D44" s="27"/>
      <c r="E44" s="28">
        <f>SUM(C44:D44)</f>
        <v>23267000</v>
      </c>
      <c r="F44" s="28">
        <v>23867000</v>
      </c>
      <c r="G44" s="28"/>
      <c r="H44" s="28">
        <f t="shared" si="1"/>
        <v>23867000</v>
      </c>
      <c r="I44" s="28">
        <f>'[4]1.3.m. MŰk. bevételek Óvoda. '!B8</f>
        <v>697000</v>
      </c>
      <c r="J44" s="28">
        <v>697000</v>
      </c>
      <c r="K44" s="28"/>
      <c r="L44" s="28"/>
      <c r="M44" s="28">
        <f t="shared" si="2"/>
        <v>23964000</v>
      </c>
      <c r="N44" s="28">
        <f t="shared" si="3"/>
        <v>24564000</v>
      </c>
    </row>
    <row r="45" spans="1:14" ht="20.100000000000001" customHeight="1">
      <c r="A45" s="34" t="s">
        <v>117</v>
      </c>
      <c r="B45" s="25" t="s">
        <v>118</v>
      </c>
      <c r="C45" s="27"/>
      <c r="D45" s="27"/>
      <c r="E45" s="28"/>
      <c r="F45" s="28"/>
      <c r="G45" s="28"/>
      <c r="H45" s="28"/>
      <c r="I45" s="28"/>
      <c r="J45" s="28">
        <v>628000</v>
      </c>
      <c r="K45" s="28"/>
      <c r="L45" s="28"/>
      <c r="M45" s="28">
        <f t="shared" si="2"/>
        <v>0</v>
      </c>
      <c r="N45" s="28">
        <f t="shared" si="3"/>
        <v>628000</v>
      </c>
    </row>
    <row r="46" spans="1:14" ht="20.100000000000001" customHeight="1">
      <c r="A46" s="34" t="s">
        <v>119</v>
      </c>
      <c r="B46" s="25" t="s">
        <v>120</v>
      </c>
      <c r="C46" s="27"/>
      <c r="D46" s="27"/>
      <c r="E46" s="28">
        <f>SUM(C46:D46)</f>
        <v>0</v>
      </c>
      <c r="F46" s="28">
        <v>1400000</v>
      </c>
      <c r="G46" s="28"/>
      <c r="H46" s="28">
        <f t="shared" si="1"/>
        <v>1400000</v>
      </c>
      <c r="I46" s="28">
        <f>'[4]1.3.m. MŰk. bevételek Óvoda. '!B9</f>
        <v>100</v>
      </c>
      <c r="J46" s="28">
        <v>100</v>
      </c>
      <c r="K46" s="28"/>
      <c r="L46" s="28"/>
      <c r="M46" s="28">
        <f t="shared" si="2"/>
        <v>100</v>
      </c>
      <c r="N46" s="28">
        <f t="shared" si="3"/>
        <v>1400100</v>
      </c>
    </row>
    <row r="47" spans="1:14" ht="20.100000000000001" customHeight="1">
      <c r="A47" s="34" t="s">
        <v>121</v>
      </c>
      <c r="B47" s="25" t="s">
        <v>122</v>
      </c>
      <c r="C47" s="27"/>
      <c r="D47" s="27"/>
      <c r="E47" s="28"/>
      <c r="F47" s="28"/>
      <c r="G47" s="28"/>
      <c r="H47" s="28"/>
      <c r="I47" s="28"/>
      <c r="J47" s="28"/>
      <c r="K47" s="28">
        <f>'[4]1.2.m. Működési bevételek. KÖH.'!B9</f>
        <v>5000</v>
      </c>
      <c r="L47" s="28">
        <v>5000</v>
      </c>
      <c r="M47" s="28">
        <f t="shared" si="2"/>
        <v>5000</v>
      </c>
      <c r="N47" s="28">
        <f t="shared" si="3"/>
        <v>5000</v>
      </c>
    </row>
    <row r="48" spans="1:14" ht="20.100000000000001" customHeight="1">
      <c r="A48" s="34" t="s">
        <v>123</v>
      </c>
      <c r="B48" s="25" t="s">
        <v>124</v>
      </c>
      <c r="C48" s="27"/>
      <c r="D48" s="27"/>
      <c r="E48" s="28"/>
      <c r="F48" s="28">
        <v>310000</v>
      </c>
      <c r="G48" s="28"/>
      <c r="H48" s="28">
        <f t="shared" si="1"/>
        <v>310000</v>
      </c>
      <c r="I48" s="28"/>
      <c r="J48" s="28"/>
      <c r="K48" s="28"/>
      <c r="L48" s="28"/>
      <c r="M48" s="28">
        <f t="shared" si="2"/>
        <v>0</v>
      </c>
      <c r="N48" s="28">
        <f t="shared" si="3"/>
        <v>310000</v>
      </c>
    </row>
    <row r="49" spans="1:14" ht="20.100000000000001" customHeight="1">
      <c r="A49" s="36" t="s">
        <v>125</v>
      </c>
      <c r="B49" s="33" t="s">
        <v>126</v>
      </c>
      <c r="C49" s="27">
        <f>SUM(C39:C48)</f>
        <v>58755001</v>
      </c>
      <c r="D49" s="27"/>
      <c r="E49" s="28">
        <f>SUM(C49:D49)</f>
        <v>58755001</v>
      </c>
      <c r="F49" s="28">
        <f>F39+F40+F41+F42+F43+F44+F45+F46+F47+F48</f>
        <v>63595001</v>
      </c>
      <c r="G49" s="28"/>
      <c r="H49" s="28">
        <f t="shared" si="1"/>
        <v>63595001</v>
      </c>
      <c r="I49" s="28">
        <f>SUM(I43:I48)</f>
        <v>3277100</v>
      </c>
      <c r="J49" s="28">
        <f>SUM(J43:J48)</f>
        <v>3905100</v>
      </c>
      <c r="K49" s="28">
        <f>SUM(K39:K48)</f>
        <v>5000</v>
      </c>
      <c r="L49" s="28">
        <f>SUM(L39:L48)</f>
        <v>5000</v>
      </c>
      <c r="M49" s="28">
        <f t="shared" si="2"/>
        <v>62037101</v>
      </c>
      <c r="N49" s="28">
        <f t="shared" si="3"/>
        <v>67505101</v>
      </c>
    </row>
    <row r="50" spans="1:14" ht="20.100000000000001" customHeight="1">
      <c r="A50" s="34" t="s">
        <v>127</v>
      </c>
      <c r="B50" s="25" t="s">
        <v>128</v>
      </c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8">
        <f t="shared" si="2"/>
        <v>0</v>
      </c>
      <c r="N50" s="28">
        <f t="shared" si="3"/>
        <v>0</v>
      </c>
    </row>
    <row r="51" spans="1:14" ht="20.100000000000001" customHeight="1">
      <c r="A51" s="34" t="s">
        <v>129</v>
      </c>
      <c r="B51" s="25" t="s">
        <v>130</v>
      </c>
      <c r="C51" s="27">
        <v>60000000</v>
      </c>
      <c r="D51" s="27"/>
      <c r="E51" s="28">
        <f>SUM(C51:D51)</f>
        <v>60000000</v>
      </c>
      <c r="F51" s="28">
        <v>60000000</v>
      </c>
      <c r="G51" s="28"/>
      <c r="H51" s="28">
        <f t="shared" si="1"/>
        <v>60000000</v>
      </c>
      <c r="I51" s="28"/>
      <c r="J51" s="28"/>
      <c r="K51" s="28"/>
      <c r="L51" s="28"/>
      <c r="M51" s="28">
        <f t="shared" si="2"/>
        <v>60000000</v>
      </c>
      <c r="N51" s="28">
        <f t="shared" si="3"/>
        <v>60000000</v>
      </c>
    </row>
    <row r="52" spans="1:14" ht="20.100000000000001" customHeight="1">
      <c r="A52" s="34" t="s">
        <v>131</v>
      </c>
      <c r="B52" s="25" t="s">
        <v>132</v>
      </c>
      <c r="C52" s="27"/>
      <c r="D52" s="27"/>
      <c r="E52" s="28"/>
      <c r="F52" s="28"/>
      <c r="G52" s="28"/>
      <c r="H52" s="28"/>
      <c r="I52" s="28"/>
      <c r="J52" s="28"/>
      <c r="K52" s="28"/>
      <c r="L52" s="28"/>
      <c r="M52" s="28">
        <f t="shared" si="2"/>
        <v>0</v>
      </c>
      <c r="N52" s="28">
        <f t="shared" si="3"/>
        <v>0</v>
      </c>
    </row>
    <row r="53" spans="1:14" ht="20.100000000000001" customHeight="1">
      <c r="A53" s="34" t="s">
        <v>133</v>
      </c>
      <c r="B53" s="25" t="s">
        <v>134</v>
      </c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>
        <f t="shared" si="2"/>
        <v>0</v>
      </c>
      <c r="N53" s="28">
        <f t="shared" si="3"/>
        <v>0</v>
      </c>
    </row>
    <row r="54" spans="1:14" ht="20.100000000000001" customHeight="1">
      <c r="A54" s="34" t="s">
        <v>135</v>
      </c>
      <c r="B54" s="25" t="s">
        <v>136</v>
      </c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>
        <f t="shared" si="2"/>
        <v>0</v>
      </c>
      <c r="N54" s="28">
        <f t="shared" si="3"/>
        <v>0</v>
      </c>
    </row>
    <row r="55" spans="1:14" ht="20.100000000000001" customHeight="1">
      <c r="A55" s="32" t="s">
        <v>137</v>
      </c>
      <c r="B55" s="33" t="s">
        <v>138</v>
      </c>
      <c r="C55" s="27">
        <f>SUM(C50:C54)</f>
        <v>60000000</v>
      </c>
      <c r="D55" s="27"/>
      <c r="E55" s="28">
        <f>SUM(C55:D55)</f>
        <v>60000000</v>
      </c>
      <c r="F55" s="28">
        <f>SUM(D55:E55)</f>
        <v>60000000</v>
      </c>
      <c r="G55" s="28"/>
      <c r="H55" s="28">
        <f t="shared" si="1"/>
        <v>60000000</v>
      </c>
      <c r="I55" s="28"/>
      <c r="J55" s="28"/>
      <c r="K55" s="28"/>
      <c r="L55" s="28"/>
      <c r="M55" s="28">
        <f t="shared" si="2"/>
        <v>60000000</v>
      </c>
      <c r="N55" s="28">
        <f t="shared" si="3"/>
        <v>60000000</v>
      </c>
    </row>
    <row r="56" spans="1:14" ht="20.100000000000001" customHeight="1">
      <c r="A56" s="34" t="s">
        <v>139</v>
      </c>
      <c r="B56" s="25" t="s">
        <v>140</v>
      </c>
      <c r="C56" s="27"/>
      <c r="D56" s="27"/>
      <c r="E56" s="28"/>
      <c r="F56" s="28"/>
      <c r="G56" s="28"/>
      <c r="H56" s="28"/>
      <c r="I56" s="28"/>
      <c r="J56" s="28"/>
      <c r="K56" s="28"/>
      <c r="L56" s="28"/>
      <c r="M56" s="28">
        <f t="shared" si="2"/>
        <v>0</v>
      </c>
      <c r="N56" s="28">
        <f t="shared" si="3"/>
        <v>0</v>
      </c>
    </row>
    <row r="57" spans="1:14" ht="20.100000000000001" customHeight="1">
      <c r="A57" s="29" t="s">
        <v>141</v>
      </c>
      <c r="B57" s="25" t="s">
        <v>142</v>
      </c>
      <c r="C57" s="27"/>
      <c r="D57" s="27"/>
      <c r="E57" s="28"/>
      <c r="F57" s="28"/>
      <c r="G57" s="28"/>
      <c r="H57" s="28"/>
      <c r="I57" s="28"/>
      <c r="J57" s="28"/>
      <c r="K57" s="28"/>
      <c r="L57" s="28"/>
      <c r="M57" s="28">
        <f t="shared" si="2"/>
        <v>0</v>
      </c>
      <c r="N57" s="28">
        <f t="shared" si="3"/>
        <v>0</v>
      </c>
    </row>
    <row r="58" spans="1:14" ht="20.100000000000001" customHeight="1">
      <c r="A58" s="34" t="s">
        <v>143</v>
      </c>
      <c r="B58" s="25" t="s">
        <v>144</v>
      </c>
      <c r="C58" s="27"/>
      <c r="D58" s="27"/>
      <c r="E58" s="28"/>
      <c r="F58" s="28"/>
      <c r="G58" s="28"/>
      <c r="H58" s="28"/>
      <c r="I58" s="28"/>
      <c r="J58" s="28"/>
      <c r="K58" s="28"/>
      <c r="L58" s="28"/>
      <c r="M58" s="28">
        <f t="shared" si="2"/>
        <v>0</v>
      </c>
      <c r="N58" s="28">
        <f t="shared" si="3"/>
        <v>0</v>
      </c>
    </row>
    <row r="59" spans="1:14" ht="20.100000000000001" customHeight="1">
      <c r="A59" s="41" t="s">
        <v>141</v>
      </c>
      <c r="B59" s="25" t="s">
        <v>453</v>
      </c>
      <c r="C59" s="27"/>
      <c r="D59" s="27"/>
      <c r="E59" s="28"/>
      <c r="F59" s="28">
        <v>159500</v>
      </c>
      <c r="G59" s="28"/>
      <c r="H59" s="28">
        <f t="shared" si="1"/>
        <v>159500</v>
      </c>
      <c r="I59" s="28"/>
      <c r="J59" s="28"/>
      <c r="K59" s="28"/>
      <c r="L59" s="28"/>
      <c r="M59" s="28">
        <f t="shared" si="2"/>
        <v>0</v>
      </c>
      <c r="N59" s="28">
        <f t="shared" si="3"/>
        <v>159500</v>
      </c>
    </row>
    <row r="60" spans="1:14" ht="20.100000000000001" customHeight="1">
      <c r="A60" s="41" t="s">
        <v>143</v>
      </c>
      <c r="B60" s="25" t="s">
        <v>454</v>
      </c>
      <c r="C60" s="27"/>
      <c r="D60" s="27"/>
      <c r="E60" s="28"/>
      <c r="F60" s="28">
        <v>430000</v>
      </c>
      <c r="G60" s="28"/>
      <c r="H60" s="28">
        <f t="shared" si="1"/>
        <v>430000</v>
      </c>
      <c r="I60" s="28"/>
      <c r="J60" s="28"/>
      <c r="K60" s="28"/>
      <c r="L60" s="28"/>
      <c r="M60" s="28">
        <f t="shared" si="2"/>
        <v>0</v>
      </c>
      <c r="N60" s="28">
        <f t="shared" si="3"/>
        <v>430000</v>
      </c>
    </row>
    <row r="61" spans="1:14" ht="20.100000000000001" customHeight="1">
      <c r="A61" s="32" t="s">
        <v>145</v>
      </c>
      <c r="B61" s="33" t="s">
        <v>146</v>
      </c>
      <c r="C61" s="27">
        <f>SUM(C57:C58)</f>
        <v>0</v>
      </c>
      <c r="D61" s="27"/>
      <c r="E61" s="28"/>
      <c r="F61" s="28">
        <f>F56+F57+F58+F59+F60</f>
        <v>589500</v>
      </c>
      <c r="G61" s="28"/>
      <c r="H61" s="28">
        <f t="shared" si="1"/>
        <v>589500</v>
      </c>
      <c r="I61" s="28"/>
      <c r="J61" s="28"/>
      <c r="K61" s="28"/>
      <c r="L61" s="28"/>
      <c r="M61" s="28">
        <f t="shared" si="2"/>
        <v>0</v>
      </c>
      <c r="N61" s="28">
        <f t="shared" si="3"/>
        <v>589500</v>
      </c>
    </row>
    <row r="62" spans="1:14" ht="20.100000000000001" customHeight="1">
      <c r="A62" s="34" t="s">
        <v>147</v>
      </c>
      <c r="B62" s="25" t="s">
        <v>148</v>
      </c>
      <c r="C62" s="27"/>
      <c r="D62" s="27"/>
      <c r="E62" s="28"/>
      <c r="F62" s="28"/>
      <c r="G62" s="28"/>
      <c r="H62" s="28"/>
      <c r="I62" s="28"/>
      <c r="J62" s="28"/>
      <c r="K62" s="28"/>
      <c r="L62" s="28"/>
      <c r="M62" s="28">
        <f t="shared" si="2"/>
        <v>0</v>
      </c>
      <c r="N62" s="28">
        <f t="shared" si="3"/>
        <v>0</v>
      </c>
    </row>
    <row r="63" spans="1:14" ht="20.100000000000001" customHeight="1">
      <c r="A63" s="29" t="s">
        <v>149</v>
      </c>
      <c r="B63" s="25" t="s">
        <v>150</v>
      </c>
      <c r="C63" s="27"/>
      <c r="D63" s="27"/>
      <c r="E63" s="28"/>
      <c r="F63" s="28"/>
      <c r="G63" s="28"/>
      <c r="H63" s="28"/>
      <c r="I63" s="28"/>
      <c r="J63" s="28"/>
      <c r="K63" s="28"/>
      <c r="L63" s="28"/>
      <c r="M63" s="28">
        <f t="shared" si="2"/>
        <v>0</v>
      </c>
      <c r="N63" s="28">
        <f t="shared" si="3"/>
        <v>0</v>
      </c>
    </row>
    <row r="64" spans="1:14" ht="20.100000000000001" customHeight="1">
      <c r="A64" s="34" t="s">
        <v>151</v>
      </c>
      <c r="B64" s="25" t="s">
        <v>152</v>
      </c>
      <c r="C64" s="27"/>
      <c r="D64" s="27"/>
      <c r="E64" s="28"/>
      <c r="F64" s="28"/>
      <c r="G64" s="28"/>
      <c r="H64" s="28"/>
      <c r="I64" s="28"/>
      <c r="J64" s="28"/>
      <c r="K64" s="28"/>
      <c r="L64" s="28"/>
      <c r="M64" s="28">
        <f t="shared" si="2"/>
        <v>0</v>
      </c>
      <c r="N64" s="28">
        <f t="shared" si="3"/>
        <v>0</v>
      </c>
    </row>
    <row r="65" spans="1:15" ht="20.100000000000001" customHeight="1">
      <c r="A65" s="32" t="s">
        <v>153</v>
      </c>
      <c r="B65" s="33" t="s">
        <v>154</v>
      </c>
      <c r="C65" s="27">
        <f>SUM(C62:C64)</f>
        <v>0</v>
      </c>
      <c r="D65" s="27"/>
      <c r="E65" s="28"/>
      <c r="F65" s="28"/>
      <c r="G65" s="28"/>
      <c r="H65" s="28"/>
      <c r="I65" s="28"/>
      <c r="J65" s="28"/>
      <c r="K65" s="28"/>
      <c r="L65" s="28"/>
      <c r="M65" s="28">
        <f t="shared" si="2"/>
        <v>0</v>
      </c>
      <c r="N65" s="28">
        <f t="shared" si="3"/>
        <v>0</v>
      </c>
    </row>
    <row r="66" spans="1:15" ht="20.100000000000001" customHeight="1">
      <c r="A66" s="37" t="s">
        <v>155</v>
      </c>
      <c r="B66" s="38" t="s">
        <v>156</v>
      </c>
      <c r="C66" s="168">
        <f>C18+C24+C38+C49+C55+C61+C65</f>
        <v>549424323</v>
      </c>
      <c r="D66" s="168"/>
      <c r="E66" s="168">
        <f>SUM(C66:D66)</f>
        <v>549424323</v>
      </c>
      <c r="F66" s="168">
        <f>F18+F24+F38+F49+F55+F61+F65</f>
        <v>586730814</v>
      </c>
      <c r="G66" s="168"/>
      <c r="H66" s="168">
        <f t="shared" si="1"/>
        <v>586730814</v>
      </c>
      <c r="I66" s="168">
        <f>I12+I18+I24+I38+I49+I55+I61+I65</f>
        <v>3277100</v>
      </c>
      <c r="J66" s="168">
        <f>J12+J18+J24+J38+J49+J55+J61+J65</f>
        <v>3905100</v>
      </c>
      <c r="K66" s="168">
        <f>K49+K18</f>
        <v>15317342</v>
      </c>
      <c r="L66" s="168">
        <f>L49+L18</f>
        <v>2068812</v>
      </c>
      <c r="M66" s="168">
        <f>M18+M24+M38+M49+M55</f>
        <v>568018765</v>
      </c>
      <c r="N66" s="168">
        <f t="shared" si="3"/>
        <v>592704726</v>
      </c>
    </row>
    <row r="67" spans="1:15" ht="20.100000000000001" customHeight="1">
      <c r="A67" s="39" t="s">
        <v>157</v>
      </c>
      <c r="B67" s="40"/>
      <c r="C67" s="169">
        <f>C18+C38+C49-'2.Kiadások'!C74</f>
        <v>275945519</v>
      </c>
      <c r="D67" s="169">
        <f>D18+D38+D49-'2.Kiadások'!D74</f>
        <v>-18000000</v>
      </c>
      <c r="E67" s="169">
        <f>E18+E38+E49-'2.Kiadások'!E74</f>
        <v>257945519</v>
      </c>
      <c r="F67" s="169">
        <f>F18+F38+F49-'2.Kiadások'!F74</f>
        <v>285037984</v>
      </c>
      <c r="G67" s="169">
        <f>G18+G38+G49-'2.Kiadások'!G74</f>
        <v>-18000000</v>
      </c>
      <c r="H67" s="169">
        <f>H18+H38+H49-'2.Kiadások'!H74</f>
        <v>259553632</v>
      </c>
      <c r="I67" s="169">
        <f>I18+I38+I49-'2.Kiadások'!I74</f>
        <v>-59389300</v>
      </c>
      <c r="J67" s="169">
        <f>J18+J38+J49-'2.Kiadások'!J74</f>
        <v>-59238300</v>
      </c>
      <c r="K67" s="169">
        <f>K18+K38+K49-'2.Kiadások'!K74</f>
        <v>-40260658</v>
      </c>
      <c r="L67" s="169">
        <f>L18+L38+L49-'2.Kiadások'!L74</f>
        <v>-3331188</v>
      </c>
      <c r="M67" s="169">
        <f>M18+M38+M49-'2.Kiadások'!M74</f>
        <v>441012377</v>
      </c>
      <c r="N67" s="169">
        <f>N18+N38+N49-'2.Kiadások'!N74</f>
        <v>465393555</v>
      </c>
    </row>
    <row r="68" spans="1:15" ht="20.100000000000001" customHeight="1">
      <c r="A68" s="39" t="s">
        <v>158</v>
      </c>
      <c r="B68" s="40"/>
      <c r="C68" s="169">
        <f>C24+C55-'2.Kiadások'!C97</f>
        <v>-423812612</v>
      </c>
      <c r="D68" s="169">
        <f>D24+D55-'2.Kiadások'!D97</f>
        <v>0</v>
      </c>
      <c r="E68" s="169">
        <f>E24+E55-'2.Kiadások'!E97</f>
        <v>-423812612</v>
      </c>
      <c r="F68" s="169">
        <f>F24+F55-'2.Kiadások'!F97</f>
        <v>-518987888</v>
      </c>
      <c r="G68" s="169">
        <f>G24+G55-'2.Kiadások'!G97</f>
        <v>0</v>
      </c>
      <c r="H68" s="169">
        <f>H24+H55-'2.Kiadások'!H97</f>
        <v>-518987888</v>
      </c>
      <c r="I68" s="169">
        <f>I24+I55-'2.Kiadások'!I97</f>
        <v>0</v>
      </c>
      <c r="J68" s="169">
        <f>J24+J55-'2.Kiadások'!J97</f>
        <v>0</v>
      </c>
      <c r="K68" s="169">
        <f>K24+K55-'2.Kiadások'!K97</f>
        <v>0</v>
      </c>
      <c r="L68" s="169">
        <f>L24+L55-'2.Kiadások'!L97</f>
        <v>0</v>
      </c>
      <c r="M68" s="169">
        <f>M24+M55-'2.Kiadások'!Q97</f>
        <v>-423812612</v>
      </c>
      <c r="N68" s="169">
        <f>N24+N55-'2.Kiadások'!R97</f>
        <v>-518987888</v>
      </c>
      <c r="O68" s="27">
        <f>O24+O55-'2.Kiadások'!O97</f>
        <v>0</v>
      </c>
    </row>
    <row r="69" spans="1:15" ht="20.100000000000001" customHeight="1">
      <c r="A69" s="41" t="s">
        <v>159</v>
      </c>
      <c r="B69" s="29" t="s">
        <v>160</v>
      </c>
      <c r="C69" s="27"/>
      <c r="D69" s="27"/>
      <c r="E69" s="28"/>
      <c r="F69" s="28"/>
      <c r="G69" s="28"/>
      <c r="H69" s="28"/>
      <c r="I69" s="28"/>
      <c r="J69" s="28"/>
      <c r="K69" s="28"/>
      <c r="L69" s="28"/>
      <c r="M69" s="28">
        <f t="shared" si="2"/>
        <v>0</v>
      </c>
      <c r="N69" s="28">
        <f t="shared" si="3"/>
        <v>0</v>
      </c>
    </row>
    <row r="70" spans="1:15" ht="20.100000000000001" customHeight="1">
      <c r="A70" s="34" t="s">
        <v>161</v>
      </c>
      <c r="B70" s="29" t="s">
        <v>162</v>
      </c>
      <c r="C70" s="27"/>
      <c r="D70" s="27"/>
      <c r="E70" s="28"/>
      <c r="F70" s="28"/>
      <c r="G70" s="28"/>
      <c r="H70" s="28"/>
      <c r="I70" s="28"/>
      <c r="J70" s="28"/>
      <c r="K70" s="28"/>
      <c r="L70" s="28"/>
      <c r="M70" s="28">
        <f t="shared" si="2"/>
        <v>0</v>
      </c>
      <c r="N70" s="28">
        <f t="shared" si="3"/>
        <v>0</v>
      </c>
    </row>
    <row r="71" spans="1:15" ht="20.100000000000001" customHeight="1">
      <c r="A71" s="41" t="s">
        <v>163</v>
      </c>
      <c r="B71" s="29" t="s">
        <v>164</v>
      </c>
      <c r="C71" s="27"/>
      <c r="D71" s="27"/>
      <c r="E71" s="28"/>
      <c r="F71" s="28"/>
      <c r="G71" s="28"/>
      <c r="H71" s="28"/>
      <c r="I71" s="28"/>
      <c r="J71" s="28"/>
      <c r="K71" s="28"/>
      <c r="L71" s="28"/>
      <c r="M71" s="28">
        <f t="shared" ref="M71:M96" si="5">E71+I71+K71</f>
        <v>0</v>
      </c>
      <c r="N71" s="28">
        <f t="shared" ref="N71:N96" si="6">H71+J71+L71</f>
        <v>0</v>
      </c>
    </row>
    <row r="72" spans="1:15" ht="20.100000000000001" customHeight="1">
      <c r="A72" s="42" t="s">
        <v>165</v>
      </c>
      <c r="B72" s="30" t="s">
        <v>166</v>
      </c>
      <c r="C72" s="27"/>
      <c r="D72" s="27"/>
      <c r="E72" s="28"/>
      <c r="F72" s="28"/>
      <c r="G72" s="28"/>
      <c r="H72" s="28"/>
      <c r="I72" s="28"/>
      <c r="J72" s="28"/>
      <c r="K72" s="28"/>
      <c r="L72" s="28"/>
      <c r="M72" s="28">
        <f t="shared" si="5"/>
        <v>0</v>
      </c>
      <c r="N72" s="28">
        <f t="shared" si="6"/>
        <v>0</v>
      </c>
    </row>
    <row r="73" spans="1:15" ht="20.100000000000001" customHeight="1">
      <c r="A73" s="34" t="s">
        <v>167</v>
      </c>
      <c r="B73" s="29" t="s">
        <v>168</v>
      </c>
      <c r="C73" s="27"/>
      <c r="D73" s="27"/>
      <c r="E73" s="28"/>
      <c r="F73" s="28"/>
      <c r="G73" s="28"/>
      <c r="H73" s="28"/>
      <c r="I73" s="28"/>
      <c r="J73" s="28"/>
      <c r="K73" s="28"/>
      <c r="L73" s="28"/>
      <c r="M73" s="28">
        <f t="shared" si="5"/>
        <v>0</v>
      </c>
      <c r="N73" s="28">
        <f t="shared" si="6"/>
        <v>0</v>
      </c>
    </row>
    <row r="74" spans="1:15" ht="20.100000000000001" customHeight="1">
      <c r="A74" s="41" t="s">
        <v>169</v>
      </c>
      <c r="B74" s="29" t="s">
        <v>170</v>
      </c>
      <c r="C74" s="27">
        <v>215000000</v>
      </c>
      <c r="D74" s="27"/>
      <c r="E74" s="28">
        <f>SUM(C74:D74)</f>
        <v>215000000</v>
      </c>
      <c r="F74" s="28">
        <v>470000000</v>
      </c>
      <c r="G74" s="28"/>
      <c r="H74" s="28">
        <f t="shared" ref="H74:H96" si="7">F74+G74</f>
        <v>470000000</v>
      </c>
      <c r="I74" s="28"/>
      <c r="J74" s="28"/>
      <c r="K74" s="28"/>
      <c r="L74" s="28"/>
      <c r="M74" s="28">
        <f t="shared" si="5"/>
        <v>215000000</v>
      </c>
      <c r="N74" s="28">
        <f t="shared" si="6"/>
        <v>470000000</v>
      </c>
    </row>
    <row r="75" spans="1:15" ht="20.100000000000001" customHeight="1">
      <c r="A75" s="34" t="s">
        <v>171</v>
      </c>
      <c r="B75" s="29" t="s">
        <v>172</v>
      </c>
      <c r="C75" s="27"/>
      <c r="D75" s="27"/>
      <c r="E75" s="28">
        <f>SUM(C75:D75)</f>
        <v>0</v>
      </c>
      <c r="F75" s="28"/>
      <c r="G75" s="28"/>
      <c r="H75" s="28"/>
      <c r="I75" s="28"/>
      <c r="J75" s="28"/>
      <c r="K75" s="28"/>
      <c r="L75" s="28"/>
      <c r="M75" s="28">
        <f t="shared" si="5"/>
        <v>0</v>
      </c>
      <c r="N75" s="28">
        <f t="shared" si="6"/>
        <v>0</v>
      </c>
    </row>
    <row r="76" spans="1:15" ht="20.100000000000001" customHeight="1">
      <c r="A76" s="41" t="s">
        <v>173</v>
      </c>
      <c r="B76" s="29" t="s">
        <v>174</v>
      </c>
      <c r="C76" s="27"/>
      <c r="D76" s="27"/>
      <c r="E76" s="28">
        <f>SUM(C76:D76)</f>
        <v>0</v>
      </c>
      <c r="F76" s="28"/>
      <c r="G76" s="28"/>
      <c r="H76" s="28"/>
      <c r="I76" s="28"/>
      <c r="J76" s="28"/>
      <c r="K76" s="28"/>
      <c r="L76" s="28"/>
      <c r="M76" s="28">
        <f t="shared" si="5"/>
        <v>0</v>
      </c>
      <c r="N76" s="28">
        <f t="shared" si="6"/>
        <v>0</v>
      </c>
    </row>
    <row r="77" spans="1:15" ht="20.100000000000001" customHeight="1">
      <c r="A77" s="43" t="s">
        <v>175</v>
      </c>
      <c r="B77" s="30" t="s">
        <v>176</v>
      </c>
      <c r="C77" s="27">
        <f>SUM(C74:C76)</f>
        <v>215000000</v>
      </c>
      <c r="D77" s="27"/>
      <c r="E77" s="28">
        <f>SUM(C77:D77)</f>
        <v>215000000</v>
      </c>
      <c r="F77" s="28">
        <f>F73+F74+F75+F76</f>
        <v>470000000</v>
      </c>
      <c r="G77" s="28"/>
      <c r="H77" s="28">
        <f t="shared" si="7"/>
        <v>470000000</v>
      </c>
      <c r="I77" s="28"/>
      <c r="J77" s="28"/>
      <c r="K77" s="28"/>
      <c r="L77" s="28"/>
      <c r="M77" s="28">
        <f t="shared" si="5"/>
        <v>215000000</v>
      </c>
      <c r="N77" s="28">
        <f t="shared" si="6"/>
        <v>470000000</v>
      </c>
    </row>
    <row r="78" spans="1:15" ht="20.100000000000001" customHeight="1">
      <c r="A78" s="29" t="s">
        <v>177</v>
      </c>
      <c r="B78" s="29" t="s">
        <v>178</v>
      </c>
      <c r="C78" s="27">
        <v>63689277</v>
      </c>
      <c r="D78" s="27"/>
      <c r="E78" s="28">
        <f>SUM(C78:D78)</f>
        <v>63689277</v>
      </c>
      <c r="F78" s="28">
        <v>63603453</v>
      </c>
      <c r="G78" s="28"/>
      <c r="H78" s="28">
        <f t="shared" si="7"/>
        <v>63603453</v>
      </c>
      <c r="I78" s="28">
        <f>'[4]1.6..m.Finan. bevételek Óvoda'!B7</f>
        <v>163299</v>
      </c>
      <c r="J78" s="28">
        <v>163299</v>
      </c>
      <c r="K78" s="28">
        <f>'[4]1.5.m.Finansz. bevétel. KÖH.'!B6</f>
        <v>1051458</v>
      </c>
      <c r="L78" s="28">
        <v>1051458</v>
      </c>
      <c r="M78" s="28">
        <f t="shared" si="5"/>
        <v>64904034</v>
      </c>
      <c r="N78" s="28">
        <f t="shared" si="6"/>
        <v>64818210</v>
      </c>
    </row>
    <row r="79" spans="1:15" ht="20.100000000000001" customHeight="1">
      <c r="A79" s="29" t="s">
        <v>179</v>
      </c>
      <c r="B79" s="29" t="s">
        <v>178</v>
      </c>
      <c r="C79" s="27"/>
      <c r="D79" s="27"/>
      <c r="E79" s="28"/>
      <c r="F79" s="28"/>
      <c r="G79" s="28"/>
      <c r="H79" s="28"/>
      <c r="I79" s="28"/>
      <c r="J79" s="28"/>
      <c r="K79" s="28"/>
      <c r="L79" s="28"/>
      <c r="M79" s="28">
        <f t="shared" si="5"/>
        <v>0</v>
      </c>
      <c r="N79" s="28">
        <f t="shared" si="6"/>
        <v>0</v>
      </c>
    </row>
    <row r="80" spans="1:15" ht="20.100000000000001" customHeight="1">
      <c r="A80" s="29" t="s">
        <v>180</v>
      </c>
      <c r="B80" s="29" t="s">
        <v>181</v>
      </c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>
        <f t="shared" si="5"/>
        <v>0</v>
      </c>
      <c r="N80" s="28">
        <f t="shared" si="6"/>
        <v>0</v>
      </c>
    </row>
    <row r="81" spans="1:14" ht="20.100000000000001" customHeight="1">
      <c r="A81" s="29" t="s">
        <v>182</v>
      </c>
      <c r="B81" s="29" t="s">
        <v>181</v>
      </c>
      <c r="C81" s="27"/>
      <c r="D81" s="27"/>
      <c r="E81" s="28"/>
      <c r="F81" s="28"/>
      <c r="G81" s="28"/>
      <c r="H81" s="28"/>
      <c r="I81" s="28"/>
      <c r="J81" s="28"/>
      <c r="K81" s="28"/>
      <c r="L81" s="28"/>
      <c r="M81" s="28">
        <f t="shared" si="5"/>
        <v>0</v>
      </c>
      <c r="N81" s="28">
        <f t="shared" si="6"/>
        <v>0</v>
      </c>
    </row>
    <row r="82" spans="1:14" ht="20.100000000000001" customHeight="1">
      <c r="A82" s="30" t="s">
        <v>183</v>
      </c>
      <c r="B82" s="30" t="s">
        <v>184</v>
      </c>
      <c r="C82" s="27">
        <f>SUM(C78:C81)</f>
        <v>63689277</v>
      </c>
      <c r="D82" s="27"/>
      <c r="E82" s="28">
        <f>SUM(C82:D82)</f>
        <v>63689277</v>
      </c>
      <c r="F82" s="28">
        <f>F78+F79+F80+F81</f>
        <v>63603453</v>
      </c>
      <c r="G82" s="28"/>
      <c r="H82" s="28">
        <f t="shared" si="7"/>
        <v>63603453</v>
      </c>
      <c r="I82" s="28">
        <f>SUM(I78:I81)</f>
        <v>163299</v>
      </c>
      <c r="J82" s="28">
        <f>SUM(J78:J81)</f>
        <v>163299</v>
      </c>
      <c r="K82" s="28">
        <f>SUM(K78:K81)</f>
        <v>1051458</v>
      </c>
      <c r="L82" s="28">
        <f>SUM(L78:L81)</f>
        <v>1051458</v>
      </c>
      <c r="M82" s="28">
        <f t="shared" si="5"/>
        <v>64904034</v>
      </c>
      <c r="N82" s="28">
        <f t="shared" si="6"/>
        <v>64818210</v>
      </c>
    </row>
    <row r="83" spans="1:14" ht="20.100000000000001" customHeight="1">
      <c r="A83" s="41" t="s">
        <v>185</v>
      </c>
      <c r="B83" s="29" t="s">
        <v>186</v>
      </c>
      <c r="C83" s="27"/>
      <c r="D83" s="27"/>
      <c r="E83" s="28"/>
      <c r="F83" s="28"/>
      <c r="G83" s="28"/>
      <c r="H83" s="28"/>
      <c r="I83" s="28"/>
      <c r="J83" s="28"/>
      <c r="K83" s="28"/>
      <c r="L83" s="28"/>
      <c r="M83" s="28">
        <f t="shared" si="5"/>
        <v>0</v>
      </c>
      <c r="N83" s="28">
        <f t="shared" si="6"/>
        <v>0</v>
      </c>
    </row>
    <row r="84" spans="1:14" ht="20.100000000000001" customHeight="1">
      <c r="A84" s="41" t="s">
        <v>187</v>
      </c>
      <c r="B84" s="29" t="s">
        <v>188</v>
      </c>
      <c r="C84" s="27"/>
      <c r="D84" s="27"/>
      <c r="E84" s="28"/>
      <c r="F84" s="28"/>
      <c r="G84" s="28"/>
      <c r="H84" s="28"/>
      <c r="I84" s="28"/>
      <c r="J84" s="28"/>
      <c r="K84" s="28"/>
      <c r="L84" s="28"/>
      <c r="M84" s="28">
        <f t="shared" si="5"/>
        <v>0</v>
      </c>
      <c r="N84" s="28">
        <f t="shared" si="6"/>
        <v>0</v>
      </c>
    </row>
    <row r="85" spans="1:14" ht="20.100000000000001" customHeight="1">
      <c r="A85" s="41" t="s">
        <v>189</v>
      </c>
      <c r="B85" s="29" t="s">
        <v>190</v>
      </c>
      <c r="C85" s="27"/>
      <c r="D85" s="27"/>
      <c r="E85" s="28"/>
      <c r="F85" s="28"/>
      <c r="G85" s="28"/>
      <c r="H85" s="28"/>
      <c r="I85" s="28">
        <f>'[4]1.6..m.Finan. bevételek Óvoda'!B10</f>
        <v>59353001</v>
      </c>
      <c r="J85" s="28">
        <v>60037701</v>
      </c>
      <c r="K85" s="28">
        <f>'[4]1.5.m.Finansz. bevétel. KÖH.'!B7</f>
        <v>44609200</v>
      </c>
      <c r="L85" s="28">
        <v>62973013</v>
      </c>
      <c r="M85" s="28">
        <f t="shared" si="5"/>
        <v>103962201</v>
      </c>
      <c r="N85" s="28">
        <f t="shared" si="6"/>
        <v>123010714</v>
      </c>
    </row>
    <row r="86" spans="1:14" ht="20.100000000000001" customHeight="1">
      <c r="A86" s="41" t="s">
        <v>191</v>
      </c>
      <c r="B86" s="29" t="s">
        <v>192</v>
      </c>
      <c r="C86" s="27"/>
      <c r="D86" s="27"/>
      <c r="E86" s="28"/>
      <c r="F86" s="28"/>
      <c r="G86" s="28"/>
      <c r="H86" s="28"/>
      <c r="I86" s="28"/>
      <c r="J86" s="28"/>
      <c r="K86" s="28"/>
      <c r="L86" s="28"/>
      <c r="M86" s="28">
        <f t="shared" si="5"/>
        <v>0</v>
      </c>
      <c r="N86" s="28">
        <f t="shared" si="6"/>
        <v>0</v>
      </c>
    </row>
    <row r="87" spans="1:14" ht="20.100000000000001" customHeight="1">
      <c r="A87" s="34" t="s">
        <v>193</v>
      </c>
      <c r="B87" s="29" t="s">
        <v>194</v>
      </c>
      <c r="C87" s="27"/>
      <c r="D87" s="27"/>
      <c r="E87" s="28"/>
      <c r="F87" s="28"/>
      <c r="G87" s="28"/>
      <c r="H87" s="28"/>
      <c r="I87" s="28"/>
      <c r="J87" s="28"/>
      <c r="K87" s="28"/>
      <c r="L87" s="28"/>
      <c r="M87" s="28">
        <f t="shared" si="5"/>
        <v>0</v>
      </c>
      <c r="N87" s="28">
        <f t="shared" si="6"/>
        <v>0</v>
      </c>
    </row>
    <row r="88" spans="1:14" ht="20.100000000000001" customHeight="1">
      <c r="A88" s="42" t="s">
        <v>195</v>
      </c>
      <c r="B88" s="30" t="s">
        <v>196</v>
      </c>
      <c r="C88" s="27">
        <f>C72+C77+C82+C83</f>
        <v>278689277</v>
      </c>
      <c r="D88" s="27">
        <f t="shared" ref="D88:E88" si="8">D72+D77+D82+D83</f>
        <v>0</v>
      </c>
      <c r="E88" s="27">
        <f t="shared" si="8"/>
        <v>278689277</v>
      </c>
      <c r="F88" s="27">
        <f>F72+F77+F82</f>
        <v>533603453</v>
      </c>
      <c r="G88" s="28">
        <f t="shared" ref="G88" si="9">G82+G83+G84+G85+G86+G87</f>
        <v>0</v>
      </c>
      <c r="H88" s="28">
        <f t="shared" si="7"/>
        <v>533603453</v>
      </c>
      <c r="I88" s="28">
        <f>I82+I85</f>
        <v>59516300</v>
      </c>
      <c r="J88" s="28">
        <f>J82+J85</f>
        <v>60201000</v>
      </c>
      <c r="K88" s="28">
        <f>SUM(K83:K87)</f>
        <v>44609200</v>
      </c>
      <c r="L88" s="28">
        <f>SUM(L83:L87)</f>
        <v>62973013</v>
      </c>
      <c r="M88" s="28">
        <f t="shared" si="5"/>
        <v>382814777</v>
      </c>
      <c r="N88" s="28">
        <f t="shared" si="6"/>
        <v>656777466</v>
      </c>
    </row>
    <row r="89" spans="1:14" ht="20.100000000000001" customHeight="1">
      <c r="A89" s="34" t="s">
        <v>197</v>
      </c>
      <c r="B89" s="29" t="s">
        <v>198</v>
      </c>
      <c r="C89" s="27"/>
      <c r="D89" s="27"/>
      <c r="E89" s="28"/>
      <c r="F89" s="28"/>
      <c r="G89" s="28"/>
      <c r="H89" s="28"/>
      <c r="I89" s="28"/>
      <c r="J89" s="28"/>
      <c r="K89" s="28"/>
      <c r="L89" s="28"/>
      <c r="M89" s="28">
        <f t="shared" si="5"/>
        <v>0</v>
      </c>
      <c r="N89" s="28">
        <f t="shared" si="6"/>
        <v>0</v>
      </c>
    </row>
    <row r="90" spans="1:14" ht="20.100000000000001" customHeight="1">
      <c r="A90" s="34" t="s">
        <v>199</v>
      </c>
      <c r="B90" s="29" t="s">
        <v>200</v>
      </c>
      <c r="C90" s="27"/>
      <c r="D90" s="27"/>
      <c r="E90" s="28"/>
      <c r="F90" s="28"/>
      <c r="G90" s="28"/>
      <c r="H90" s="28"/>
      <c r="I90" s="28"/>
      <c r="J90" s="28"/>
      <c r="K90" s="28"/>
      <c r="L90" s="28"/>
      <c r="M90" s="28">
        <f t="shared" si="5"/>
        <v>0</v>
      </c>
      <c r="N90" s="28">
        <f t="shared" si="6"/>
        <v>0</v>
      </c>
    </row>
    <row r="91" spans="1:14" ht="20.100000000000001" customHeight="1">
      <c r="A91" s="41" t="s">
        <v>201</v>
      </c>
      <c r="B91" s="29" t="s">
        <v>202</v>
      </c>
      <c r="C91" s="27"/>
      <c r="D91" s="27"/>
      <c r="E91" s="28"/>
      <c r="F91" s="28"/>
      <c r="G91" s="28"/>
      <c r="H91" s="28"/>
      <c r="I91" s="28"/>
      <c r="J91" s="28"/>
      <c r="K91" s="28"/>
      <c r="L91" s="28"/>
      <c r="M91" s="28">
        <f t="shared" si="5"/>
        <v>0</v>
      </c>
      <c r="N91" s="28">
        <f t="shared" si="6"/>
        <v>0</v>
      </c>
    </row>
    <row r="92" spans="1:14" ht="20.100000000000001" customHeight="1">
      <c r="A92" s="41" t="s">
        <v>203</v>
      </c>
      <c r="B92" s="29" t="s">
        <v>204</v>
      </c>
      <c r="C92" s="27"/>
      <c r="D92" s="27"/>
      <c r="E92" s="28"/>
      <c r="F92" s="28"/>
      <c r="G92" s="28"/>
      <c r="H92" s="28"/>
      <c r="I92" s="28"/>
      <c r="J92" s="28"/>
      <c r="K92" s="28"/>
      <c r="L92" s="28"/>
      <c r="M92" s="28">
        <f t="shared" si="5"/>
        <v>0</v>
      </c>
      <c r="N92" s="28">
        <f t="shared" si="6"/>
        <v>0</v>
      </c>
    </row>
    <row r="93" spans="1:14" ht="20.100000000000001" customHeight="1">
      <c r="A93" s="43" t="s">
        <v>205</v>
      </c>
      <c r="B93" s="30" t="s">
        <v>206</v>
      </c>
      <c r="C93" s="27"/>
      <c r="D93" s="27"/>
      <c r="E93" s="28"/>
      <c r="F93" s="28"/>
      <c r="G93" s="28"/>
      <c r="H93" s="28"/>
      <c r="I93" s="28"/>
      <c r="J93" s="28"/>
      <c r="K93" s="28"/>
      <c r="L93" s="28"/>
      <c r="M93" s="28">
        <f t="shared" si="5"/>
        <v>0</v>
      </c>
      <c r="N93" s="28">
        <f t="shared" si="6"/>
        <v>0</v>
      </c>
    </row>
    <row r="94" spans="1:14" ht="20.100000000000001" customHeight="1">
      <c r="A94" s="42" t="s">
        <v>207</v>
      </c>
      <c r="B94" s="30" t="s">
        <v>208</v>
      </c>
      <c r="C94" s="27"/>
      <c r="D94" s="27"/>
      <c r="E94" s="28"/>
      <c r="F94" s="28"/>
      <c r="G94" s="28"/>
      <c r="H94" s="28"/>
      <c r="I94" s="28"/>
      <c r="J94" s="28"/>
      <c r="K94" s="28"/>
      <c r="L94" s="28"/>
      <c r="M94" s="28">
        <f t="shared" si="5"/>
        <v>0</v>
      </c>
      <c r="N94" s="28">
        <f t="shared" si="6"/>
        <v>0</v>
      </c>
    </row>
    <row r="95" spans="1:14" ht="20.100000000000001" customHeight="1">
      <c r="A95" s="44" t="s">
        <v>209</v>
      </c>
      <c r="B95" s="45" t="s">
        <v>210</v>
      </c>
      <c r="C95" s="46">
        <f>C72+C77+C82</f>
        <v>278689277</v>
      </c>
      <c r="D95" s="46"/>
      <c r="E95" s="46">
        <f>SUM(C95:D95)</f>
        <v>278689277</v>
      </c>
      <c r="F95" s="46">
        <f>F88+F93+F94</f>
        <v>533603453</v>
      </c>
      <c r="G95" s="46"/>
      <c r="H95" s="101">
        <f t="shared" si="7"/>
        <v>533603453</v>
      </c>
      <c r="I95" s="46">
        <f>I88</f>
        <v>59516300</v>
      </c>
      <c r="J95" s="46">
        <f>J88</f>
        <v>60201000</v>
      </c>
      <c r="K95" s="46">
        <f>SUM(K82,K88)</f>
        <v>45660658</v>
      </c>
      <c r="L95" s="46">
        <f>SUM(L82,L88)</f>
        <v>64024471</v>
      </c>
      <c r="M95" s="46">
        <f t="shared" si="5"/>
        <v>383866235</v>
      </c>
      <c r="N95" s="46">
        <f t="shared" si="6"/>
        <v>657828924</v>
      </c>
    </row>
    <row r="96" spans="1:14" ht="20.100000000000001" customHeight="1">
      <c r="A96" s="47" t="s">
        <v>28</v>
      </c>
      <c r="B96" s="48"/>
      <c r="C96" s="49">
        <f>C66+C95</f>
        <v>828113600</v>
      </c>
      <c r="D96" s="49"/>
      <c r="E96" s="49">
        <f>SUM(C96:D96)</f>
        <v>828113600</v>
      </c>
      <c r="F96" s="49">
        <f>F66+F95</f>
        <v>1120334267</v>
      </c>
      <c r="G96" s="49"/>
      <c r="H96" s="102">
        <f t="shared" si="7"/>
        <v>1120334267</v>
      </c>
      <c r="I96" s="49">
        <f>I95+I66</f>
        <v>62793400</v>
      </c>
      <c r="J96" s="49">
        <f>J95+J66</f>
        <v>64106100</v>
      </c>
      <c r="K96" s="49">
        <f>K95+K66</f>
        <v>60978000</v>
      </c>
      <c r="L96" s="49">
        <f>L95+L66</f>
        <v>66093283</v>
      </c>
      <c r="M96" s="49">
        <f t="shared" si="5"/>
        <v>951885000</v>
      </c>
      <c r="N96" s="49">
        <f t="shared" si="6"/>
        <v>1250533650</v>
      </c>
    </row>
    <row r="97" spans="6:6" ht="20.100000000000001" customHeight="1"/>
    <row r="100" spans="6:6">
      <c r="F100" s="100"/>
    </row>
  </sheetData>
  <mergeCells count="4">
    <mergeCell ref="A1:M1"/>
    <mergeCell ref="A2:M2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1"/>
  <sheetViews>
    <sheetView zoomScaleNormal="100" workbookViewId="0">
      <pane xSplit="2" ySplit="5" topLeftCell="P81" activePane="bottomRight" state="frozen"/>
      <selection pane="topRight" activeCell="C1" sqref="C1"/>
      <selection pane="bottomLeft" activeCell="A6" sqref="A6"/>
      <selection pane="bottomRight" activeCell="A95" sqref="A95"/>
    </sheetView>
  </sheetViews>
  <sheetFormatPr defaultRowHeight="14.4"/>
  <cols>
    <col min="1" max="1" width="105.109375" style="1" customWidth="1"/>
    <col min="2" max="2" width="10.5546875" style="1" customWidth="1"/>
    <col min="3" max="3" width="17.109375" style="3" customWidth="1"/>
    <col min="4" max="4" width="20.109375" style="1" customWidth="1"/>
    <col min="5" max="10" width="18.33203125" style="16" customWidth="1"/>
    <col min="11" max="11" width="17.109375" style="1" customWidth="1"/>
    <col min="12" max="12" width="18.88671875" style="1" customWidth="1"/>
    <col min="13" max="16" width="18.33203125" style="50" customWidth="1"/>
    <col min="17" max="17" width="18.33203125" style="16" customWidth="1"/>
    <col min="18" max="18" width="19.88671875" style="50" bestFit="1" customWidth="1"/>
    <col min="19" max="263" width="9.109375" style="1"/>
    <col min="264" max="264" width="105.109375" style="1" customWidth="1"/>
    <col min="265" max="265" width="10.5546875" style="1" customWidth="1"/>
    <col min="266" max="266" width="17.109375" style="1" customWidth="1"/>
    <col min="267" max="267" width="20.109375" style="1" customWidth="1"/>
    <col min="268" max="269" width="18.33203125" style="1" customWidth="1"/>
    <col min="270" max="270" width="17.109375" style="1" customWidth="1"/>
    <col min="271" max="271" width="18.88671875" style="1" customWidth="1"/>
    <col min="272" max="273" width="18.33203125" style="1" customWidth="1"/>
    <col min="274" max="519" width="9.109375" style="1"/>
    <col min="520" max="520" width="105.109375" style="1" customWidth="1"/>
    <col min="521" max="521" width="10.5546875" style="1" customWidth="1"/>
    <col min="522" max="522" width="17.109375" style="1" customWidth="1"/>
    <col min="523" max="523" width="20.109375" style="1" customWidth="1"/>
    <col min="524" max="525" width="18.33203125" style="1" customWidth="1"/>
    <col min="526" max="526" width="17.109375" style="1" customWidth="1"/>
    <col min="527" max="527" width="18.88671875" style="1" customWidth="1"/>
    <col min="528" max="529" width="18.33203125" style="1" customWidth="1"/>
    <col min="530" max="775" width="9.109375" style="1"/>
    <col min="776" max="776" width="105.109375" style="1" customWidth="1"/>
    <col min="777" max="777" width="10.5546875" style="1" customWidth="1"/>
    <col min="778" max="778" width="17.109375" style="1" customWidth="1"/>
    <col min="779" max="779" width="20.109375" style="1" customWidth="1"/>
    <col min="780" max="781" width="18.33203125" style="1" customWidth="1"/>
    <col min="782" max="782" width="17.109375" style="1" customWidth="1"/>
    <col min="783" max="783" width="18.88671875" style="1" customWidth="1"/>
    <col min="784" max="785" width="18.33203125" style="1" customWidth="1"/>
    <col min="786" max="1031" width="9.109375" style="1"/>
    <col min="1032" max="1032" width="105.109375" style="1" customWidth="1"/>
    <col min="1033" max="1033" width="10.5546875" style="1" customWidth="1"/>
    <col min="1034" max="1034" width="17.109375" style="1" customWidth="1"/>
    <col min="1035" max="1035" width="20.109375" style="1" customWidth="1"/>
    <col min="1036" max="1037" width="18.33203125" style="1" customWidth="1"/>
    <col min="1038" max="1038" width="17.109375" style="1" customWidth="1"/>
    <col min="1039" max="1039" width="18.88671875" style="1" customWidth="1"/>
    <col min="1040" max="1041" width="18.33203125" style="1" customWidth="1"/>
    <col min="1042" max="1287" width="9.109375" style="1"/>
    <col min="1288" max="1288" width="105.109375" style="1" customWidth="1"/>
    <col min="1289" max="1289" width="10.5546875" style="1" customWidth="1"/>
    <col min="1290" max="1290" width="17.109375" style="1" customWidth="1"/>
    <col min="1291" max="1291" width="20.109375" style="1" customWidth="1"/>
    <col min="1292" max="1293" width="18.33203125" style="1" customWidth="1"/>
    <col min="1294" max="1294" width="17.109375" style="1" customWidth="1"/>
    <col min="1295" max="1295" width="18.88671875" style="1" customWidth="1"/>
    <col min="1296" max="1297" width="18.33203125" style="1" customWidth="1"/>
    <col min="1298" max="1543" width="9.109375" style="1"/>
    <col min="1544" max="1544" width="105.109375" style="1" customWidth="1"/>
    <col min="1545" max="1545" width="10.5546875" style="1" customWidth="1"/>
    <col min="1546" max="1546" width="17.109375" style="1" customWidth="1"/>
    <col min="1547" max="1547" width="20.109375" style="1" customWidth="1"/>
    <col min="1548" max="1549" width="18.33203125" style="1" customWidth="1"/>
    <col min="1550" max="1550" width="17.109375" style="1" customWidth="1"/>
    <col min="1551" max="1551" width="18.88671875" style="1" customWidth="1"/>
    <col min="1552" max="1553" width="18.33203125" style="1" customWidth="1"/>
    <col min="1554" max="1799" width="9.109375" style="1"/>
    <col min="1800" max="1800" width="105.109375" style="1" customWidth="1"/>
    <col min="1801" max="1801" width="10.5546875" style="1" customWidth="1"/>
    <col min="1802" max="1802" width="17.109375" style="1" customWidth="1"/>
    <col min="1803" max="1803" width="20.109375" style="1" customWidth="1"/>
    <col min="1804" max="1805" width="18.33203125" style="1" customWidth="1"/>
    <col min="1806" max="1806" width="17.109375" style="1" customWidth="1"/>
    <col min="1807" max="1807" width="18.88671875" style="1" customWidth="1"/>
    <col min="1808" max="1809" width="18.33203125" style="1" customWidth="1"/>
    <col min="1810" max="2055" width="9.109375" style="1"/>
    <col min="2056" max="2056" width="105.109375" style="1" customWidth="1"/>
    <col min="2057" max="2057" width="10.5546875" style="1" customWidth="1"/>
    <col min="2058" max="2058" width="17.109375" style="1" customWidth="1"/>
    <col min="2059" max="2059" width="20.109375" style="1" customWidth="1"/>
    <col min="2060" max="2061" width="18.33203125" style="1" customWidth="1"/>
    <col min="2062" max="2062" width="17.109375" style="1" customWidth="1"/>
    <col min="2063" max="2063" width="18.88671875" style="1" customWidth="1"/>
    <col min="2064" max="2065" width="18.33203125" style="1" customWidth="1"/>
    <col min="2066" max="2311" width="9.109375" style="1"/>
    <col min="2312" max="2312" width="105.109375" style="1" customWidth="1"/>
    <col min="2313" max="2313" width="10.5546875" style="1" customWidth="1"/>
    <col min="2314" max="2314" width="17.109375" style="1" customWidth="1"/>
    <col min="2315" max="2315" width="20.109375" style="1" customWidth="1"/>
    <col min="2316" max="2317" width="18.33203125" style="1" customWidth="1"/>
    <col min="2318" max="2318" width="17.109375" style="1" customWidth="1"/>
    <col min="2319" max="2319" width="18.88671875" style="1" customWidth="1"/>
    <col min="2320" max="2321" width="18.33203125" style="1" customWidth="1"/>
    <col min="2322" max="2567" width="9.109375" style="1"/>
    <col min="2568" max="2568" width="105.109375" style="1" customWidth="1"/>
    <col min="2569" max="2569" width="10.5546875" style="1" customWidth="1"/>
    <col min="2570" max="2570" width="17.109375" style="1" customWidth="1"/>
    <col min="2571" max="2571" width="20.109375" style="1" customWidth="1"/>
    <col min="2572" max="2573" width="18.33203125" style="1" customWidth="1"/>
    <col min="2574" max="2574" width="17.109375" style="1" customWidth="1"/>
    <col min="2575" max="2575" width="18.88671875" style="1" customWidth="1"/>
    <col min="2576" max="2577" width="18.33203125" style="1" customWidth="1"/>
    <col min="2578" max="2823" width="9.109375" style="1"/>
    <col min="2824" max="2824" width="105.109375" style="1" customWidth="1"/>
    <col min="2825" max="2825" width="10.5546875" style="1" customWidth="1"/>
    <col min="2826" max="2826" width="17.109375" style="1" customWidth="1"/>
    <col min="2827" max="2827" width="20.109375" style="1" customWidth="1"/>
    <col min="2828" max="2829" width="18.33203125" style="1" customWidth="1"/>
    <col min="2830" max="2830" width="17.109375" style="1" customWidth="1"/>
    <col min="2831" max="2831" width="18.88671875" style="1" customWidth="1"/>
    <col min="2832" max="2833" width="18.33203125" style="1" customWidth="1"/>
    <col min="2834" max="3079" width="9.109375" style="1"/>
    <col min="3080" max="3080" width="105.109375" style="1" customWidth="1"/>
    <col min="3081" max="3081" width="10.5546875" style="1" customWidth="1"/>
    <col min="3082" max="3082" width="17.109375" style="1" customWidth="1"/>
    <col min="3083" max="3083" width="20.109375" style="1" customWidth="1"/>
    <col min="3084" max="3085" width="18.33203125" style="1" customWidth="1"/>
    <col min="3086" max="3086" width="17.109375" style="1" customWidth="1"/>
    <col min="3087" max="3087" width="18.88671875" style="1" customWidth="1"/>
    <col min="3088" max="3089" width="18.33203125" style="1" customWidth="1"/>
    <col min="3090" max="3335" width="9.109375" style="1"/>
    <col min="3336" max="3336" width="105.109375" style="1" customWidth="1"/>
    <col min="3337" max="3337" width="10.5546875" style="1" customWidth="1"/>
    <col min="3338" max="3338" width="17.109375" style="1" customWidth="1"/>
    <col min="3339" max="3339" width="20.109375" style="1" customWidth="1"/>
    <col min="3340" max="3341" width="18.33203125" style="1" customWidth="1"/>
    <col min="3342" max="3342" width="17.109375" style="1" customWidth="1"/>
    <col min="3343" max="3343" width="18.88671875" style="1" customWidth="1"/>
    <col min="3344" max="3345" width="18.33203125" style="1" customWidth="1"/>
    <col min="3346" max="3591" width="9.109375" style="1"/>
    <col min="3592" max="3592" width="105.109375" style="1" customWidth="1"/>
    <col min="3593" max="3593" width="10.5546875" style="1" customWidth="1"/>
    <col min="3594" max="3594" width="17.109375" style="1" customWidth="1"/>
    <col min="3595" max="3595" width="20.109375" style="1" customWidth="1"/>
    <col min="3596" max="3597" width="18.33203125" style="1" customWidth="1"/>
    <col min="3598" max="3598" width="17.109375" style="1" customWidth="1"/>
    <col min="3599" max="3599" width="18.88671875" style="1" customWidth="1"/>
    <col min="3600" max="3601" width="18.33203125" style="1" customWidth="1"/>
    <col min="3602" max="3847" width="9.109375" style="1"/>
    <col min="3848" max="3848" width="105.109375" style="1" customWidth="1"/>
    <col min="3849" max="3849" width="10.5546875" style="1" customWidth="1"/>
    <col min="3850" max="3850" width="17.109375" style="1" customWidth="1"/>
    <col min="3851" max="3851" width="20.109375" style="1" customWidth="1"/>
    <col min="3852" max="3853" width="18.33203125" style="1" customWidth="1"/>
    <col min="3854" max="3854" width="17.109375" style="1" customWidth="1"/>
    <col min="3855" max="3855" width="18.88671875" style="1" customWidth="1"/>
    <col min="3856" max="3857" width="18.33203125" style="1" customWidth="1"/>
    <col min="3858" max="4103" width="9.109375" style="1"/>
    <col min="4104" max="4104" width="105.109375" style="1" customWidth="1"/>
    <col min="4105" max="4105" width="10.5546875" style="1" customWidth="1"/>
    <col min="4106" max="4106" width="17.109375" style="1" customWidth="1"/>
    <col min="4107" max="4107" width="20.109375" style="1" customWidth="1"/>
    <col min="4108" max="4109" width="18.33203125" style="1" customWidth="1"/>
    <col min="4110" max="4110" width="17.109375" style="1" customWidth="1"/>
    <col min="4111" max="4111" width="18.88671875" style="1" customWidth="1"/>
    <col min="4112" max="4113" width="18.33203125" style="1" customWidth="1"/>
    <col min="4114" max="4359" width="9.109375" style="1"/>
    <col min="4360" max="4360" width="105.109375" style="1" customWidth="1"/>
    <col min="4361" max="4361" width="10.5546875" style="1" customWidth="1"/>
    <col min="4362" max="4362" width="17.109375" style="1" customWidth="1"/>
    <col min="4363" max="4363" width="20.109375" style="1" customWidth="1"/>
    <col min="4364" max="4365" width="18.33203125" style="1" customWidth="1"/>
    <col min="4366" max="4366" width="17.109375" style="1" customWidth="1"/>
    <col min="4367" max="4367" width="18.88671875" style="1" customWidth="1"/>
    <col min="4368" max="4369" width="18.33203125" style="1" customWidth="1"/>
    <col min="4370" max="4615" width="9.109375" style="1"/>
    <col min="4616" max="4616" width="105.109375" style="1" customWidth="1"/>
    <col min="4617" max="4617" width="10.5546875" style="1" customWidth="1"/>
    <col min="4618" max="4618" width="17.109375" style="1" customWidth="1"/>
    <col min="4619" max="4619" width="20.109375" style="1" customWidth="1"/>
    <col min="4620" max="4621" width="18.33203125" style="1" customWidth="1"/>
    <col min="4622" max="4622" width="17.109375" style="1" customWidth="1"/>
    <col min="4623" max="4623" width="18.88671875" style="1" customWidth="1"/>
    <col min="4624" max="4625" width="18.33203125" style="1" customWidth="1"/>
    <col min="4626" max="4871" width="9.109375" style="1"/>
    <col min="4872" max="4872" width="105.109375" style="1" customWidth="1"/>
    <col min="4873" max="4873" width="10.5546875" style="1" customWidth="1"/>
    <col min="4874" max="4874" width="17.109375" style="1" customWidth="1"/>
    <col min="4875" max="4875" width="20.109375" style="1" customWidth="1"/>
    <col min="4876" max="4877" width="18.33203125" style="1" customWidth="1"/>
    <col min="4878" max="4878" width="17.109375" style="1" customWidth="1"/>
    <col min="4879" max="4879" width="18.88671875" style="1" customWidth="1"/>
    <col min="4880" max="4881" width="18.33203125" style="1" customWidth="1"/>
    <col min="4882" max="5127" width="9.109375" style="1"/>
    <col min="5128" max="5128" width="105.109375" style="1" customWidth="1"/>
    <col min="5129" max="5129" width="10.5546875" style="1" customWidth="1"/>
    <col min="5130" max="5130" width="17.109375" style="1" customWidth="1"/>
    <col min="5131" max="5131" width="20.109375" style="1" customWidth="1"/>
    <col min="5132" max="5133" width="18.33203125" style="1" customWidth="1"/>
    <col min="5134" max="5134" width="17.109375" style="1" customWidth="1"/>
    <col min="5135" max="5135" width="18.88671875" style="1" customWidth="1"/>
    <col min="5136" max="5137" width="18.33203125" style="1" customWidth="1"/>
    <col min="5138" max="5383" width="9.109375" style="1"/>
    <col min="5384" max="5384" width="105.109375" style="1" customWidth="1"/>
    <col min="5385" max="5385" width="10.5546875" style="1" customWidth="1"/>
    <col min="5386" max="5386" width="17.109375" style="1" customWidth="1"/>
    <col min="5387" max="5387" width="20.109375" style="1" customWidth="1"/>
    <col min="5388" max="5389" width="18.33203125" style="1" customWidth="1"/>
    <col min="5390" max="5390" width="17.109375" style="1" customWidth="1"/>
    <col min="5391" max="5391" width="18.88671875" style="1" customWidth="1"/>
    <col min="5392" max="5393" width="18.33203125" style="1" customWidth="1"/>
    <col min="5394" max="5639" width="9.109375" style="1"/>
    <col min="5640" max="5640" width="105.109375" style="1" customWidth="1"/>
    <col min="5641" max="5641" width="10.5546875" style="1" customWidth="1"/>
    <col min="5642" max="5642" width="17.109375" style="1" customWidth="1"/>
    <col min="5643" max="5643" width="20.109375" style="1" customWidth="1"/>
    <col min="5644" max="5645" width="18.33203125" style="1" customWidth="1"/>
    <col min="5646" max="5646" width="17.109375" style="1" customWidth="1"/>
    <col min="5647" max="5647" width="18.88671875" style="1" customWidth="1"/>
    <col min="5648" max="5649" width="18.33203125" style="1" customWidth="1"/>
    <col min="5650" max="5895" width="9.109375" style="1"/>
    <col min="5896" max="5896" width="105.109375" style="1" customWidth="1"/>
    <col min="5897" max="5897" width="10.5546875" style="1" customWidth="1"/>
    <col min="5898" max="5898" width="17.109375" style="1" customWidth="1"/>
    <col min="5899" max="5899" width="20.109375" style="1" customWidth="1"/>
    <col min="5900" max="5901" width="18.33203125" style="1" customWidth="1"/>
    <col min="5902" max="5902" width="17.109375" style="1" customWidth="1"/>
    <col min="5903" max="5903" width="18.88671875" style="1" customWidth="1"/>
    <col min="5904" max="5905" width="18.33203125" style="1" customWidth="1"/>
    <col min="5906" max="6151" width="9.109375" style="1"/>
    <col min="6152" max="6152" width="105.109375" style="1" customWidth="1"/>
    <col min="6153" max="6153" width="10.5546875" style="1" customWidth="1"/>
    <col min="6154" max="6154" width="17.109375" style="1" customWidth="1"/>
    <col min="6155" max="6155" width="20.109375" style="1" customWidth="1"/>
    <col min="6156" max="6157" width="18.33203125" style="1" customWidth="1"/>
    <col min="6158" max="6158" width="17.109375" style="1" customWidth="1"/>
    <col min="6159" max="6159" width="18.88671875" style="1" customWidth="1"/>
    <col min="6160" max="6161" width="18.33203125" style="1" customWidth="1"/>
    <col min="6162" max="6407" width="9.109375" style="1"/>
    <col min="6408" max="6408" width="105.109375" style="1" customWidth="1"/>
    <col min="6409" max="6409" width="10.5546875" style="1" customWidth="1"/>
    <col min="6410" max="6410" width="17.109375" style="1" customWidth="1"/>
    <col min="6411" max="6411" width="20.109375" style="1" customWidth="1"/>
    <col min="6412" max="6413" width="18.33203125" style="1" customWidth="1"/>
    <col min="6414" max="6414" width="17.109375" style="1" customWidth="1"/>
    <col min="6415" max="6415" width="18.88671875" style="1" customWidth="1"/>
    <col min="6416" max="6417" width="18.33203125" style="1" customWidth="1"/>
    <col min="6418" max="6663" width="9.109375" style="1"/>
    <col min="6664" max="6664" width="105.109375" style="1" customWidth="1"/>
    <col min="6665" max="6665" width="10.5546875" style="1" customWidth="1"/>
    <col min="6666" max="6666" width="17.109375" style="1" customWidth="1"/>
    <col min="6667" max="6667" width="20.109375" style="1" customWidth="1"/>
    <col min="6668" max="6669" width="18.33203125" style="1" customWidth="1"/>
    <col min="6670" max="6670" width="17.109375" style="1" customWidth="1"/>
    <col min="6671" max="6671" width="18.88671875" style="1" customWidth="1"/>
    <col min="6672" max="6673" width="18.33203125" style="1" customWidth="1"/>
    <col min="6674" max="6919" width="9.109375" style="1"/>
    <col min="6920" max="6920" width="105.109375" style="1" customWidth="1"/>
    <col min="6921" max="6921" width="10.5546875" style="1" customWidth="1"/>
    <col min="6922" max="6922" width="17.109375" style="1" customWidth="1"/>
    <col min="6923" max="6923" width="20.109375" style="1" customWidth="1"/>
    <col min="6924" max="6925" width="18.33203125" style="1" customWidth="1"/>
    <col min="6926" max="6926" width="17.109375" style="1" customWidth="1"/>
    <col min="6927" max="6927" width="18.88671875" style="1" customWidth="1"/>
    <col min="6928" max="6929" width="18.33203125" style="1" customWidth="1"/>
    <col min="6930" max="7175" width="9.109375" style="1"/>
    <col min="7176" max="7176" width="105.109375" style="1" customWidth="1"/>
    <col min="7177" max="7177" width="10.5546875" style="1" customWidth="1"/>
    <col min="7178" max="7178" width="17.109375" style="1" customWidth="1"/>
    <col min="7179" max="7179" width="20.109375" style="1" customWidth="1"/>
    <col min="7180" max="7181" width="18.33203125" style="1" customWidth="1"/>
    <col min="7182" max="7182" width="17.109375" style="1" customWidth="1"/>
    <col min="7183" max="7183" width="18.88671875" style="1" customWidth="1"/>
    <col min="7184" max="7185" width="18.33203125" style="1" customWidth="1"/>
    <col min="7186" max="7431" width="9.109375" style="1"/>
    <col min="7432" max="7432" width="105.109375" style="1" customWidth="1"/>
    <col min="7433" max="7433" width="10.5546875" style="1" customWidth="1"/>
    <col min="7434" max="7434" width="17.109375" style="1" customWidth="1"/>
    <col min="7435" max="7435" width="20.109375" style="1" customWidth="1"/>
    <col min="7436" max="7437" width="18.33203125" style="1" customWidth="1"/>
    <col min="7438" max="7438" width="17.109375" style="1" customWidth="1"/>
    <col min="7439" max="7439" width="18.88671875" style="1" customWidth="1"/>
    <col min="7440" max="7441" width="18.33203125" style="1" customWidth="1"/>
    <col min="7442" max="7687" width="9.109375" style="1"/>
    <col min="7688" max="7688" width="105.109375" style="1" customWidth="1"/>
    <col min="7689" max="7689" width="10.5546875" style="1" customWidth="1"/>
    <col min="7690" max="7690" width="17.109375" style="1" customWidth="1"/>
    <col min="7691" max="7691" width="20.109375" style="1" customWidth="1"/>
    <col min="7692" max="7693" width="18.33203125" style="1" customWidth="1"/>
    <col min="7694" max="7694" width="17.109375" style="1" customWidth="1"/>
    <col min="7695" max="7695" width="18.88671875" style="1" customWidth="1"/>
    <col min="7696" max="7697" width="18.33203125" style="1" customWidth="1"/>
    <col min="7698" max="7943" width="9.109375" style="1"/>
    <col min="7944" max="7944" width="105.109375" style="1" customWidth="1"/>
    <col min="7945" max="7945" width="10.5546875" style="1" customWidth="1"/>
    <col min="7946" max="7946" width="17.109375" style="1" customWidth="1"/>
    <col min="7947" max="7947" width="20.109375" style="1" customWidth="1"/>
    <col min="7948" max="7949" width="18.33203125" style="1" customWidth="1"/>
    <col min="7950" max="7950" width="17.109375" style="1" customWidth="1"/>
    <col min="7951" max="7951" width="18.88671875" style="1" customWidth="1"/>
    <col min="7952" max="7953" width="18.33203125" style="1" customWidth="1"/>
    <col min="7954" max="8199" width="9.109375" style="1"/>
    <col min="8200" max="8200" width="105.109375" style="1" customWidth="1"/>
    <col min="8201" max="8201" width="10.5546875" style="1" customWidth="1"/>
    <col min="8202" max="8202" width="17.109375" style="1" customWidth="1"/>
    <col min="8203" max="8203" width="20.109375" style="1" customWidth="1"/>
    <col min="8204" max="8205" width="18.33203125" style="1" customWidth="1"/>
    <col min="8206" max="8206" width="17.109375" style="1" customWidth="1"/>
    <col min="8207" max="8207" width="18.88671875" style="1" customWidth="1"/>
    <col min="8208" max="8209" width="18.33203125" style="1" customWidth="1"/>
    <col min="8210" max="8455" width="9.109375" style="1"/>
    <col min="8456" max="8456" width="105.109375" style="1" customWidth="1"/>
    <col min="8457" max="8457" width="10.5546875" style="1" customWidth="1"/>
    <col min="8458" max="8458" width="17.109375" style="1" customWidth="1"/>
    <col min="8459" max="8459" width="20.109375" style="1" customWidth="1"/>
    <col min="8460" max="8461" width="18.33203125" style="1" customWidth="1"/>
    <col min="8462" max="8462" width="17.109375" style="1" customWidth="1"/>
    <col min="8463" max="8463" width="18.88671875" style="1" customWidth="1"/>
    <col min="8464" max="8465" width="18.33203125" style="1" customWidth="1"/>
    <col min="8466" max="8711" width="9.109375" style="1"/>
    <col min="8712" max="8712" width="105.109375" style="1" customWidth="1"/>
    <col min="8713" max="8713" width="10.5546875" style="1" customWidth="1"/>
    <col min="8714" max="8714" width="17.109375" style="1" customWidth="1"/>
    <col min="8715" max="8715" width="20.109375" style="1" customWidth="1"/>
    <col min="8716" max="8717" width="18.33203125" style="1" customWidth="1"/>
    <col min="8718" max="8718" width="17.109375" style="1" customWidth="1"/>
    <col min="8719" max="8719" width="18.88671875" style="1" customWidth="1"/>
    <col min="8720" max="8721" width="18.33203125" style="1" customWidth="1"/>
    <col min="8722" max="8967" width="9.109375" style="1"/>
    <col min="8968" max="8968" width="105.109375" style="1" customWidth="1"/>
    <col min="8969" max="8969" width="10.5546875" style="1" customWidth="1"/>
    <col min="8970" max="8970" width="17.109375" style="1" customWidth="1"/>
    <col min="8971" max="8971" width="20.109375" style="1" customWidth="1"/>
    <col min="8972" max="8973" width="18.33203125" style="1" customWidth="1"/>
    <col min="8974" max="8974" width="17.109375" style="1" customWidth="1"/>
    <col min="8975" max="8975" width="18.88671875" style="1" customWidth="1"/>
    <col min="8976" max="8977" width="18.33203125" style="1" customWidth="1"/>
    <col min="8978" max="9223" width="9.109375" style="1"/>
    <col min="9224" max="9224" width="105.109375" style="1" customWidth="1"/>
    <col min="9225" max="9225" width="10.5546875" style="1" customWidth="1"/>
    <col min="9226" max="9226" width="17.109375" style="1" customWidth="1"/>
    <col min="9227" max="9227" width="20.109375" style="1" customWidth="1"/>
    <col min="9228" max="9229" width="18.33203125" style="1" customWidth="1"/>
    <col min="9230" max="9230" width="17.109375" style="1" customWidth="1"/>
    <col min="9231" max="9231" width="18.88671875" style="1" customWidth="1"/>
    <col min="9232" max="9233" width="18.33203125" style="1" customWidth="1"/>
    <col min="9234" max="9479" width="9.109375" style="1"/>
    <col min="9480" max="9480" width="105.109375" style="1" customWidth="1"/>
    <col min="9481" max="9481" width="10.5546875" style="1" customWidth="1"/>
    <col min="9482" max="9482" width="17.109375" style="1" customWidth="1"/>
    <col min="9483" max="9483" width="20.109375" style="1" customWidth="1"/>
    <col min="9484" max="9485" width="18.33203125" style="1" customWidth="1"/>
    <col min="9486" max="9486" width="17.109375" style="1" customWidth="1"/>
    <col min="9487" max="9487" width="18.88671875" style="1" customWidth="1"/>
    <col min="9488" max="9489" width="18.33203125" style="1" customWidth="1"/>
    <col min="9490" max="9735" width="9.109375" style="1"/>
    <col min="9736" max="9736" width="105.109375" style="1" customWidth="1"/>
    <col min="9737" max="9737" width="10.5546875" style="1" customWidth="1"/>
    <col min="9738" max="9738" width="17.109375" style="1" customWidth="1"/>
    <col min="9739" max="9739" width="20.109375" style="1" customWidth="1"/>
    <col min="9740" max="9741" width="18.33203125" style="1" customWidth="1"/>
    <col min="9742" max="9742" width="17.109375" style="1" customWidth="1"/>
    <col min="9743" max="9743" width="18.88671875" style="1" customWidth="1"/>
    <col min="9744" max="9745" width="18.33203125" style="1" customWidth="1"/>
    <col min="9746" max="9991" width="9.109375" style="1"/>
    <col min="9992" max="9992" width="105.109375" style="1" customWidth="1"/>
    <col min="9993" max="9993" width="10.5546875" style="1" customWidth="1"/>
    <col min="9994" max="9994" width="17.109375" style="1" customWidth="1"/>
    <col min="9995" max="9995" width="20.109375" style="1" customWidth="1"/>
    <col min="9996" max="9997" width="18.33203125" style="1" customWidth="1"/>
    <col min="9998" max="9998" width="17.109375" style="1" customWidth="1"/>
    <col min="9999" max="9999" width="18.88671875" style="1" customWidth="1"/>
    <col min="10000" max="10001" width="18.33203125" style="1" customWidth="1"/>
    <col min="10002" max="10247" width="9.109375" style="1"/>
    <col min="10248" max="10248" width="105.109375" style="1" customWidth="1"/>
    <col min="10249" max="10249" width="10.5546875" style="1" customWidth="1"/>
    <col min="10250" max="10250" width="17.109375" style="1" customWidth="1"/>
    <col min="10251" max="10251" width="20.109375" style="1" customWidth="1"/>
    <col min="10252" max="10253" width="18.33203125" style="1" customWidth="1"/>
    <col min="10254" max="10254" width="17.109375" style="1" customWidth="1"/>
    <col min="10255" max="10255" width="18.88671875" style="1" customWidth="1"/>
    <col min="10256" max="10257" width="18.33203125" style="1" customWidth="1"/>
    <col min="10258" max="10503" width="9.109375" style="1"/>
    <col min="10504" max="10504" width="105.109375" style="1" customWidth="1"/>
    <col min="10505" max="10505" width="10.5546875" style="1" customWidth="1"/>
    <col min="10506" max="10506" width="17.109375" style="1" customWidth="1"/>
    <col min="10507" max="10507" width="20.109375" style="1" customWidth="1"/>
    <col min="10508" max="10509" width="18.33203125" style="1" customWidth="1"/>
    <col min="10510" max="10510" width="17.109375" style="1" customWidth="1"/>
    <col min="10511" max="10511" width="18.88671875" style="1" customWidth="1"/>
    <col min="10512" max="10513" width="18.33203125" style="1" customWidth="1"/>
    <col min="10514" max="10759" width="9.109375" style="1"/>
    <col min="10760" max="10760" width="105.109375" style="1" customWidth="1"/>
    <col min="10761" max="10761" width="10.5546875" style="1" customWidth="1"/>
    <col min="10762" max="10762" width="17.109375" style="1" customWidth="1"/>
    <col min="10763" max="10763" width="20.109375" style="1" customWidth="1"/>
    <col min="10764" max="10765" width="18.33203125" style="1" customWidth="1"/>
    <col min="10766" max="10766" width="17.109375" style="1" customWidth="1"/>
    <col min="10767" max="10767" width="18.88671875" style="1" customWidth="1"/>
    <col min="10768" max="10769" width="18.33203125" style="1" customWidth="1"/>
    <col min="10770" max="11015" width="9.109375" style="1"/>
    <col min="11016" max="11016" width="105.109375" style="1" customWidth="1"/>
    <col min="11017" max="11017" width="10.5546875" style="1" customWidth="1"/>
    <col min="11018" max="11018" width="17.109375" style="1" customWidth="1"/>
    <col min="11019" max="11019" width="20.109375" style="1" customWidth="1"/>
    <col min="11020" max="11021" width="18.33203125" style="1" customWidth="1"/>
    <col min="11022" max="11022" width="17.109375" style="1" customWidth="1"/>
    <col min="11023" max="11023" width="18.88671875" style="1" customWidth="1"/>
    <col min="11024" max="11025" width="18.33203125" style="1" customWidth="1"/>
    <col min="11026" max="11271" width="9.109375" style="1"/>
    <col min="11272" max="11272" width="105.109375" style="1" customWidth="1"/>
    <col min="11273" max="11273" width="10.5546875" style="1" customWidth="1"/>
    <col min="11274" max="11274" width="17.109375" style="1" customWidth="1"/>
    <col min="11275" max="11275" width="20.109375" style="1" customWidth="1"/>
    <col min="11276" max="11277" width="18.33203125" style="1" customWidth="1"/>
    <col min="11278" max="11278" width="17.109375" style="1" customWidth="1"/>
    <col min="11279" max="11279" width="18.88671875" style="1" customWidth="1"/>
    <col min="11280" max="11281" width="18.33203125" style="1" customWidth="1"/>
    <col min="11282" max="11527" width="9.109375" style="1"/>
    <col min="11528" max="11528" width="105.109375" style="1" customWidth="1"/>
    <col min="11529" max="11529" width="10.5546875" style="1" customWidth="1"/>
    <col min="11530" max="11530" width="17.109375" style="1" customWidth="1"/>
    <col min="11531" max="11531" width="20.109375" style="1" customWidth="1"/>
    <col min="11532" max="11533" width="18.33203125" style="1" customWidth="1"/>
    <col min="11534" max="11534" width="17.109375" style="1" customWidth="1"/>
    <col min="11535" max="11535" width="18.88671875" style="1" customWidth="1"/>
    <col min="11536" max="11537" width="18.33203125" style="1" customWidth="1"/>
    <col min="11538" max="11783" width="9.109375" style="1"/>
    <col min="11784" max="11784" width="105.109375" style="1" customWidth="1"/>
    <col min="11785" max="11785" width="10.5546875" style="1" customWidth="1"/>
    <col min="11786" max="11786" width="17.109375" style="1" customWidth="1"/>
    <col min="11787" max="11787" width="20.109375" style="1" customWidth="1"/>
    <col min="11788" max="11789" width="18.33203125" style="1" customWidth="1"/>
    <col min="11790" max="11790" width="17.109375" style="1" customWidth="1"/>
    <col min="11791" max="11791" width="18.88671875" style="1" customWidth="1"/>
    <col min="11792" max="11793" width="18.33203125" style="1" customWidth="1"/>
    <col min="11794" max="12039" width="9.109375" style="1"/>
    <col min="12040" max="12040" width="105.109375" style="1" customWidth="1"/>
    <col min="12041" max="12041" width="10.5546875" style="1" customWidth="1"/>
    <col min="12042" max="12042" width="17.109375" style="1" customWidth="1"/>
    <col min="12043" max="12043" width="20.109375" style="1" customWidth="1"/>
    <col min="12044" max="12045" width="18.33203125" style="1" customWidth="1"/>
    <col min="12046" max="12046" width="17.109375" style="1" customWidth="1"/>
    <col min="12047" max="12047" width="18.88671875" style="1" customWidth="1"/>
    <col min="12048" max="12049" width="18.33203125" style="1" customWidth="1"/>
    <col min="12050" max="12295" width="9.109375" style="1"/>
    <col min="12296" max="12296" width="105.109375" style="1" customWidth="1"/>
    <col min="12297" max="12297" width="10.5546875" style="1" customWidth="1"/>
    <col min="12298" max="12298" width="17.109375" style="1" customWidth="1"/>
    <col min="12299" max="12299" width="20.109375" style="1" customWidth="1"/>
    <col min="12300" max="12301" width="18.33203125" style="1" customWidth="1"/>
    <col min="12302" max="12302" width="17.109375" style="1" customWidth="1"/>
    <col min="12303" max="12303" width="18.88671875" style="1" customWidth="1"/>
    <col min="12304" max="12305" width="18.33203125" style="1" customWidth="1"/>
    <col min="12306" max="12551" width="9.109375" style="1"/>
    <col min="12552" max="12552" width="105.109375" style="1" customWidth="1"/>
    <col min="12553" max="12553" width="10.5546875" style="1" customWidth="1"/>
    <col min="12554" max="12554" width="17.109375" style="1" customWidth="1"/>
    <col min="12555" max="12555" width="20.109375" style="1" customWidth="1"/>
    <col min="12556" max="12557" width="18.33203125" style="1" customWidth="1"/>
    <col min="12558" max="12558" width="17.109375" style="1" customWidth="1"/>
    <col min="12559" max="12559" width="18.88671875" style="1" customWidth="1"/>
    <col min="12560" max="12561" width="18.33203125" style="1" customWidth="1"/>
    <col min="12562" max="12807" width="9.109375" style="1"/>
    <col min="12808" max="12808" width="105.109375" style="1" customWidth="1"/>
    <col min="12809" max="12809" width="10.5546875" style="1" customWidth="1"/>
    <col min="12810" max="12810" width="17.109375" style="1" customWidth="1"/>
    <col min="12811" max="12811" width="20.109375" style="1" customWidth="1"/>
    <col min="12812" max="12813" width="18.33203125" style="1" customWidth="1"/>
    <col min="12814" max="12814" width="17.109375" style="1" customWidth="1"/>
    <col min="12815" max="12815" width="18.88671875" style="1" customWidth="1"/>
    <col min="12816" max="12817" width="18.33203125" style="1" customWidth="1"/>
    <col min="12818" max="13063" width="9.109375" style="1"/>
    <col min="13064" max="13064" width="105.109375" style="1" customWidth="1"/>
    <col min="13065" max="13065" width="10.5546875" style="1" customWidth="1"/>
    <col min="13066" max="13066" width="17.109375" style="1" customWidth="1"/>
    <col min="13067" max="13067" width="20.109375" style="1" customWidth="1"/>
    <col min="13068" max="13069" width="18.33203125" style="1" customWidth="1"/>
    <col min="13070" max="13070" width="17.109375" style="1" customWidth="1"/>
    <col min="13071" max="13071" width="18.88671875" style="1" customWidth="1"/>
    <col min="13072" max="13073" width="18.33203125" style="1" customWidth="1"/>
    <col min="13074" max="13319" width="9.109375" style="1"/>
    <col min="13320" max="13320" width="105.109375" style="1" customWidth="1"/>
    <col min="13321" max="13321" width="10.5546875" style="1" customWidth="1"/>
    <col min="13322" max="13322" width="17.109375" style="1" customWidth="1"/>
    <col min="13323" max="13323" width="20.109375" style="1" customWidth="1"/>
    <col min="13324" max="13325" width="18.33203125" style="1" customWidth="1"/>
    <col min="13326" max="13326" width="17.109375" style="1" customWidth="1"/>
    <col min="13327" max="13327" width="18.88671875" style="1" customWidth="1"/>
    <col min="13328" max="13329" width="18.33203125" style="1" customWidth="1"/>
    <col min="13330" max="13575" width="9.109375" style="1"/>
    <col min="13576" max="13576" width="105.109375" style="1" customWidth="1"/>
    <col min="13577" max="13577" width="10.5546875" style="1" customWidth="1"/>
    <col min="13578" max="13578" width="17.109375" style="1" customWidth="1"/>
    <col min="13579" max="13579" width="20.109375" style="1" customWidth="1"/>
    <col min="13580" max="13581" width="18.33203125" style="1" customWidth="1"/>
    <col min="13582" max="13582" width="17.109375" style="1" customWidth="1"/>
    <col min="13583" max="13583" width="18.88671875" style="1" customWidth="1"/>
    <col min="13584" max="13585" width="18.33203125" style="1" customWidth="1"/>
    <col min="13586" max="13831" width="9.109375" style="1"/>
    <col min="13832" max="13832" width="105.109375" style="1" customWidth="1"/>
    <col min="13833" max="13833" width="10.5546875" style="1" customWidth="1"/>
    <col min="13834" max="13834" width="17.109375" style="1" customWidth="1"/>
    <col min="13835" max="13835" width="20.109375" style="1" customWidth="1"/>
    <col min="13836" max="13837" width="18.33203125" style="1" customWidth="1"/>
    <col min="13838" max="13838" width="17.109375" style="1" customWidth="1"/>
    <col min="13839" max="13839" width="18.88671875" style="1" customWidth="1"/>
    <col min="13840" max="13841" width="18.33203125" style="1" customWidth="1"/>
    <col min="13842" max="14087" width="9.109375" style="1"/>
    <col min="14088" max="14088" width="105.109375" style="1" customWidth="1"/>
    <col min="14089" max="14089" width="10.5546875" style="1" customWidth="1"/>
    <col min="14090" max="14090" width="17.109375" style="1" customWidth="1"/>
    <col min="14091" max="14091" width="20.109375" style="1" customWidth="1"/>
    <col min="14092" max="14093" width="18.33203125" style="1" customWidth="1"/>
    <col min="14094" max="14094" width="17.109375" style="1" customWidth="1"/>
    <col min="14095" max="14095" width="18.88671875" style="1" customWidth="1"/>
    <col min="14096" max="14097" width="18.33203125" style="1" customWidth="1"/>
    <col min="14098" max="14343" width="9.109375" style="1"/>
    <col min="14344" max="14344" width="105.109375" style="1" customWidth="1"/>
    <col min="14345" max="14345" width="10.5546875" style="1" customWidth="1"/>
    <col min="14346" max="14346" width="17.109375" style="1" customWidth="1"/>
    <col min="14347" max="14347" width="20.109375" style="1" customWidth="1"/>
    <col min="14348" max="14349" width="18.33203125" style="1" customWidth="1"/>
    <col min="14350" max="14350" width="17.109375" style="1" customWidth="1"/>
    <col min="14351" max="14351" width="18.88671875" style="1" customWidth="1"/>
    <col min="14352" max="14353" width="18.33203125" style="1" customWidth="1"/>
    <col min="14354" max="14599" width="9.109375" style="1"/>
    <col min="14600" max="14600" width="105.109375" style="1" customWidth="1"/>
    <col min="14601" max="14601" width="10.5546875" style="1" customWidth="1"/>
    <col min="14602" max="14602" width="17.109375" style="1" customWidth="1"/>
    <col min="14603" max="14603" width="20.109375" style="1" customWidth="1"/>
    <col min="14604" max="14605" width="18.33203125" style="1" customWidth="1"/>
    <col min="14606" max="14606" width="17.109375" style="1" customWidth="1"/>
    <col min="14607" max="14607" width="18.88671875" style="1" customWidth="1"/>
    <col min="14608" max="14609" width="18.33203125" style="1" customWidth="1"/>
    <col min="14610" max="14855" width="9.109375" style="1"/>
    <col min="14856" max="14856" width="105.109375" style="1" customWidth="1"/>
    <col min="14857" max="14857" width="10.5546875" style="1" customWidth="1"/>
    <col min="14858" max="14858" width="17.109375" style="1" customWidth="1"/>
    <col min="14859" max="14859" width="20.109375" style="1" customWidth="1"/>
    <col min="14860" max="14861" width="18.33203125" style="1" customWidth="1"/>
    <col min="14862" max="14862" width="17.109375" style="1" customWidth="1"/>
    <col min="14863" max="14863" width="18.88671875" style="1" customWidth="1"/>
    <col min="14864" max="14865" width="18.33203125" style="1" customWidth="1"/>
    <col min="14866" max="15111" width="9.109375" style="1"/>
    <col min="15112" max="15112" width="105.109375" style="1" customWidth="1"/>
    <col min="15113" max="15113" width="10.5546875" style="1" customWidth="1"/>
    <col min="15114" max="15114" width="17.109375" style="1" customWidth="1"/>
    <col min="15115" max="15115" width="20.109375" style="1" customWidth="1"/>
    <col min="15116" max="15117" width="18.33203125" style="1" customWidth="1"/>
    <col min="15118" max="15118" width="17.109375" style="1" customWidth="1"/>
    <col min="15119" max="15119" width="18.88671875" style="1" customWidth="1"/>
    <col min="15120" max="15121" width="18.33203125" style="1" customWidth="1"/>
    <col min="15122" max="15367" width="9.109375" style="1"/>
    <col min="15368" max="15368" width="105.109375" style="1" customWidth="1"/>
    <col min="15369" max="15369" width="10.5546875" style="1" customWidth="1"/>
    <col min="15370" max="15370" width="17.109375" style="1" customWidth="1"/>
    <col min="15371" max="15371" width="20.109375" style="1" customWidth="1"/>
    <col min="15372" max="15373" width="18.33203125" style="1" customWidth="1"/>
    <col min="15374" max="15374" width="17.109375" style="1" customWidth="1"/>
    <col min="15375" max="15375" width="18.88671875" style="1" customWidth="1"/>
    <col min="15376" max="15377" width="18.33203125" style="1" customWidth="1"/>
    <col min="15378" max="15623" width="9.109375" style="1"/>
    <col min="15624" max="15624" width="105.109375" style="1" customWidth="1"/>
    <col min="15625" max="15625" width="10.5546875" style="1" customWidth="1"/>
    <col min="15626" max="15626" width="17.109375" style="1" customWidth="1"/>
    <col min="15627" max="15627" width="20.109375" style="1" customWidth="1"/>
    <col min="15628" max="15629" width="18.33203125" style="1" customWidth="1"/>
    <col min="15630" max="15630" width="17.109375" style="1" customWidth="1"/>
    <col min="15631" max="15631" width="18.88671875" style="1" customWidth="1"/>
    <col min="15632" max="15633" width="18.33203125" style="1" customWidth="1"/>
    <col min="15634" max="15879" width="9.109375" style="1"/>
    <col min="15880" max="15880" width="105.109375" style="1" customWidth="1"/>
    <col min="15881" max="15881" width="10.5546875" style="1" customWidth="1"/>
    <col min="15882" max="15882" width="17.109375" style="1" customWidth="1"/>
    <col min="15883" max="15883" width="20.109375" style="1" customWidth="1"/>
    <col min="15884" max="15885" width="18.33203125" style="1" customWidth="1"/>
    <col min="15886" max="15886" width="17.109375" style="1" customWidth="1"/>
    <col min="15887" max="15887" width="18.88671875" style="1" customWidth="1"/>
    <col min="15888" max="15889" width="18.33203125" style="1" customWidth="1"/>
    <col min="15890" max="16135" width="9.109375" style="1"/>
    <col min="16136" max="16136" width="105.109375" style="1" customWidth="1"/>
    <col min="16137" max="16137" width="10.5546875" style="1" customWidth="1"/>
    <col min="16138" max="16138" width="17.109375" style="1" customWidth="1"/>
    <col min="16139" max="16139" width="20.109375" style="1" customWidth="1"/>
    <col min="16140" max="16141" width="18.33203125" style="1" customWidth="1"/>
    <col min="16142" max="16142" width="17.109375" style="1" customWidth="1"/>
    <col min="16143" max="16143" width="18.88671875" style="1" customWidth="1"/>
    <col min="16144" max="16145" width="18.33203125" style="1" customWidth="1"/>
    <col min="16146" max="16384" width="9.109375" style="1"/>
  </cols>
  <sheetData>
    <row r="1" spans="1:18" ht="21" customHeight="1">
      <c r="A1" s="181" t="s">
        <v>451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8" ht="18.7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8">
      <c r="A3" s="15"/>
      <c r="Q3" s="51" t="s">
        <v>211</v>
      </c>
    </row>
    <row r="4" spans="1:18">
      <c r="A4" s="6"/>
      <c r="C4" s="184" t="s">
        <v>449</v>
      </c>
      <c r="D4" s="184"/>
      <c r="E4" s="184"/>
      <c r="F4" s="184" t="s">
        <v>450</v>
      </c>
      <c r="G4" s="184"/>
      <c r="H4" s="184"/>
      <c r="I4" s="16" t="s">
        <v>446</v>
      </c>
      <c r="J4" s="16" t="s">
        <v>452</v>
      </c>
      <c r="K4" s="185" t="s">
        <v>446</v>
      </c>
      <c r="L4" s="186"/>
      <c r="M4" s="186"/>
      <c r="N4" s="185" t="s">
        <v>456</v>
      </c>
      <c r="O4" s="186"/>
      <c r="P4" s="186"/>
      <c r="Q4" s="28" t="s">
        <v>446</v>
      </c>
      <c r="R4" s="163" t="s">
        <v>447</v>
      </c>
    </row>
    <row r="5" spans="1:18" ht="53.4">
      <c r="A5" s="52" t="s">
        <v>31</v>
      </c>
      <c r="B5" s="53" t="s">
        <v>212</v>
      </c>
      <c r="C5" s="54" t="s">
        <v>33</v>
      </c>
      <c r="D5" s="55" t="s">
        <v>34</v>
      </c>
      <c r="E5" s="56" t="s">
        <v>213</v>
      </c>
      <c r="F5" s="54" t="s">
        <v>33</v>
      </c>
      <c r="G5" s="55" t="s">
        <v>34</v>
      </c>
      <c r="H5" s="56" t="s">
        <v>213</v>
      </c>
      <c r="I5" s="56" t="s">
        <v>214</v>
      </c>
      <c r="J5" s="56"/>
      <c r="K5" s="55" t="s">
        <v>33</v>
      </c>
      <c r="L5" s="55" t="s">
        <v>215</v>
      </c>
      <c r="M5" s="57" t="s">
        <v>216</v>
      </c>
      <c r="N5" s="55" t="s">
        <v>33</v>
      </c>
      <c r="O5" s="55" t="s">
        <v>215</v>
      </c>
      <c r="P5" s="57" t="s">
        <v>216</v>
      </c>
      <c r="Q5" s="56" t="s">
        <v>213</v>
      </c>
      <c r="R5" s="56" t="s">
        <v>213</v>
      </c>
    </row>
    <row r="6" spans="1:18">
      <c r="A6" s="58" t="s">
        <v>217</v>
      </c>
      <c r="B6" s="59" t="s">
        <v>218</v>
      </c>
      <c r="C6" s="8">
        <v>15395000</v>
      </c>
      <c r="D6" s="60"/>
      <c r="E6" s="28">
        <f>SUM(C6:D6)</f>
        <v>15395000</v>
      </c>
      <c r="F6" s="8">
        <v>15395000</v>
      </c>
      <c r="G6" s="60"/>
      <c r="H6" s="28">
        <f>SUM(F6:G6)</f>
        <v>15395000</v>
      </c>
      <c r="I6" s="28">
        <f>'[4]2.3.m. MŰk. kiadás. Óvoda '!B7</f>
        <v>35779000</v>
      </c>
      <c r="J6" s="28">
        <v>35779000</v>
      </c>
      <c r="K6" s="8">
        <v>35622000</v>
      </c>
      <c r="L6" s="8">
        <v>4500000</v>
      </c>
      <c r="M6" s="28">
        <f>SUM(K6:L6)</f>
        <v>40122000</v>
      </c>
      <c r="N6" s="8">
        <v>35622000</v>
      </c>
      <c r="O6" s="8">
        <v>4500000</v>
      </c>
      <c r="P6" s="28">
        <f>SUM(N6:O6)</f>
        <v>40122000</v>
      </c>
      <c r="Q6" s="28">
        <f>E6+I6+M6</f>
        <v>91296000</v>
      </c>
      <c r="R6" s="28">
        <f>H6+J6+P6</f>
        <v>91296000</v>
      </c>
    </row>
    <row r="7" spans="1:18">
      <c r="A7" s="58" t="s">
        <v>219</v>
      </c>
      <c r="B7" s="61" t="s">
        <v>220</v>
      </c>
      <c r="C7" s="8"/>
      <c r="D7" s="60"/>
      <c r="E7" s="28">
        <f t="shared" ref="E7:E24" si="0">SUM(C7:D7)</f>
        <v>0</v>
      </c>
      <c r="F7" s="8"/>
      <c r="G7" s="60"/>
      <c r="H7" s="28">
        <f t="shared" ref="H7:H24" si="1">SUM(F7:G7)</f>
        <v>0</v>
      </c>
      <c r="I7" s="28"/>
      <c r="J7" s="28"/>
      <c r="K7" s="8"/>
      <c r="L7" s="8"/>
      <c r="M7" s="28">
        <f t="shared" ref="M7:M12" si="2">SUM(K7:L7)</f>
        <v>0</v>
      </c>
      <c r="N7" s="8"/>
      <c r="O7" s="8"/>
      <c r="P7" s="28"/>
      <c r="Q7" s="28">
        <f>E7+I7+M7</f>
        <v>0</v>
      </c>
      <c r="R7" s="28">
        <f t="shared" ref="R7:R70" si="3">H7+J7+P7</f>
        <v>0</v>
      </c>
    </row>
    <row r="8" spans="1:18">
      <c r="A8" s="58" t="s">
        <v>221</v>
      </c>
      <c r="B8" s="61" t="s">
        <v>222</v>
      </c>
      <c r="C8" s="8">
        <v>205000</v>
      </c>
      <c r="D8" s="60"/>
      <c r="E8" s="28">
        <f t="shared" si="0"/>
        <v>205000</v>
      </c>
      <c r="F8" s="8">
        <v>205000</v>
      </c>
      <c r="G8" s="60"/>
      <c r="H8" s="28">
        <f t="shared" si="1"/>
        <v>205000</v>
      </c>
      <c r="I8" s="28"/>
      <c r="J8" s="28"/>
      <c r="K8" s="8"/>
      <c r="L8" s="8"/>
      <c r="M8" s="28">
        <f t="shared" si="2"/>
        <v>0</v>
      </c>
      <c r="N8" s="8">
        <v>300000</v>
      </c>
      <c r="O8" s="8"/>
      <c r="P8" s="28">
        <f t="shared" ref="P8:P24" si="4">SUM(N8:O8)</f>
        <v>300000</v>
      </c>
      <c r="Q8" s="28">
        <f>E8+I8+M8</f>
        <v>205000</v>
      </c>
      <c r="R8" s="28">
        <f t="shared" si="3"/>
        <v>505000</v>
      </c>
    </row>
    <row r="9" spans="1:18">
      <c r="A9" s="24" t="s">
        <v>223</v>
      </c>
      <c r="B9" s="61" t="s">
        <v>224</v>
      </c>
      <c r="C9" s="8"/>
      <c r="D9" s="60"/>
      <c r="E9" s="28">
        <f t="shared" si="0"/>
        <v>0</v>
      </c>
      <c r="F9" s="8"/>
      <c r="G9" s="60"/>
      <c r="H9" s="28">
        <f t="shared" si="1"/>
        <v>0</v>
      </c>
      <c r="I9" s="28"/>
      <c r="J9" s="28"/>
      <c r="K9" s="8"/>
      <c r="L9" s="8"/>
      <c r="M9" s="28">
        <f t="shared" si="2"/>
        <v>0</v>
      </c>
      <c r="N9" s="8"/>
      <c r="O9" s="8"/>
      <c r="P9" s="28"/>
      <c r="Q9" s="28"/>
      <c r="R9" s="28">
        <f t="shared" si="3"/>
        <v>0</v>
      </c>
    </row>
    <row r="10" spans="1:18">
      <c r="A10" s="24" t="s">
        <v>225</v>
      </c>
      <c r="B10" s="61" t="s">
        <v>226</v>
      </c>
      <c r="C10" s="8"/>
      <c r="D10" s="60"/>
      <c r="E10" s="28">
        <f t="shared" si="0"/>
        <v>0</v>
      </c>
      <c r="F10" s="8"/>
      <c r="G10" s="60"/>
      <c r="H10" s="28">
        <f t="shared" si="1"/>
        <v>0</v>
      </c>
      <c r="I10" s="28"/>
      <c r="J10" s="28"/>
      <c r="K10" s="8"/>
      <c r="L10" s="8"/>
      <c r="M10" s="28">
        <f t="shared" si="2"/>
        <v>0</v>
      </c>
      <c r="N10" s="8"/>
      <c r="O10" s="8"/>
      <c r="P10" s="28"/>
      <c r="Q10" s="28"/>
      <c r="R10" s="28">
        <f t="shared" si="3"/>
        <v>0</v>
      </c>
    </row>
    <row r="11" spans="1:18">
      <c r="A11" s="24" t="s">
        <v>227</v>
      </c>
      <c r="B11" s="61" t="s">
        <v>228</v>
      </c>
      <c r="C11" s="8"/>
      <c r="D11" s="60"/>
      <c r="E11" s="28">
        <f t="shared" si="0"/>
        <v>0</v>
      </c>
      <c r="F11" s="8"/>
      <c r="G11" s="60"/>
      <c r="H11" s="28">
        <f t="shared" si="1"/>
        <v>0</v>
      </c>
      <c r="I11" s="28"/>
      <c r="J11" s="28"/>
      <c r="K11" s="8"/>
      <c r="L11" s="8"/>
      <c r="M11" s="28">
        <f t="shared" si="2"/>
        <v>0</v>
      </c>
      <c r="N11" s="8">
        <v>1569000</v>
      </c>
      <c r="O11" s="8"/>
      <c r="P11" s="28">
        <f t="shared" si="4"/>
        <v>1569000</v>
      </c>
      <c r="Q11" s="28"/>
      <c r="R11" s="28">
        <f t="shared" si="3"/>
        <v>1569000</v>
      </c>
    </row>
    <row r="12" spans="1:18">
      <c r="A12" s="24" t="s">
        <v>229</v>
      </c>
      <c r="B12" s="61" t="s">
        <v>230</v>
      </c>
      <c r="C12" s="8">
        <v>1714000</v>
      </c>
      <c r="D12" s="8"/>
      <c r="E12" s="28">
        <f t="shared" si="0"/>
        <v>1714000</v>
      </c>
      <c r="F12" s="8">
        <v>1714000</v>
      </c>
      <c r="G12" s="8"/>
      <c r="H12" s="28">
        <f t="shared" si="1"/>
        <v>1714000</v>
      </c>
      <c r="I12" s="28">
        <f>'[4]2.3.m. MŰk. kiadás. Óvoda '!C8</f>
        <v>2157000</v>
      </c>
      <c r="J12" s="28">
        <v>2157000</v>
      </c>
      <c r="K12" s="8"/>
      <c r="L12" s="8"/>
      <c r="M12" s="28">
        <f t="shared" si="2"/>
        <v>0</v>
      </c>
      <c r="N12" s="8">
        <v>3659000</v>
      </c>
      <c r="O12" s="8"/>
      <c r="P12" s="28">
        <f t="shared" si="4"/>
        <v>3659000</v>
      </c>
      <c r="Q12" s="28">
        <f>E12+I12+M12</f>
        <v>3871000</v>
      </c>
      <c r="R12" s="28">
        <f t="shared" si="3"/>
        <v>7530000</v>
      </c>
    </row>
    <row r="13" spans="1:18">
      <c r="A13" s="24" t="s">
        <v>231</v>
      </c>
      <c r="B13" s="61" t="s">
        <v>232</v>
      </c>
      <c r="C13" s="8"/>
      <c r="D13" s="60"/>
      <c r="E13" s="28">
        <f t="shared" si="0"/>
        <v>0</v>
      </c>
      <c r="F13" s="8"/>
      <c r="G13" s="60"/>
      <c r="H13" s="28">
        <f t="shared" si="1"/>
        <v>0</v>
      </c>
      <c r="I13" s="28"/>
      <c r="J13" s="28"/>
      <c r="K13" s="8"/>
      <c r="L13" s="8"/>
      <c r="M13" s="28">
        <f t="shared" ref="M13:M19" si="5">SUM(K13:L13)</f>
        <v>0</v>
      </c>
      <c r="N13" s="105">
        <v>300000</v>
      </c>
      <c r="O13" s="8"/>
      <c r="P13" s="28">
        <f t="shared" si="4"/>
        <v>300000</v>
      </c>
      <c r="Q13" s="28"/>
      <c r="R13" s="28">
        <f t="shared" si="3"/>
        <v>300000</v>
      </c>
    </row>
    <row r="14" spans="1:18">
      <c r="A14" s="29" t="s">
        <v>233</v>
      </c>
      <c r="B14" s="61" t="s">
        <v>234</v>
      </c>
      <c r="C14" s="8">
        <v>24000</v>
      </c>
      <c r="D14" s="60"/>
      <c r="E14" s="28">
        <f t="shared" si="0"/>
        <v>24000</v>
      </c>
      <c r="F14" s="8">
        <v>24000</v>
      </c>
      <c r="G14" s="60"/>
      <c r="H14" s="28">
        <f t="shared" si="1"/>
        <v>24000</v>
      </c>
      <c r="I14" s="28">
        <f>'[4]2.3.m. MŰk. kiadás. Óvoda '!C9</f>
        <v>92400</v>
      </c>
      <c r="J14" s="28">
        <v>92400</v>
      </c>
      <c r="K14" s="8">
        <f>'[4]2.2.m. Működési kiad. KÖH.'!B7</f>
        <v>400000</v>
      </c>
      <c r="L14" s="8"/>
      <c r="M14" s="28">
        <f t="shared" si="5"/>
        <v>400000</v>
      </c>
      <c r="N14" s="8">
        <v>450000</v>
      </c>
      <c r="O14" s="8"/>
      <c r="P14" s="28">
        <f t="shared" si="4"/>
        <v>450000</v>
      </c>
      <c r="Q14" s="28">
        <f>E14+I14+M14</f>
        <v>516400</v>
      </c>
      <c r="R14" s="28">
        <f t="shared" si="3"/>
        <v>566400</v>
      </c>
    </row>
    <row r="15" spans="1:18">
      <c r="A15" s="29" t="s">
        <v>235</v>
      </c>
      <c r="B15" s="61" t="s">
        <v>236</v>
      </c>
      <c r="C15" s="8"/>
      <c r="D15" s="8"/>
      <c r="E15" s="28">
        <f t="shared" si="0"/>
        <v>0</v>
      </c>
      <c r="F15" s="8"/>
      <c r="G15" s="8"/>
      <c r="H15" s="28">
        <f t="shared" si="1"/>
        <v>0</v>
      </c>
      <c r="I15" s="28"/>
      <c r="J15" s="28"/>
      <c r="K15" s="8"/>
      <c r="L15" s="8"/>
      <c r="M15" s="28">
        <f t="shared" si="5"/>
        <v>0</v>
      </c>
      <c r="N15" s="8">
        <v>30000</v>
      </c>
      <c r="O15" s="8"/>
      <c r="P15" s="28">
        <f t="shared" si="4"/>
        <v>30000</v>
      </c>
      <c r="Q15" s="28">
        <f>E15+I15+M15</f>
        <v>0</v>
      </c>
      <c r="R15" s="28">
        <f t="shared" si="3"/>
        <v>30000</v>
      </c>
    </row>
    <row r="16" spans="1:18">
      <c r="A16" s="29" t="s">
        <v>237</v>
      </c>
      <c r="B16" s="61" t="s">
        <v>238</v>
      </c>
      <c r="C16" s="8"/>
      <c r="D16" s="60"/>
      <c r="E16" s="28">
        <f t="shared" si="0"/>
        <v>0</v>
      </c>
      <c r="F16" s="8"/>
      <c r="G16" s="60"/>
      <c r="H16" s="28">
        <f t="shared" si="1"/>
        <v>0</v>
      </c>
      <c r="I16" s="28"/>
      <c r="J16" s="28"/>
      <c r="K16" s="8"/>
      <c r="L16" s="8"/>
      <c r="M16" s="28">
        <f t="shared" si="5"/>
        <v>0</v>
      </c>
      <c r="N16" s="8"/>
      <c r="O16" s="8"/>
      <c r="P16" s="28"/>
      <c r="Q16" s="28"/>
      <c r="R16" s="28">
        <f t="shared" si="3"/>
        <v>0</v>
      </c>
    </row>
    <row r="17" spans="1:18">
      <c r="A17" s="29" t="s">
        <v>239</v>
      </c>
      <c r="B17" s="61" t="s">
        <v>240</v>
      </c>
      <c r="C17" s="8"/>
      <c r="D17" s="60"/>
      <c r="E17" s="28">
        <f t="shared" si="0"/>
        <v>0</v>
      </c>
      <c r="F17" s="8"/>
      <c r="G17" s="60"/>
      <c r="H17" s="28">
        <f t="shared" si="1"/>
        <v>0</v>
      </c>
      <c r="I17" s="28"/>
      <c r="J17" s="28"/>
      <c r="K17" s="8"/>
      <c r="L17" s="8"/>
      <c r="M17" s="28">
        <f t="shared" si="5"/>
        <v>0</v>
      </c>
      <c r="N17" s="8"/>
      <c r="O17" s="8"/>
      <c r="P17" s="28"/>
      <c r="Q17" s="28"/>
      <c r="R17" s="28">
        <f t="shared" si="3"/>
        <v>0</v>
      </c>
    </row>
    <row r="18" spans="1:18">
      <c r="A18" s="29" t="s">
        <v>241</v>
      </c>
      <c r="B18" s="61" t="s">
        <v>242</v>
      </c>
      <c r="C18" s="8">
        <v>131000</v>
      </c>
      <c r="D18" s="60"/>
      <c r="E18" s="28">
        <f t="shared" si="0"/>
        <v>131000</v>
      </c>
      <c r="F18" s="8">
        <v>131000</v>
      </c>
      <c r="G18" s="60"/>
      <c r="H18" s="28">
        <f t="shared" si="1"/>
        <v>131000</v>
      </c>
      <c r="I18" s="28">
        <f>'[4]2.3.m. MŰk. kiadás. Óvoda '!B10</f>
        <v>0</v>
      </c>
      <c r="J18" s="28">
        <v>300000</v>
      </c>
      <c r="K18" s="8">
        <f>'[4]2.2.m. Működési kiad. KÖH.'!B8</f>
        <v>5228000</v>
      </c>
      <c r="L18" s="8"/>
      <c r="M18" s="28">
        <f t="shared" si="5"/>
        <v>5228000</v>
      </c>
      <c r="N18" s="8">
        <v>220000</v>
      </c>
      <c r="O18" s="8"/>
      <c r="P18" s="28">
        <f t="shared" si="4"/>
        <v>220000</v>
      </c>
      <c r="Q18" s="28">
        <f t="shared" ref="Q18:Q27" si="6">E18+I18+M18</f>
        <v>5359000</v>
      </c>
      <c r="R18" s="28">
        <f t="shared" si="3"/>
        <v>651000</v>
      </c>
    </row>
    <row r="19" spans="1:18">
      <c r="A19" s="19" t="s">
        <v>243</v>
      </c>
      <c r="B19" s="62" t="s">
        <v>244</v>
      </c>
      <c r="C19" s="8">
        <f>SUM(C6:C18)</f>
        <v>17469000</v>
      </c>
      <c r="D19" s="8">
        <f>SUM(D6:D18)</f>
        <v>0</v>
      </c>
      <c r="E19" s="28">
        <f t="shared" si="0"/>
        <v>17469000</v>
      </c>
      <c r="F19" s="8">
        <f>SUM(F6:F18)</f>
        <v>17469000</v>
      </c>
      <c r="G19" s="8">
        <f>SUM(G6:G18)</f>
        <v>0</v>
      </c>
      <c r="H19" s="28">
        <f t="shared" si="1"/>
        <v>17469000</v>
      </c>
      <c r="I19" s="28">
        <f>SUM(I6:I18)</f>
        <v>38028400</v>
      </c>
      <c r="J19" s="28">
        <f>SUM(J6:J18)</f>
        <v>38328400</v>
      </c>
      <c r="K19" s="8">
        <f>SUM(K6:K18)</f>
        <v>41250000</v>
      </c>
      <c r="L19" s="8">
        <f>SUM(L6:L18)</f>
        <v>4500000</v>
      </c>
      <c r="M19" s="28">
        <f t="shared" si="5"/>
        <v>45750000</v>
      </c>
      <c r="N19" s="8">
        <f>SUM(N6:N18)</f>
        <v>42150000</v>
      </c>
      <c r="O19" s="8">
        <f>SUM(O6:O18)</f>
        <v>4500000</v>
      </c>
      <c r="P19" s="28">
        <f t="shared" si="4"/>
        <v>46650000</v>
      </c>
      <c r="Q19" s="28">
        <f t="shared" si="6"/>
        <v>101247400</v>
      </c>
      <c r="R19" s="28">
        <f t="shared" si="3"/>
        <v>102447400</v>
      </c>
    </row>
    <row r="20" spans="1:18">
      <c r="A20" s="29" t="s">
        <v>245</v>
      </c>
      <c r="B20" s="61" t="s">
        <v>246</v>
      </c>
      <c r="C20" s="8">
        <v>9382000</v>
      </c>
      <c r="D20" s="8"/>
      <c r="E20" s="28">
        <f t="shared" si="0"/>
        <v>9382000</v>
      </c>
      <c r="F20" s="8">
        <v>9382000</v>
      </c>
      <c r="G20" s="8"/>
      <c r="H20" s="28">
        <f t="shared" si="1"/>
        <v>9382000</v>
      </c>
      <c r="I20" s="28"/>
      <c r="J20" s="28"/>
      <c r="K20" s="8"/>
      <c r="L20" s="8"/>
      <c r="M20" s="28"/>
      <c r="N20" s="8"/>
      <c r="O20" s="8"/>
      <c r="P20" s="28"/>
      <c r="Q20" s="28">
        <f t="shared" si="6"/>
        <v>9382000</v>
      </c>
      <c r="R20" s="28">
        <f t="shared" si="3"/>
        <v>9382000</v>
      </c>
    </row>
    <row r="21" spans="1:18">
      <c r="A21" s="29" t="s">
        <v>247</v>
      </c>
      <c r="B21" s="61" t="s">
        <v>248</v>
      </c>
      <c r="C21" s="8">
        <v>480000</v>
      </c>
      <c r="D21" s="60"/>
      <c r="E21" s="28">
        <f t="shared" si="0"/>
        <v>480000</v>
      </c>
      <c r="F21" s="8">
        <v>1771000</v>
      </c>
      <c r="G21" s="60"/>
      <c r="H21" s="28">
        <f t="shared" si="1"/>
        <v>1771000</v>
      </c>
      <c r="I21" s="28">
        <f>'[4]2.3.m. MŰk. kiadás. Óvoda '!C12</f>
        <v>50000</v>
      </c>
      <c r="J21" s="28">
        <v>50000</v>
      </c>
      <c r="K21" s="8"/>
      <c r="L21" s="8"/>
      <c r="M21" s="28"/>
      <c r="N21" s="8">
        <v>660000</v>
      </c>
      <c r="O21" s="8"/>
      <c r="P21" s="28">
        <f t="shared" si="4"/>
        <v>660000</v>
      </c>
      <c r="Q21" s="28">
        <f t="shared" si="6"/>
        <v>530000</v>
      </c>
      <c r="R21" s="28">
        <f t="shared" si="3"/>
        <v>2481000</v>
      </c>
    </row>
    <row r="22" spans="1:18">
      <c r="A22" s="25" t="s">
        <v>249</v>
      </c>
      <c r="B22" s="61" t="s">
        <v>250</v>
      </c>
      <c r="C22" s="8">
        <v>2600000</v>
      </c>
      <c r="D22" s="60"/>
      <c r="E22" s="28">
        <f t="shared" si="0"/>
        <v>2600000</v>
      </c>
      <c r="F22" s="8">
        <v>2600000</v>
      </c>
      <c r="G22" s="60"/>
      <c r="H22" s="28">
        <f t="shared" si="1"/>
        <v>2600000</v>
      </c>
      <c r="I22" s="28"/>
      <c r="J22" s="28"/>
      <c r="K22" s="8">
        <f>'[4]2.2.m. Működési kiad. KÖH.'!B11</f>
        <v>250000</v>
      </c>
      <c r="L22" s="8"/>
      <c r="M22" s="28">
        <v>250000</v>
      </c>
      <c r="N22" s="8">
        <v>1845000</v>
      </c>
      <c r="O22" s="8"/>
      <c r="P22" s="28">
        <f t="shared" si="4"/>
        <v>1845000</v>
      </c>
      <c r="Q22" s="28">
        <f t="shared" si="6"/>
        <v>2850000</v>
      </c>
      <c r="R22" s="28">
        <f t="shared" si="3"/>
        <v>4445000</v>
      </c>
    </row>
    <row r="23" spans="1:18">
      <c r="A23" s="30" t="s">
        <v>251</v>
      </c>
      <c r="B23" s="62" t="s">
        <v>252</v>
      </c>
      <c r="C23" s="8">
        <f>SUM(C20:C22)</f>
        <v>12462000</v>
      </c>
      <c r="D23" s="8">
        <f>SUM(D20:D22)</f>
        <v>0</v>
      </c>
      <c r="E23" s="28">
        <f t="shared" si="0"/>
        <v>12462000</v>
      </c>
      <c r="F23" s="8">
        <f>SUM(F20:F22)</f>
        <v>13753000</v>
      </c>
      <c r="G23" s="8">
        <f>SUM(G20:G22)</f>
        <v>0</v>
      </c>
      <c r="H23" s="28">
        <f t="shared" si="1"/>
        <v>13753000</v>
      </c>
      <c r="I23" s="28">
        <f>SUM(I20:I22)</f>
        <v>50000</v>
      </c>
      <c r="J23" s="28">
        <f>SUM(J20:J22)</f>
        <v>50000</v>
      </c>
      <c r="K23" s="8">
        <f>SUM(K20:K22)</f>
        <v>250000</v>
      </c>
      <c r="L23" s="8"/>
      <c r="M23" s="28">
        <v>250000</v>
      </c>
      <c r="N23" s="8">
        <f>SUM(N20:N22)</f>
        <v>2505000</v>
      </c>
      <c r="O23" s="8"/>
      <c r="P23" s="28">
        <f t="shared" si="4"/>
        <v>2505000</v>
      </c>
      <c r="Q23" s="28">
        <f t="shared" si="6"/>
        <v>12762000</v>
      </c>
      <c r="R23" s="28">
        <f t="shared" si="3"/>
        <v>16308000</v>
      </c>
    </row>
    <row r="24" spans="1:18" s="50" customFormat="1">
      <c r="A24" s="63" t="s">
        <v>253</v>
      </c>
      <c r="B24" s="64" t="s">
        <v>254</v>
      </c>
      <c r="C24" s="5">
        <f>C19+C23</f>
        <v>29931000</v>
      </c>
      <c r="D24" s="5">
        <f>D19+D23</f>
        <v>0</v>
      </c>
      <c r="E24" s="28">
        <f t="shared" si="0"/>
        <v>29931000</v>
      </c>
      <c r="F24" s="99">
        <f>F19+F23</f>
        <v>31222000</v>
      </c>
      <c r="G24" s="5">
        <f>G19+G23</f>
        <v>0</v>
      </c>
      <c r="H24" s="28">
        <f t="shared" si="1"/>
        <v>31222000</v>
      </c>
      <c r="I24" s="28">
        <f>I19+I23</f>
        <v>38078400</v>
      </c>
      <c r="J24" s="28">
        <f>J19+J23</f>
        <v>38378400</v>
      </c>
      <c r="K24" s="5">
        <f>K19+K23</f>
        <v>41500000</v>
      </c>
      <c r="L24" s="5">
        <f>SUM(L19)</f>
        <v>4500000</v>
      </c>
      <c r="M24" s="5">
        <f>SUM(K24:L24)</f>
        <v>46000000</v>
      </c>
      <c r="N24" s="5">
        <f>N19+N23</f>
        <v>44655000</v>
      </c>
      <c r="O24" s="5">
        <f>SUM(O19)</f>
        <v>4500000</v>
      </c>
      <c r="P24" s="28">
        <f t="shared" si="4"/>
        <v>49155000</v>
      </c>
      <c r="Q24" s="28">
        <f t="shared" si="6"/>
        <v>114009400</v>
      </c>
      <c r="R24" s="28">
        <f t="shared" si="3"/>
        <v>118755400</v>
      </c>
    </row>
    <row r="25" spans="1:18">
      <c r="A25" s="32" t="s">
        <v>255</v>
      </c>
      <c r="B25" s="64" t="s">
        <v>256</v>
      </c>
      <c r="C25" s="8">
        <v>7112000</v>
      </c>
      <c r="D25" s="60"/>
      <c r="E25" s="28">
        <f>SUM(C25:D25)</f>
        <v>7112000</v>
      </c>
      <c r="F25" s="8">
        <v>7112000</v>
      </c>
      <c r="G25" s="60"/>
      <c r="H25" s="28">
        <f>SUM(F25:G25)</f>
        <v>7112000</v>
      </c>
      <c r="I25" s="28">
        <f>'[4]2.3.m. MŰk. kiadás. Óvoda '!B15</f>
        <v>8679000</v>
      </c>
      <c r="J25" s="28">
        <f>'[4]2.3.m. MŰk. kiadás. Óvoda '!C15</f>
        <v>8679000</v>
      </c>
      <c r="K25" s="5">
        <v>8298000</v>
      </c>
      <c r="L25" s="5">
        <v>900000</v>
      </c>
      <c r="M25" s="28">
        <f>SUM(K25:L25)</f>
        <v>9198000</v>
      </c>
      <c r="N25" s="5">
        <v>9600000</v>
      </c>
      <c r="O25" s="5">
        <v>900000</v>
      </c>
      <c r="P25" s="28">
        <f>SUM(N25:O25)</f>
        <v>10500000</v>
      </c>
      <c r="Q25" s="28">
        <f t="shared" si="6"/>
        <v>24989000</v>
      </c>
      <c r="R25" s="28">
        <f t="shared" si="3"/>
        <v>26291000</v>
      </c>
    </row>
    <row r="26" spans="1:18">
      <c r="A26" s="29" t="s">
        <v>257</v>
      </c>
      <c r="B26" s="61" t="s">
        <v>258</v>
      </c>
      <c r="C26" s="8">
        <v>227000</v>
      </c>
      <c r="D26" s="60"/>
      <c r="E26" s="28">
        <f>SUM(C26:D26)</f>
        <v>227000</v>
      </c>
      <c r="F26" s="8">
        <v>427000</v>
      </c>
      <c r="G26" s="60"/>
      <c r="H26" s="28">
        <f>SUM(F26:G26)</f>
        <v>427000</v>
      </c>
      <c r="I26" s="28">
        <f>'[4]2.3.m. MŰk. kiadás. Óvoda '!B16</f>
        <v>560000</v>
      </c>
      <c r="J26" s="28">
        <v>560000</v>
      </c>
      <c r="K26" s="8">
        <f>'[4]2.2.m. Működési kiad. KÖH.'!B14</f>
        <v>200000</v>
      </c>
      <c r="L26" s="8"/>
      <c r="M26" s="28">
        <f>SUM(K26:L26)</f>
        <v>200000</v>
      </c>
      <c r="N26" s="8">
        <v>150000</v>
      </c>
      <c r="O26" s="8"/>
      <c r="P26" s="28">
        <f>SUM(N26:O26)</f>
        <v>150000</v>
      </c>
      <c r="Q26" s="28">
        <f t="shared" si="6"/>
        <v>987000</v>
      </c>
      <c r="R26" s="28">
        <f t="shared" si="3"/>
        <v>1137000</v>
      </c>
    </row>
    <row r="27" spans="1:18">
      <c r="A27" s="29" t="s">
        <v>259</v>
      </c>
      <c r="B27" s="61" t="s">
        <v>260</v>
      </c>
      <c r="C27" s="8">
        <v>3874000</v>
      </c>
      <c r="D27" s="60"/>
      <c r="E27" s="28">
        <f>SUM(C27:D27)</f>
        <v>3874000</v>
      </c>
      <c r="F27" s="8">
        <v>3874000</v>
      </c>
      <c r="G27" s="60"/>
      <c r="H27" s="28">
        <f>SUM(F27:G27)</f>
        <v>3874000</v>
      </c>
      <c r="I27" s="28">
        <f>'[4]2.3.m. MŰk. kiadás. Óvoda '!B17</f>
        <v>936000</v>
      </c>
      <c r="J27" s="28">
        <v>936000</v>
      </c>
      <c r="K27" s="8">
        <f>'[4]2.2.m. Működési kiad. KÖH.'!B15</f>
        <v>750000</v>
      </c>
      <c r="L27" s="8"/>
      <c r="M27" s="28">
        <f>SUM(K27:L27)</f>
        <v>750000</v>
      </c>
      <c r="N27" s="8">
        <v>1050000</v>
      </c>
      <c r="O27" s="8"/>
      <c r="P27" s="28">
        <f>SUM(N27:O27)</f>
        <v>1050000</v>
      </c>
      <c r="Q27" s="28">
        <f t="shared" si="6"/>
        <v>5560000</v>
      </c>
      <c r="R27" s="28">
        <f t="shared" si="3"/>
        <v>5860000</v>
      </c>
    </row>
    <row r="28" spans="1:18">
      <c r="A28" s="29" t="s">
        <v>261</v>
      </c>
      <c r="B28" s="61" t="s">
        <v>262</v>
      </c>
      <c r="C28" s="8"/>
      <c r="D28" s="60"/>
      <c r="E28" s="28">
        <f t="shared" ref="E28:E58" si="7">SUM(C28:D28)</f>
        <v>0</v>
      </c>
      <c r="F28" s="8"/>
      <c r="G28" s="60"/>
      <c r="H28" s="28">
        <f t="shared" ref="H28" si="8">SUM(F28:G28)</f>
        <v>0</v>
      </c>
      <c r="I28" s="28"/>
      <c r="J28" s="28"/>
      <c r="K28" s="8"/>
      <c r="L28" s="8"/>
      <c r="M28" s="28"/>
      <c r="N28" s="8"/>
      <c r="O28" s="8"/>
      <c r="P28" s="28"/>
      <c r="Q28" s="28"/>
      <c r="R28" s="28">
        <f t="shared" si="3"/>
        <v>0</v>
      </c>
    </row>
    <row r="29" spans="1:18">
      <c r="A29" s="30" t="s">
        <v>263</v>
      </c>
      <c r="B29" s="62" t="s">
        <v>264</v>
      </c>
      <c r="C29" s="8">
        <f>SUM(C26:C28)</f>
        <v>4101000</v>
      </c>
      <c r="D29" s="8"/>
      <c r="E29" s="28">
        <f>SUM(E26:E28)</f>
        <v>4101000</v>
      </c>
      <c r="F29" s="8">
        <f>SUM(F26:F28)</f>
        <v>4301000</v>
      </c>
      <c r="G29" s="8"/>
      <c r="H29" s="28">
        <f>SUM(H26:H28)</f>
        <v>4301000</v>
      </c>
      <c r="I29" s="28">
        <f>SUM(I26:I28)</f>
        <v>1496000</v>
      </c>
      <c r="J29" s="28">
        <f>SUM(J26:J28)</f>
        <v>1496000</v>
      </c>
      <c r="K29" s="8">
        <f>SUM(K26:K28)</f>
        <v>950000</v>
      </c>
      <c r="L29" s="8"/>
      <c r="M29" s="28">
        <f>SUM(K29:L29)</f>
        <v>950000</v>
      </c>
      <c r="N29" s="8">
        <f>SUM(N26:N27)</f>
        <v>1200000</v>
      </c>
      <c r="O29" s="8"/>
      <c r="P29" s="28">
        <f>SUM(N29:O29)</f>
        <v>1200000</v>
      </c>
      <c r="Q29" s="28">
        <f t="shared" ref="Q29:Q35" si="9">E29+I29+M29</f>
        <v>6547000</v>
      </c>
      <c r="R29" s="28">
        <f t="shared" si="3"/>
        <v>6997000</v>
      </c>
    </row>
    <row r="30" spans="1:18">
      <c r="A30" s="29" t="s">
        <v>265</v>
      </c>
      <c r="B30" s="61" t="s">
        <v>266</v>
      </c>
      <c r="C30" s="8">
        <v>300000</v>
      </c>
      <c r="D30" s="60"/>
      <c r="E30" s="28">
        <f t="shared" si="7"/>
        <v>300000</v>
      </c>
      <c r="F30" s="8">
        <v>1100000</v>
      </c>
      <c r="G30" s="60"/>
      <c r="H30" s="28">
        <f t="shared" ref="H30:H39" si="10">SUM(F30:G30)</f>
        <v>1100000</v>
      </c>
      <c r="I30" s="28">
        <f>'[4]2.3.m. MŰk. kiadás. Óvoda '!B19</f>
        <v>15000</v>
      </c>
      <c r="J30" s="28">
        <v>15000</v>
      </c>
      <c r="K30" s="8">
        <f>'[4]2.2.m. Működési kiad. KÖH.'!B17</f>
        <v>250000</v>
      </c>
      <c r="L30" s="8"/>
      <c r="M30" s="28">
        <f>SUM(K30:L30)</f>
        <v>250000</v>
      </c>
      <c r="N30" s="8">
        <v>550000</v>
      </c>
      <c r="O30" s="8"/>
      <c r="P30" s="28">
        <f>SUM(N30:O30)</f>
        <v>550000</v>
      </c>
      <c r="Q30" s="28">
        <f t="shared" si="9"/>
        <v>565000</v>
      </c>
      <c r="R30" s="28">
        <f t="shared" si="3"/>
        <v>1665000</v>
      </c>
    </row>
    <row r="31" spans="1:18">
      <c r="A31" s="29" t="s">
        <v>267</v>
      </c>
      <c r="B31" s="61" t="s">
        <v>268</v>
      </c>
      <c r="C31" s="8">
        <v>855000</v>
      </c>
      <c r="D31" s="60"/>
      <c r="E31" s="28">
        <f t="shared" si="7"/>
        <v>855000</v>
      </c>
      <c r="F31" s="8">
        <v>1205000</v>
      </c>
      <c r="G31" s="60"/>
      <c r="H31" s="28">
        <f t="shared" si="10"/>
        <v>1205000</v>
      </c>
      <c r="I31" s="28">
        <f>'[4]2.3.m. MŰk. kiadás. Óvoda '!B20</f>
        <v>180000</v>
      </c>
      <c r="J31" s="28">
        <v>180000</v>
      </c>
      <c r="K31" s="8"/>
      <c r="L31" s="8"/>
      <c r="M31" s="28">
        <f>SUM(K31:L31)</f>
        <v>0</v>
      </c>
      <c r="N31" s="8">
        <v>13733</v>
      </c>
      <c r="O31" s="8"/>
      <c r="P31" s="28">
        <f>SUM(N31:O31)</f>
        <v>13733</v>
      </c>
      <c r="Q31" s="28">
        <f t="shared" si="9"/>
        <v>1035000</v>
      </c>
      <c r="R31" s="28">
        <f t="shared" si="3"/>
        <v>1398733</v>
      </c>
    </row>
    <row r="32" spans="1:18" ht="15" customHeight="1">
      <c r="A32" s="30" t="s">
        <v>269</v>
      </c>
      <c r="B32" s="62" t="s">
        <v>270</v>
      </c>
      <c r="C32" s="8">
        <f>SUM(C30:C31)</f>
        <v>1155000</v>
      </c>
      <c r="D32" s="8"/>
      <c r="E32" s="28">
        <f t="shared" si="7"/>
        <v>1155000</v>
      </c>
      <c r="F32" s="8">
        <f>SUM(F30:F31)</f>
        <v>2305000</v>
      </c>
      <c r="G32" s="8"/>
      <c r="H32" s="28">
        <f t="shared" si="10"/>
        <v>2305000</v>
      </c>
      <c r="I32" s="28">
        <f>SUM(I30:I31)</f>
        <v>195000</v>
      </c>
      <c r="J32" s="28">
        <f>SUM(J30:J31)</f>
        <v>195000</v>
      </c>
      <c r="K32" s="8">
        <f>SUM(K30:K31)</f>
        <v>250000</v>
      </c>
      <c r="L32" s="8"/>
      <c r="M32" s="28">
        <f>SUM(K32:L32)</f>
        <v>250000</v>
      </c>
      <c r="N32" s="8">
        <f>SUM(N30:N31)</f>
        <v>563733</v>
      </c>
      <c r="O32" s="8"/>
      <c r="P32" s="28">
        <f>SUM(N32:O32)</f>
        <v>563733</v>
      </c>
      <c r="Q32" s="28">
        <f t="shared" si="9"/>
        <v>1600000</v>
      </c>
      <c r="R32" s="28">
        <f t="shared" si="3"/>
        <v>3063733</v>
      </c>
    </row>
    <row r="33" spans="1:18">
      <c r="A33" s="29" t="s">
        <v>271</v>
      </c>
      <c r="B33" s="61" t="s">
        <v>272</v>
      </c>
      <c r="C33" s="8">
        <v>6275000</v>
      </c>
      <c r="D33" s="60"/>
      <c r="E33" s="28">
        <f t="shared" si="7"/>
        <v>6275000</v>
      </c>
      <c r="F33" s="8">
        <v>6275000</v>
      </c>
      <c r="G33" s="60"/>
      <c r="H33" s="28">
        <f t="shared" si="10"/>
        <v>6275000</v>
      </c>
      <c r="I33" s="28">
        <f>'[4]2.3.m. MŰk. kiadás. Óvoda '!B22</f>
        <v>2030000</v>
      </c>
      <c r="J33" s="28">
        <v>2030000</v>
      </c>
      <c r="K33" s="8"/>
      <c r="L33" s="8"/>
      <c r="M33" s="28"/>
      <c r="N33" s="8">
        <v>19359</v>
      </c>
      <c r="O33" s="8"/>
      <c r="P33" s="28">
        <f t="shared" ref="P33:P36" si="11">SUM(N33:O33)</f>
        <v>19359</v>
      </c>
      <c r="Q33" s="28">
        <f t="shared" si="9"/>
        <v>8305000</v>
      </c>
      <c r="R33" s="28">
        <f t="shared" si="3"/>
        <v>8324359</v>
      </c>
    </row>
    <row r="34" spans="1:18">
      <c r="A34" s="29" t="s">
        <v>273</v>
      </c>
      <c r="B34" s="61" t="s">
        <v>274</v>
      </c>
      <c r="C34" s="8">
        <v>17283000</v>
      </c>
      <c r="D34" s="60"/>
      <c r="E34" s="28">
        <f t="shared" si="7"/>
        <v>17283000</v>
      </c>
      <c r="F34" s="8">
        <v>17283000</v>
      </c>
      <c r="G34" s="60"/>
      <c r="H34" s="28">
        <f t="shared" si="10"/>
        <v>17283000</v>
      </c>
      <c r="I34" s="28">
        <f>'[4]2.3.m. MŰk. kiadás. Óvoda '!B23</f>
        <v>8000000</v>
      </c>
      <c r="J34" s="28">
        <v>8000000</v>
      </c>
      <c r="K34" s="8"/>
      <c r="L34" s="8"/>
      <c r="M34" s="28"/>
      <c r="N34" s="8"/>
      <c r="O34" s="8"/>
      <c r="P34" s="28">
        <f t="shared" si="11"/>
        <v>0</v>
      </c>
      <c r="Q34" s="28">
        <f t="shared" si="9"/>
        <v>25283000</v>
      </c>
      <c r="R34" s="28">
        <f t="shared" si="3"/>
        <v>25283000</v>
      </c>
    </row>
    <row r="35" spans="1:18">
      <c r="A35" s="29" t="s">
        <v>275</v>
      </c>
      <c r="B35" s="61" t="s">
        <v>276</v>
      </c>
      <c r="C35" s="8">
        <v>3280000</v>
      </c>
      <c r="D35" s="60"/>
      <c r="E35" s="28">
        <f t="shared" si="7"/>
        <v>3280000</v>
      </c>
      <c r="F35" s="8">
        <v>3680000</v>
      </c>
      <c r="G35" s="60"/>
      <c r="H35" s="28">
        <f t="shared" si="10"/>
        <v>3680000</v>
      </c>
      <c r="I35" s="28"/>
      <c r="J35" s="28"/>
      <c r="K35" s="8"/>
      <c r="L35" s="8"/>
      <c r="M35" s="28"/>
      <c r="N35" s="8">
        <v>25191</v>
      </c>
      <c r="O35" s="8"/>
      <c r="P35" s="28">
        <f t="shared" si="11"/>
        <v>25191</v>
      </c>
      <c r="Q35" s="28">
        <f t="shared" si="9"/>
        <v>3280000</v>
      </c>
      <c r="R35" s="28">
        <f t="shared" si="3"/>
        <v>3705191</v>
      </c>
    </row>
    <row r="36" spans="1:18">
      <c r="A36" s="29" t="s">
        <v>277</v>
      </c>
      <c r="B36" s="61" t="s">
        <v>278</v>
      </c>
      <c r="C36" s="8">
        <v>9963000</v>
      </c>
      <c r="D36" s="60"/>
      <c r="E36" s="28">
        <f t="shared" si="7"/>
        <v>9963000</v>
      </c>
      <c r="F36" s="8">
        <v>9963000</v>
      </c>
      <c r="G36" s="60"/>
      <c r="H36" s="28">
        <f t="shared" si="10"/>
        <v>9963000</v>
      </c>
      <c r="I36" s="28">
        <f>'[4]2.3.m. MŰk. kiadás. Óvoda '!B24</f>
        <v>400000</v>
      </c>
      <c r="J36" s="28">
        <v>400000</v>
      </c>
      <c r="K36" s="8">
        <f>'[4]2.2.m. Működési kiad. KÖH.'!B19</f>
        <v>800000</v>
      </c>
      <c r="L36" s="8"/>
      <c r="M36" s="28">
        <f>SUM(K36:L36)</f>
        <v>800000</v>
      </c>
      <c r="N36" s="8">
        <v>800000</v>
      </c>
      <c r="O36" s="8"/>
      <c r="P36" s="28">
        <f t="shared" si="11"/>
        <v>800000</v>
      </c>
      <c r="Q36" s="28">
        <f>E36+I36+M36</f>
        <v>11163000</v>
      </c>
      <c r="R36" s="28">
        <f t="shared" si="3"/>
        <v>11163000</v>
      </c>
    </row>
    <row r="37" spans="1:18">
      <c r="A37" s="65" t="s">
        <v>279</v>
      </c>
      <c r="B37" s="61" t="s">
        <v>280</v>
      </c>
      <c r="C37" s="8">
        <v>270000</v>
      </c>
      <c r="D37" s="60"/>
      <c r="E37" s="28">
        <f t="shared" si="7"/>
        <v>270000</v>
      </c>
      <c r="F37" s="8">
        <v>400000</v>
      </c>
      <c r="G37" s="60"/>
      <c r="H37" s="28">
        <f t="shared" si="10"/>
        <v>400000</v>
      </c>
      <c r="I37" s="28"/>
      <c r="J37" s="28"/>
      <c r="K37" s="8"/>
      <c r="L37" s="8"/>
      <c r="M37" s="28"/>
      <c r="N37" s="8"/>
      <c r="O37" s="8"/>
      <c r="P37" s="28"/>
      <c r="Q37" s="28"/>
      <c r="R37" s="28">
        <f t="shared" si="3"/>
        <v>400000</v>
      </c>
    </row>
    <row r="38" spans="1:18">
      <c r="A38" s="25" t="s">
        <v>281</v>
      </c>
      <c r="B38" s="61" t="s">
        <v>282</v>
      </c>
      <c r="C38" s="8">
        <v>6240000</v>
      </c>
      <c r="D38" s="60"/>
      <c r="E38" s="28">
        <f t="shared" si="7"/>
        <v>6240000</v>
      </c>
      <c r="F38" s="8">
        <v>12240000</v>
      </c>
      <c r="G38" s="60"/>
      <c r="H38" s="28">
        <f t="shared" si="10"/>
        <v>12240000</v>
      </c>
      <c r="I38" s="28">
        <f>'[4]2.3.m. MŰk. kiadás. Óvoda '!B25</f>
        <v>100000</v>
      </c>
      <c r="J38" s="28">
        <v>157000</v>
      </c>
      <c r="K38" s="8">
        <f>'[4]2.2.m. Működési kiad. KÖH.'!B20</f>
        <v>1600000</v>
      </c>
      <c r="L38" s="8"/>
      <c r="M38" s="28">
        <f>SUM(K38:L38)</f>
        <v>1600000</v>
      </c>
      <c r="N38" s="8">
        <v>1100000</v>
      </c>
      <c r="O38" s="8"/>
      <c r="P38" s="28">
        <f>SUM(N38:O38)</f>
        <v>1100000</v>
      </c>
      <c r="Q38" s="28">
        <f>E38+I38+M38</f>
        <v>7940000</v>
      </c>
      <c r="R38" s="28">
        <f t="shared" si="3"/>
        <v>13497000</v>
      </c>
    </row>
    <row r="39" spans="1:18">
      <c r="A39" s="29" t="s">
        <v>283</v>
      </c>
      <c r="B39" s="61" t="s">
        <v>284</v>
      </c>
      <c r="C39" s="8">
        <v>24350000</v>
      </c>
      <c r="D39" s="60"/>
      <c r="E39" s="28">
        <f t="shared" si="7"/>
        <v>24350000</v>
      </c>
      <c r="F39" s="8">
        <v>27350000</v>
      </c>
      <c r="G39" s="60"/>
      <c r="H39" s="28">
        <f t="shared" si="10"/>
        <v>27350000</v>
      </c>
      <c r="I39" s="28">
        <f>'[4]2.3.m. MŰk. kiadás. Óvoda '!B26</f>
        <v>400000</v>
      </c>
      <c r="J39" s="28">
        <v>500000</v>
      </c>
      <c r="K39" s="8">
        <f>'[4]2.2.m. Működési kiad. KÖH.'!B21</f>
        <v>950000</v>
      </c>
      <c r="L39" s="8"/>
      <c r="M39" s="28">
        <f>SUM(K39:L39)</f>
        <v>950000</v>
      </c>
      <c r="N39" s="8">
        <v>1400000</v>
      </c>
      <c r="O39" s="8"/>
      <c r="P39" s="28">
        <f>SUM(N39:O39)</f>
        <v>1400000</v>
      </c>
      <c r="Q39" s="28">
        <f>E39+I39+M39</f>
        <v>25700000</v>
      </c>
      <c r="R39" s="28">
        <f t="shared" si="3"/>
        <v>29250000</v>
      </c>
    </row>
    <row r="40" spans="1:18">
      <c r="A40" s="30" t="s">
        <v>285</v>
      </c>
      <c r="B40" s="62" t="s">
        <v>286</v>
      </c>
      <c r="C40" s="8">
        <f t="shared" ref="C40:K40" si="12">SUM(C33:C39)</f>
        <v>67661000</v>
      </c>
      <c r="D40" s="60">
        <f t="shared" si="12"/>
        <v>0</v>
      </c>
      <c r="E40" s="28">
        <f t="shared" si="12"/>
        <v>67661000</v>
      </c>
      <c r="F40" s="8">
        <f>F33+F34+F35+F36+F37+F38+F39</f>
        <v>77191000</v>
      </c>
      <c r="G40" s="60">
        <f t="shared" si="12"/>
        <v>0</v>
      </c>
      <c r="H40" s="28">
        <f t="shared" si="12"/>
        <v>77191000</v>
      </c>
      <c r="I40" s="28">
        <f t="shared" si="12"/>
        <v>10930000</v>
      </c>
      <c r="J40" s="28">
        <f t="shared" si="12"/>
        <v>11087000</v>
      </c>
      <c r="K40" s="8">
        <f t="shared" si="12"/>
        <v>3350000</v>
      </c>
      <c r="L40" s="8"/>
      <c r="M40" s="28">
        <f>SUM(K40:L40)</f>
        <v>3350000</v>
      </c>
      <c r="N40" s="8">
        <f t="shared" ref="N40" si="13">SUM(N33:N39)</f>
        <v>3344550</v>
      </c>
      <c r="O40" s="8"/>
      <c r="P40" s="28">
        <f>SUM(N40:O40)</f>
        <v>3344550</v>
      </c>
      <c r="Q40" s="28">
        <f>E40+I40+M40</f>
        <v>81941000</v>
      </c>
      <c r="R40" s="28">
        <f t="shared" si="3"/>
        <v>91622550</v>
      </c>
    </row>
    <row r="41" spans="1:18">
      <c r="A41" s="29" t="s">
        <v>287</v>
      </c>
      <c r="B41" s="61" t="s">
        <v>288</v>
      </c>
      <c r="C41" s="8">
        <v>15000</v>
      </c>
      <c r="D41" s="60"/>
      <c r="E41" s="28">
        <f>SUM(C41:D41)</f>
        <v>15000</v>
      </c>
      <c r="F41" s="8">
        <v>15000</v>
      </c>
      <c r="G41" s="60"/>
      <c r="H41" s="28">
        <f>SUM(F41:G41)</f>
        <v>15000</v>
      </c>
      <c r="I41" s="28">
        <f>'[4]2.3.m. MŰk. kiadás. Óvoda '!B28</f>
        <v>30000</v>
      </c>
      <c r="J41" s="28">
        <v>50000</v>
      </c>
      <c r="K41" s="8">
        <f>'[4]2.2.m. Működési kiad. KÖH.'!B23</f>
        <v>250000</v>
      </c>
      <c r="L41" s="8"/>
      <c r="M41" s="28">
        <f>SUM(K41:L41)</f>
        <v>250000</v>
      </c>
      <c r="N41" s="8">
        <v>350000</v>
      </c>
      <c r="O41" s="8"/>
      <c r="P41" s="28">
        <f>SUM(N41:O41)</f>
        <v>350000</v>
      </c>
      <c r="Q41" s="28">
        <f>E41+I41+M41</f>
        <v>295000</v>
      </c>
      <c r="R41" s="28">
        <f t="shared" si="3"/>
        <v>415000</v>
      </c>
    </row>
    <row r="42" spans="1:18">
      <c r="A42" s="29" t="s">
        <v>289</v>
      </c>
      <c r="B42" s="61" t="s">
        <v>290</v>
      </c>
      <c r="C42" s="8"/>
      <c r="D42" s="60"/>
      <c r="E42" s="28"/>
      <c r="F42" s="8"/>
      <c r="G42" s="60"/>
      <c r="H42" s="28"/>
      <c r="I42" s="28"/>
      <c r="J42" s="28"/>
      <c r="K42" s="8"/>
      <c r="L42" s="8"/>
      <c r="M42" s="28"/>
      <c r="N42" s="8"/>
      <c r="O42" s="8"/>
      <c r="P42" s="28"/>
      <c r="Q42" s="28"/>
      <c r="R42" s="28">
        <f t="shared" si="3"/>
        <v>0</v>
      </c>
    </row>
    <row r="43" spans="1:18">
      <c r="A43" s="30" t="s">
        <v>291</v>
      </c>
      <c r="B43" s="62" t="s">
        <v>292</v>
      </c>
      <c r="C43" s="8">
        <f>SUM(C41:C42)</f>
        <v>15000</v>
      </c>
      <c r="D43" s="60"/>
      <c r="E43" s="28">
        <f>SUM(C43:D43)</f>
        <v>15000</v>
      </c>
      <c r="F43" s="8">
        <f>SUM(F41:F42)</f>
        <v>15000</v>
      </c>
      <c r="G43" s="60"/>
      <c r="H43" s="28">
        <f>SUM(F43:G43)</f>
        <v>15000</v>
      </c>
      <c r="I43" s="28">
        <f>SUM(I41:I42)</f>
        <v>30000</v>
      </c>
      <c r="J43" s="28">
        <f>SUM(J41:J42)</f>
        <v>50000</v>
      </c>
      <c r="K43" s="8">
        <f>SUM(K41:K42)</f>
        <v>250000</v>
      </c>
      <c r="L43" s="8"/>
      <c r="M43" s="28">
        <f>SUM(K43:L43)</f>
        <v>250000</v>
      </c>
      <c r="N43" s="8">
        <f>SUM(N41:N42)</f>
        <v>350000</v>
      </c>
      <c r="O43" s="8"/>
      <c r="P43" s="28">
        <f>SUM(N43:O43)</f>
        <v>350000</v>
      </c>
      <c r="Q43" s="28">
        <f>E43+I43+M43</f>
        <v>295000</v>
      </c>
      <c r="R43" s="28">
        <f t="shared" si="3"/>
        <v>415000</v>
      </c>
    </row>
    <row r="44" spans="1:18">
      <c r="A44" s="29" t="s">
        <v>293</v>
      </c>
      <c r="B44" s="61" t="s">
        <v>294</v>
      </c>
      <c r="C44" s="8">
        <v>15100000</v>
      </c>
      <c r="D44" s="60"/>
      <c r="E44" s="28">
        <f t="shared" si="7"/>
        <v>15100000</v>
      </c>
      <c r="F44" s="8">
        <v>15100000</v>
      </c>
      <c r="G44" s="60"/>
      <c r="H44" s="28">
        <f t="shared" ref="H44:H45" si="14">SUM(F44:G44)</f>
        <v>15100000</v>
      </c>
      <c r="I44" s="28">
        <f>'[4]2.3.m. MŰk. kiadás. Óvoda '!B30</f>
        <v>3258000</v>
      </c>
      <c r="J44" s="28">
        <v>3258000</v>
      </c>
      <c r="K44" s="8">
        <v>980000</v>
      </c>
      <c r="L44" s="8"/>
      <c r="M44" s="28">
        <f>SUM(K44:L44)</f>
        <v>980000</v>
      </c>
      <c r="N44" s="8">
        <v>980000</v>
      </c>
      <c r="O44" s="8"/>
      <c r="P44" s="28">
        <f>SUM(N44:O44)</f>
        <v>980000</v>
      </c>
      <c r="Q44" s="28">
        <f>E44+I44+M44</f>
        <v>19338000</v>
      </c>
      <c r="R44" s="28">
        <f t="shared" si="3"/>
        <v>19338000</v>
      </c>
    </row>
    <row r="45" spans="1:18">
      <c r="A45" s="29" t="s">
        <v>295</v>
      </c>
      <c r="B45" s="61" t="s">
        <v>296</v>
      </c>
      <c r="C45" s="8">
        <v>12000000</v>
      </c>
      <c r="D45" s="60"/>
      <c r="E45" s="28">
        <f t="shared" si="7"/>
        <v>12000000</v>
      </c>
      <c r="F45" s="8">
        <v>29000000</v>
      </c>
      <c r="G45" s="60"/>
      <c r="H45" s="28">
        <f t="shared" si="14"/>
        <v>29000000</v>
      </c>
      <c r="I45" s="28"/>
      <c r="J45" s="28"/>
      <c r="K45" s="8"/>
      <c r="L45" s="8"/>
      <c r="M45" s="28"/>
      <c r="N45" s="8"/>
      <c r="O45" s="8"/>
      <c r="P45" s="28"/>
      <c r="Q45" s="28">
        <f>E45+I45+M45</f>
        <v>12000000</v>
      </c>
      <c r="R45" s="28">
        <f t="shared" si="3"/>
        <v>29000000</v>
      </c>
    </row>
    <row r="46" spans="1:18">
      <c r="A46" s="29" t="s">
        <v>297</v>
      </c>
      <c r="B46" s="61" t="s">
        <v>298</v>
      </c>
      <c r="C46" s="8"/>
      <c r="D46" s="60"/>
      <c r="E46" s="28"/>
      <c r="F46" s="8"/>
      <c r="G46" s="60"/>
      <c r="H46" s="28"/>
      <c r="I46" s="28"/>
      <c r="J46" s="28"/>
      <c r="K46" s="8"/>
      <c r="L46" s="8"/>
      <c r="M46" s="28"/>
      <c r="N46" s="8"/>
      <c r="O46" s="8"/>
      <c r="P46" s="28"/>
      <c r="Q46" s="28"/>
      <c r="R46" s="28">
        <f t="shared" si="3"/>
        <v>0</v>
      </c>
    </row>
    <row r="47" spans="1:18">
      <c r="A47" s="29" t="s">
        <v>299</v>
      </c>
      <c r="B47" s="61" t="s">
        <v>300</v>
      </c>
      <c r="C47" s="8"/>
      <c r="D47" s="60"/>
      <c r="E47" s="28"/>
      <c r="F47" s="8"/>
      <c r="G47" s="60"/>
      <c r="H47" s="28"/>
      <c r="I47" s="28"/>
      <c r="J47" s="28"/>
      <c r="K47" s="8"/>
      <c r="L47" s="8"/>
      <c r="M47" s="28"/>
      <c r="N47" s="8"/>
      <c r="O47" s="8"/>
      <c r="P47" s="28"/>
      <c r="Q47" s="28"/>
      <c r="R47" s="28">
        <f t="shared" si="3"/>
        <v>0</v>
      </c>
    </row>
    <row r="48" spans="1:18">
      <c r="A48" s="29" t="s">
        <v>301</v>
      </c>
      <c r="B48" s="61" t="s">
        <v>302</v>
      </c>
      <c r="C48" s="8"/>
      <c r="D48" s="60"/>
      <c r="E48" s="28">
        <f t="shared" si="7"/>
        <v>0</v>
      </c>
      <c r="F48" s="8">
        <v>200</v>
      </c>
      <c r="G48" s="60"/>
      <c r="H48" s="28">
        <f t="shared" ref="H48" si="15">SUM(F48:G48)</f>
        <v>200</v>
      </c>
      <c r="I48" s="28"/>
      <c r="J48" s="28"/>
      <c r="K48" s="8"/>
      <c r="L48" s="8"/>
      <c r="M48" s="28"/>
      <c r="N48" s="8"/>
      <c r="O48" s="8"/>
      <c r="P48" s="28"/>
      <c r="Q48" s="28">
        <f>E48+I48+M48</f>
        <v>0</v>
      </c>
      <c r="R48" s="28">
        <f t="shared" si="3"/>
        <v>200</v>
      </c>
    </row>
    <row r="49" spans="1:18">
      <c r="A49" s="30" t="s">
        <v>303</v>
      </c>
      <c r="B49" s="62" t="s">
        <v>304</v>
      </c>
      <c r="C49" s="8">
        <f t="shared" ref="C49:K49" si="16">SUM(C44:C48)</f>
        <v>27100000</v>
      </c>
      <c r="D49" s="8">
        <f t="shared" si="16"/>
        <v>0</v>
      </c>
      <c r="E49" s="28">
        <f t="shared" si="16"/>
        <v>27100000</v>
      </c>
      <c r="F49" s="8">
        <f t="shared" si="16"/>
        <v>44100200</v>
      </c>
      <c r="G49" s="8">
        <f t="shared" si="16"/>
        <v>0</v>
      </c>
      <c r="H49" s="28">
        <f t="shared" si="16"/>
        <v>44100200</v>
      </c>
      <c r="I49" s="28">
        <f t="shared" si="16"/>
        <v>3258000</v>
      </c>
      <c r="J49" s="28">
        <f t="shared" si="16"/>
        <v>3258000</v>
      </c>
      <c r="K49" s="8">
        <f t="shared" si="16"/>
        <v>980000</v>
      </c>
      <c r="L49" s="8"/>
      <c r="M49" s="28">
        <f>SUM(K49:L49)</f>
        <v>980000</v>
      </c>
      <c r="N49" s="8">
        <f t="shared" ref="N49" si="17">SUM(N44:N48)</f>
        <v>980000</v>
      </c>
      <c r="O49" s="8"/>
      <c r="P49" s="28">
        <f>SUM(N49:O49)</f>
        <v>980000</v>
      </c>
      <c r="Q49" s="28">
        <f>E49+I49+M49</f>
        <v>31338000</v>
      </c>
      <c r="R49" s="28">
        <f t="shared" si="3"/>
        <v>48338200</v>
      </c>
    </row>
    <row r="50" spans="1:18">
      <c r="A50" s="32" t="s">
        <v>305</v>
      </c>
      <c r="B50" s="64" t="s">
        <v>306</v>
      </c>
      <c r="C50" s="8">
        <f t="shared" ref="C50:J50" si="18">C29+C32+C40+C43+C49</f>
        <v>100032000</v>
      </c>
      <c r="D50" s="8">
        <f t="shared" si="18"/>
        <v>0</v>
      </c>
      <c r="E50" s="28">
        <f t="shared" si="18"/>
        <v>100032000</v>
      </c>
      <c r="F50" s="8">
        <f t="shared" si="18"/>
        <v>127912200</v>
      </c>
      <c r="G50" s="8">
        <f t="shared" si="18"/>
        <v>0</v>
      </c>
      <c r="H50" s="28">
        <f t="shared" si="18"/>
        <v>127912200</v>
      </c>
      <c r="I50" s="28">
        <f t="shared" si="18"/>
        <v>15909000</v>
      </c>
      <c r="J50" s="28">
        <f t="shared" si="18"/>
        <v>16086000</v>
      </c>
      <c r="K50" s="8">
        <f>K29+K32+K40+K49+K43</f>
        <v>5780000</v>
      </c>
      <c r="L50" s="8"/>
      <c r="M50" s="28">
        <f>SUM(K50:L50)</f>
        <v>5780000</v>
      </c>
      <c r="N50" s="8">
        <f>N29+N32+N40+N49+N43</f>
        <v>6438283</v>
      </c>
      <c r="O50" s="8">
        <f t="shared" ref="O50:P50" si="19">O29+O32+O40+O49+O43</f>
        <v>0</v>
      </c>
      <c r="P50" s="8">
        <f t="shared" si="19"/>
        <v>6438283</v>
      </c>
      <c r="Q50" s="28">
        <f>E50+I50+M50</f>
        <v>121721000</v>
      </c>
      <c r="R50" s="28">
        <f t="shared" si="3"/>
        <v>150436483</v>
      </c>
    </row>
    <row r="51" spans="1:18">
      <c r="A51" s="34" t="s">
        <v>307</v>
      </c>
      <c r="B51" s="61" t="s">
        <v>308</v>
      </c>
      <c r="C51" s="8"/>
      <c r="D51" s="60"/>
      <c r="E51" s="28"/>
      <c r="F51" s="8"/>
      <c r="G51" s="60"/>
      <c r="H51" s="28"/>
      <c r="I51" s="28"/>
      <c r="J51" s="28"/>
      <c r="K51" s="8"/>
      <c r="L51" s="8"/>
      <c r="M51" s="28"/>
      <c r="N51" s="8"/>
      <c r="O51" s="8"/>
      <c r="P51" s="28"/>
      <c r="Q51" s="28"/>
      <c r="R51" s="28">
        <f t="shared" si="3"/>
        <v>0</v>
      </c>
    </row>
    <row r="52" spans="1:18">
      <c r="A52" s="34" t="s">
        <v>309</v>
      </c>
      <c r="B52" s="61" t="s">
        <v>310</v>
      </c>
      <c r="C52" s="8"/>
      <c r="D52" s="60"/>
      <c r="E52" s="28"/>
      <c r="F52" s="8"/>
      <c r="G52" s="60"/>
      <c r="H52" s="28"/>
      <c r="I52" s="28"/>
      <c r="J52" s="28"/>
      <c r="K52" s="8"/>
      <c r="L52" s="8"/>
      <c r="M52" s="28"/>
      <c r="N52" s="8"/>
      <c r="O52" s="8"/>
      <c r="P52" s="28"/>
      <c r="Q52" s="28"/>
      <c r="R52" s="28">
        <f t="shared" si="3"/>
        <v>0</v>
      </c>
    </row>
    <row r="53" spans="1:18">
      <c r="A53" s="66" t="s">
        <v>311</v>
      </c>
      <c r="B53" s="61" t="s">
        <v>312</v>
      </c>
      <c r="C53" s="8"/>
      <c r="D53" s="60"/>
      <c r="E53" s="28"/>
      <c r="F53" s="8"/>
      <c r="G53" s="60"/>
      <c r="H53" s="28"/>
      <c r="I53" s="28"/>
      <c r="J53" s="28"/>
      <c r="K53" s="8"/>
      <c r="L53" s="8"/>
      <c r="M53" s="28"/>
      <c r="N53" s="8"/>
      <c r="O53" s="8"/>
      <c r="P53" s="28"/>
      <c r="Q53" s="28"/>
      <c r="R53" s="28">
        <f t="shared" si="3"/>
        <v>0</v>
      </c>
    </row>
    <row r="54" spans="1:18">
      <c r="A54" s="66" t="s">
        <v>313</v>
      </c>
      <c r="B54" s="61" t="s">
        <v>314</v>
      </c>
      <c r="C54" s="8"/>
      <c r="D54" s="60"/>
      <c r="E54" s="67"/>
      <c r="F54" s="8"/>
      <c r="G54" s="60"/>
      <c r="H54" s="67"/>
      <c r="I54" s="28"/>
      <c r="J54" s="28"/>
      <c r="K54" s="8"/>
      <c r="L54" s="8"/>
      <c r="M54" s="28"/>
      <c r="N54" s="8"/>
      <c r="O54" s="8"/>
      <c r="P54" s="28"/>
      <c r="Q54" s="28">
        <f>E54+I54+M54</f>
        <v>0</v>
      </c>
      <c r="R54" s="28">
        <f t="shared" si="3"/>
        <v>0</v>
      </c>
    </row>
    <row r="55" spans="1:18">
      <c r="A55" s="66" t="s">
        <v>315</v>
      </c>
      <c r="B55" s="61" t="s">
        <v>316</v>
      </c>
      <c r="C55" s="8"/>
      <c r="D55" s="60"/>
      <c r="E55" s="67"/>
      <c r="F55" s="8"/>
      <c r="G55" s="60"/>
      <c r="H55" s="67"/>
      <c r="I55" s="28"/>
      <c r="J55" s="28"/>
      <c r="K55" s="8"/>
      <c r="L55" s="8"/>
      <c r="M55" s="28"/>
      <c r="N55" s="8"/>
      <c r="O55" s="8"/>
      <c r="P55" s="28"/>
      <c r="Q55" s="28"/>
      <c r="R55" s="28">
        <f t="shared" si="3"/>
        <v>0</v>
      </c>
    </row>
    <row r="56" spans="1:18">
      <c r="A56" s="34" t="s">
        <v>317</v>
      </c>
      <c r="B56" s="61" t="s">
        <v>318</v>
      </c>
      <c r="C56" s="8"/>
      <c r="D56" s="60"/>
      <c r="E56" s="67"/>
      <c r="F56" s="8"/>
      <c r="G56" s="60"/>
      <c r="H56" s="67"/>
      <c r="I56" s="28"/>
      <c r="J56" s="28"/>
      <c r="K56" s="8"/>
      <c r="L56" s="8"/>
      <c r="M56" s="28"/>
      <c r="N56" s="8"/>
      <c r="O56" s="8"/>
      <c r="P56" s="28"/>
      <c r="Q56" s="28">
        <f>E56+I56+M56</f>
        <v>0</v>
      </c>
      <c r="R56" s="28">
        <f t="shared" si="3"/>
        <v>0</v>
      </c>
    </row>
    <row r="57" spans="1:18">
      <c r="A57" s="34" t="s">
        <v>319</v>
      </c>
      <c r="B57" s="61" t="s">
        <v>320</v>
      </c>
      <c r="C57" s="8"/>
      <c r="D57" s="60"/>
      <c r="E57" s="67"/>
      <c r="F57" s="8"/>
      <c r="G57" s="60"/>
      <c r="H57" s="67"/>
      <c r="I57" s="28"/>
      <c r="J57" s="28"/>
      <c r="K57" s="8"/>
      <c r="L57" s="8"/>
      <c r="M57" s="28"/>
      <c r="N57" s="8"/>
      <c r="O57" s="8"/>
      <c r="P57" s="28"/>
      <c r="Q57" s="28"/>
      <c r="R57" s="28">
        <f t="shared" si="3"/>
        <v>0</v>
      </c>
    </row>
    <row r="58" spans="1:18">
      <c r="A58" s="34" t="s">
        <v>321</v>
      </c>
      <c r="B58" s="61" t="s">
        <v>322</v>
      </c>
      <c r="C58" s="8"/>
      <c r="D58" s="8">
        <v>5000000</v>
      </c>
      <c r="E58" s="67">
        <f t="shared" si="7"/>
        <v>5000000</v>
      </c>
      <c r="F58" s="8"/>
      <c r="G58" s="8">
        <v>5000000</v>
      </c>
      <c r="H58" s="67">
        <f t="shared" ref="H58" si="20">SUM(F58:G58)</f>
        <v>5000000</v>
      </c>
      <c r="I58" s="28"/>
      <c r="J58" s="28"/>
      <c r="K58" s="8"/>
      <c r="L58" s="8"/>
      <c r="M58" s="28"/>
      <c r="N58" s="8"/>
      <c r="O58" s="8"/>
      <c r="P58" s="28"/>
      <c r="Q58" s="28">
        <f>E58+I58+M58</f>
        <v>5000000</v>
      </c>
      <c r="R58" s="28">
        <f t="shared" si="3"/>
        <v>5000000</v>
      </c>
    </row>
    <row r="59" spans="1:18">
      <c r="A59" s="36" t="s">
        <v>323</v>
      </c>
      <c r="B59" s="64" t="s">
        <v>324</v>
      </c>
      <c r="C59" s="8">
        <f>SUM(C51:C58)</f>
        <v>0</v>
      </c>
      <c r="D59" s="8">
        <f>SUM(D51:D58)</f>
        <v>5000000</v>
      </c>
      <c r="E59" s="67">
        <f>SUM(C59:D59)</f>
        <v>5000000</v>
      </c>
      <c r="F59" s="8">
        <f>SUM(F51:F58)</f>
        <v>0</v>
      </c>
      <c r="G59" s="8">
        <f>SUM(G51:G58)</f>
        <v>5000000</v>
      </c>
      <c r="H59" s="67">
        <f>SUM(F59:G59)</f>
        <v>5000000</v>
      </c>
      <c r="I59" s="28"/>
      <c r="J59" s="28"/>
      <c r="K59" s="8"/>
      <c r="L59" s="8"/>
      <c r="M59" s="28"/>
      <c r="N59" s="8"/>
      <c r="O59" s="8"/>
      <c r="P59" s="28"/>
      <c r="Q59" s="28">
        <f>E59+I59+M59</f>
        <v>5000000</v>
      </c>
      <c r="R59" s="28">
        <f t="shared" si="3"/>
        <v>5000000</v>
      </c>
    </row>
    <row r="60" spans="1:18">
      <c r="A60" s="68" t="s">
        <v>325</v>
      </c>
      <c r="B60" s="61" t="s">
        <v>326</v>
      </c>
      <c r="C60" s="8"/>
      <c r="D60" s="60"/>
      <c r="E60" s="67">
        <f>SUM(C60:D60)</f>
        <v>0</v>
      </c>
      <c r="F60" s="8"/>
      <c r="G60" s="60"/>
      <c r="H60" s="67">
        <f>SUM(F60:G60)</f>
        <v>0</v>
      </c>
      <c r="I60" s="28"/>
      <c r="J60" s="28"/>
      <c r="K60" s="8"/>
      <c r="L60" s="8"/>
      <c r="M60" s="28"/>
      <c r="N60" s="8"/>
      <c r="O60" s="8"/>
      <c r="P60" s="28"/>
      <c r="Q60" s="28">
        <f t="shared" ref="Q60:Q69" si="21">E60+I60+M60</f>
        <v>0</v>
      </c>
      <c r="R60" s="28">
        <f t="shared" si="3"/>
        <v>0</v>
      </c>
    </row>
    <row r="61" spans="1:18">
      <c r="A61" s="68" t="s">
        <v>327</v>
      </c>
      <c r="B61" s="61" t="s">
        <v>328</v>
      </c>
      <c r="C61" s="8">
        <v>68432475</v>
      </c>
      <c r="D61" s="60"/>
      <c r="E61" s="67">
        <f>SUM(C61:D61)</f>
        <v>68432475</v>
      </c>
      <c r="F61" s="8">
        <v>68592541</v>
      </c>
      <c r="G61" s="60"/>
      <c r="H61" s="67">
        <f>SUM(F61:G61)</f>
        <v>68592541</v>
      </c>
      <c r="I61" s="28"/>
      <c r="J61" s="28"/>
      <c r="K61" s="8"/>
      <c r="L61" s="8"/>
      <c r="M61" s="28"/>
      <c r="N61" s="8"/>
      <c r="O61" s="8"/>
      <c r="P61" s="28"/>
      <c r="Q61" s="28">
        <f t="shared" si="21"/>
        <v>68432475</v>
      </c>
      <c r="R61" s="28">
        <f t="shared" si="3"/>
        <v>68592541</v>
      </c>
    </row>
    <row r="62" spans="1:18">
      <c r="A62" s="68" t="s">
        <v>329</v>
      </c>
      <c r="B62" s="61" t="s">
        <v>330</v>
      </c>
      <c r="C62" s="8"/>
      <c r="D62" s="60"/>
      <c r="E62" s="67"/>
      <c r="F62" s="8"/>
      <c r="G62" s="60"/>
      <c r="H62" s="67"/>
      <c r="I62" s="28"/>
      <c r="J62" s="28"/>
      <c r="K62" s="8"/>
      <c r="L62" s="8"/>
      <c r="M62" s="28"/>
      <c r="N62" s="8"/>
      <c r="O62" s="8"/>
      <c r="P62" s="28"/>
      <c r="Q62" s="28">
        <f t="shared" si="21"/>
        <v>0</v>
      </c>
      <c r="R62" s="28">
        <f t="shared" si="3"/>
        <v>0</v>
      </c>
    </row>
    <row r="63" spans="1:18">
      <c r="A63" s="68" t="s">
        <v>331</v>
      </c>
      <c r="B63" s="61" t="s">
        <v>332</v>
      </c>
      <c r="C63" s="8"/>
      <c r="D63" s="60"/>
      <c r="E63" s="67"/>
      <c r="F63" s="8"/>
      <c r="G63" s="60"/>
      <c r="H63" s="67"/>
      <c r="I63" s="28"/>
      <c r="J63" s="28"/>
      <c r="K63" s="8"/>
      <c r="L63" s="8"/>
      <c r="M63" s="28"/>
      <c r="N63" s="8"/>
      <c r="O63" s="8"/>
      <c r="P63" s="28"/>
      <c r="Q63" s="28">
        <f t="shared" si="21"/>
        <v>0</v>
      </c>
      <c r="R63" s="28">
        <f t="shared" si="3"/>
        <v>0</v>
      </c>
    </row>
    <row r="64" spans="1:18">
      <c r="A64" s="68" t="s">
        <v>333</v>
      </c>
      <c r="B64" s="61" t="s">
        <v>334</v>
      </c>
      <c r="C64" s="8"/>
      <c r="D64" s="60"/>
      <c r="E64" s="67"/>
      <c r="F64" s="8"/>
      <c r="G64" s="60"/>
      <c r="H64" s="67"/>
      <c r="I64" s="28"/>
      <c r="J64" s="28"/>
      <c r="K64" s="8"/>
      <c r="L64" s="8"/>
      <c r="M64" s="28"/>
      <c r="N64" s="8"/>
      <c r="O64" s="8"/>
      <c r="P64" s="28"/>
      <c r="Q64" s="28">
        <f t="shared" si="21"/>
        <v>0</v>
      </c>
      <c r="R64" s="28">
        <f t="shared" si="3"/>
        <v>0</v>
      </c>
    </row>
    <row r="65" spans="1:18">
      <c r="A65" s="68" t="s">
        <v>335</v>
      </c>
      <c r="B65" s="61" t="s">
        <v>336</v>
      </c>
      <c r="C65" s="8">
        <v>3559400</v>
      </c>
      <c r="D65" s="60"/>
      <c r="E65" s="67">
        <f>SUM(C65:D65)</f>
        <v>3559400</v>
      </c>
      <c r="F65" s="8">
        <v>3559400</v>
      </c>
      <c r="G65" s="60"/>
      <c r="H65" s="67">
        <f>SUM(F65:G65)</f>
        <v>3559400</v>
      </c>
      <c r="I65" s="28"/>
      <c r="J65" s="28"/>
      <c r="K65" s="8"/>
      <c r="L65" s="8"/>
      <c r="M65" s="28"/>
      <c r="N65" s="8"/>
      <c r="O65" s="8"/>
      <c r="P65" s="28"/>
      <c r="Q65" s="28">
        <f t="shared" si="21"/>
        <v>3559400</v>
      </c>
      <c r="R65" s="28">
        <f t="shared" si="3"/>
        <v>3559400</v>
      </c>
    </row>
    <row r="66" spans="1:18">
      <c r="A66" s="68" t="s">
        <v>337</v>
      </c>
      <c r="B66" s="61" t="s">
        <v>338</v>
      </c>
      <c r="C66" s="8"/>
      <c r="D66" s="60"/>
      <c r="E66" s="67"/>
      <c r="F66" s="8"/>
      <c r="G66" s="60"/>
      <c r="H66" s="67"/>
      <c r="I66" s="28"/>
      <c r="J66" s="28"/>
      <c r="K66" s="8"/>
      <c r="L66" s="8"/>
      <c r="M66" s="28"/>
      <c r="N66" s="8"/>
      <c r="O66" s="8"/>
      <c r="P66" s="28"/>
      <c r="Q66" s="28">
        <f t="shared" si="21"/>
        <v>0</v>
      </c>
      <c r="R66" s="28">
        <f t="shared" si="3"/>
        <v>0</v>
      </c>
    </row>
    <row r="67" spans="1:18">
      <c r="A67" s="68" t="s">
        <v>339</v>
      </c>
      <c r="B67" s="61" t="s">
        <v>340</v>
      </c>
      <c r="C67" s="8"/>
      <c r="D67" s="60"/>
      <c r="E67" s="67"/>
      <c r="F67" s="8">
        <v>99949</v>
      </c>
      <c r="G67" s="60"/>
      <c r="H67" s="67">
        <f t="shared" ref="H67" si="22">SUM(F67:G67)</f>
        <v>99949</v>
      </c>
      <c r="I67" s="28"/>
      <c r="J67" s="28"/>
      <c r="K67" s="8"/>
      <c r="L67" s="8"/>
      <c r="M67" s="28"/>
      <c r="N67" s="8"/>
      <c r="O67" s="8"/>
      <c r="P67" s="28"/>
      <c r="Q67" s="28">
        <f t="shared" si="21"/>
        <v>0</v>
      </c>
      <c r="R67" s="28">
        <f t="shared" si="3"/>
        <v>99949</v>
      </c>
    </row>
    <row r="68" spans="1:18">
      <c r="A68" s="68" t="s">
        <v>341</v>
      </c>
      <c r="B68" s="61" t="s">
        <v>342</v>
      </c>
      <c r="C68" s="8"/>
      <c r="D68" s="60"/>
      <c r="E68" s="67"/>
      <c r="F68" s="8"/>
      <c r="G68" s="60"/>
      <c r="H68" s="67"/>
      <c r="I68" s="28"/>
      <c r="J68" s="28"/>
      <c r="K68" s="8"/>
      <c r="L68" s="8"/>
      <c r="M68" s="28"/>
      <c r="N68" s="8"/>
      <c r="O68" s="8"/>
      <c r="P68" s="28"/>
      <c r="Q68" s="28">
        <f t="shared" si="21"/>
        <v>0</v>
      </c>
      <c r="R68" s="28">
        <f t="shared" si="3"/>
        <v>0</v>
      </c>
    </row>
    <row r="69" spans="1:18">
      <c r="A69" s="69" t="s">
        <v>343</v>
      </c>
      <c r="B69" s="61" t="s">
        <v>344</v>
      </c>
      <c r="C69" s="8"/>
      <c r="D69" s="60"/>
      <c r="E69" s="67"/>
      <c r="F69" s="8"/>
      <c r="G69" s="60"/>
      <c r="H69" s="67"/>
      <c r="I69" s="28"/>
      <c r="J69" s="28"/>
      <c r="K69" s="8"/>
      <c r="L69" s="8"/>
      <c r="M69" s="28"/>
      <c r="N69" s="8"/>
      <c r="O69" s="8"/>
      <c r="P69" s="28"/>
      <c r="Q69" s="28">
        <f t="shared" si="21"/>
        <v>0</v>
      </c>
      <c r="R69" s="28">
        <f t="shared" si="3"/>
        <v>0</v>
      </c>
    </row>
    <row r="70" spans="1:18">
      <c r="A70" s="68" t="s">
        <v>345</v>
      </c>
      <c r="B70" s="61" t="s">
        <v>346</v>
      </c>
      <c r="C70" s="8"/>
      <c r="D70" s="60">
        <v>13000000</v>
      </c>
      <c r="E70" s="67">
        <f>SUM(C70:D70)</f>
        <v>13000000</v>
      </c>
      <c r="F70" s="8"/>
      <c r="G70" s="60">
        <v>13000000</v>
      </c>
      <c r="H70" s="67">
        <f>SUM(F70:G70)</f>
        <v>13000000</v>
      </c>
      <c r="I70" s="28"/>
      <c r="J70" s="28"/>
      <c r="K70" s="8"/>
      <c r="L70" s="8"/>
      <c r="M70" s="28"/>
      <c r="N70" s="8"/>
      <c r="O70" s="8"/>
      <c r="P70" s="28"/>
      <c r="Q70" s="28"/>
      <c r="R70" s="28">
        <f t="shared" si="3"/>
        <v>13000000</v>
      </c>
    </row>
    <row r="71" spans="1:18">
      <c r="A71" s="69" t="s">
        <v>347</v>
      </c>
      <c r="B71" s="61" t="s">
        <v>348</v>
      </c>
      <c r="C71" s="8">
        <v>5495541</v>
      </c>
      <c r="D71" s="8"/>
      <c r="E71" s="67">
        <f>SUM(C71:D71)</f>
        <v>5495541</v>
      </c>
      <c r="F71" s="8">
        <v>3688852</v>
      </c>
      <c r="G71" s="8"/>
      <c r="H71" s="67">
        <v>4061204</v>
      </c>
      <c r="I71" s="28"/>
      <c r="J71" s="28"/>
      <c r="K71" s="8"/>
      <c r="L71" s="8"/>
      <c r="M71" s="28"/>
      <c r="N71" s="8"/>
      <c r="O71" s="8"/>
      <c r="P71" s="28"/>
      <c r="Q71" s="28">
        <f>E71+I71+M71</f>
        <v>5495541</v>
      </c>
      <c r="R71" s="28">
        <f t="shared" ref="R71:R122" si="23">H71+J71+P71</f>
        <v>4061204</v>
      </c>
    </row>
    <row r="72" spans="1:18">
      <c r="A72" s="69" t="s">
        <v>349</v>
      </c>
      <c r="B72" s="61" t="s">
        <v>348</v>
      </c>
      <c r="C72" s="8"/>
      <c r="D72" s="60"/>
      <c r="E72" s="67"/>
      <c r="F72" s="8"/>
      <c r="G72" s="60"/>
      <c r="H72" s="67"/>
      <c r="I72" s="28"/>
      <c r="J72" s="28"/>
      <c r="K72" s="8"/>
      <c r="L72" s="8"/>
      <c r="M72" s="28"/>
      <c r="N72" s="8"/>
      <c r="O72" s="8"/>
      <c r="P72" s="28"/>
      <c r="Q72" s="28">
        <f>E72+I72+M72</f>
        <v>0</v>
      </c>
      <c r="R72" s="28">
        <f t="shared" si="23"/>
        <v>0</v>
      </c>
    </row>
    <row r="73" spans="1:18">
      <c r="A73" s="36" t="s">
        <v>350</v>
      </c>
      <c r="B73" s="64" t="s">
        <v>351</v>
      </c>
      <c r="C73" s="8">
        <f>SUM(C60:C72)</f>
        <v>77487416</v>
      </c>
      <c r="D73" s="8">
        <f>SUM(D60:D72)</f>
        <v>13000000</v>
      </c>
      <c r="E73" s="67">
        <f>SUM(C73:D73)</f>
        <v>90487416</v>
      </c>
      <c r="F73" s="8">
        <f>F60+F61+F62+F63+F64+F65+F66+F67+F68+F69+F70+F71+F72</f>
        <v>75940742</v>
      </c>
      <c r="G73" s="8">
        <f>SUM(G60:G72)</f>
        <v>13000000</v>
      </c>
      <c r="H73" s="67">
        <f>H61+H65+H67+H70+H71</f>
        <v>89313094</v>
      </c>
      <c r="I73" s="28"/>
      <c r="J73" s="28"/>
      <c r="K73" s="27">
        <f>SUM(I73:I73)</f>
        <v>0</v>
      </c>
      <c r="L73" s="8"/>
      <c r="M73" s="28"/>
      <c r="N73" s="27">
        <f>SUM(L73:L73)</f>
        <v>0</v>
      </c>
      <c r="O73" s="8"/>
      <c r="P73" s="28"/>
      <c r="Q73" s="28">
        <f>E73+I73+M73</f>
        <v>90487416</v>
      </c>
      <c r="R73" s="28">
        <f t="shared" si="23"/>
        <v>89313094</v>
      </c>
    </row>
    <row r="74" spans="1:18" ht="15.6">
      <c r="A74" s="70" t="s">
        <v>352</v>
      </c>
      <c r="B74" s="166"/>
      <c r="C74" s="167">
        <f t="shared" ref="C74:G74" si="24">C24+C50+C59+C73</f>
        <v>207450416</v>
      </c>
      <c r="D74" s="167">
        <f t="shared" si="24"/>
        <v>18000000</v>
      </c>
      <c r="E74" s="167">
        <f t="shared" si="24"/>
        <v>225450416</v>
      </c>
      <c r="F74" s="167">
        <f t="shared" si="24"/>
        <v>235074942</v>
      </c>
      <c r="G74" s="167">
        <f t="shared" si="24"/>
        <v>18000000</v>
      </c>
      <c r="H74" s="167">
        <f>H24+H25+H50+H59+H73</f>
        <v>260559294</v>
      </c>
      <c r="I74" s="167">
        <f>I24+I50+I59+I73+I25</f>
        <v>62666400</v>
      </c>
      <c r="J74" s="167">
        <f>J24+J50+J59+J73+J25</f>
        <v>63143400</v>
      </c>
      <c r="K74" s="167">
        <f>K24+K25+K50</f>
        <v>55578000</v>
      </c>
      <c r="L74" s="167">
        <f>L24+L25+L50</f>
        <v>5400000</v>
      </c>
      <c r="M74" s="167">
        <f>SUM(K74:L74)</f>
        <v>60978000</v>
      </c>
      <c r="N74" s="167">
        <f>N24+N25+N50</f>
        <v>60693283</v>
      </c>
      <c r="O74" s="167">
        <f>O24+O25+O50</f>
        <v>5400000</v>
      </c>
      <c r="P74" s="167">
        <f>SUM(N74:O74)</f>
        <v>66093283</v>
      </c>
      <c r="Q74" s="167">
        <f>E74+I74+M74</f>
        <v>349094816</v>
      </c>
      <c r="R74" s="167">
        <f t="shared" si="23"/>
        <v>389795977</v>
      </c>
    </row>
    <row r="75" spans="1:18">
      <c r="A75" s="72" t="s">
        <v>353</v>
      </c>
      <c r="B75" s="61" t="s">
        <v>354</v>
      </c>
      <c r="C75" s="8"/>
      <c r="D75" s="60"/>
      <c r="E75" s="67">
        <f>SUM(C75:D75)</f>
        <v>0</v>
      </c>
      <c r="F75" s="8"/>
      <c r="G75" s="60"/>
      <c r="H75" s="67">
        <f>SUM(F75:G75)</f>
        <v>0</v>
      </c>
      <c r="I75" s="28"/>
      <c r="J75" s="28"/>
      <c r="K75" s="8"/>
      <c r="L75" s="8"/>
      <c r="M75" s="28"/>
      <c r="N75" s="8"/>
      <c r="O75" s="8"/>
      <c r="P75" s="28"/>
      <c r="Q75" s="28"/>
      <c r="R75" s="28">
        <f t="shared" si="23"/>
        <v>0</v>
      </c>
    </row>
    <row r="76" spans="1:18">
      <c r="A76" s="72" t="s">
        <v>355</v>
      </c>
      <c r="B76" s="61" t="s">
        <v>356</v>
      </c>
      <c r="C76" s="8">
        <v>223663000</v>
      </c>
      <c r="D76" s="8"/>
      <c r="E76" s="67">
        <f>SUM(C76:D76)</f>
        <v>223663000</v>
      </c>
      <c r="F76" s="8">
        <v>305787630</v>
      </c>
      <c r="G76" s="8"/>
      <c r="H76" s="67">
        <f>SUM(F76:G76)</f>
        <v>305787630</v>
      </c>
      <c r="I76" s="28"/>
      <c r="J76" s="28"/>
      <c r="K76" s="8"/>
      <c r="L76" s="8"/>
      <c r="M76" s="28"/>
      <c r="N76" s="8"/>
      <c r="O76" s="8"/>
      <c r="P76" s="28"/>
      <c r="Q76" s="28">
        <f>E76+I76+M76</f>
        <v>223663000</v>
      </c>
      <c r="R76" s="28">
        <f t="shared" si="23"/>
        <v>305787630</v>
      </c>
    </row>
    <row r="77" spans="1:18">
      <c r="A77" s="72" t="s">
        <v>357</v>
      </c>
      <c r="B77" s="61" t="s">
        <v>358</v>
      </c>
      <c r="C77" s="8"/>
      <c r="D77" s="60"/>
      <c r="E77" s="67"/>
      <c r="F77" s="8">
        <v>1181000</v>
      </c>
      <c r="G77" s="60"/>
      <c r="H77" s="67">
        <f>SUM(F77:G77)</f>
        <v>1181000</v>
      </c>
      <c r="I77" s="28"/>
      <c r="J77" s="28"/>
      <c r="K77" s="8"/>
      <c r="L77" s="8"/>
      <c r="M77" s="28"/>
      <c r="N77" s="8"/>
      <c r="O77" s="8"/>
      <c r="P77" s="28"/>
      <c r="Q77" s="28">
        <f>E77+I77+M77</f>
        <v>0</v>
      </c>
      <c r="R77" s="28">
        <f t="shared" si="23"/>
        <v>1181000</v>
      </c>
    </row>
    <row r="78" spans="1:18">
      <c r="A78" s="72" t="s">
        <v>359</v>
      </c>
      <c r="B78" s="61" t="s">
        <v>360</v>
      </c>
      <c r="C78" s="8">
        <v>2219000</v>
      </c>
      <c r="D78" s="60"/>
      <c r="E78" s="67">
        <f>SUM(C78:D78)</f>
        <v>2219000</v>
      </c>
      <c r="F78" s="8">
        <v>4938000</v>
      </c>
      <c r="G78" s="60"/>
      <c r="H78" s="67">
        <f>SUM(F78:G78)</f>
        <v>4938000</v>
      </c>
      <c r="I78" s="5">
        <f>'[4]2.3.m. MŰk. kiadás. Óvoda '!D33</f>
        <v>100000</v>
      </c>
      <c r="J78" s="5">
        <v>700000</v>
      </c>
      <c r="K78" s="8"/>
      <c r="L78" s="8"/>
      <c r="M78" s="28"/>
      <c r="N78" s="8"/>
      <c r="O78" s="8"/>
      <c r="P78" s="28"/>
      <c r="Q78" s="28">
        <f>E78+I78+M78</f>
        <v>2319000</v>
      </c>
      <c r="R78" s="28">
        <f t="shared" si="23"/>
        <v>5638000</v>
      </c>
    </row>
    <row r="79" spans="1:18">
      <c r="A79" s="25" t="s">
        <v>361</v>
      </c>
      <c r="B79" s="61" t="s">
        <v>362</v>
      </c>
      <c r="C79" s="8"/>
      <c r="D79" s="60"/>
      <c r="E79" s="71"/>
      <c r="F79" s="8"/>
      <c r="G79" s="60"/>
      <c r="H79" s="71"/>
      <c r="I79" s="28"/>
      <c r="J79" s="28"/>
      <c r="K79" s="8"/>
      <c r="L79" s="8"/>
      <c r="M79" s="28"/>
      <c r="N79" s="8"/>
      <c r="O79" s="8"/>
      <c r="P79" s="28"/>
      <c r="Q79" s="28"/>
      <c r="R79" s="28">
        <f t="shared" si="23"/>
        <v>0</v>
      </c>
    </row>
    <row r="80" spans="1:18">
      <c r="A80" s="25" t="s">
        <v>363</v>
      </c>
      <c r="B80" s="61" t="s">
        <v>364</v>
      </c>
      <c r="C80" s="8"/>
      <c r="D80" s="60"/>
      <c r="E80" s="71"/>
      <c r="F80" s="8"/>
      <c r="G80" s="60"/>
      <c r="H80" s="71"/>
      <c r="I80" s="28"/>
      <c r="J80" s="28"/>
      <c r="K80" s="8"/>
      <c r="L80" s="8"/>
      <c r="M80" s="28"/>
      <c r="N80" s="8"/>
      <c r="O80" s="8"/>
      <c r="P80" s="28"/>
      <c r="Q80" s="28"/>
      <c r="R80" s="28">
        <f t="shared" si="23"/>
        <v>0</v>
      </c>
    </row>
    <row r="81" spans="1:18">
      <c r="A81" s="25" t="s">
        <v>365</v>
      </c>
      <c r="B81" s="61" t="s">
        <v>366</v>
      </c>
      <c r="C81" s="8">
        <v>56937000</v>
      </c>
      <c r="D81" s="60"/>
      <c r="E81" s="71">
        <f>SUM(C81:D81)</f>
        <v>56937000</v>
      </c>
      <c r="F81" s="8">
        <v>73450630</v>
      </c>
      <c r="G81" s="60"/>
      <c r="H81" s="71">
        <f>SUM(F81:G81)</f>
        <v>73450630</v>
      </c>
      <c r="I81" s="28">
        <f>'[4]2.3.m. MŰk. kiadás. Óvoda '!D34</f>
        <v>27000</v>
      </c>
      <c r="J81" s="28">
        <v>262700</v>
      </c>
      <c r="K81" s="8"/>
      <c r="L81" s="8"/>
      <c r="M81" s="28"/>
      <c r="N81" s="8"/>
      <c r="O81" s="8"/>
      <c r="P81" s="28"/>
      <c r="Q81" s="28">
        <f>E81+I81+M81</f>
        <v>56964000</v>
      </c>
      <c r="R81" s="28">
        <f t="shared" si="23"/>
        <v>73713330</v>
      </c>
    </row>
    <row r="82" spans="1:18">
      <c r="A82" s="33" t="s">
        <v>367</v>
      </c>
      <c r="B82" s="64" t="s">
        <v>368</v>
      </c>
      <c r="C82" s="8">
        <f>SUM(C75:C81)</f>
        <v>282819000</v>
      </c>
      <c r="D82" s="8">
        <f>SUM(D76:D81)</f>
        <v>0</v>
      </c>
      <c r="E82" s="71">
        <f>SUM(C82:D82)</f>
        <v>282819000</v>
      </c>
      <c r="F82" s="8">
        <f>F75+F76+F77+F78+F79+F80+F81</f>
        <v>385357260</v>
      </c>
      <c r="G82" s="8">
        <f>SUM(G76:G81)</f>
        <v>0</v>
      </c>
      <c r="H82" s="71">
        <f>H75+H76+H77+H78+H79+H80+H81</f>
        <v>385357260</v>
      </c>
      <c r="I82" s="5">
        <f>SUM(I78:I81)</f>
        <v>127000</v>
      </c>
      <c r="J82" s="5">
        <f>SUM(J78:J81)</f>
        <v>962700</v>
      </c>
      <c r="K82" s="8"/>
      <c r="L82" s="8"/>
      <c r="M82" s="28"/>
      <c r="N82" s="8"/>
      <c r="O82" s="8"/>
      <c r="P82" s="28"/>
      <c r="Q82" s="28">
        <f>E82+I82+M82</f>
        <v>282946000</v>
      </c>
      <c r="R82" s="28">
        <f t="shared" si="23"/>
        <v>386319960</v>
      </c>
    </row>
    <row r="83" spans="1:18">
      <c r="A83" s="34" t="s">
        <v>369</v>
      </c>
      <c r="B83" s="61" t="s">
        <v>370</v>
      </c>
      <c r="C83" s="8">
        <v>163905000</v>
      </c>
      <c r="D83" s="8"/>
      <c r="E83" s="71">
        <f>SUM(C83:D83)</f>
        <v>163905000</v>
      </c>
      <c r="F83" s="8">
        <v>144459400</v>
      </c>
      <c r="G83" s="8"/>
      <c r="H83" s="71">
        <f>SUM(F83:G83)</f>
        <v>144459400</v>
      </c>
      <c r="I83" s="28"/>
      <c r="J83" s="28"/>
      <c r="K83" s="8"/>
      <c r="L83" s="8"/>
      <c r="M83" s="28"/>
      <c r="N83" s="8"/>
      <c r="O83" s="8"/>
      <c r="P83" s="28"/>
      <c r="Q83" s="28">
        <f>E83+I83+M83</f>
        <v>163905000</v>
      </c>
      <c r="R83" s="28">
        <f t="shared" si="23"/>
        <v>144459400</v>
      </c>
    </row>
    <row r="84" spans="1:18">
      <c r="A84" s="34" t="s">
        <v>371</v>
      </c>
      <c r="B84" s="61" t="s">
        <v>372</v>
      </c>
      <c r="C84" s="8"/>
      <c r="D84" s="60"/>
      <c r="E84" s="5"/>
      <c r="F84" s="8"/>
      <c r="G84" s="60"/>
      <c r="H84" s="5"/>
      <c r="I84" s="28"/>
      <c r="J84" s="28"/>
      <c r="K84" s="8"/>
      <c r="L84" s="8"/>
      <c r="M84" s="28"/>
      <c r="N84" s="8"/>
      <c r="O84" s="8"/>
      <c r="P84" s="28"/>
      <c r="Q84" s="28"/>
      <c r="R84" s="28">
        <f t="shared" si="23"/>
        <v>0</v>
      </c>
    </row>
    <row r="85" spans="1:18">
      <c r="A85" s="34" t="s">
        <v>373</v>
      </c>
      <c r="B85" s="61" t="s">
        <v>374</v>
      </c>
      <c r="C85" s="8"/>
      <c r="D85" s="60"/>
      <c r="E85" s="5"/>
      <c r="F85" s="8"/>
      <c r="G85" s="60"/>
      <c r="H85" s="5"/>
      <c r="I85" s="28"/>
      <c r="J85" s="28"/>
      <c r="K85" s="8"/>
      <c r="L85" s="8"/>
      <c r="M85" s="28"/>
      <c r="N85" s="8"/>
      <c r="O85" s="8"/>
      <c r="P85" s="28"/>
      <c r="Q85" s="28"/>
      <c r="R85" s="28">
        <f t="shared" si="23"/>
        <v>0</v>
      </c>
    </row>
    <row r="86" spans="1:18">
      <c r="A86" s="34" t="s">
        <v>375</v>
      </c>
      <c r="B86" s="61" t="s">
        <v>376</v>
      </c>
      <c r="C86" s="8">
        <v>43117000</v>
      </c>
      <c r="D86" s="60"/>
      <c r="E86" s="5">
        <f>SUM(C86:D86)</f>
        <v>43117000</v>
      </c>
      <c r="F86" s="8">
        <v>37583500</v>
      </c>
      <c r="G86" s="60"/>
      <c r="H86" s="5">
        <f>SUM(F86:G86)</f>
        <v>37583500</v>
      </c>
      <c r="I86" s="28"/>
      <c r="J86" s="28"/>
      <c r="K86" s="8"/>
      <c r="L86" s="8"/>
      <c r="M86" s="28"/>
      <c r="N86" s="8"/>
      <c r="O86" s="8"/>
      <c r="P86" s="28"/>
      <c r="Q86" s="28">
        <f>E86+I86+M86</f>
        <v>43117000</v>
      </c>
      <c r="R86" s="28">
        <f t="shared" si="23"/>
        <v>37583500</v>
      </c>
    </row>
    <row r="87" spans="1:18">
      <c r="A87" s="36" t="s">
        <v>377</v>
      </c>
      <c r="B87" s="64" t="s">
        <v>378</v>
      </c>
      <c r="C87" s="8">
        <f>SUM(C83:C86)</f>
        <v>207022000</v>
      </c>
      <c r="D87" s="60"/>
      <c r="E87" s="5">
        <f>SUM(C87:D87)</f>
        <v>207022000</v>
      </c>
      <c r="F87" s="8">
        <f>SUM(F83:F86)</f>
        <v>182042900</v>
      </c>
      <c r="G87" s="60"/>
      <c r="H87" s="5">
        <f>SUM(F87:G87)</f>
        <v>182042900</v>
      </c>
      <c r="I87" s="28"/>
      <c r="J87" s="28"/>
      <c r="K87" s="8"/>
      <c r="L87" s="8"/>
      <c r="M87" s="28"/>
      <c r="N87" s="8"/>
      <c r="O87" s="8"/>
      <c r="P87" s="28"/>
      <c r="Q87" s="28">
        <f>E87+I87+M87</f>
        <v>207022000</v>
      </c>
      <c r="R87" s="28">
        <f t="shared" si="23"/>
        <v>182042900</v>
      </c>
    </row>
    <row r="88" spans="1:18">
      <c r="A88" s="34" t="s">
        <v>379</v>
      </c>
      <c r="B88" s="61" t="s">
        <v>380</v>
      </c>
      <c r="C88" s="8"/>
      <c r="D88" s="60"/>
      <c r="E88" s="28"/>
      <c r="F88" s="8"/>
      <c r="G88" s="60"/>
      <c r="H88" s="5"/>
      <c r="I88" s="28"/>
      <c r="J88" s="28"/>
      <c r="K88" s="8"/>
      <c r="L88" s="8"/>
      <c r="M88" s="28"/>
      <c r="N88" s="8"/>
      <c r="O88" s="8"/>
      <c r="P88" s="28"/>
      <c r="Q88" s="28">
        <f t="shared" ref="Q88:Q97" si="25">E88+I88+M88</f>
        <v>0</v>
      </c>
      <c r="R88" s="28">
        <f t="shared" si="23"/>
        <v>0</v>
      </c>
    </row>
    <row r="89" spans="1:18">
      <c r="A89" s="34" t="s">
        <v>381</v>
      </c>
      <c r="B89" s="61" t="s">
        <v>382</v>
      </c>
      <c r="C89" s="8"/>
      <c r="D89" s="60"/>
      <c r="E89" s="28"/>
      <c r="F89" s="8"/>
      <c r="G89" s="60"/>
      <c r="H89" s="5"/>
      <c r="I89" s="28"/>
      <c r="J89" s="28"/>
      <c r="K89" s="8"/>
      <c r="L89" s="8"/>
      <c r="M89" s="28"/>
      <c r="N89" s="8"/>
      <c r="O89" s="8"/>
      <c r="P89" s="28"/>
      <c r="Q89" s="28">
        <f t="shared" si="25"/>
        <v>0</v>
      </c>
      <c r="R89" s="28">
        <f t="shared" si="23"/>
        <v>0</v>
      </c>
    </row>
    <row r="90" spans="1:18">
      <c r="A90" s="34" t="s">
        <v>383</v>
      </c>
      <c r="B90" s="61" t="s">
        <v>384</v>
      </c>
      <c r="C90" s="8"/>
      <c r="D90" s="60"/>
      <c r="E90" s="28"/>
      <c r="F90" s="8"/>
      <c r="G90" s="60"/>
      <c r="H90" s="5"/>
      <c r="I90" s="28"/>
      <c r="J90" s="28"/>
      <c r="K90" s="8"/>
      <c r="L90" s="8"/>
      <c r="M90" s="28"/>
      <c r="N90" s="8"/>
      <c r="O90" s="8"/>
      <c r="P90" s="28"/>
      <c r="Q90" s="28">
        <f t="shared" si="25"/>
        <v>0</v>
      </c>
      <c r="R90" s="28">
        <f t="shared" si="23"/>
        <v>0</v>
      </c>
    </row>
    <row r="91" spans="1:18">
      <c r="A91" s="34" t="s">
        <v>385</v>
      </c>
      <c r="B91" s="61" t="s">
        <v>386</v>
      </c>
      <c r="C91" s="8"/>
      <c r="D91" s="60"/>
      <c r="E91" s="28"/>
      <c r="F91" s="8"/>
      <c r="G91" s="60"/>
      <c r="H91" s="5"/>
      <c r="I91" s="28"/>
      <c r="J91" s="28"/>
      <c r="K91" s="8"/>
      <c r="L91" s="8"/>
      <c r="M91" s="28"/>
      <c r="N91" s="8"/>
      <c r="O91" s="8"/>
      <c r="P91" s="28"/>
      <c r="Q91" s="28">
        <f t="shared" si="25"/>
        <v>0</v>
      </c>
      <c r="R91" s="28">
        <f t="shared" si="23"/>
        <v>0</v>
      </c>
    </row>
    <row r="92" spans="1:18">
      <c r="A92" s="34" t="s">
        <v>387</v>
      </c>
      <c r="B92" s="61" t="s">
        <v>388</v>
      </c>
      <c r="C92" s="8"/>
      <c r="D92" s="60"/>
      <c r="E92" s="28"/>
      <c r="F92" s="8"/>
      <c r="G92" s="60"/>
      <c r="H92" s="5"/>
      <c r="I92" s="28"/>
      <c r="J92" s="28"/>
      <c r="K92" s="8"/>
      <c r="L92" s="8"/>
      <c r="M92" s="28"/>
      <c r="N92" s="8"/>
      <c r="O92" s="8"/>
      <c r="P92" s="28"/>
      <c r="Q92" s="28">
        <f t="shared" si="25"/>
        <v>0</v>
      </c>
      <c r="R92" s="28">
        <f t="shared" si="23"/>
        <v>0</v>
      </c>
    </row>
    <row r="93" spans="1:18">
      <c r="A93" s="34" t="s">
        <v>389</v>
      </c>
      <c r="B93" s="61" t="s">
        <v>390</v>
      </c>
      <c r="C93" s="8"/>
      <c r="D93" s="60"/>
      <c r="E93" s="28"/>
      <c r="F93" s="8"/>
      <c r="G93" s="60"/>
      <c r="H93" s="5"/>
      <c r="I93" s="28"/>
      <c r="J93" s="28"/>
      <c r="K93" s="8"/>
      <c r="L93" s="8"/>
      <c r="M93" s="28"/>
      <c r="N93" s="8"/>
      <c r="O93" s="8"/>
      <c r="P93" s="28"/>
      <c r="Q93" s="28">
        <f t="shared" si="25"/>
        <v>0</v>
      </c>
      <c r="R93" s="28">
        <f t="shared" si="23"/>
        <v>0</v>
      </c>
    </row>
    <row r="94" spans="1:18">
      <c r="A94" s="34" t="s">
        <v>391</v>
      </c>
      <c r="B94" s="61" t="s">
        <v>392</v>
      </c>
      <c r="C94" s="8"/>
      <c r="D94" s="60"/>
      <c r="E94" s="28"/>
      <c r="F94" s="8"/>
      <c r="G94" s="60"/>
      <c r="H94" s="5"/>
      <c r="I94" s="28"/>
      <c r="J94" s="28"/>
      <c r="K94" s="8"/>
      <c r="L94" s="8"/>
      <c r="M94" s="28"/>
      <c r="N94" s="8"/>
      <c r="O94" s="8"/>
      <c r="P94" s="28"/>
      <c r="Q94" s="28">
        <f t="shared" si="25"/>
        <v>0</v>
      </c>
      <c r="R94" s="28">
        <f t="shared" si="23"/>
        <v>0</v>
      </c>
    </row>
    <row r="95" spans="1:18">
      <c r="A95" s="34" t="s">
        <v>393</v>
      </c>
      <c r="B95" s="61" t="s">
        <v>455</v>
      </c>
      <c r="C95" s="8"/>
      <c r="D95" s="60"/>
      <c r="E95" s="28"/>
      <c r="F95" s="8">
        <v>17616116</v>
      </c>
      <c r="G95" s="60"/>
      <c r="H95" s="8">
        <f t="shared" ref="H95" si="26">SUM(F95:G95)</f>
        <v>17616116</v>
      </c>
      <c r="I95" s="28"/>
      <c r="J95" s="28"/>
      <c r="K95" s="8"/>
      <c r="L95" s="8"/>
      <c r="M95" s="28"/>
      <c r="N95" s="8"/>
      <c r="O95" s="8"/>
      <c r="P95" s="28"/>
      <c r="Q95" s="28">
        <f t="shared" si="25"/>
        <v>0</v>
      </c>
      <c r="R95" s="28">
        <f t="shared" si="23"/>
        <v>17616116</v>
      </c>
    </row>
    <row r="96" spans="1:18">
      <c r="A96" s="36" t="s">
        <v>394</v>
      </c>
      <c r="B96" s="64" t="s">
        <v>395</v>
      </c>
      <c r="C96" s="8"/>
      <c r="D96" s="60"/>
      <c r="E96" s="28"/>
      <c r="F96" s="8">
        <f>F88+F89+F90+F91+F92+F93+F94+F95</f>
        <v>17616116</v>
      </c>
      <c r="G96" s="60"/>
      <c r="H96" s="5">
        <f>H88+H89+H91+H90+H92+H93+H94+H95</f>
        <v>17616116</v>
      </c>
      <c r="I96" s="28"/>
      <c r="J96" s="28"/>
      <c r="K96" s="8"/>
      <c r="L96" s="8"/>
      <c r="M96" s="28"/>
      <c r="N96" s="8"/>
      <c r="O96" s="8"/>
      <c r="P96" s="28"/>
      <c r="Q96" s="28">
        <f t="shared" si="25"/>
        <v>0</v>
      </c>
      <c r="R96" s="28">
        <f t="shared" si="23"/>
        <v>17616116</v>
      </c>
    </row>
    <row r="97" spans="1:27" ht="15.6">
      <c r="A97" s="70" t="s">
        <v>396</v>
      </c>
      <c r="B97" s="164"/>
      <c r="C97" s="164">
        <f>C82+C87</f>
        <v>489841000</v>
      </c>
      <c r="D97" s="164"/>
      <c r="E97" s="164">
        <f>SUM(C97:D97)</f>
        <v>489841000</v>
      </c>
      <c r="F97" s="164">
        <f>F82+F87+F96</f>
        <v>585016276</v>
      </c>
      <c r="G97" s="164"/>
      <c r="H97" s="164">
        <f>H82+H87+H96</f>
        <v>585016276</v>
      </c>
      <c r="I97" s="164"/>
      <c r="J97" s="164"/>
      <c r="K97" s="164"/>
      <c r="L97" s="164"/>
      <c r="M97" s="164"/>
      <c r="N97" s="164"/>
      <c r="O97" s="164"/>
      <c r="P97" s="164"/>
      <c r="Q97" s="164">
        <f t="shared" si="25"/>
        <v>489841000</v>
      </c>
      <c r="R97" s="164">
        <f t="shared" si="23"/>
        <v>585016276</v>
      </c>
    </row>
    <row r="98" spans="1:27" ht="15.6">
      <c r="A98" s="38" t="s">
        <v>397</v>
      </c>
      <c r="B98" s="165" t="s">
        <v>398</v>
      </c>
      <c r="C98" s="165">
        <f>C24+C25+C50+C59+C73+C82+C87</f>
        <v>704403416</v>
      </c>
      <c r="D98" s="165">
        <f>D24+D25+D50+D59+D73+D82+D87</f>
        <v>18000000</v>
      </c>
      <c r="E98" s="165">
        <f>E24+E25+E50+E59+E73+E82+E87</f>
        <v>722403416</v>
      </c>
      <c r="F98" s="165">
        <f>F24+F25+F50+F59+F73+F82+F87+F96</f>
        <v>827203218</v>
      </c>
      <c r="G98" s="165">
        <f t="shared" ref="G98:H98" si="27">G24+G25+G50+G59+G73+G82+G87+G96</f>
        <v>18000000</v>
      </c>
      <c r="H98" s="165">
        <f t="shared" si="27"/>
        <v>845575570</v>
      </c>
      <c r="I98" s="165">
        <f>I24+I25+I50+I59+I73+I82+I87</f>
        <v>62793400</v>
      </c>
      <c r="J98" s="165">
        <f t="shared" ref="J98:Q98" si="28">J24+J25+J50+J59+J73+J82+J87</f>
        <v>64106100</v>
      </c>
      <c r="K98" s="165">
        <f t="shared" si="28"/>
        <v>55578000</v>
      </c>
      <c r="L98" s="165">
        <f t="shared" si="28"/>
        <v>5400000</v>
      </c>
      <c r="M98" s="165">
        <f t="shared" si="28"/>
        <v>60978000</v>
      </c>
      <c r="N98" s="165">
        <f t="shared" ref="N98:P98" si="29">N24+N25+N50+N59+N73+N82+N87</f>
        <v>60693283</v>
      </c>
      <c r="O98" s="165">
        <f t="shared" si="29"/>
        <v>5400000</v>
      </c>
      <c r="P98" s="165">
        <f t="shared" si="29"/>
        <v>66093283</v>
      </c>
      <c r="Q98" s="165">
        <f t="shared" si="28"/>
        <v>846174816</v>
      </c>
      <c r="R98" s="165">
        <f t="shared" si="23"/>
        <v>975774953</v>
      </c>
    </row>
    <row r="99" spans="1:27">
      <c r="A99" s="34" t="s">
        <v>399</v>
      </c>
      <c r="B99" s="29" t="s">
        <v>400</v>
      </c>
      <c r="C99" s="73"/>
      <c r="D99" s="34"/>
      <c r="E99" s="74"/>
      <c r="F99" s="73"/>
      <c r="G99" s="34"/>
      <c r="H99" s="74"/>
      <c r="I99" s="74"/>
      <c r="J99" s="74"/>
      <c r="K99" s="73"/>
      <c r="L99" s="73"/>
      <c r="M99" s="28"/>
      <c r="N99" s="73"/>
      <c r="O99" s="73"/>
      <c r="P99" s="28"/>
      <c r="Q99" s="28"/>
      <c r="R99" s="28">
        <f t="shared" si="23"/>
        <v>0</v>
      </c>
      <c r="S99" s="75"/>
      <c r="T99" s="75"/>
      <c r="U99" s="75"/>
      <c r="V99" s="75"/>
      <c r="W99" s="75"/>
      <c r="X99" s="75"/>
      <c r="Y99" s="75"/>
      <c r="Z99" s="76"/>
      <c r="AA99" s="76"/>
    </row>
    <row r="100" spans="1:27">
      <c r="A100" s="34" t="s">
        <v>401</v>
      </c>
      <c r="B100" s="29" t="s">
        <v>402</v>
      </c>
      <c r="C100" s="73"/>
      <c r="D100" s="34"/>
      <c r="E100" s="74"/>
      <c r="F100" s="73"/>
      <c r="G100" s="34"/>
      <c r="H100" s="74"/>
      <c r="I100" s="74"/>
      <c r="J100" s="74"/>
      <c r="K100" s="73"/>
      <c r="L100" s="73"/>
      <c r="M100" s="28"/>
      <c r="N100" s="73"/>
      <c r="O100" s="73"/>
      <c r="P100" s="28"/>
      <c r="Q100" s="28"/>
      <c r="R100" s="28">
        <f t="shared" si="23"/>
        <v>0</v>
      </c>
      <c r="S100" s="75"/>
      <c r="T100" s="75"/>
      <c r="U100" s="75"/>
      <c r="V100" s="75"/>
      <c r="W100" s="75"/>
      <c r="X100" s="75"/>
      <c r="Y100" s="75"/>
      <c r="Z100" s="76"/>
      <c r="AA100" s="76"/>
    </row>
    <row r="101" spans="1:27">
      <c r="A101" s="34" t="s">
        <v>403</v>
      </c>
      <c r="B101" s="29" t="s">
        <v>404</v>
      </c>
      <c r="C101" s="73"/>
      <c r="D101" s="34"/>
      <c r="E101" s="74"/>
      <c r="F101" s="73"/>
      <c r="G101" s="34"/>
      <c r="H101" s="74"/>
      <c r="I101" s="74"/>
      <c r="J101" s="74"/>
      <c r="K101" s="73"/>
      <c r="L101" s="73"/>
      <c r="M101" s="28"/>
      <c r="N101" s="73"/>
      <c r="O101" s="73"/>
      <c r="P101" s="28"/>
      <c r="Q101" s="28"/>
      <c r="R101" s="28">
        <f t="shared" si="23"/>
        <v>0</v>
      </c>
      <c r="S101" s="75"/>
      <c r="T101" s="75"/>
      <c r="U101" s="75"/>
      <c r="V101" s="75"/>
      <c r="W101" s="75"/>
      <c r="X101" s="75"/>
      <c r="Y101" s="75"/>
      <c r="Z101" s="76"/>
      <c r="AA101" s="76"/>
    </row>
    <row r="102" spans="1:27">
      <c r="A102" s="42" t="s">
        <v>405</v>
      </c>
      <c r="B102" s="30" t="s">
        <v>406</v>
      </c>
      <c r="C102" s="77"/>
      <c r="D102" s="42"/>
      <c r="E102" s="74"/>
      <c r="F102" s="77"/>
      <c r="G102" s="42"/>
      <c r="H102" s="74"/>
      <c r="I102" s="74"/>
      <c r="J102" s="74"/>
      <c r="K102" s="77"/>
      <c r="L102" s="77"/>
      <c r="M102" s="28"/>
      <c r="N102" s="77"/>
      <c r="O102" s="77"/>
      <c r="P102" s="28"/>
      <c r="Q102" s="28"/>
      <c r="R102" s="28">
        <f t="shared" si="23"/>
        <v>0</v>
      </c>
      <c r="S102" s="78"/>
      <c r="T102" s="78"/>
      <c r="U102" s="78"/>
      <c r="V102" s="78"/>
      <c r="W102" s="78"/>
      <c r="X102" s="78"/>
      <c r="Y102" s="78"/>
      <c r="Z102" s="76"/>
      <c r="AA102" s="76"/>
    </row>
    <row r="103" spans="1:27">
      <c r="A103" s="41" t="s">
        <v>407</v>
      </c>
      <c r="B103" s="29" t="s">
        <v>408</v>
      </c>
      <c r="C103" s="79"/>
      <c r="D103" s="41"/>
      <c r="E103" s="80"/>
      <c r="F103" s="79"/>
      <c r="G103" s="41"/>
      <c r="H103" s="80"/>
      <c r="I103" s="80"/>
      <c r="J103" s="80"/>
      <c r="K103" s="79"/>
      <c r="L103" s="79"/>
      <c r="M103" s="28"/>
      <c r="N103" s="79"/>
      <c r="O103" s="79"/>
      <c r="P103" s="28"/>
      <c r="Q103" s="28"/>
      <c r="R103" s="28">
        <f t="shared" si="23"/>
        <v>0</v>
      </c>
      <c r="S103" s="81"/>
      <c r="T103" s="81"/>
      <c r="U103" s="81"/>
      <c r="V103" s="81"/>
      <c r="W103" s="81"/>
      <c r="X103" s="81"/>
      <c r="Y103" s="81"/>
      <c r="Z103" s="76"/>
      <c r="AA103" s="76"/>
    </row>
    <row r="104" spans="1:27">
      <c r="A104" s="41" t="s">
        <v>409</v>
      </c>
      <c r="B104" s="29" t="s">
        <v>410</v>
      </c>
      <c r="C104" s="79"/>
      <c r="D104" s="41"/>
      <c r="E104" s="80"/>
      <c r="F104" s="103">
        <v>150000000</v>
      </c>
      <c r="G104" s="41"/>
      <c r="H104" s="104">
        <f>F104+G104</f>
        <v>150000000</v>
      </c>
      <c r="I104" s="80"/>
      <c r="J104" s="80"/>
      <c r="K104" s="79"/>
      <c r="L104" s="79"/>
      <c r="M104" s="28"/>
      <c r="N104" s="79"/>
      <c r="O104" s="79"/>
      <c r="P104" s="28"/>
      <c r="Q104" s="28"/>
      <c r="R104" s="28">
        <f t="shared" si="23"/>
        <v>150000000</v>
      </c>
      <c r="S104" s="81"/>
      <c r="T104" s="81"/>
      <c r="U104" s="81"/>
      <c r="V104" s="81"/>
      <c r="W104" s="81"/>
      <c r="X104" s="81"/>
      <c r="Y104" s="81"/>
      <c r="Z104" s="76"/>
      <c r="AA104" s="76"/>
    </row>
    <row r="105" spans="1:27">
      <c r="A105" s="34" t="s">
        <v>411</v>
      </c>
      <c r="B105" s="29" t="s">
        <v>412</v>
      </c>
      <c r="C105" s="73"/>
      <c r="D105" s="34"/>
      <c r="E105" s="74"/>
      <c r="F105" s="73"/>
      <c r="G105" s="34"/>
      <c r="H105" s="74"/>
      <c r="I105" s="74"/>
      <c r="J105" s="74"/>
      <c r="K105" s="73"/>
      <c r="L105" s="73"/>
      <c r="M105" s="28"/>
      <c r="N105" s="73"/>
      <c r="O105" s="73"/>
      <c r="P105" s="28"/>
      <c r="Q105" s="28"/>
      <c r="R105" s="28">
        <f t="shared" si="23"/>
        <v>0</v>
      </c>
      <c r="S105" s="75"/>
      <c r="T105" s="75"/>
      <c r="U105" s="75"/>
      <c r="V105" s="75"/>
      <c r="W105" s="75"/>
      <c r="X105" s="75"/>
      <c r="Y105" s="75"/>
      <c r="Z105" s="76"/>
      <c r="AA105" s="76"/>
    </row>
    <row r="106" spans="1:27">
      <c r="A106" s="34" t="s">
        <v>413</v>
      </c>
      <c r="B106" s="29" t="s">
        <v>414</v>
      </c>
      <c r="C106" s="73"/>
      <c r="D106" s="34"/>
      <c r="E106" s="74"/>
      <c r="F106" s="73"/>
      <c r="G106" s="34"/>
      <c r="H106" s="74"/>
      <c r="I106" s="74"/>
      <c r="J106" s="74"/>
      <c r="K106" s="73"/>
      <c r="L106" s="73"/>
      <c r="M106" s="28"/>
      <c r="N106" s="73"/>
      <c r="O106" s="73"/>
      <c r="P106" s="28"/>
      <c r="Q106" s="28"/>
      <c r="R106" s="28">
        <f t="shared" si="23"/>
        <v>0</v>
      </c>
      <c r="S106" s="75"/>
      <c r="T106" s="75"/>
      <c r="U106" s="75"/>
      <c r="V106" s="75"/>
      <c r="W106" s="75"/>
      <c r="X106" s="75"/>
      <c r="Y106" s="75"/>
      <c r="Z106" s="76"/>
      <c r="AA106" s="76"/>
    </row>
    <row r="107" spans="1:27">
      <c r="A107" s="43" t="s">
        <v>415</v>
      </c>
      <c r="B107" s="30" t="s">
        <v>416</v>
      </c>
      <c r="C107" s="82"/>
      <c r="D107" s="83"/>
      <c r="E107" s="84"/>
      <c r="F107" s="82">
        <f>F103+F104+F105+F106</f>
        <v>150000000</v>
      </c>
      <c r="G107" s="82"/>
      <c r="H107" s="82">
        <f t="shared" ref="H107" si="30">H103+H104+H105+H106</f>
        <v>150000000</v>
      </c>
      <c r="I107" s="80"/>
      <c r="J107" s="80"/>
      <c r="K107" s="85"/>
      <c r="L107" s="85"/>
      <c r="M107" s="28"/>
      <c r="N107" s="85"/>
      <c r="O107" s="85"/>
      <c r="P107" s="28"/>
      <c r="Q107" s="28"/>
      <c r="R107" s="28">
        <f t="shared" si="23"/>
        <v>150000000</v>
      </c>
      <c r="S107" s="86"/>
      <c r="T107" s="86"/>
      <c r="U107" s="86"/>
      <c r="V107" s="86"/>
      <c r="W107" s="86"/>
      <c r="X107" s="86"/>
      <c r="Y107" s="86"/>
      <c r="Z107" s="76"/>
      <c r="AA107" s="76"/>
    </row>
    <row r="108" spans="1:27">
      <c r="A108" s="41" t="s">
        <v>417</v>
      </c>
      <c r="B108" s="29" t="s">
        <v>418</v>
      </c>
      <c r="C108" s="87"/>
      <c r="D108" s="88"/>
      <c r="E108" s="84"/>
      <c r="F108" s="87"/>
      <c r="G108" s="88"/>
      <c r="H108" s="84"/>
      <c r="I108" s="80"/>
      <c r="J108" s="80"/>
      <c r="K108" s="79"/>
      <c r="L108" s="79"/>
      <c r="M108" s="28"/>
      <c r="N108" s="79"/>
      <c r="O108" s="79"/>
      <c r="P108" s="28"/>
      <c r="Q108" s="28"/>
      <c r="R108" s="28">
        <f t="shared" si="23"/>
        <v>0</v>
      </c>
      <c r="S108" s="81"/>
      <c r="T108" s="81"/>
      <c r="U108" s="81"/>
      <c r="V108" s="81"/>
      <c r="W108" s="81"/>
      <c r="X108" s="81"/>
      <c r="Y108" s="81"/>
      <c r="Z108" s="76"/>
      <c r="AA108" s="76"/>
    </row>
    <row r="109" spans="1:27">
      <c r="A109" s="41" t="s">
        <v>419</v>
      </c>
      <c r="B109" s="29" t="s">
        <v>420</v>
      </c>
      <c r="C109" s="87">
        <v>1747983</v>
      </c>
      <c r="D109" s="88"/>
      <c r="E109" s="84">
        <f>SUM(C109:D109)</f>
        <v>1747983</v>
      </c>
      <c r="F109" s="87">
        <v>1747983</v>
      </c>
      <c r="G109" s="88"/>
      <c r="H109" s="84">
        <f>SUM(F109:G109)</f>
        <v>1747983</v>
      </c>
      <c r="I109" s="80"/>
      <c r="J109" s="80"/>
      <c r="K109" s="79"/>
      <c r="L109" s="79"/>
      <c r="M109" s="28"/>
      <c r="N109" s="79"/>
      <c r="O109" s="79"/>
      <c r="P109" s="28"/>
      <c r="Q109" s="28">
        <f>E109+I109+M109</f>
        <v>1747983</v>
      </c>
      <c r="R109" s="28">
        <f t="shared" si="23"/>
        <v>1747983</v>
      </c>
      <c r="S109" s="81"/>
      <c r="T109" s="81"/>
      <c r="U109" s="81"/>
      <c r="V109" s="81"/>
      <c r="W109" s="81"/>
      <c r="X109" s="81"/>
      <c r="Y109" s="81"/>
      <c r="Z109" s="76"/>
      <c r="AA109" s="76"/>
    </row>
    <row r="110" spans="1:27">
      <c r="A110" s="43" t="s">
        <v>421</v>
      </c>
      <c r="B110" s="30" t="s">
        <v>422</v>
      </c>
      <c r="C110" s="87">
        <v>103962201</v>
      </c>
      <c r="D110" s="88"/>
      <c r="E110" s="84">
        <f>SUM(C110:D110)</f>
        <v>103962201</v>
      </c>
      <c r="F110" s="87"/>
      <c r="G110" s="88"/>
      <c r="H110" s="84"/>
      <c r="I110" s="80"/>
      <c r="J110" s="80"/>
      <c r="K110" s="79"/>
      <c r="L110" s="79"/>
      <c r="M110" s="28"/>
      <c r="N110" s="79"/>
      <c r="O110" s="79"/>
      <c r="P110" s="28"/>
      <c r="Q110" s="28"/>
      <c r="R110" s="28">
        <f t="shared" si="23"/>
        <v>0</v>
      </c>
      <c r="S110" s="81"/>
      <c r="T110" s="81"/>
      <c r="U110" s="81"/>
      <c r="V110" s="81"/>
      <c r="W110" s="81"/>
      <c r="X110" s="81"/>
      <c r="Y110" s="81"/>
      <c r="Z110" s="76"/>
      <c r="AA110" s="76"/>
    </row>
    <row r="111" spans="1:27">
      <c r="A111" s="41" t="s">
        <v>423</v>
      </c>
      <c r="B111" s="29" t="s">
        <v>424</v>
      </c>
      <c r="C111" s="87"/>
      <c r="D111" s="88"/>
      <c r="E111" s="84"/>
      <c r="F111" s="87"/>
      <c r="G111" s="88"/>
      <c r="H111" s="84"/>
      <c r="I111" s="80"/>
      <c r="J111" s="80"/>
      <c r="K111" s="79"/>
      <c r="L111" s="79"/>
      <c r="M111" s="28"/>
      <c r="N111" s="79"/>
      <c r="O111" s="79"/>
      <c r="P111" s="28"/>
      <c r="Q111" s="28"/>
      <c r="R111" s="28">
        <f t="shared" si="23"/>
        <v>0</v>
      </c>
      <c r="S111" s="81"/>
      <c r="T111" s="81"/>
      <c r="U111" s="81"/>
      <c r="V111" s="81"/>
      <c r="W111" s="81"/>
      <c r="X111" s="81"/>
      <c r="Y111" s="81"/>
      <c r="Z111" s="76"/>
      <c r="AA111" s="76"/>
    </row>
    <row r="112" spans="1:27">
      <c r="A112" s="41" t="s">
        <v>425</v>
      </c>
      <c r="B112" s="29" t="s">
        <v>426</v>
      </c>
      <c r="C112" s="87"/>
      <c r="D112" s="88"/>
      <c r="E112" s="84"/>
      <c r="F112" s="87"/>
      <c r="G112" s="88"/>
      <c r="H112" s="84"/>
      <c r="I112" s="80"/>
      <c r="J112" s="80"/>
      <c r="K112" s="79"/>
      <c r="L112" s="79"/>
      <c r="M112" s="28"/>
      <c r="N112" s="79"/>
      <c r="O112" s="79"/>
      <c r="P112" s="28"/>
      <c r="Q112" s="28"/>
      <c r="R112" s="28">
        <f t="shared" si="23"/>
        <v>0</v>
      </c>
      <c r="S112" s="81"/>
      <c r="T112" s="81"/>
      <c r="U112" s="81"/>
      <c r="V112" s="81"/>
      <c r="W112" s="81"/>
      <c r="X112" s="81"/>
      <c r="Y112" s="81"/>
      <c r="Z112" s="76"/>
      <c r="AA112" s="76"/>
    </row>
    <row r="113" spans="1:27">
      <c r="A113" s="41" t="s">
        <v>427</v>
      </c>
      <c r="B113" s="29" t="s">
        <v>428</v>
      </c>
      <c r="C113" s="87"/>
      <c r="D113" s="88"/>
      <c r="E113" s="84"/>
      <c r="F113" s="87">
        <v>123010714</v>
      </c>
      <c r="G113" s="88"/>
      <c r="H113" s="84">
        <f>SUM(F113:G113)</f>
        <v>123010714</v>
      </c>
      <c r="I113" s="80"/>
      <c r="J113" s="80"/>
      <c r="K113" s="79"/>
      <c r="L113" s="79"/>
      <c r="M113" s="28"/>
      <c r="N113" s="79"/>
      <c r="O113" s="79"/>
      <c r="P113" s="28"/>
      <c r="Q113" s="28">
        <f>E113+I113+M113</f>
        <v>0</v>
      </c>
      <c r="R113" s="28">
        <f t="shared" si="23"/>
        <v>123010714</v>
      </c>
      <c r="S113" s="81"/>
      <c r="T113" s="81"/>
      <c r="U113" s="81"/>
      <c r="V113" s="81"/>
      <c r="W113" s="81"/>
      <c r="X113" s="81"/>
      <c r="Y113" s="81"/>
      <c r="Z113" s="76"/>
      <c r="AA113" s="76"/>
    </row>
    <row r="114" spans="1:27">
      <c r="A114" s="89" t="s">
        <v>429</v>
      </c>
      <c r="B114" s="32" t="s">
        <v>430</v>
      </c>
      <c r="C114" s="82">
        <f>SUM(C108:C113)</f>
        <v>105710184</v>
      </c>
      <c r="D114" s="82"/>
      <c r="E114" s="84">
        <f>SUM(C114:D114)</f>
        <v>105710184</v>
      </c>
      <c r="F114" s="82">
        <f>F107+F109+F113</f>
        <v>274758697</v>
      </c>
      <c r="G114" s="82"/>
      <c r="H114" s="84">
        <f>H107+H109+H113</f>
        <v>274758697</v>
      </c>
      <c r="I114" s="80"/>
      <c r="J114" s="80"/>
      <c r="K114" s="85"/>
      <c r="L114" s="85"/>
      <c r="M114" s="28"/>
      <c r="N114" s="85"/>
      <c r="O114" s="85"/>
      <c r="P114" s="28"/>
      <c r="Q114" s="28">
        <f>E114+I114+M114</f>
        <v>105710184</v>
      </c>
      <c r="R114" s="28">
        <f t="shared" si="23"/>
        <v>274758697</v>
      </c>
      <c r="S114" s="86"/>
      <c r="T114" s="86"/>
      <c r="U114" s="86"/>
      <c r="V114" s="86"/>
      <c r="W114" s="86"/>
      <c r="X114" s="86"/>
      <c r="Y114" s="86"/>
      <c r="Z114" s="76"/>
      <c r="AA114" s="76"/>
    </row>
    <row r="115" spans="1:27">
      <c r="A115" s="41" t="s">
        <v>431</v>
      </c>
      <c r="B115" s="29" t="s">
        <v>432</v>
      </c>
      <c r="C115" s="79"/>
      <c r="D115" s="41"/>
      <c r="E115" s="80"/>
      <c r="F115" s="79"/>
      <c r="G115" s="41"/>
      <c r="H115" s="80"/>
      <c r="I115" s="80"/>
      <c r="J115" s="80"/>
      <c r="K115" s="79"/>
      <c r="L115" s="79"/>
      <c r="M115" s="28"/>
      <c r="N115" s="79"/>
      <c r="O115" s="79"/>
      <c r="P115" s="28"/>
      <c r="Q115" s="28"/>
      <c r="R115" s="28">
        <f t="shared" si="23"/>
        <v>0</v>
      </c>
      <c r="S115" s="81"/>
      <c r="T115" s="81"/>
      <c r="U115" s="81"/>
      <c r="V115" s="81"/>
      <c r="W115" s="81"/>
      <c r="X115" s="81"/>
      <c r="Y115" s="81"/>
      <c r="Z115" s="76"/>
      <c r="AA115" s="76"/>
    </row>
    <row r="116" spans="1:27">
      <c r="A116" s="34" t="s">
        <v>433</v>
      </c>
      <c r="B116" s="29" t="s">
        <v>434</v>
      </c>
      <c r="C116" s="73"/>
      <c r="D116" s="34"/>
      <c r="E116" s="74"/>
      <c r="F116" s="73"/>
      <c r="G116" s="34"/>
      <c r="H116" s="74"/>
      <c r="I116" s="74"/>
      <c r="J116" s="74"/>
      <c r="K116" s="73"/>
      <c r="L116" s="73"/>
      <c r="M116" s="28"/>
      <c r="N116" s="73"/>
      <c r="O116" s="73"/>
      <c r="P116" s="28"/>
      <c r="Q116" s="28"/>
      <c r="R116" s="28">
        <f t="shared" si="23"/>
        <v>0</v>
      </c>
      <c r="S116" s="75"/>
      <c r="T116" s="75"/>
      <c r="U116" s="75"/>
      <c r="V116" s="75"/>
      <c r="W116" s="75"/>
      <c r="X116" s="75"/>
      <c r="Y116" s="75"/>
      <c r="Z116" s="76"/>
      <c r="AA116" s="76"/>
    </row>
    <row r="117" spans="1:27">
      <c r="A117" s="41" t="s">
        <v>435</v>
      </c>
      <c r="B117" s="29" t="s">
        <v>436</v>
      </c>
      <c r="C117" s="79"/>
      <c r="D117" s="41"/>
      <c r="E117" s="80"/>
      <c r="F117" s="79"/>
      <c r="G117" s="41"/>
      <c r="H117" s="80"/>
      <c r="I117" s="80"/>
      <c r="J117" s="80"/>
      <c r="K117" s="79"/>
      <c r="L117" s="79"/>
      <c r="M117" s="28"/>
      <c r="N117" s="79"/>
      <c r="O117" s="79"/>
      <c r="P117" s="28"/>
      <c r="Q117" s="28"/>
      <c r="R117" s="28">
        <f t="shared" si="23"/>
        <v>0</v>
      </c>
      <c r="S117" s="81"/>
      <c r="T117" s="81"/>
      <c r="U117" s="81"/>
      <c r="V117" s="81"/>
      <c r="W117" s="81"/>
      <c r="X117" s="81"/>
      <c r="Y117" s="81"/>
      <c r="Z117" s="76"/>
      <c r="AA117" s="76"/>
    </row>
    <row r="118" spans="1:27">
      <c r="A118" s="41" t="s">
        <v>437</v>
      </c>
      <c r="B118" s="29" t="s">
        <v>438</v>
      </c>
      <c r="C118" s="79"/>
      <c r="D118" s="41"/>
      <c r="E118" s="80"/>
      <c r="F118" s="79"/>
      <c r="G118" s="41"/>
      <c r="H118" s="80"/>
      <c r="I118" s="80"/>
      <c r="J118" s="80"/>
      <c r="K118" s="79"/>
      <c r="L118" s="79"/>
      <c r="M118" s="28"/>
      <c r="N118" s="79"/>
      <c r="O118" s="79"/>
      <c r="P118" s="28"/>
      <c r="Q118" s="28"/>
      <c r="R118" s="28">
        <f t="shared" si="23"/>
        <v>0</v>
      </c>
      <c r="S118" s="81"/>
      <c r="T118" s="81"/>
      <c r="U118" s="81"/>
      <c r="V118" s="81"/>
      <c r="W118" s="81"/>
      <c r="X118" s="81"/>
      <c r="Y118" s="81"/>
      <c r="Z118" s="76"/>
      <c r="AA118" s="76"/>
    </row>
    <row r="119" spans="1:27">
      <c r="A119" s="89" t="s">
        <v>439</v>
      </c>
      <c r="B119" s="32" t="s">
        <v>440</v>
      </c>
      <c r="C119" s="85"/>
      <c r="D119" s="43"/>
      <c r="E119" s="80"/>
      <c r="F119" s="85"/>
      <c r="G119" s="43"/>
      <c r="H119" s="80"/>
      <c r="I119" s="80"/>
      <c r="J119" s="80"/>
      <c r="K119" s="85"/>
      <c r="L119" s="85"/>
      <c r="M119" s="28"/>
      <c r="N119" s="85"/>
      <c r="O119" s="85"/>
      <c r="P119" s="28"/>
      <c r="Q119" s="28"/>
      <c r="R119" s="28">
        <f t="shared" si="23"/>
        <v>0</v>
      </c>
      <c r="S119" s="86"/>
      <c r="T119" s="86"/>
      <c r="U119" s="86"/>
      <c r="V119" s="86"/>
      <c r="W119" s="86"/>
      <c r="X119" s="86"/>
      <c r="Y119" s="86"/>
      <c r="Z119" s="76"/>
      <c r="AA119" s="76"/>
    </row>
    <row r="120" spans="1:27">
      <c r="A120" s="34" t="s">
        <v>441</v>
      </c>
      <c r="B120" s="29" t="s">
        <v>442</v>
      </c>
      <c r="C120" s="73"/>
      <c r="D120" s="34"/>
      <c r="E120" s="74"/>
      <c r="F120" s="73"/>
      <c r="G120" s="34"/>
      <c r="H120" s="74"/>
      <c r="I120" s="74"/>
      <c r="J120" s="74"/>
      <c r="K120" s="73"/>
      <c r="L120" s="73"/>
      <c r="M120" s="28"/>
      <c r="N120" s="73"/>
      <c r="O120" s="73"/>
      <c r="P120" s="28"/>
      <c r="Q120" s="28">
        <f>E120+I120+M120</f>
        <v>0</v>
      </c>
      <c r="R120" s="28">
        <f t="shared" si="23"/>
        <v>0</v>
      </c>
      <c r="S120" s="75"/>
      <c r="T120" s="75"/>
      <c r="U120" s="75"/>
      <c r="V120" s="75"/>
      <c r="W120" s="75"/>
      <c r="X120" s="75"/>
      <c r="Y120" s="75"/>
      <c r="Z120" s="76"/>
      <c r="AA120" s="76"/>
    </row>
    <row r="121" spans="1:27" ht="15.6">
      <c r="A121" s="44" t="s">
        <v>443</v>
      </c>
      <c r="B121" s="45" t="s">
        <v>444</v>
      </c>
      <c r="C121" s="90">
        <f>SUM(C114)</f>
        <v>105710184</v>
      </c>
      <c r="D121" s="90"/>
      <c r="E121" s="90">
        <f>SUM(E114)</f>
        <v>105710184</v>
      </c>
      <c r="F121" s="90">
        <f>SUM(F114)</f>
        <v>274758697</v>
      </c>
      <c r="G121" s="90"/>
      <c r="H121" s="90">
        <f>SUM(H114)</f>
        <v>274758697</v>
      </c>
      <c r="I121" s="90"/>
      <c r="J121" s="90"/>
      <c r="K121" s="90"/>
      <c r="L121" s="90"/>
      <c r="M121" s="90"/>
      <c r="N121" s="90"/>
      <c r="O121" s="90"/>
      <c r="P121" s="90"/>
      <c r="Q121" s="90">
        <f>E121+I121+M121</f>
        <v>105710184</v>
      </c>
      <c r="R121" s="90">
        <f t="shared" si="23"/>
        <v>274758697</v>
      </c>
      <c r="S121" s="86"/>
      <c r="T121" s="86"/>
      <c r="U121" s="86"/>
      <c r="V121" s="86"/>
      <c r="W121" s="86"/>
      <c r="X121" s="86"/>
      <c r="Y121" s="86"/>
      <c r="Z121" s="76"/>
      <c r="AA121" s="76"/>
    </row>
    <row r="122" spans="1:27" ht="15.6">
      <c r="A122" s="47" t="s">
        <v>17</v>
      </c>
      <c r="B122" s="48"/>
      <c r="C122" s="91">
        <f t="shared" ref="C122:H122" si="31">C98+C121</f>
        <v>810113600</v>
      </c>
      <c r="D122" s="91">
        <f t="shared" si="31"/>
        <v>18000000</v>
      </c>
      <c r="E122" s="91">
        <f t="shared" si="31"/>
        <v>828113600</v>
      </c>
      <c r="F122" s="91">
        <f t="shared" si="31"/>
        <v>1101961915</v>
      </c>
      <c r="G122" s="91">
        <f t="shared" si="31"/>
        <v>18000000</v>
      </c>
      <c r="H122" s="91">
        <f t="shared" si="31"/>
        <v>1120334267</v>
      </c>
      <c r="I122" s="91">
        <f>SUM(I98)</f>
        <v>62793400</v>
      </c>
      <c r="J122" s="91">
        <f>SUM(J98)</f>
        <v>64106100</v>
      </c>
      <c r="K122" s="91">
        <f t="shared" ref="K122:P122" si="32">SUM(K98)</f>
        <v>55578000</v>
      </c>
      <c r="L122" s="91">
        <f t="shared" si="32"/>
        <v>5400000</v>
      </c>
      <c r="M122" s="91">
        <f t="shared" si="32"/>
        <v>60978000</v>
      </c>
      <c r="N122" s="91">
        <f t="shared" si="32"/>
        <v>60693283</v>
      </c>
      <c r="O122" s="91">
        <f t="shared" si="32"/>
        <v>5400000</v>
      </c>
      <c r="P122" s="91">
        <f t="shared" si="32"/>
        <v>66093283</v>
      </c>
      <c r="Q122" s="91">
        <f>E122+I122+M122</f>
        <v>951885000</v>
      </c>
      <c r="R122" s="49">
        <f t="shared" si="23"/>
        <v>1250533650</v>
      </c>
      <c r="S122" s="76"/>
      <c r="T122" s="76"/>
      <c r="U122" s="76"/>
      <c r="V122" s="76"/>
      <c r="W122" s="76"/>
      <c r="X122" s="76"/>
      <c r="Y122" s="76"/>
      <c r="Z122" s="76"/>
      <c r="AA122" s="76"/>
    </row>
    <row r="123" spans="1:27">
      <c r="B123" s="76"/>
      <c r="C123" s="92"/>
      <c r="D123" s="76"/>
      <c r="E123" s="93"/>
      <c r="F123" s="93"/>
      <c r="G123" s="93"/>
      <c r="H123" s="93"/>
      <c r="I123" s="93"/>
      <c r="J123" s="93"/>
      <c r="K123" s="76"/>
      <c r="L123" s="76"/>
      <c r="M123" s="94"/>
      <c r="N123" s="94"/>
      <c r="O123" s="94"/>
      <c r="P123" s="94"/>
      <c r="Q123" s="93"/>
      <c r="R123" s="94"/>
      <c r="S123" s="76"/>
      <c r="T123" s="76"/>
      <c r="U123" s="76"/>
      <c r="V123" s="76"/>
      <c r="W123" s="76"/>
      <c r="X123" s="76"/>
      <c r="Y123" s="76"/>
      <c r="Z123" s="76"/>
      <c r="AA123" s="76"/>
    </row>
    <row r="124" spans="1:27">
      <c r="B124" s="76"/>
      <c r="C124" s="92"/>
      <c r="D124" s="76"/>
      <c r="E124" s="93"/>
      <c r="F124" s="93"/>
      <c r="G124" s="93"/>
      <c r="H124" s="93"/>
      <c r="I124" s="93"/>
      <c r="J124" s="93"/>
      <c r="K124" s="76"/>
      <c r="L124" s="76"/>
      <c r="M124" s="94"/>
      <c r="N124" s="94"/>
      <c r="O124" s="94"/>
      <c r="P124" s="94"/>
      <c r="Q124" s="93"/>
      <c r="R124" s="94"/>
      <c r="S124" s="76"/>
      <c r="T124" s="76"/>
      <c r="U124" s="76"/>
      <c r="V124" s="76"/>
      <c r="W124" s="76"/>
      <c r="X124" s="76"/>
      <c r="Y124" s="76"/>
      <c r="Z124" s="76"/>
      <c r="AA124" s="76"/>
    </row>
    <row r="125" spans="1:27">
      <c r="B125" s="76"/>
      <c r="C125" s="92"/>
      <c r="D125" s="76"/>
      <c r="E125" s="93"/>
      <c r="F125" s="93"/>
      <c r="G125" s="93"/>
      <c r="H125" s="93"/>
      <c r="I125" s="93"/>
      <c r="J125" s="93"/>
      <c r="K125" s="76"/>
      <c r="L125" s="76"/>
      <c r="M125" s="94"/>
      <c r="N125" s="94"/>
      <c r="O125" s="94"/>
      <c r="P125" s="94"/>
      <c r="Q125" s="93"/>
      <c r="R125" s="94"/>
      <c r="S125" s="76"/>
      <c r="T125" s="76"/>
      <c r="U125" s="76"/>
      <c r="V125" s="76"/>
      <c r="W125" s="76"/>
      <c r="X125" s="76"/>
      <c r="Y125" s="76"/>
      <c r="Z125" s="76"/>
      <c r="AA125" s="76"/>
    </row>
    <row r="126" spans="1:27">
      <c r="B126" s="76"/>
      <c r="C126" s="92"/>
      <c r="D126" s="76"/>
      <c r="E126" s="93"/>
      <c r="F126" s="93"/>
      <c r="G126" s="93"/>
      <c r="H126" s="93"/>
      <c r="I126" s="93"/>
      <c r="J126" s="93"/>
      <c r="K126" s="76"/>
      <c r="L126" s="76"/>
      <c r="M126" s="94"/>
      <c r="N126" s="94"/>
      <c r="O126" s="94"/>
      <c r="P126" s="94"/>
      <c r="Q126" s="93"/>
      <c r="R126" s="94"/>
      <c r="S126" s="76"/>
      <c r="T126" s="76"/>
      <c r="U126" s="76"/>
      <c r="V126" s="76"/>
      <c r="W126" s="76"/>
      <c r="X126" s="76"/>
      <c r="Y126" s="76"/>
      <c r="Z126" s="76"/>
      <c r="AA126" s="76"/>
    </row>
    <row r="127" spans="1:27">
      <c r="B127" s="76"/>
      <c r="C127" s="92"/>
      <c r="D127" s="76"/>
      <c r="E127" s="93"/>
      <c r="F127" s="93"/>
      <c r="G127" s="93"/>
      <c r="H127" s="93"/>
      <c r="I127" s="93"/>
      <c r="J127" s="93"/>
      <c r="K127" s="76"/>
      <c r="L127" s="76"/>
      <c r="M127" s="94"/>
      <c r="N127" s="94"/>
      <c r="O127" s="94"/>
      <c r="P127" s="94"/>
      <c r="Q127" s="93"/>
      <c r="R127" s="94"/>
      <c r="S127" s="76"/>
      <c r="T127" s="76"/>
      <c r="U127" s="76"/>
      <c r="V127" s="76"/>
      <c r="W127" s="76"/>
      <c r="X127" s="76"/>
      <c r="Y127" s="76"/>
      <c r="Z127" s="76"/>
      <c r="AA127" s="76"/>
    </row>
    <row r="128" spans="1:27">
      <c r="B128" s="76"/>
      <c r="C128" s="92"/>
      <c r="D128" s="76"/>
      <c r="E128" s="93"/>
      <c r="F128" s="93"/>
      <c r="G128" s="93"/>
      <c r="H128" s="93"/>
      <c r="I128" s="93"/>
      <c r="J128" s="93"/>
      <c r="K128" s="76"/>
      <c r="L128" s="76"/>
      <c r="M128" s="94"/>
      <c r="N128" s="94"/>
      <c r="O128" s="94"/>
      <c r="P128" s="94"/>
      <c r="Q128" s="93"/>
      <c r="R128" s="94"/>
      <c r="S128" s="76"/>
      <c r="T128" s="76"/>
      <c r="U128" s="76"/>
      <c r="V128" s="76"/>
      <c r="W128" s="76"/>
      <c r="X128" s="76"/>
      <c r="Y128" s="76"/>
      <c r="Z128" s="76"/>
      <c r="AA128" s="76"/>
    </row>
    <row r="129" spans="2:27">
      <c r="B129" s="76"/>
      <c r="C129" s="92"/>
      <c r="D129" s="76"/>
      <c r="E129" s="93"/>
      <c r="F129" s="93"/>
      <c r="G129" s="93"/>
      <c r="H129" s="93"/>
      <c r="I129" s="93"/>
      <c r="J129" s="93"/>
      <c r="K129" s="76"/>
      <c r="L129" s="76"/>
      <c r="M129" s="94"/>
      <c r="N129" s="94"/>
      <c r="O129" s="94"/>
      <c r="P129" s="94"/>
      <c r="Q129" s="93"/>
      <c r="R129" s="94"/>
      <c r="S129" s="76"/>
      <c r="T129" s="76"/>
      <c r="U129" s="76"/>
      <c r="V129" s="76"/>
      <c r="W129" s="76"/>
      <c r="X129" s="76"/>
      <c r="Y129" s="76"/>
      <c r="Z129" s="76"/>
      <c r="AA129" s="76"/>
    </row>
    <row r="130" spans="2:27">
      <c r="B130" s="76"/>
      <c r="C130" s="92"/>
      <c r="D130" s="76"/>
      <c r="E130" s="93"/>
      <c r="F130" s="93"/>
      <c r="G130" s="93"/>
      <c r="H130" s="93"/>
      <c r="I130" s="93"/>
      <c r="J130" s="93"/>
      <c r="K130" s="76"/>
      <c r="L130" s="76"/>
      <c r="M130" s="94"/>
      <c r="N130" s="94"/>
      <c r="O130" s="94"/>
      <c r="P130" s="94"/>
      <c r="Q130" s="93"/>
      <c r="R130" s="94"/>
      <c r="S130" s="76"/>
      <c r="T130" s="76"/>
      <c r="U130" s="76"/>
      <c r="V130" s="76"/>
      <c r="W130" s="76"/>
      <c r="X130" s="76"/>
      <c r="Y130" s="76"/>
      <c r="Z130" s="76"/>
      <c r="AA130" s="76"/>
    </row>
    <row r="131" spans="2:27">
      <c r="B131" s="76"/>
      <c r="C131" s="92"/>
      <c r="D131" s="76"/>
      <c r="E131" s="93"/>
      <c r="F131" s="93"/>
      <c r="G131" s="93"/>
      <c r="H131" s="93"/>
      <c r="I131" s="93"/>
      <c r="J131" s="93"/>
      <c r="K131" s="76"/>
      <c r="L131" s="76"/>
      <c r="M131" s="94"/>
      <c r="N131" s="94"/>
      <c r="O131" s="94"/>
      <c r="P131" s="94"/>
      <c r="Q131" s="93"/>
      <c r="R131" s="94"/>
      <c r="S131" s="76"/>
      <c r="T131" s="76"/>
      <c r="U131" s="76"/>
      <c r="V131" s="76"/>
      <c r="W131" s="76"/>
      <c r="X131" s="76"/>
      <c r="Y131" s="76"/>
      <c r="Z131" s="76"/>
      <c r="AA131" s="76"/>
    </row>
    <row r="132" spans="2:27">
      <c r="B132" s="76"/>
      <c r="C132" s="92"/>
      <c r="D132" s="76"/>
      <c r="E132" s="93"/>
      <c r="F132" s="93"/>
      <c r="G132" s="93"/>
      <c r="H132" s="93"/>
      <c r="I132" s="93"/>
      <c r="J132" s="93"/>
      <c r="K132" s="76"/>
      <c r="L132" s="76"/>
      <c r="M132" s="94"/>
      <c r="N132" s="94"/>
      <c r="O132" s="94"/>
      <c r="P132" s="94"/>
      <c r="Q132" s="93"/>
      <c r="R132" s="94"/>
      <c r="S132" s="76"/>
      <c r="T132" s="76"/>
      <c r="U132" s="76"/>
      <c r="V132" s="76"/>
      <c r="W132" s="76"/>
      <c r="X132" s="76"/>
      <c r="Y132" s="76"/>
      <c r="Z132" s="76"/>
      <c r="AA132" s="76"/>
    </row>
    <row r="133" spans="2:27">
      <c r="B133" s="76"/>
      <c r="C133" s="92"/>
      <c r="D133" s="76"/>
      <c r="E133" s="93"/>
      <c r="F133" s="93"/>
      <c r="G133" s="93"/>
      <c r="H133" s="93"/>
      <c r="I133" s="93"/>
      <c r="J133" s="93"/>
      <c r="K133" s="76"/>
      <c r="L133" s="76"/>
      <c r="M133" s="94"/>
      <c r="N133" s="94"/>
      <c r="O133" s="94"/>
      <c r="P133" s="94"/>
      <c r="Q133" s="93"/>
      <c r="R133" s="94"/>
      <c r="S133" s="76"/>
      <c r="T133" s="76"/>
      <c r="U133" s="76"/>
      <c r="V133" s="76"/>
      <c r="W133" s="76"/>
      <c r="X133" s="76"/>
      <c r="Y133" s="76"/>
      <c r="Z133" s="76"/>
      <c r="AA133" s="76"/>
    </row>
    <row r="134" spans="2:27">
      <c r="B134" s="76"/>
      <c r="C134" s="92"/>
      <c r="D134" s="76"/>
      <c r="E134" s="93"/>
      <c r="F134" s="93"/>
      <c r="G134" s="93"/>
      <c r="H134" s="93"/>
      <c r="I134" s="93"/>
      <c r="J134" s="93"/>
      <c r="K134" s="76"/>
      <c r="L134" s="76"/>
      <c r="M134" s="94"/>
      <c r="N134" s="94"/>
      <c r="O134" s="94"/>
      <c r="P134" s="94"/>
      <c r="Q134" s="93"/>
      <c r="R134" s="94"/>
      <c r="S134" s="76"/>
      <c r="T134" s="76"/>
      <c r="U134" s="76"/>
      <c r="V134" s="76"/>
      <c r="W134" s="76"/>
      <c r="X134" s="76"/>
      <c r="Y134" s="76"/>
      <c r="Z134" s="76"/>
      <c r="AA134" s="76"/>
    </row>
    <row r="135" spans="2:27">
      <c r="B135" s="76"/>
      <c r="C135" s="92"/>
      <c r="D135" s="76"/>
      <c r="E135" s="93"/>
      <c r="F135" s="93"/>
      <c r="G135" s="93"/>
      <c r="H135" s="93"/>
      <c r="I135" s="93"/>
      <c r="J135" s="93"/>
      <c r="K135" s="76"/>
      <c r="L135" s="76"/>
      <c r="M135" s="94"/>
      <c r="N135" s="94"/>
      <c r="O135" s="94"/>
      <c r="P135" s="94"/>
      <c r="Q135" s="93"/>
      <c r="R135" s="94"/>
      <c r="S135" s="76"/>
      <c r="T135" s="76"/>
      <c r="U135" s="76"/>
      <c r="V135" s="76"/>
      <c r="W135" s="76"/>
      <c r="X135" s="76"/>
      <c r="Y135" s="76"/>
      <c r="Z135" s="76"/>
      <c r="AA135" s="76"/>
    </row>
    <row r="136" spans="2:27">
      <c r="B136" s="76"/>
      <c r="C136" s="92"/>
      <c r="D136" s="76"/>
      <c r="E136" s="93"/>
      <c r="F136" s="93"/>
      <c r="G136" s="93"/>
      <c r="H136" s="93"/>
      <c r="I136" s="93"/>
      <c r="J136" s="93"/>
      <c r="K136" s="76"/>
      <c r="L136" s="76"/>
      <c r="M136" s="94"/>
      <c r="N136" s="94"/>
      <c r="O136" s="94"/>
      <c r="P136" s="94"/>
      <c r="Q136" s="93"/>
      <c r="R136" s="94"/>
      <c r="S136" s="76"/>
      <c r="T136" s="76"/>
      <c r="U136" s="76"/>
      <c r="V136" s="76"/>
      <c r="W136" s="76"/>
      <c r="X136" s="76"/>
      <c r="Y136" s="76"/>
      <c r="Z136" s="76"/>
      <c r="AA136" s="76"/>
    </row>
    <row r="137" spans="2:27">
      <c r="B137" s="76"/>
      <c r="C137" s="92"/>
      <c r="D137" s="76"/>
      <c r="E137" s="93"/>
      <c r="F137" s="93"/>
      <c r="G137" s="93"/>
      <c r="H137" s="93"/>
      <c r="I137" s="93"/>
      <c r="J137" s="93"/>
      <c r="K137" s="76"/>
      <c r="L137" s="76"/>
      <c r="M137" s="94"/>
      <c r="N137" s="94"/>
      <c r="O137" s="94"/>
      <c r="P137" s="94"/>
      <c r="Q137" s="93"/>
      <c r="R137" s="94"/>
      <c r="S137" s="76"/>
      <c r="T137" s="76"/>
      <c r="U137" s="76"/>
      <c r="V137" s="76"/>
      <c r="W137" s="76"/>
      <c r="X137" s="76"/>
      <c r="Y137" s="76"/>
      <c r="Z137" s="76"/>
      <c r="AA137" s="76"/>
    </row>
    <row r="138" spans="2:27">
      <c r="B138" s="76"/>
      <c r="C138" s="92"/>
      <c r="D138" s="76"/>
      <c r="E138" s="93"/>
      <c r="F138" s="93"/>
      <c r="G138" s="93"/>
      <c r="H138" s="93"/>
      <c r="I138" s="93"/>
      <c r="J138" s="93"/>
      <c r="K138" s="76"/>
      <c r="L138" s="76"/>
      <c r="M138" s="94"/>
      <c r="N138" s="94"/>
      <c r="O138" s="94"/>
      <c r="P138" s="94"/>
      <c r="Q138" s="93"/>
      <c r="R138" s="94"/>
      <c r="S138" s="76"/>
      <c r="T138" s="76"/>
      <c r="U138" s="76"/>
      <c r="V138" s="76"/>
      <c r="W138" s="76"/>
      <c r="X138" s="76"/>
      <c r="Y138" s="76"/>
      <c r="Z138" s="76"/>
      <c r="AA138" s="76"/>
    </row>
    <row r="139" spans="2:27">
      <c r="B139" s="76"/>
      <c r="C139" s="92"/>
      <c r="D139" s="76"/>
      <c r="E139" s="93"/>
      <c r="F139" s="93"/>
      <c r="G139" s="93"/>
      <c r="H139" s="93"/>
      <c r="I139" s="93"/>
      <c r="J139" s="93"/>
      <c r="K139" s="76"/>
      <c r="L139" s="76"/>
      <c r="M139" s="94"/>
      <c r="N139" s="94"/>
      <c r="O139" s="94"/>
      <c r="P139" s="94"/>
      <c r="Q139" s="93"/>
      <c r="R139" s="94"/>
      <c r="S139" s="76"/>
      <c r="T139" s="76"/>
      <c r="U139" s="76"/>
      <c r="V139" s="76"/>
      <c r="W139" s="76"/>
      <c r="X139" s="76"/>
      <c r="Y139" s="76"/>
      <c r="Z139" s="76"/>
      <c r="AA139" s="76"/>
    </row>
    <row r="140" spans="2:27">
      <c r="B140" s="76"/>
      <c r="C140" s="92"/>
      <c r="D140" s="76"/>
      <c r="E140" s="93"/>
      <c r="F140" s="93"/>
      <c r="G140" s="93"/>
      <c r="H140" s="93"/>
      <c r="I140" s="93"/>
      <c r="J140" s="93"/>
      <c r="K140" s="76"/>
      <c r="L140" s="76"/>
      <c r="M140" s="94"/>
      <c r="N140" s="94"/>
      <c r="O140" s="94"/>
      <c r="P140" s="94"/>
      <c r="Q140" s="93"/>
      <c r="R140" s="94"/>
      <c r="S140" s="76"/>
      <c r="T140" s="76"/>
      <c r="U140" s="76"/>
      <c r="V140" s="76"/>
      <c r="W140" s="76"/>
      <c r="X140" s="76"/>
      <c r="Y140" s="76"/>
      <c r="Z140" s="76"/>
      <c r="AA140" s="76"/>
    </row>
    <row r="141" spans="2:27">
      <c r="B141" s="76"/>
      <c r="C141" s="92"/>
      <c r="D141" s="76"/>
      <c r="E141" s="93"/>
      <c r="F141" s="93"/>
      <c r="G141" s="93"/>
      <c r="H141" s="93"/>
      <c r="I141" s="93"/>
      <c r="J141" s="93"/>
      <c r="K141" s="76"/>
      <c r="L141" s="76"/>
      <c r="M141" s="94"/>
      <c r="N141" s="94"/>
      <c r="O141" s="94"/>
      <c r="P141" s="94"/>
      <c r="Q141" s="93"/>
      <c r="R141" s="94"/>
      <c r="S141" s="76"/>
      <c r="T141" s="76"/>
      <c r="U141" s="76"/>
      <c r="V141" s="76"/>
      <c r="W141" s="76"/>
      <c r="X141" s="76"/>
      <c r="Y141" s="76"/>
      <c r="Z141" s="76"/>
      <c r="AA141" s="76"/>
    </row>
    <row r="142" spans="2:27">
      <c r="B142" s="76"/>
      <c r="C142" s="92"/>
      <c r="D142" s="76"/>
      <c r="E142" s="93"/>
      <c r="F142" s="93"/>
      <c r="G142" s="93"/>
      <c r="H142" s="93"/>
      <c r="I142" s="93"/>
      <c r="J142" s="93"/>
      <c r="K142" s="76"/>
      <c r="L142" s="76"/>
      <c r="M142" s="94"/>
      <c r="N142" s="94"/>
      <c r="O142" s="94"/>
      <c r="P142" s="94"/>
      <c r="Q142" s="93"/>
      <c r="R142" s="94"/>
      <c r="S142" s="76"/>
      <c r="T142" s="76"/>
      <c r="U142" s="76"/>
      <c r="V142" s="76"/>
      <c r="W142" s="76"/>
      <c r="X142" s="76"/>
      <c r="Y142" s="76"/>
      <c r="Z142" s="76"/>
      <c r="AA142" s="76"/>
    </row>
    <row r="143" spans="2:27">
      <c r="B143" s="76"/>
      <c r="C143" s="92"/>
      <c r="D143" s="76"/>
      <c r="E143" s="93"/>
      <c r="F143" s="93"/>
      <c r="G143" s="93"/>
      <c r="H143" s="93"/>
      <c r="I143" s="93"/>
      <c r="J143" s="93"/>
      <c r="K143" s="76"/>
      <c r="L143" s="76"/>
      <c r="M143" s="94"/>
      <c r="N143" s="94"/>
      <c r="O143" s="94"/>
      <c r="P143" s="94"/>
      <c r="Q143" s="93"/>
      <c r="R143" s="94"/>
      <c r="S143" s="76"/>
      <c r="T143" s="76"/>
      <c r="U143" s="76"/>
      <c r="V143" s="76"/>
      <c r="W143" s="76"/>
      <c r="X143" s="76"/>
      <c r="Y143" s="76"/>
      <c r="Z143" s="76"/>
      <c r="AA143" s="76"/>
    </row>
    <row r="144" spans="2:27">
      <c r="B144" s="76"/>
      <c r="C144" s="92"/>
      <c r="D144" s="76"/>
      <c r="E144" s="93"/>
      <c r="F144" s="93"/>
      <c r="G144" s="93"/>
      <c r="H144" s="93"/>
      <c r="I144" s="93"/>
      <c r="J144" s="93"/>
      <c r="K144" s="76"/>
      <c r="L144" s="76"/>
      <c r="M144" s="94"/>
      <c r="N144" s="94"/>
      <c r="O144" s="94"/>
      <c r="P144" s="94"/>
      <c r="Q144" s="93"/>
      <c r="R144" s="94"/>
      <c r="S144" s="76"/>
      <c r="T144" s="76"/>
      <c r="U144" s="76"/>
      <c r="V144" s="76"/>
      <c r="W144" s="76"/>
      <c r="X144" s="76"/>
      <c r="Y144" s="76"/>
      <c r="Z144" s="76"/>
      <c r="AA144" s="76"/>
    </row>
    <row r="145" spans="2:27">
      <c r="B145" s="76"/>
      <c r="C145" s="92"/>
      <c r="D145" s="76"/>
      <c r="E145" s="93"/>
      <c r="F145" s="93"/>
      <c r="G145" s="93"/>
      <c r="H145" s="93"/>
      <c r="I145" s="93"/>
      <c r="J145" s="93"/>
      <c r="K145" s="76"/>
      <c r="L145" s="76"/>
      <c r="M145" s="94"/>
      <c r="N145" s="94"/>
      <c r="O145" s="94"/>
      <c r="P145" s="94"/>
      <c r="Q145" s="93"/>
      <c r="R145" s="94"/>
      <c r="S145" s="76"/>
      <c r="T145" s="76"/>
      <c r="U145" s="76"/>
      <c r="V145" s="76"/>
      <c r="W145" s="76"/>
      <c r="X145" s="76"/>
      <c r="Y145" s="76"/>
      <c r="Z145" s="76"/>
      <c r="AA145" s="76"/>
    </row>
    <row r="146" spans="2:27">
      <c r="B146" s="76"/>
      <c r="C146" s="92"/>
      <c r="D146" s="76"/>
      <c r="E146" s="93"/>
      <c r="F146" s="93"/>
      <c r="G146" s="93"/>
      <c r="H146" s="93"/>
      <c r="I146" s="93"/>
      <c r="J146" s="93"/>
      <c r="K146" s="76"/>
      <c r="L146" s="76"/>
      <c r="M146" s="94"/>
      <c r="N146" s="94"/>
      <c r="O146" s="94"/>
      <c r="P146" s="94"/>
      <c r="Q146" s="93"/>
      <c r="R146" s="94"/>
      <c r="S146" s="76"/>
      <c r="T146" s="76"/>
      <c r="U146" s="76"/>
      <c r="V146" s="76"/>
      <c r="W146" s="76"/>
      <c r="X146" s="76"/>
      <c r="Y146" s="76"/>
      <c r="Z146" s="76"/>
      <c r="AA146" s="76"/>
    </row>
    <row r="147" spans="2:27">
      <c r="B147" s="76"/>
      <c r="C147" s="92"/>
      <c r="D147" s="76"/>
      <c r="E147" s="93"/>
      <c r="F147" s="93"/>
      <c r="G147" s="93"/>
      <c r="H147" s="93"/>
      <c r="I147" s="93"/>
      <c r="J147" s="93"/>
      <c r="K147" s="76"/>
      <c r="L147" s="76"/>
      <c r="M147" s="94"/>
      <c r="N147" s="94"/>
      <c r="O147" s="94"/>
      <c r="P147" s="94"/>
      <c r="Q147" s="93"/>
      <c r="R147" s="94"/>
      <c r="S147" s="76"/>
      <c r="T147" s="76"/>
      <c r="U147" s="76"/>
      <c r="V147" s="76"/>
      <c r="W147" s="76"/>
      <c r="X147" s="76"/>
      <c r="Y147" s="76"/>
      <c r="Z147" s="76"/>
      <c r="AA147" s="76"/>
    </row>
    <row r="148" spans="2:27">
      <c r="B148" s="76"/>
      <c r="C148" s="92"/>
      <c r="D148" s="76"/>
      <c r="E148" s="93"/>
      <c r="F148" s="93"/>
      <c r="G148" s="93"/>
      <c r="H148" s="93"/>
      <c r="I148" s="93"/>
      <c r="J148" s="93"/>
      <c r="K148" s="76"/>
      <c r="L148" s="76"/>
      <c r="M148" s="94"/>
      <c r="N148" s="94"/>
      <c r="O148" s="94"/>
      <c r="P148" s="94"/>
      <c r="Q148" s="93"/>
      <c r="R148" s="94"/>
      <c r="S148" s="76"/>
      <c r="T148" s="76"/>
      <c r="U148" s="76"/>
      <c r="V148" s="76"/>
      <c r="W148" s="76"/>
      <c r="X148" s="76"/>
      <c r="Y148" s="76"/>
      <c r="Z148" s="76"/>
      <c r="AA148" s="76"/>
    </row>
    <row r="149" spans="2:27">
      <c r="B149" s="76"/>
      <c r="C149" s="92"/>
      <c r="D149" s="76"/>
      <c r="E149" s="93"/>
      <c r="F149" s="93"/>
      <c r="G149" s="93"/>
      <c r="H149" s="93"/>
      <c r="I149" s="93"/>
      <c r="J149" s="93"/>
      <c r="K149" s="76"/>
      <c r="L149" s="76"/>
      <c r="M149" s="94"/>
      <c r="N149" s="94"/>
      <c r="O149" s="94"/>
      <c r="P149" s="94"/>
      <c r="Q149" s="93"/>
      <c r="R149" s="94"/>
      <c r="S149" s="76"/>
      <c r="T149" s="76"/>
      <c r="U149" s="76"/>
      <c r="V149" s="76"/>
      <c r="W149" s="76"/>
      <c r="X149" s="76"/>
      <c r="Y149" s="76"/>
      <c r="Z149" s="76"/>
      <c r="AA149" s="76"/>
    </row>
    <row r="150" spans="2:27">
      <c r="B150" s="76"/>
      <c r="C150" s="92"/>
      <c r="D150" s="76"/>
      <c r="E150" s="93"/>
      <c r="F150" s="93"/>
      <c r="G150" s="93"/>
      <c r="H150" s="93"/>
      <c r="I150" s="93"/>
      <c r="J150" s="93"/>
      <c r="K150" s="76"/>
      <c r="L150" s="76"/>
      <c r="M150" s="94"/>
      <c r="N150" s="94"/>
      <c r="O150" s="94"/>
      <c r="P150" s="94"/>
      <c r="Q150" s="93"/>
      <c r="R150" s="94"/>
      <c r="S150" s="76"/>
      <c r="T150" s="76"/>
      <c r="U150" s="76"/>
      <c r="V150" s="76"/>
      <c r="W150" s="76"/>
      <c r="X150" s="76"/>
      <c r="Y150" s="76"/>
      <c r="Z150" s="76"/>
      <c r="AA150" s="76"/>
    </row>
    <row r="151" spans="2:27">
      <c r="B151" s="76"/>
      <c r="C151" s="92"/>
      <c r="D151" s="76"/>
      <c r="E151" s="93"/>
      <c r="F151" s="93"/>
      <c r="G151" s="93"/>
      <c r="H151" s="93"/>
      <c r="I151" s="93"/>
      <c r="J151" s="93"/>
      <c r="K151" s="76"/>
      <c r="L151" s="76"/>
      <c r="M151" s="94"/>
      <c r="N151" s="94"/>
      <c r="O151" s="94"/>
      <c r="P151" s="94"/>
      <c r="Q151" s="93"/>
      <c r="R151" s="94"/>
      <c r="S151" s="76"/>
      <c r="T151" s="76"/>
      <c r="U151" s="76"/>
      <c r="V151" s="76"/>
      <c r="W151" s="76"/>
      <c r="X151" s="76"/>
      <c r="Y151" s="76"/>
      <c r="Z151" s="76"/>
      <c r="AA151" s="76"/>
    </row>
    <row r="152" spans="2:27">
      <c r="B152" s="76"/>
      <c r="C152" s="92"/>
      <c r="D152" s="76"/>
      <c r="E152" s="93"/>
      <c r="F152" s="93"/>
      <c r="G152" s="93"/>
      <c r="H152" s="93"/>
      <c r="I152" s="93"/>
      <c r="J152" s="93"/>
      <c r="K152" s="76"/>
      <c r="L152" s="76"/>
      <c r="M152" s="94"/>
      <c r="N152" s="94"/>
      <c r="O152" s="94"/>
      <c r="P152" s="94"/>
      <c r="Q152" s="93"/>
      <c r="R152" s="94"/>
      <c r="S152" s="76"/>
      <c r="T152" s="76"/>
      <c r="U152" s="76"/>
      <c r="V152" s="76"/>
      <c r="W152" s="76"/>
      <c r="X152" s="76"/>
      <c r="Y152" s="76"/>
      <c r="Z152" s="76"/>
      <c r="AA152" s="76"/>
    </row>
    <row r="153" spans="2:27">
      <c r="B153" s="76"/>
      <c r="C153" s="92"/>
      <c r="D153" s="76"/>
      <c r="E153" s="93"/>
      <c r="F153" s="93"/>
      <c r="G153" s="93"/>
      <c r="H153" s="93"/>
      <c r="I153" s="93"/>
      <c r="J153" s="93"/>
      <c r="K153" s="76"/>
      <c r="L153" s="76"/>
      <c r="M153" s="94"/>
      <c r="N153" s="94"/>
      <c r="O153" s="94"/>
      <c r="P153" s="94"/>
      <c r="Q153" s="93"/>
      <c r="R153" s="94"/>
      <c r="S153" s="76"/>
      <c r="T153" s="76"/>
      <c r="U153" s="76"/>
      <c r="V153" s="76"/>
      <c r="W153" s="76"/>
      <c r="X153" s="76"/>
      <c r="Y153" s="76"/>
      <c r="Z153" s="76"/>
      <c r="AA153" s="76"/>
    </row>
    <row r="154" spans="2:27">
      <c r="B154" s="76"/>
      <c r="C154" s="92"/>
      <c r="D154" s="76"/>
      <c r="E154" s="93"/>
      <c r="F154" s="93"/>
      <c r="G154" s="93"/>
      <c r="H154" s="93"/>
      <c r="I154" s="93"/>
      <c r="J154" s="93"/>
      <c r="K154" s="76"/>
      <c r="L154" s="76"/>
      <c r="M154" s="94"/>
      <c r="N154" s="94"/>
      <c r="O154" s="94"/>
      <c r="P154" s="94"/>
      <c r="Q154" s="93"/>
      <c r="R154" s="94"/>
      <c r="S154" s="76"/>
      <c r="T154" s="76"/>
      <c r="U154" s="76"/>
      <c r="V154" s="76"/>
      <c r="W154" s="76"/>
      <c r="X154" s="76"/>
      <c r="Y154" s="76"/>
      <c r="Z154" s="76"/>
      <c r="AA154" s="76"/>
    </row>
    <row r="155" spans="2:27">
      <c r="B155" s="76"/>
      <c r="C155" s="92"/>
      <c r="D155" s="76"/>
      <c r="E155" s="93"/>
      <c r="F155" s="93"/>
      <c r="G155" s="93"/>
      <c r="H155" s="93"/>
      <c r="I155" s="93"/>
      <c r="J155" s="93"/>
      <c r="K155" s="76"/>
      <c r="L155" s="76"/>
      <c r="M155" s="94"/>
      <c r="N155" s="94"/>
      <c r="O155" s="94"/>
      <c r="P155" s="94"/>
      <c r="Q155" s="93"/>
      <c r="R155" s="94"/>
      <c r="S155" s="76"/>
      <c r="T155" s="76"/>
      <c r="U155" s="76"/>
      <c r="V155" s="76"/>
      <c r="W155" s="76"/>
      <c r="X155" s="76"/>
      <c r="Y155" s="76"/>
      <c r="Z155" s="76"/>
      <c r="AA155" s="76"/>
    </row>
    <row r="156" spans="2:27">
      <c r="B156" s="76"/>
      <c r="C156" s="92"/>
      <c r="D156" s="76"/>
      <c r="E156" s="93"/>
      <c r="F156" s="93"/>
      <c r="G156" s="93"/>
      <c r="H156" s="93"/>
      <c r="I156" s="93"/>
      <c r="J156" s="93"/>
      <c r="K156" s="76"/>
      <c r="L156" s="76"/>
      <c r="M156" s="94"/>
      <c r="N156" s="94"/>
      <c r="O156" s="94"/>
      <c r="P156" s="94"/>
      <c r="Q156" s="93"/>
      <c r="R156" s="94"/>
      <c r="S156" s="76"/>
      <c r="T156" s="76"/>
      <c r="U156" s="76"/>
      <c r="V156" s="76"/>
      <c r="W156" s="76"/>
      <c r="X156" s="76"/>
      <c r="Y156" s="76"/>
      <c r="Z156" s="76"/>
      <c r="AA156" s="76"/>
    </row>
    <row r="157" spans="2:27">
      <c r="B157" s="76"/>
      <c r="C157" s="92"/>
      <c r="D157" s="76"/>
      <c r="E157" s="93"/>
      <c r="F157" s="93"/>
      <c r="G157" s="93"/>
      <c r="H157" s="93"/>
      <c r="I157" s="93"/>
      <c r="J157" s="93"/>
      <c r="K157" s="76"/>
      <c r="L157" s="76"/>
      <c r="M157" s="94"/>
      <c r="N157" s="94"/>
      <c r="O157" s="94"/>
      <c r="P157" s="94"/>
      <c r="Q157" s="93"/>
      <c r="R157" s="94"/>
      <c r="S157" s="76"/>
      <c r="T157" s="76"/>
      <c r="U157" s="76"/>
      <c r="V157" s="76"/>
      <c r="W157" s="76"/>
      <c r="X157" s="76"/>
      <c r="Y157" s="76"/>
      <c r="Z157" s="76"/>
      <c r="AA157" s="76"/>
    </row>
    <row r="158" spans="2:27">
      <c r="B158" s="76"/>
      <c r="C158" s="92"/>
      <c r="D158" s="76"/>
      <c r="E158" s="93"/>
      <c r="F158" s="93"/>
      <c r="G158" s="93"/>
      <c r="H158" s="93"/>
      <c r="I158" s="93"/>
      <c r="J158" s="93"/>
      <c r="K158" s="76"/>
      <c r="L158" s="76"/>
      <c r="M158" s="94"/>
      <c r="N158" s="94"/>
      <c r="O158" s="94"/>
      <c r="P158" s="94"/>
      <c r="Q158" s="93"/>
      <c r="R158" s="94"/>
      <c r="S158" s="76"/>
      <c r="T158" s="76"/>
      <c r="U158" s="76"/>
      <c r="V158" s="76"/>
      <c r="W158" s="76"/>
      <c r="X158" s="76"/>
      <c r="Y158" s="76"/>
      <c r="Z158" s="76"/>
      <c r="AA158" s="76"/>
    </row>
    <row r="159" spans="2:27">
      <c r="B159" s="76"/>
      <c r="C159" s="92"/>
      <c r="D159" s="76"/>
      <c r="E159" s="93"/>
      <c r="F159" s="93"/>
      <c r="G159" s="93"/>
      <c r="H159" s="93"/>
      <c r="I159" s="93"/>
      <c r="J159" s="93"/>
      <c r="K159" s="76"/>
      <c r="L159" s="76"/>
      <c r="M159" s="94"/>
      <c r="N159" s="94"/>
      <c r="O159" s="94"/>
      <c r="P159" s="94"/>
      <c r="Q159" s="93"/>
      <c r="R159" s="94"/>
      <c r="S159" s="76"/>
      <c r="T159" s="76"/>
      <c r="U159" s="76"/>
      <c r="V159" s="76"/>
      <c r="W159" s="76"/>
      <c r="X159" s="76"/>
      <c r="Y159" s="76"/>
      <c r="Z159" s="76"/>
      <c r="AA159" s="76"/>
    </row>
    <row r="160" spans="2:27">
      <c r="B160" s="76"/>
      <c r="C160" s="92"/>
      <c r="D160" s="76"/>
      <c r="E160" s="93"/>
      <c r="F160" s="93"/>
      <c r="G160" s="93"/>
      <c r="H160" s="93"/>
      <c r="I160" s="93"/>
      <c r="J160" s="93"/>
      <c r="K160" s="76"/>
      <c r="L160" s="76"/>
      <c r="M160" s="94"/>
      <c r="N160" s="94"/>
      <c r="O160" s="94"/>
      <c r="P160" s="94"/>
      <c r="Q160" s="93"/>
      <c r="R160" s="94"/>
      <c r="S160" s="76"/>
      <c r="T160" s="76"/>
      <c r="U160" s="76"/>
      <c r="V160" s="76"/>
      <c r="W160" s="76"/>
      <c r="X160" s="76"/>
      <c r="Y160" s="76"/>
      <c r="Z160" s="76"/>
      <c r="AA160" s="76"/>
    </row>
    <row r="161" spans="2:27">
      <c r="B161" s="76"/>
      <c r="C161" s="92"/>
      <c r="D161" s="76"/>
      <c r="E161" s="93"/>
      <c r="F161" s="93"/>
      <c r="G161" s="93"/>
      <c r="H161" s="93"/>
      <c r="I161" s="93"/>
      <c r="J161" s="93"/>
      <c r="K161" s="76"/>
      <c r="L161" s="76"/>
      <c r="M161" s="94"/>
      <c r="N161" s="94"/>
      <c r="O161" s="94"/>
      <c r="P161" s="94"/>
      <c r="Q161" s="93"/>
      <c r="R161" s="94"/>
      <c r="S161" s="76"/>
      <c r="T161" s="76"/>
      <c r="U161" s="76"/>
      <c r="V161" s="76"/>
      <c r="W161" s="76"/>
      <c r="X161" s="76"/>
      <c r="Y161" s="76"/>
      <c r="Z161" s="76"/>
      <c r="AA161" s="76"/>
    </row>
    <row r="162" spans="2:27">
      <c r="B162" s="76"/>
      <c r="C162" s="92"/>
      <c r="D162" s="76"/>
      <c r="E162" s="93"/>
      <c r="F162" s="93"/>
      <c r="G162" s="93"/>
      <c r="H162" s="93"/>
      <c r="I162" s="93"/>
      <c r="J162" s="93"/>
      <c r="K162" s="76"/>
      <c r="L162" s="76"/>
      <c r="M162" s="94"/>
      <c r="N162" s="94"/>
      <c r="O162" s="94"/>
      <c r="P162" s="94"/>
      <c r="Q162" s="93"/>
      <c r="R162" s="94"/>
      <c r="S162" s="76"/>
      <c r="T162" s="76"/>
      <c r="U162" s="76"/>
      <c r="V162" s="76"/>
      <c r="W162" s="76"/>
      <c r="X162" s="76"/>
      <c r="Y162" s="76"/>
      <c r="Z162" s="76"/>
      <c r="AA162" s="76"/>
    </row>
    <row r="163" spans="2:27">
      <c r="B163" s="76"/>
      <c r="C163" s="92"/>
      <c r="D163" s="76"/>
      <c r="E163" s="93"/>
      <c r="F163" s="93"/>
      <c r="G163" s="93"/>
      <c r="H163" s="93"/>
      <c r="I163" s="93"/>
      <c r="J163" s="93"/>
      <c r="K163" s="76"/>
      <c r="L163" s="76"/>
      <c r="M163" s="94"/>
      <c r="N163" s="94"/>
      <c r="O163" s="94"/>
      <c r="P163" s="94"/>
      <c r="Q163" s="93"/>
      <c r="R163" s="94"/>
      <c r="S163" s="76"/>
      <c r="T163" s="76"/>
      <c r="U163" s="76"/>
      <c r="V163" s="76"/>
      <c r="W163" s="76"/>
      <c r="X163" s="76"/>
      <c r="Y163" s="76"/>
      <c r="Z163" s="76"/>
      <c r="AA163" s="76"/>
    </row>
    <row r="164" spans="2:27">
      <c r="B164" s="76"/>
      <c r="C164" s="92"/>
      <c r="D164" s="76"/>
      <c r="E164" s="93"/>
      <c r="F164" s="93"/>
      <c r="G164" s="93"/>
      <c r="H164" s="93"/>
      <c r="I164" s="93"/>
      <c r="J164" s="93"/>
      <c r="K164" s="76"/>
      <c r="L164" s="76"/>
      <c r="M164" s="94"/>
      <c r="N164" s="94"/>
      <c r="O164" s="94"/>
      <c r="P164" s="94"/>
      <c r="Q164" s="93"/>
      <c r="R164" s="94"/>
      <c r="S164" s="76"/>
      <c r="T164" s="76"/>
      <c r="U164" s="76"/>
      <c r="V164" s="76"/>
      <c r="W164" s="76"/>
      <c r="X164" s="76"/>
      <c r="Y164" s="76"/>
      <c r="Z164" s="76"/>
      <c r="AA164" s="76"/>
    </row>
    <row r="165" spans="2:27">
      <c r="B165" s="76"/>
      <c r="C165" s="92"/>
      <c r="D165" s="76"/>
      <c r="E165" s="93"/>
      <c r="F165" s="93"/>
      <c r="G165" s="93"/>
      <c r="H165" s="93"/>
      <c r="I165" s="93"/>
      <c r="J165" s="93"/>
      <c r="K165" s="76"/>
      <c r="L165" s="76"/>
      <c r="M165" s="94"/>
      <c r="N165" s="94"/>
      <c r="O165" s="94"/>
      <c r="P165" s="94"/>
      <c r="Q165" s="93"/>
      <c r="R165" s="94"/>
      <c r="S165" s="76"/>
      <c r="T165" s="76"/>
      <c r="U165" s="76"/>
      <c r="V165" s="76"/>
      <c r="W165" s="76"/>
      <c r="X165" s="76"/>
      <c r="Y165" s="76"/>
      <c r="Z165" s="76"/>
      <c r="AA165" s="76"/>
    </row>
    <row r="166" spans="2:27">
      <c r="B166" s="76"/>
      <c r="C166" s="92"/>
      <c r="D166" s="76"/>
      <c r="E166" s="93"/>
      <c r="F166" s="93"/>
      <c r="G166" s="93"/>
      <c r="H166" s="93"/>
      <c r="I166" s="93"/>
      <c r="J166" s="93"/>
      <c r="K166" s="76"/>
      <c r="L166" s="76"/>
      <c r="M166" s="94"/>
      <c r="N166" s="94"/>
      <c r="O166" s="94"/>
      <c r="P166" s="94"/>
      <c r="Q166" s="93"/>
      <c r="R166" s="94"/>
      <c r="S166" s="76"/>
      <c r="T166" s="76"/>
      <c r="U166" s="76"/>
      <c r="V166" s="76"/>
      <c r="W166" s="76"/>
      <c r="X166" s="76"/>
      <c r="Y166" s="76"/>
      <c r="Z166" s="76"/>
      <c r="AA166" s="76"/>
    </row>
    <row r="167" spans="2:27">
      <c r="B167" s="76"/>
      <c r="C167" s="92"/>
      <c r="D167" s="76"/>
      <c r="E167" s="93"/>
      <c r="F167" s="93"/>
      <c r="G167" s="93"/>
      <c r="H167" s="93"/>
      <c r="I167" s="93"/>
      <c r="J167" s="93"/>
      <c r="K167" s="76"/>
      <c r="L167" s="76"/>
      <c r="M167" s="94"/>
      <c r="N167" s="94"/>
      <c r="O167" s="94"/>
      <c r="P167" s="94"/>
      <c r="Q167" s="93"/>
      <c r="R167" s="94"/>
      <c r="S167" s="76"/>
      <c r="T167" s="76"/>
      <c r="U167" s="76"/>
      <c r="V167" s="76"/>
      <c r="W167" s="76"/>
      <c r="X167" s="76"/>
      <c r="Y167" s="76"/>
      <c r="Z167" s="76"/>
      <c r="AA167" s="76"/>
    </row>
    <row r="168" spans="2:27">
      <c r="B168" s="76"/>
      <c r="C168" s="92"/>
      <c r="D168" s="76"/>
      <c r="E168" s="93"/>
      <c r="F168" s="93"/>
      <c r="G168" s="93"/>
      <c r="H168" s="93"/>
      <c r="I168" s="93"/>
      <c r="J168" s="93"/>
      <c r="K168" s="76"/>
      <c r="L168" s="76"/>
      <c r="M168" s="94"/>
      <c r="N168" s="94"/>
      <c r="O168" s="94"/>
      <c r="P168" s="94"/>
      <c r="Q168" s="93"/>
      <c r="R168" s="94"/>
      <c r="S168" s="76"/>
      <c r="T168" s="76"/>
      <c r="U168" s="76"/>
      <c r="V168" s="76"/>
      <c r="W168" s="76"/>
      <c r="X168" s="76"/>
      <c r="Y168" s="76"/>
      <c r="Z168" s="76"/>
      <c r="AA168" s="76"/>
    </row>
    <row r="169" spans="2:27">
      <c r="B169" s="76"/>
      <c r="C169" s="92"/>
      <c r="D169" s="76"/>
      <c r="E169" s="93"/>
      <c r="F169" s="93"/>
      <c r="G169" s="93"/>
      <c r="H169" s="93"/>
      <c r="I169" s="93"/>
      <c r="J169" s="93"/>
      <c r="K169" s="76"/>
      <c r="L169" s="76"/>
      <c r="M169" s="94"/>
      <c r="N169" s="94"/>
      <c r="O169" s="94"/>
      <c r="P169" s="94"/>
      <c r="Q169" s="93"/>
      <c r="R169" s="94"/>
      <c r="S169" s="76"/>
      <c r="T169" s="76"/>
      <c r="U169" s="76"/>
      <c r="V169" s="76"/>
      <c r="W169" s="76"/>
      <c r="X169" s="76"/>
      <c r="Y169" s="76"/>
      <c r="Z169" s="76"/>
      <c r="AA169" s="76"/>
    </row>
    <row r="170" spans="2:27">
      <c r="B170" s="76"/>
      <c r="C170" s="92"/>
      <c r="D170" s="76"/>
      <c r="E170" s="93"/>
      <c r="F170" s="93"/>
      <c r="G170" s="93"/>
      <c r="H170" s="93"/>
      <c r="I170" s="93"/>
      <c r="J170" s="93"/>
      <c r="K170" s="76"/>
      <c r="L170" s="76"/>
      <c r="M170" s="94"/>
      <c r="N170" s="94"/>
      <c r="O170" s="94"/>
      <c r="P170" s="94"/>
      <c r="Q170" s="93"/>
      <c r="R170" s="94"/>
      <c r="S170" s="76"/>
      <c r="T170" s="76"/>
      <c r="U170" s="76"/>
      <c r="V170" s="76"/>
      <c r="W170" s="76"/>
      <c r="X170" s="76"/>
      <c r="Y170" s="76"/>
      <c r="Z170" s="76"/>
      <c r="AA170" s="76"/>
    </row>
    <row r="171" spans="2:27">
      <c r="B171" s="76"/>
      <c r="C171" s="92"/>
      <c r="D171" s="76"/>
      <c r="E171" s="93"/>
      <c r="F171" s="93"/>
      <c r="G171" s="93"/>
      <c r="H171" s="93"/>
      <c r="I171" s="93"/>
      <c r="J171" s="93"/>
      <c r="K171" s="76"/>
      <c r="L171" s="76"/>
      <c r="M171" s="94"/>
      <c r="N171" s="94"/>
      <c r="O171" s="94"/>
      <c r="P171" s="94"/>
      <c r="Q171" s="93"/>
      <c r="R171" s="94"/>
      <c r="S171" s="76"/>
      <c r="T171" s="76"/>
      <c r="U171" s="76"/>
      <c r="V171" s="76"/>
      <c r="W171" s="76"/>
      <c r="X171" s="76"/>
      <c r="Y171" s="76"/>
      <c r="Z171" s="76"/>
      <c r="AA171" s="76"/>
    </row>
  </sheetData>
  <mergeCells count="6">
    <mergeCell ref="A1:R1"/>
    <mergeCell ref="A2:Q2"/>
    <mergeCell ref="C4:E4"/>
    <mergeCell ref="F4:H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8" scale="62" orientation="landscape" horizontalDpi="300" verticalDpi="300" r:id="rId1"/>
  <rowBreaks count="1" manualBreakCount="1">
    <brk id="74" max="12" man="1"/>
  </rowBreaks>
  <colBreaks count="1" manualBreakCount="1">
    <brk id="17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Normal="100" workbookViewId="0">
      <selection activeCell="A15" sqref="A15"/>
    </sheetView>
  </sheetViews>
  <sheetFormatPr defaultRowHeight="14.4"/>
  <cols>
    <col min="1" max="1" width="44.44140625" customWidth="1"/>
    <col min="2" max="2" width="11.33203125" customWidth="1"/>
    <col min="3" max="3" width="11.6640625" customWidth="1"/>
    <col min="4" max="4" width="14.5546875" customWidth="1"/>
    <col min="5" max="5" width="14" customWidth="1"/>
    <col min="6" max="6" width="13.6640625" customWidth="1"/>
    <col min="7" max="7" width="11.44140625" style="109" hidden="1" customWidth="1"/>
    <col min="8" max="8" width="10.44140625" style="109" hidden="1" customWidth="1"/>
    <col min="9" max="9" width="12.44140625" hidden="1" customWidth="1"/>
    <col min="10" max="11" width="15.44140625" style="109" hidden="1" customWidth="1"/>
    <col min="12" max="12" width="14.33203125" style="109" customWidth="1"/>
    <col min="13" max="13" width="12.88671875" style="109" customWidth="1"/>
    <col min="14" max="14" width="14" customWidth="1"/>
    <col min="15" max="15" width="10.88671875" bestFit="1" customWidth="1"/>
    <col min="258" max="258" width="44.44140625" customWidth="1"/>
    <col min="259" max="259" width="13.109375" customWidth="1"/>
    <col min="260" max="260" width="13.5546875" customWidth="1"/>
    <col min="261" max="263" width="15.6640625" customWidth="1"/>
    <col min="514" max="514" width="44.44140625" customWidth="1"/>
    <col min="515" max="515" width="13.109375" customWidth="1"/>
    <col min="516" max="516" width="13.5546875" customWidth="1"/>
    <col min="517" max="519" width="15.6640625" customWidth="1"/>
    <col min="770" max="770" width="44.44140625" customWidth="1"/>
    <col min="771" max="771" width="13.109375" customWidth="1"/>
    <col min="772" max="772" width="13.5546875" customWidth="1"/>
    <col min="773" max="775" width="15.6640625" customWidth="1"/>
    <col min="1026" max="1026" width="44.44140625" customWidth="1"/>
    <col min="1027" max="1027" width="13.109375" customWidth="1"/>
    <col min="1028" max="1028" width="13.5546875" customWidth="1"/>
    <col min="1029" max="1031" width="15.6640625" customWidth="1"/>
    <col min="1282" max="1282" width="44.44140625" customWidth="1"/>
    <col min="1283" max="1283" width="13.109375" customWidth="1"/>
    <col min="1284" max="1284" width="13.5546875" customWidth="1"/>
    <col min="1285" max="1287" width="15.6640625" customWidth="1"/>
    <col min="1538" max="1538" width="44.44140625" customWidth="1"/>
    <col min="1539" max="1539" width="13.109375" customWidth="1"/>
    <col min="1540" max="1540" width="13.5546875" customWidth="1"/>
    <col min="1541" max="1543" width="15.6640625" customWidth="1"/>
    <col min="1794" max="1794" width="44.44140625" customWidth="1"/>
    <col min="1795" max="1795" width="13.109375" customWidth="1"/>
    <col min="1796" max="1796" width="13.5546875" customWidth="1"/>
    <col min="1797" max="1799" width="15.6640625" customWidth="1"/>
    <col min="2050" max="2050" width="44.44140625" customWidth="1"/>
    <col min="2051" max="2051" width="13.109375" customWidth="1"/>
    <col min="2052" max="2052" width="13.5546875" customWidth="1"/>
    <col min="2053" max="2055" width="15.6640625" customWidth="1"/>
    <col min="2306" max="2306" width="44.44140625" customWidth="1"/>
    <col min="2307" max="2307" width="13.109375" customWidth="1"/>
    <col min="2308" max="2308" width="13.5546875" customWidth="1"/>
    <col min="2309" max="2311" width="15.6640625" customWidth="1"/>
    <col min="2562" max="2562" width="44.44140625" customWidth="1"/>
    <col min="2563" max="2563" width="13.109375" customWidth="1"/>
    <col min="2564" max="2564" width="13.5546875" customWidth="1"/>
    <col min="2565" max="2567" width="15.6640625" customWidth="1"/>
    <col min="2818" max="2818" width="44.44140625" customWidth="1"/>
    <col min="2819" max="2819" width="13.109375" customWidth="1"/>
    <col min="2820" max="2820" width="13.5546875" customWidth="1"/>
    <col min="2821" max="2823" width="15.6640625" customWidth="1"/>
    <col min="3074" max="3074" width="44.44140625" customWidth="1"/>
    <col min="3075" max="3075" width="13.109375" customWidth="1"/>
    <col min="3076" max="3076" width="13.5546875" customWidth="1"/>
    <col min="3077" max="3079" width="15.6640625" customWidth="1"/>
    <col min="3330" max="3330" width="44.44140625" customWidth="1"/>
    <col min="3331" max="3331" width="13.109375" customWidth="1"/>
    <col min="3332" max="3332" width="13.5546875" customWidth="1"/>
    <col min="3333" max="3335" width="15.6640625" customWidth="1"/>
    <col min="3586" max="3586" width="44.44140625" customWidth="1"/>
    <col min="3587" max="3587" width="13.109375" customWidth="1"/>
    <col min="3588" max="3588" width="13.5546875" customWidth="1"/>
    <col min="3589" max="3591" width="15.6640625" customWidth="1"/>
    <col min="3842" max="3842" width="44.44140625" customWidth="1"/>
    <col min="3843" max="3843" width="13.109375" customWidth="1"/>
    <col min="3844" max="3844" width="13.5546875" customWidth="1"/>
    <col min="3845" max="3847" width="15.6640625" customWidth="1"/>
    <col min="4098" max="4098" width="44.44140625" customWidth="1"/>
    <col min="4099" max="4099" width="13.109375" customWidth="1"/>
    <col min="4100" max="4100" width="13.5546875" customWidth="1"/>
    <col min="4101" max="4103" width="15.6640625" customWidth="1"/>
    <col min="4354" max="4354" width="44.44140625" customWidth="1"/>
    <col min="4355" max="4355" width="13.109375" customWidth="1"/>
    <col min="4356" max="4356" width="13.5546875" customWidth="1"/>
    <col min="4357" max="4359" width="15.6640625" customWidth="1"/>
    <col min="4610" max="4610" width="44.44140625" customWidth="1"/>
    <col min="4611" max="4611" width="13.109375" customWidth="1"/>
    <col min="4612" max="4612" width="13.5546875" customWidth="1"/>
    <col min="4613" max="4615" width="15.6640625" customWidth="1"/>
    <col min="4866" max="4866" width="44.44140625" customWidth="1"/>
    <col min="4867" max="4867" width="13.109375" customWidth="1"/>
    <col min="4868" max="4868" width="13.5546875" customWidth="1"/>
    <col min="4869" max="4871" width="15.6640625" customWidth="1"/>
    <col min="5122" max="5122" width="44.44140625" customWidth="1"/>
    <col min="5123" max="5123" width="13.109375" customWidth="1"/>
    <col min="5124" max="5124" width="13.5546875" customWidth="1"/>
    <col min="5125" max="5127" width="15.6640625" customWidth="1"/>
    <col min="5378" max="5378" width="44.44140625" customWidth="1"/>
    <col min="5379" max="5379" width="13.109375" customWidth="1"/>
    <col min="5380" max="5380" width="13.5546875" customWidth="1"/>
    <col min="5381" max="5383" width="15.6640625" customWidth="1"/>
    <col min="5634" max="5634" width="44.44140625" customWidth="1"/>
    <col min="5635" max="5635" width="13.109375" customWidth="1"/>
    <col min="5636" max="5636" width="13.5546875" customWidth="1"/>
    <col min="5637" max="5639" width="15.6640625" customWidth="1"/>
    <col min="5890" max="5890" width="44.44140625" customWidth="1"/>
    <col min="5891" max="5891" width="13.109375" customWidth="1"/>
    <col min="5892" max="5892" width="13.5546875" customWidth="1"/>
    <col min="5893" max="5895" width="15.6640625" customWidth="1"/>
    <col min="6146" max="6146" width="44.44140625" customWidth="1"/>
    <col min="6147" max="6147" width="13.109375" customWidth="1"/>
    <col min="6148" max="6148" width="13.5546875" customWidth="1"/>
    <col min="6149" max="6151" width="15.6640625" customWidth="1"/>
    <col min="6402" max="6402" width="44.44140625" customWidth="1"/>
    <col min="6403" max="6403" width="13.109375" customWidth="1"/>
    <col min="6404" max="6404" width="13.5546875" customWidth="1"/>
    <col min="6405" max="6407" width="15.6640625" customWidth="1"/>
    <col min="6658" max="6658" width="44.44140625" customWidth="1"/>
    <col min="6659" max="6659" width="13.109375" customWidth="1"/>
    <col min="6660" max="6660" width="13.5546875" customWidth="1"/>
    <col min="6661" max="6663" width="15.6640625" customWidth="1"/>
    <col min="6914" max="6914" width="44.44140625" customWidth="1"/>
    <col min="6915" max="6915" width="13.109375" customWidth="1"/>
    <col min="6916" max="6916" width="13.5546875" customWidth="1"/>
    <col min="6917" max="6919" width="15.6640625" customWidth="1"/>
    <col min="7170" max="7170" width="44.44140625" customWidth="1"/>
    <col min="7171" max="7171" width="13.109375" customWidth="1"/>
    <col min="7172" max="7172" width="13.5546875" customWidth="1"/>
    <col min="7173" max="7175" width="15.6640625" customWidth="1"/>
    <col min="7426" max="7426" width="44.44140625" customWidth="1"/>
    <col min="7427" max="7427" width="13.109375" customWidth="1"/>
    <col min="7428" max="7428" width="13.5546875" customWidth="1"/>
    <col min="7429" max="7431" width="15.6640625" customWidth="1"/>
    <col min="7682" max="7682" width="44.44140625" customWidth="1"/>
    <col min="7683" max="7683" width="13.109375" customWidth="1"/>
    <col min="7684" max="7684" width="13.5546875" customWidth="1"/>
    <col min="7685" max="7687" width="15.6640625" customWidth="1"/>
    <col min="7938" max="7938" width="44.44140625" customWidth="1"/>
    <col min="7939" max="7939" width="13.109375" customWidth="1"/>
    <col min="7940" max="7940" width="13.5546875" customWidth="1"/>
    <col min="7941" max="7943" width="15.6640625" customWidth="1"/>
    <col min="8194" max="8194" width="44.44140625" customWidth="1"/>
    <col min="8195" max="8195" width="13.109375" customWidth="1"/>
    <col min="8196" max="8196" width="13.5546875" customWidth="1"/>
    <col min="8197" max="8199" width="15.6640625" customWidth="1"/>
    <col min="8450" max="8450" width="44.44140625" customWidth="1"/>
    <col min="8451" max="8451" width="13.109375" customWidth="1"/>
    <col min="8452" max="8452" width="13.5546875" customWidth="1"/>
    <col min="8453" max="8455" width="15.6640625" customWidth="1"/>
    <col min="8706" max="8706" width="44.44140625" customWidth="1"/>
    <col min="8707" max="8707" width="13.109375" customWidth="1"/>
    <col min="8708" max="8708" width="13.5546875" customWidth="1"/>
    <col min="8709" max="8711" width="15.6640625" customWidth="1"/>
    <col min="8962" max="8962" width="44.44140625" customWidth="1"/>
    <col min="8963" max="8963" width="13.109375" customWidth="1"/>
    <col min="8964" max="8964" width="13.5546875" customWidth="1"/>
    <col min="8965" max="8967" width="15.6640625" customWidth="1"/>
    <col min="9218" max="9218" width="44.44140625" customWidth="1"/>
    <col min="9219" max="9219" width="13.109375" customWidth="1"/>
    <col min="9220" max="9220" width="13.5546875" customWidth="1"/>
    <col min="9221" max="9223" width="15.6640625" customWidth="1"/>
    <col min="9474" max="9474" width="44.44140625" customWidth="1"/>
    <col min="9475" max="9475" width="13.109375" customWidth="1"/>
    <col min="9476" max="9476" width="13.5546875" customWidth="1"/>
    <col min="9477" max="9479" width="15.6640625" customWidth="1"/>
    <col min="9730" max="9730" width="44.44140625" customWidth="1"/>
    <col min="9731" max="9731" width="13.109375" customWidth="1"/>
    <col min="9732" max="9732" width="13.5546875" customWidth="1"/>
    <col min="9733" max="9735" width="15.6640625" customWidth="1"/>
    <col min="9986" max="9986" width="44.44140625" customWidth="1"/>
    <col min="9987" max="9987" width="13.109375" customWidth="1"/>
    <col min="9988" max="9988" width="13.5546875" customWidth="1"/>
    <col min="9989" max="9991" width="15.6640625" customWidth="1"/>
    <col min="10242" max="10242" width="44.44140625" customWidth="1"/>
    <col min="10243" max="10243" width="13.109375" customWidth="1"/>
    <col min="10244" max="10244" width="13.5546875" customWidth="1"/>
    <col min="10245" max="10247" width="15.6640625" customWidth="1"/>
    <col min="10498" max="10498" width="44.44140625" customWidth="1"/>
    <col min="10499" max="10499" width="13.109375" customWidth="1"/>
    <col min="10500" max="10500" width="13.5546875" customWidth="1"/>
    <col min="10501" max="10503" width="15.6640625" customWidth="1"/>
    <col min="10754" max="10754" width="44.44140625" customWidth="1"/>
    <col min="10755" max="10755" width="13.109375" customWidth="1"/>
    <col min="10756" max="10756" width="13.5546875" customWidth="1"/>
    <col min="10757" max="10759" width="15.6640625" customWidth="1"/>
    <col min="11010" max="11010" width="44.44140625" customWidth="1"/>
    <col min="11011" max="11011" width="13.109375" customWidth="1"/>
    <col min="11012" max="11012" width="13.5546875" customWidth="1"/>
    <col min="11013" max="11015" width="15.6640625" customWidth="1"/>
    <col min="11266" max="11266" width="44.44140625" customWidth="1"/>
    <col min="11267" max="11267" width="13.109375" customWidth="1"/>
    <col min="11268" max="11268" width="13.5546875" customWidth="1"/>
    <col min="11269" max="11271" width="15.6640625" customWidth="1"/>
    <col min="11522" max="11522" width="44.44140625" customWidth="1"/>
    <col min="11523" max="11523" width="13.109375" customWidth="1"/>
    <col min="11524" max="11524" width="13.5546875" customWidth="1"/>
    <col min="11525" max="11527" width="15.6640625" customWidth="1"/>
    <col min="11778" max="11778" width="44.44140625" customWidth="1"/>
    <col min="11779" max="11779" width="13.109375" customWidth="1"/>
    <col min="11780" max="11780" width="13.5546875" customWidth="1"/>
    <col min="11781" max="11783" width="15.6640625" customWidth="1"/>
    <col min="12034" max="12034" width="44.44140625" customWidth="1"/>
    <col min="12035" max="12035" width="13.109375" customWidth="1"/>
    <col min="12036" max="12036" width="13.5546875" customWidth="1"/>
    <col min="12037" max="12039" width="15.6640625" customWidth="1"/>
    <col min="12290" max="12290" width="44.44140625" customWidth="1"/>
    <col min="12291" max="12291" width="13.109375" customWidth="1"/>
    <col min="12292" max="12292" width="13.5546875" customWidth="1"/>
    <col min="12293" max="12295" width="15.6640625" customWidth="1"/>
    <col min="12546" max="12546" width="44.44140625" customWidth="1"/>
    <col min="12547" max="12547" width="13.109375" customWidth="1"/>
    <col min="12548" max="12548" width="13.5546875" customWidth="1"/>
    <col min="12549" max="12551" width="15.6640625" customWidth="1"/>
    <col min="12802" max="12802" width="44.44140625" customWidth="1"/>
    <col min="12803" max="12803" width="13.109375" customWidth="1"/>
    <col min="12804" max="12804" width="13.5546875" customWidth="1"/>
    <col min="12805" max="12807" width="15.6640625" customWidth="1"/>
    <col min="13058" max="13058" width="44.44140625" customWidth="1"/>
    <col min="13059" max="13059" width="13.109375" customWidth="1"/>
    <col min="13060" max="13060" width="13.5546875" customWidth="1"/>
    <col min="13061" max="13063" width="15.6640625" customWidth="1"/>
    <col min="13314" max="13314" width="44.44140625" customWidth="1"/>
    <col min="13315" max="13315" width="13.109375" customWidth="1"/>
    <col min="13316" max="13316" width="13.5546875" customWidth="1"/>
    <col min="13317" max="13319" width="15.6640625" customWidth="1"/>
    <col min="13570" max="13570" width="44.44140625" customWidth="1"/>
    <col min="13571" max="13571" width="13.109375" customWidth="1"/>
    <col min="13572" max="13572" width="13.5546875" customWidth="1"/>
    <col min="13573" max="13575" width="15.6640625" customWidth="1"/>
    <col min="13826" max="13826" width="44.44140625" customWidth="1"/>
    <col min="13827" max="13827" width="13.109375" customWidth="1"/>
    <col min="13828" max="13828" width="13.5546875" customWidth="1"/>
    <col min="13829" max="13831" width="15.6640625" customWidth="1"/>
    <col min="14082" max="14082" width="44.44140625" customWidth="1"/>
    <col min="14083" max="14083" width="13.109375" customWidth="1"/>
    <col min="14084" max="14084" width="13.5546875" customWidth="1"/>
    <col min="14085" max="14087" width="15.6640625" customWidth="1"/>
    <col min="14338" max="14338" width="44.44140625" customWidth="1"/>
    <col min="14339" max="14339" width="13.109375" customWidth="1"/>
    <col min="14340" max="14340" width="13.5546875" customWidth="1"/>
    <col min="14341" max="14343" width="15.6640625" customWidth="1"/>
    <col min="14594" max="14594" width="44.44140625" customWidth="1"/>
    <col min="14595" max="14595" width="13.109375" customWidth="1"/>
    <col min="14596" max="14596" width="13.5546875" customWidth="1"/>
    <col min="14597" max="14599" width="15.6640625" customWidth="1"/>
    <col min="14850" max="14850" width="44.44140625" customWidth="1"/>
    <col min="14851" max="14851" width="13.109375" customWidth="1"/>
    <col min="14852" max="14852" width="13.5546875" customWidth="1"/>
    <col min="14853" max="14855" width="15.6640625" customWidth="1"/>
    <col min="15106" max="15106" width="44.44140625" customWidth="1"/>
    <col min="15107" max="15107" width="13.109375" customWidth="1"/>
    <col min="15108" max="15108" width="13.5546875" customWidth="1"/>
    <col min="15109" max="15111" width="15.6640625" customWidth="1"/>
    <col min="15362" max="15362" width="44.44140625" customWidth="1"/>
    <col min="15363" max="15363" width="13.109375" customWidth="1"/>
    <col min="15364" max="15364" width="13.5546875" customWidth="1"/>
    <col min="15365" max="15367" width="15.6640625" customWidth="1"/>
    <col min="15618" max="15618" width="44.44140625" customWidth="1"/>
    <col min="15619" max="15619" width="13.109375" customWidth="1"/>
    <col min="15620" max="15620" width="13.5546875" customWidth="1"/>
    <col min="15621" max="15623" width="15.6640625" customWidth="1"/>
    <col min="15874" max="15874" width="44.44140625" customWidth="1"/>
    <col min="15875" max="15875" width="13.109375" customWidth="1"/>
    <col min="15876" max="15876" width="13.5546875" customWidth="1"/>
    <col min="15877" max="15879" width="15.6640625" customWidth="1"/>
    <col min="16130" max="16130" width="44.44140625" customWidth="1"/>
    <col min="16131" max="16131" width="13.109375" customWidth="1"/>
    <col min="16132" max="16132" width="13.5546875" customWidth="1"/>
    <col min="16133" max="16135" width="15.6640625" customWidth="1"/>
  </cols>
  <sheetData>
    <row r="1" spans="1:15">
      <c r="A1" s="106"/>
      <c r="B1" s="107"/>
      <c r="C1" s="107"/>
      <c r="D1" s="108"/>
      <c r="E1" s="108"/>
      <c r="F1" s="108"/>
    </row>
    <row r="2" spans="1:15" ht="15.6">
      <c r="A2" s="187" t="s">
        <v>457</v>
      </c>
      <c r="B2" s="187"/>
      <c r="C2" s="187"/>
      <c r="D2" s="187"/>
      <c r="E2" s="187"/>
      <c r="F2" s="108"/>
    </row>
    <row r="3" spans="1:15">
      <c r="A3" s="106"/>
      <c r="B3" s="107"/>
      <c r="C3" s="107"/>
      <c r="D3" s="108"/>
      <c r="E3" s="108"/>
      <c r="F3" s="108"/>
    </row>
    <row r="4" spans="1:15">
      <c r="A4" s="106"/>
      <c r="B4" s="107"/>
      <c r="C4" s="107"/>
      <c r="D4" s="108"/>
      <c r="E4" s="108"/>
      <c r="F4" s="108"/>
      <c r="N4" t="s">
        <v>518</v>
      </c>
    </row>
    <row r="5" spans="1:15" ht="15" thickBot="1">
      <c r="A5" s="106"/>
      <c r="B5" s="107"/>
      <c r="C5" s="107"/>
      <c r="D5" s="108"/>
      <c r="E5" s="108"/>
      <c r="F5" s="108"/>
    </row>
    <row r="6" spans="1:15" ht="58.2" thickBot="1">
      <c r="A6" s="110" t="s">
        <v>458</v>
      </c>
      <c r="B6" s="111" t="s">
        <v>459</v>
      </c>
      <c r="C6" s="112" t="s">
        <v>460</v>
      </c>
      <c r="D6" s="113" t="s">
        <v>461</v>
      </c>
      <c r="E6" s="114" t="s">
        <v>462</v>
      </c>
      <c r="F6" s="115" t="s">
        <v>463</v>
      </c>
      <c r="G6" s="116" t="s">
        <v>464</v>
      </c>
      <c r="H6" s="116" t="s">
        <v>465</v>
      </c>
      <c r="I6" s="116" t="s">
        <v>466</v>
      </c>
      <c r="J6" s="117" t="s">
        <v>467</v>
      </c>
      <c r="K6" s="117" t="s">
        <v>468</v>
      </c>
      <c r="L6" s="117" t="s">
        <v>452</v>
      </c>
      <c r="M6" s="116" t="s">
        <v>469</v>
      </c>
      <c r="N6" s="118" t="s">
        <v>447</v>
      </c>
    </row>
    <row r="7" spans="1:15">
      <c r="A7" s="119" t="s">
        <v>470</v>
      </c>
      <c r="B7" s="120" t="s">
        <v>471</v>
      </c>
      <c r="C7" s="120" t="s">
        <v>472</v>
      </c>
      <c r="D7" s="121">
        <v>141733000</v>
      </c>
      <c r="E7" s="122">
        <v>38267000</v>
      </c>
      <c r="F7" s="121">
        <f>D7+E7</f>
        <v>180000000</v>
      </c>
      <c r="G7" s="123">
        <v>62153551</v>
      </c>
      <c r="H7" s="123">
        <v>16781459</v>
      </c>
      <c r="I7" s="123">
        <f>SUM(G7:H7)</f>
        <v>78935010</v>
      </c>
      <c r="J7" s="123">
        <v>20000000</v>
      </c>
      <c r="K7" s="123"/>
      <c r="L7" s="123">
        <f>D7+J7</f>
        <v>161733000</v>
      </c>
      <c r="M7" s="123">
        <f>E7+K7</f>
        <v>38267000</v>
      </c>
      <c r="N7" s="123">
        <f>L7+M7</f>
        <v>200000000</v>
      </c>
      <c r="O7" s="109"/>
    </row>
    <row r="8" spans="1:15">
      <c r="A8" s="119" t="s">
        <v>519</v>
      </c>
      <c r="B8" s="120" t="s">
        <v>471</v>
      </c>
      <c r="C8" s="120" t="s">
        <v>472</v>
      </c>
      <c r="D8" s="121">
        <v>15000000</v>
      </c>
      <c r="E8" s="122">
        <v>0</v>
      </c>
      <c r="F8" s="121">
        <f t="shared" ref="F8:F40" si="0">D8+E8</f>
        <v>15000000</v>
      </c>
      <c r="G8" s="123">
        <v>15000000</v>
      </c>
      <c r="H8" s="123"/>
      <c r="I8" s="123">
        <f t="shared" ref="I8:I37" si="1">SUM(G8:H8)</f>
        <v>15000000</v>
      </c>
      <c r="J8" s="123"/>
      <c r="K8" s="123"/>
      <c r="L8" s="123">
        <f t="shared" ref="L8:M35" si="2">D8+J8</f>
        <v>15000000</v>
      </c>
      <c r="M8" s="123">
        <f t="shared" si="2"/>
        <v>0</v>
      </c>
      <c r="N8" s="123">
        <f t="shared" ref="N8:N41" si="3">L8+M8</f>
        <v>15000000</v>
      </c>
    </row>
    <row r="9" spans="1:15">
      <c r="A9" s="119" t="s">
        <v>473</v>
      </c>
      <c r="B9" s="120" t="s">
        <v>471</v>
      </c>
      <c r="C9" s="120" t="s">
        <v>472</v>
      </c>
      <c r="D9" s="121">
        <v>55119000</v>
      </c>
      <c r="E9" s="122">
        <v>14881000</v>
      </c>
      <c r="F9" s="121">
        <f t="shared" si="0"/>
        <v>70000000</v>
      </c>
      <c r="G9" s="123">
        <v>2016787</v>
      </c>
      <c r="H9" s="123">
        <v>455220</v>
      </c>
      <c r="I9" s="123">
        <f t="shared" si="1"/>
        <v>2472007</v>
      </c>
      <c r="J9" s="123">
        <v>63000000</v>
      </c>
      <c r="K9" s="123">
        <v>17000000</v>
      </c>
      <c r="L9" s="123">
        <f t="shared" si="2"/>
        <v>118119000</v>
      </c>
      <c r="M9" s="123">
        <f t="shared" si="2"/>
        <v>31881000</v>
      </c>
      <c r="N9" s="123">
        <f t="shared" si="3"/>
        <v>150000000</v>
      </c>
    </row>
    <row r="10" spans="1:15" ht="28.8">
      <c r="A10" s="124" t="s">
        <v>474</v>
      </c>
      <c r="B10" s="120" t="s">
        <v>471</v>
      </c>
      <c r="C10" s="125" t="s">
        <v>472</v>
      </c>
      <c r="D10" s="121">
        <v>3937000</v>
      </c>
      <c r="E10" s="122">
        <v>1063000</v>
      </c>
      <c r="F10" s="121">
        <f t="shared" si="0"/>
        <v>5000000</v>
      </c>
      <c r="G10" s="123">
        <v>960000</v>
      </c>
      <c r="H10" s="123">
        <v>259200</v>
      </c>
      <c r="I10" s="123">
        <f t="shared" si="1"/>
        <v>1219200</v>
      </c>
      <c r="J10" s="123"/>
      <c r="K10" s="123"/>
      <c r="L10" s="123">
        <f t="shared" si="2"/>
        <v>3937000</v>
      </c>
      <c r="M10" s="123">
        <f t="shared" si="2"/>
        <v>1063000</v>
      </c>
      <c r="N10" s="123">
        <f t="shared" si="3"/>
        <v>5000000</v>
      </c>
    </row>
    <row r="11" spans="1:15">
      <c r="A11" s="119" t="s">
        <v>475</v>
      </c>
      <c r="B11" s="120" t="s">
        <v>476</v>
      </c>
      <c r="C11" s="120" t="s">
        <v>477</v>
      </c>
      <c r="D11" s="121">
        <v>1181000</v>
      </c>
      <c r="E11" s="122">
        <v>319000</v>
      </c>
      <c r="F11" s="121">
        <f t="shared" si="0"/>
        <v>1500000</v>
      </c>
      <c r="G11" s="123"/>
      <c r="H11" s="123"/>
      <c r="I11" s="123">
        <f t="shared" si="1"/>
        <v>0</v>
      </c>
      <c r="J11" s="123"/>
      <c r="K11" s="123"/>
      <c r="L11" s="123">
        <f t="shared" si="2"/>
        <v>1181000</v>
      </c>
      <c r="M11" s="123">
        <f t="shared" si="2"/>
        <v>319000</v>
      </c>
      <c r="N11" s="123">
        <f t="shared" si="3"/>
        <v>1500000</v>
      </c>
    </row>
    <row r="12" spans="1:15">
      <c r="A12" s="119" t="s">
        <v>478</v>
      </c>
      <c r="B12" s="120" t="s">
        <v>479</v>
      </c>
      <c r="C12" s="120" t="s">
        <v>472</v>
      </c>
      <c r="D12" s="121">
        <v>787000</v>
      </c>
      <c r="E12" s="122">
        <v>213000</v>
      </c>
      <c r="F12" s="121">
        <f t="shared" si="0"/>
        <v>1000000</v>
      </c>
      <c r="G12" s="123"/>
      <c r="H12" s="123"/>
      <c r="I12" s="123">
        <f t="shared" si="1"/>
        <v>0</v>
      </c>
      <c r="J12" s="123"/>
      <c r="K12" s="123"/>
      <c r="L12" s="123">
        <f t="shared" si="2"/>
        <v>787000</v>
      </c>
      <c r="M12" s="123">
        <f t="shared" si="2"/>
        <v>213000</v>
      </c>
      <c r="N12" s="123">
        <f t="shared" si="3"/>
        <v>1000000</v>
      </c>
      <c r="O12" s="109"/>
    </row>
    <row r="13" spans="1:15">
      <c r="A13" s="119" t="s">
        <v>480</v>
      </c>
      <c r="B13" s="126" t="s">
        <v>471</v>
      </c>
      <c r="C13" s="126" t="s">
        <v>481</v>
      </c>
      <c r="D13" s="127">
        <v>7874000</v>
      </c>
      <c r="E13" s="128">
        <v>2126000</v>
      </c>
      <c r="F13" s="127">
        <f t="shared" si="0"/>
        <v>10000000</v>
      </c>
      <c r="G13" s="123"/>
      <c r="H13" s="123"/>
      <c r="I13" s="123">
        <f t="shared" si="1"/>
        <v>0</v>
      </c>
      <c r="J13" s="123">
        <v>-7874000</v>
      </c>
      <c r="K13" s="123">
        <v>-2126000</v>
      </c>
      <c r="L13" s="123">
        <f t="shared" si="2"/>
        <v>0</v>
      </c>
      <c r="M13" s="123">
        <f t="shared" si="2"/>
        <v>0</v>
      </c>
      <c r="N13" s="123">
        <f t="shared" si="3"/>
        <v>0</v>
      </c>
    </row>
    <row r="14" spans="1:15" ht="28.8">
      <c r="A14" s="124" t="s">
        <v>482</v>
      </c>
      <c r="B14" s="126" t="s">
        <v>479</v>
      </c>
      <c r="C14" s="129" t="s">
        <v>483</v>
      </c>
      <c r="D14" s="127">
        <v>251000</v>
      </c>
      <c r="E14" s="128">
        <v>68000</v>
      </c>
      <c r="F14" s="127">
        <f t="shared" si="0"/>
        <v>319000</v>
      </c>
      <c r="G14" s="123">
        <v>1517053</v>
      </c>
      <c r="H14" s="123">
        <v>402476</v>
      </c>
      <c r="I14" s="123">
        <f t="shared" si="1"/>
        <v>1919529</v>
      </c>
      <c r="J14" s="123">
        <v>3900000</v>
      </c>
      <c r="K14" s="123">
        <v>1100000</v>
      </c>
      <c r="L14" s="123">
        <f t="shared" si="2"/>
        <v>4151000</v>
      </c>
      <c r="M14" s="123">
        <f t="shared" si="2"/>
        <v>1168000</v>
      </c>
      <c r="N14" s="123">
        <f t="shared" si="3"/>
        <v>5319000</v>
      </c>
    </row>
    <row r="15" spans="1:15">
      <c r="A15" s="124" t="s">
        <v>484</v>
      </c>
      <c r="B15" s="126"/>
      <c r="C15" s="129"/>
      <c r="D15" s="127"/>
      <c r="E15" s="128"/>
      <c r="F15" s="127"/>
      <c r="G15" s="123">
        <v>80000</v>
      </c>
      <c r="H15" s="123">
        <v>21600</v>
      </c>
      <c r="I15" s="123">
        <f t="shared" si="1"/>
        <v>101600</v>
      </c>
      <c r="J15" s="123">
        <v>80000</v>
      </c>
      <c r="K15" s="123">
        <v>21600</v>
      </c>
      <c r="L15" s="123">
        <f t="shared" si="2"/>
        <v>80000</v>
      </c>
      <c r="M15" s="123">
        <f t="shared" si="2"/>
        <v>21600</v>
      </c>
      <c r="N15" s="123">
        <f t="shared" si="3"/>
        <v>101600</v>
      </c>
    </row>
    <row r="16" spans="1:15">
      <c r="A16" s="124" t="s">
        <v>485</v>
      </c>
      <c r="B16" s="126"/>
      <c r="C16" s="129"/>
      <c r="D16" s="127"/>
      <c r="E16" s="128"/>
      <c r="F16" s="127"/>
      <c r="G16" s="123">
        <v>310000</v>
      </c>
      <c r="H16" s="123">
        <v>83700</v>
      </c>
      <c r="I16" s="123">
        <f t="shared" si="1"/>
        <v>393700</v>
      </c>
      <c r="J16" s="123">
        <v>310000</v>
      </c>
      <c r="K16" s="123">
        <v>83700</v>
      </c>
      <c r="L16" s="123">
        <f t="shared" si="2"/>
        <v>310000</v>
      </c>
      <c r="M16" s="123">
        <f t="shared" si="2"/>
        <v>83700</v>
      </c>
      <c r="N16" s="123">
        <f t="shared" si="3"/>
        <v>393700</v>
      </c>
    </row>
    <row r="17" spans="1:14">
      <c r="A17" s="124" t="s">
        <v>486</v>
      </c>
      <c r="B17" s="126"/>
      <c r="C17" s="129"/>
      <c r="D17" s="127"/>
      <c r="E17" s="128"/>
      <c r="F17" s="127"/>
      <c r="G17" s="123">
        <v>1088630</v>
      </c>
      <c r="H17" s="123">
        <f>G17*27%</f>
        <v>293930.10000000003</v>
      </c>
      <c r="I17" s="123">
        <f t="shared" si="1"/>
        <v>1382560.1</v>
      </c>
      <c r="J17" s="123">
        <v>1088630</v>
      </c>
      <c r="K17" s="123">
        <v>293930</v>
      </c>
      <c r="L17" s="123">
        <f t="shared" si="2"/>
        <v>1088630</v>
      </c>
      <c r="M17" s="123">
        <f t="shared" si="2"/>
        <v>293930</v>
      </c>
      <c r="N17" s="123">
        <f t="shared" si="3"/>
        <v>1382560</v>
      </c>
    </row>
    <row r="18" spans="1:14">
      <c r="A18" s="124" t="s">
        <v>487</v>
      </c>
      <c r="B18" s="126"/>
      <c r="C18" s="129"/>
      <c r="D18" s="127"/>
      <c r="E18" s="128"/>
      <c r="F18" s="127"/>
      <c r="G18" s="123">
        <v>520000</v>
      </c>
      <c r="H18" s="123">
        <v>140400</v>
      </c>
      <c r="I18" s="123">
        <f t="shared" si="1"/>
        <v>660400</v>
      </c>
      <c r="J18" s="123">
        <v>520000</v>
      </c>
      <c r="K18" s="123">
        <v>140400</v>
      </c>
      <c r="L18" s="123">
        <f t="shared" si="2"/>
        <v>520000</v>
      </c>
      <c r="M18" s="123">
        <f t="shared" si="2"/>
        <v>140400</v>
      </c>
      <c r="N18" s="123">
        <f t="shared" si="3"/>
        <v>660400</v>
      </c>
    </row>
    <row r="19" spans="1:14">
      <c r="A19" s="124" t="s">
        <v>488</v>
      </c>
      <c r="B19" s="126"/>
      <c r="C19" s="129"/>
      <c r="D19" s="127"/>
      <c r="E19" s="128"/>
      <c r="F19" s="127"/>
      <c r="G19" s="123"/>
      <c r="H19" s="123"/>
      <c r="I19" s="123"/>
      <c r="J19" s="123">
        <v>5000000</v>
      </c>
      <c r="K19" s="123"/>
      <c r="L19" s="123">
        <f t="shared" si="2"/>
        <v>5000000</v>
      </c>
      <c r="M19" s="123"/>
      <c r="N19" s="123">
        <f t="shared" si="3"/>
        <v>5000000</v>
      </c>
    </row>
    <row r="20" spans="1:14">
      <c r="A20" s="130" t="s">
        <v>489</v>
      </c>
      <c r="B20" s="131"/>
      <c r="C20" s="131"/>
      <c r="D20" s="132">
        <f>SUM(D7:D14)</f>
        <v>225882000</v>
      </c>
      <c r="E20" s="132">
        <f>SUM(E7:E14)</f>
        <v>56937000</v>
      </c>
      <c r="F20" s="132">
        <f>SUM(F7:F14)</f>
        <v>282819000</v>
      </c>
      <c r="G20" s="133">
        <f>SUM(G7:G18)</f>
        <v>83646021</v>
      </c>
      <c r="H20" s="133">
        <f>SUM(H7:H18)</f>
        <v>18437985.100000001</v>
      </c>
      <c r="I20" s="133">
        <f t="shared" si="1"/>
        <v>102084006.09999999</v>
      </c>
      <c r="J20" s="133">
        <f>J7+J8+J9+J10+J11+J12+J13+J14+J15+J16+J17+J18+J19</f>
        <v>86024630</v>
      </c>
      <c r="K20" s="133">
        <f t="shared" ref="K20:N20" si="4">K7+K8+K9+K10+K11+K12+K13+K14+K15+K16+K17+K18+K19</f>
        <v>16513630</v>
      </c>
      <c r="L20" s="133">
        <f t="shared" si="4"/>
        <v>311906630</v>
      </c>
      <c r="M20" s="133">
        <f t="shared" si="4"/>
        <v>73450630</v>
      </c>
      <c r="N20" s="133">
        <f t="shared" si="4"/>
        <v>385357260</v>
      </c>
    </row>
    <row r="21" spans="1:14" ht="39.9" customHeight="1">
      <c r="A21" s="134" t="s">
        <v>490</v>
      </c>
      <c r="B21" s="135" t="s">
        <v>491</v>
      </c>
      <c r="C21" s="135" t="s">
        <v>472</v>
      </c>
      <c r="D21" s="136">
        <v>39370000</v>
      </c>
      <c r="E21" s="137">
        <v>10630000</v>
      </c>
      <c r="F21" s="132">
        <f t="shared" si="0"/>
        <v>50000000</v>
      </c>
      <c r="G21" s="138">
        <v>31508484</v>
      </c>
      <c r="H21" s="123">
        <v>8253491</v>
      </c>
      <c r="I21" s="123">
        <f t="shared" si="1"/>
        <v>39761975</v>
      </c>
      <c r="J21" s="123">
        <v>-6300000</v>
      </c>
      <c r="K21" s="123">
        <v>-1700000</v>
      </c>
      <c r="L21" s="123">
        <f t="shared" si="2"/>
        <v>33070000</v>
      </c>
      <c r="M21" s="123">
        <f t="shared" si="2"/>
        <v>8930000</v>
      </c>
      <c r="N21" s="123">
        <f t="shared" si="3"/>
        <v>42000000</v>
      </c>
    </row>
    <row r="22" spans="1:14">
      <c r="A22" s="134" t="s">
        <v>492</v>
      </c>
      <c r="B22" s="135" t="s">
        <v>491</v>
      </c>
      <c r="C22" s="135" t="s">
        <v>472</v>
      </c>
      <c r="D22" s="136">
        <v>6300000</v>
      </c>
      <c r="E22" s="137">
        <v>1700000</v>
      </c>
      <c r="F22" s="132">
        <f t="shared" si="0"/>
        <v>8000000</v>
      </c>
      <c r="G22" s="123">
        <v>6422180</v>
      </c>
      <c r="H22" s="123">
        <v>1733988</v>
      </c>
      <c r="I22" s="123">
        <f t="shared" si="1"/>
        <v>8156168</v>
      </c>
      <c r="J22" s="123">
        <v>150000</v>
      </c>
      <c r="K22" s="123">
        <v>40500</v>
      </c>
      <c r="L22" s="123">
        <f t="shared" si="2"/>
        <v>6450000</v>
      </c>
      <c r="M22" s="123">
        <f t="shared" si="2"/>
        <v>1740500</v>
      </c>
      <c r="N22" s="123">
        <f t="shared" si="3"/>
        <v>8190500</v>
      </c>
    </row>
    <row r="23" spans="1:14">
      <c r="A23" s="139" t="s">
        <v>493</v>
      </c>
      <c r="B23" s="140" t="s">
        <v>494</v>
      </c>
      <c r="C23" s="141" t="s">
        <v>495</v>
      </c>
      <c r="D23" s="142">
        <v>9449000</v>
      </c>
      <c r="E23" s="143">
        <v>2551000</v>
      </c>
      <c r="F23" s="132">
        <f t="shared" si="0"/>
        <v>12000000</v>
      </c>
      <c r="G23" s="123"/>
      <c r="H23" s="123"/>
      <c r="I23" s="123">
        <f t="shared" si="1"/>
        <v>0</v>
      </c>
      <c r="J23" s="123"/>
      <c r="K23" s="123"/>
      <c r="L23" s="123">
        <f t="shared" si="2"/>
        <v>9449000</v>
      </c>
      <c r="M23" s="123">
        <f t="shared" si="2"/>
        <v>2551000</v>
      </c>
      <c r="N23" s="123">
        <f t="shared" si="3"/>
        <v>12000000</v>
      </c>
    </row>
    <row r="24" spans="1:14">
      <c r="A24" s="139" t="s">
        <v>496</v>
      </c>
      <c r="B24" s="140" t="s">
        <v>494</v>
      </c>
      <c r="C24" s="141" t="s">
        <v>472</v>
      </c>
      <c r="D24" s="142">
        <v>1575000</v>
      </c>
      <c r="E24" s="143">
        <v>425000</v>
      </c>
      <c r="F24" s="132">
        <f t="shared" si="0"/>
        <v>2000000</v>
      </c>
      <c r="G24" s="123">
        <v>2719230</v>
      </c>
      <c r="H24" s="123">
        <v>734192</v>
      </c>
      <c r="I24" s="123">
        <f t="shared" si="1"/>
        <v>3453422</v>
      </c>
      <c r="J24" s="123">
        <v>1145000</v>
      </c>
      <c r="K24" s="123">
        <v>309000</v>
      </c>
      <c r="L24" s="123">
        <f t="shared" si="2"/>
        <v>2720000</v>
      </c>
      <c r="M24" s="123">
        <f t="shared" si="2"/>
        <v>734000</v>
      </c>
      <c r="N24" s="123">
        <f t="shared" si="3"/>
        <v>3454000</v>
      </c>
    </row>
    <row r="25" spans="1:14" ht="39.9" customHeight="1">
      <c r="A25" s="139" t="s">
        <v>497</v>
      </c>
      <c r="B25" s="140" t="s">
        <v>494</v>
      </c>
      <c r="C25" s="141" t="s">
        <v>495</v>
      </c>
      <c r="D25" s="142">
        <v>1181000</v>
      </c>
      <c r="E25" s="143">
        <v>319000</v>
      </c>
      <c r="F25" s="132">
        <f t="shared" si="0"/>
        <v>1500000</v>
      </c>
      <c r="G25" s="123"/>
      <c r="H25" s="123"/>
      <c r="I25" s="123">
        <f t="shared" si="1"/>
        <v>0</v>
      </c>
      <c r="J25" s="123">
        <v>-1181000</v>
      </c>
      <c r="K25" s="123">
        <v>-319000</v>
      </c>
      <c r="L25" s="123">
        <f t="shared" si="2"/>
        <v>0</v>
      </c>
      <c r="M25" s="123">
        <f t="shared" si="2"/>
        <v>0</v>
      </c>
      <c r="N25" s="123">
        <f t="shared" si="3"/>
        <v>0</v>
      </c>
    </row>
    <row r="26" spans="1:14">
      <c r="A26" s="119" t="s">
        <v>498</v>
      </c>
      <c r="B26" s="120" t="s">
        <v>491</v>
      </c>
      <c r="C26" s="126" t="s">
        <v>495</v>
      </c>
      <c r="D26" s="121">
        <v>5000000</v>
      </c>
      <c r="E26" s="122">
        <v>1350000</v>
      </c>
      <c r="F26" s="132">
        <f t="shared" si="0"/>
        <v>6350000</v>
      </c>
      <c r="G26" s="123">
        <v>6666400</v>
      </c>
      <c r="H26" s="123">
        <v>1799928</v>
      </c>
      <c r="I26" s="123">
        <f t="shared" si="1"/>
        <v>8466328</v>
      </c>
      <c r="J26" s="123">
        <v>1666400</v>
      </c>
      <c r="K26" s="123">
        <v>450000</v>
      </c>
      <c r="L26" s="123">
        <f t="shared" si="2"/>
        <v>6666400</v>
      </c>
      <c r="M26" s="123">
        <f t="shared" si="2"/>
        <v>1800000</v>
      </c>
      <c r="N26" s="123">
        <f t="shared" si="3"/>
        <v>8466400</v>
      </c>
    </row>
    <row r="27" spans="1:14">
      <c r="A27" s="124" t="s">
        <v>499</v>
      </c>
      <c r="B27" s="120" t="s">
        <v>491</v>
      </c>
      <c r="C27" s="144" t="s">
        <v>495</v>
      </c>
      <c r="D27" s="121">
        <v>32285000</v>
      </c>
      <c r="E27" s="122">
        <v>8715000</v>
      </c>
      <c r="F27" s="132">
        <f t="shared" si="0"/>
        <v>41000000</v>
      </c>
      <c r="G27" s="123">
        <v>240000</v>
      </c>
      <c r="H27" s="123">
        <v>64800</v>
      </c>
      <c r="I27" s="123">
        <f t="shared" si="1"/>
        <v>304800</v>
      </c>
      <c r="J27" s="123"/>
      <c r="K27" s="123"/>
      <c r="L27" s="123">
        <f t="shared" si="2"/>
        <v>32285000</v>
      </c>
      <c r="M27" s="123">
        <f t="shared" si="2"/>
        <v>8715000</v>
      </c>
      <c r="N27" s="123">
        <f t="shared" si="3"/>
        <v>41000000</v>
      </c>
    </row>
    <row r="28" spans="1:14" ht="39.9" customHeight="1">
      <c r="A28" s="145" t="s">
        <v>500</v>
      </c>
      <c r="B28" s="126" t="s">
        <v>491</v>
      </c>
      <c r="C28" s="126" t="s">
        <v>495</v>
      </c>
      <c r="D28" s="127">
        <v>3000000</v>
      </c>
      <c r="E28" s="128">
        <v>810000</v>
      </c>
      <c r="F28" s="146">
        <f t="shared" si="0"/>
        <v>3810000</v>
      </c>
      <c r="G28" s="123"/>
      <c r="H28" s="123"/>
      <c r="I28" s="123">
        <f t="shared" si="1"/>
        <v>0</v>
      </c>
      <c r="J28" s="123">
        <v>-3000000</v>
      </c>
      <c r="K28" s="123">
        <v>-810000</v>
      </c>
      <c r="L28" s="123">
        <f t="shared" si="2"/>
        <v>0</v>
      </c>
      <c r="M28" s="123">
        <f t="shared" si="2"/>
        <v>0</v>
      </c>
      <c r="N28" s="123">
        <f t="shared" si="3"/>
        <v>0</v>
      </c>
    </row>
    <row r="29" spans="1:14">
      <c r="A29" s="145" t="s">
        <v>501</v>
      </c>
      <c r="B29" s="126" t="s">
        <v>491</v>
      </c>
      <c r="C29" s="126" t="s">
        <v>495</v>
      </c>
      <c r="D29" s="127">
        <v>4000000</v>
      </c>
      <c r="E29" s="128">
        <v>1080000</v>
      </c>
      <c r="F29" s="146">
        <f t="shared" si="0"/>
        <v>5080000</v>
      </c>
      <c r="G29" s="123"/>
      <c r="H29" s="123"/>
      <c r="I29" s="123">
        <f t="shared" si="1"/>
        <v>0</v>
      </c>
      <c r="J29" s="123">
        <v>-4000000</v>
      </c>
      <c r="K29" s="123">
        <v>-1080000</v>
      </c>
      <c r="L29" s="123">
        <f t="shared" si="2"/>
        <v>0</v>
      </c>
      <c r="M29" s="123">
        <f t="shared" si="2"/>
        <v>0</v>
      </c>
      <c r="N29" s="123">
        <f t="shared" si="3"/>
        <v>0</v>
      </c>
    </row>
    <row r="30" spans="1:14">
      <c r="A30" s="119" t="s">
        <v>502</v>
      </c>
      <c r="B30" s="120" t="s">
        <v>491</v>
      </c>
      <c r="C30" s="120" t="s">
        <v>495</v>
      </c>
      <c r="D30" s="121">
        <v>3307000</v>
      </c>
      <c r="E30" s="122">
        <v>893000</v>
      </c>
      <c r="F30" s="132">
        <f t="shared" si="0"/>
        <v>4200000</v>
      </c>
      <c r="G30" s="123"/>
      <c r="H30" s="123"/>
      <c r="I30" s="123">
        <f t="shared" si="1"/>
        <v>0</v>
      </c>
      <c r="J30" s="123"/>
      <c r="K30" s="123"/>
      <c r="L30" s="123">
        <f t="shared" si="2"/>
        <v>3307000</v>
      </c>
      <c r="M30" s="123">
        <f t="shared" si="2"/>
        <v>893000</v>
      </c>
      <c r="N30" s="123">
        <f t="shared" si="3"/>
        <v>4200000</v>
      </c>
    </row>
    <row r="31" spans="1:14">
      <c r="A31" s="119" t="s">
        <v>503</v>
      </c>
      <c r="B31" s="147" t="s">
        <v>491</v>
      </c>
      <c r="C31" s="147" t="s">
        <v>472</v>
      </c>
      <c r="D31" s="148">
        <v>3000000</v>
      </c>
      <c r="E31" s="149">
        <v>810000</v>
      </c>
      <c r="F31" s="132">
        <f t="shared" si="0"/>
        <v>3810000</v>
      </c>
      <c r="G31" s="123">
        <v>600000</v>
      </c>
      <c r="H31" s="123">
        <v>162000</v>
      </c>
      <c r="I31" s="123">
        <f t="shared" si="1"/>
        <v>762000</v>
      </c>
      <c r="J31" s="123"/>
      <c r="K31" s="123"/>
      <c r="L31" s="123">
        <f t="shared" si="2"/>
        <v>3000000</v>
      </c>
      <c r="M31" s="123">
        <f t="shared" si="2"/>
        <v>810000</v>
      </c>
      <c r="N31" s="123">
        <f t="shared" si="3"/>
        <v>3810000</v>
      </c>
    </row>
    <row r="32" spans="1:14">
      <c r="A32" s="119" t="s">
        <v>504</v>
      </c>
      <c r="B32" s="147" t="s">
        <v>491</v>
      </c>
      <c r="C32" s="150" t="s">
        <v>495</v>
      </c>
      <c r="D32" s="148">
        <v>28347000</v>
      </c>
      <c r="E32" s="149">
        <v>7653000</v>
      </c>
      <c r="F32" s="132">
        <f t="shared" si="0"/>
        <v>36000000</v>
      </c>
      <c r="G32" s="123">
        <v>20320928</v>
      </c>
      <c r="H32" s="123">
        <v>5292953</v>
      </c>
      <c r="I32" s="123">
        <f t="shared" si="1"/>
        <v>25613881</v>
      </c>
      <c r="J32" s="123">
        <v>-8000000</v>
      </c>
      <c r="K32" s="123">
        <v>-2350000</v>
      </c>
      <c r="L32" s="123">
        <f>D32+J32</f>
        <v>20347000</v>
      </c>
      <c r="M32" s="123">
        <f>E32+K32</f>
        <v>5303000</v>
      </c>
      <c r="N32" s="123">
        <f t="shared" si="3"/>
        <v>25650000</v>
      </c>
    </row>
    <row r="33" spans="1:14">
      <c r="A33" s="119" t="s">
        <v>505</v>
      </c>
      <c r="B33" s="147" t="s">
        <v>491</v>
      </c>
      <c r="C33" s="150" t="s">
        <v>495</v>
      </c>
      <c r="D33" s="148">
        <v>11811000</v>
      </c>
      <c r="E33" s="149">
        <v>3189000</v>
      </c>
      <c r="F33" s="132">
        <f t="shared" si="0"/>
        <v>15000000</v>
      </c>
      <c r="G33" s="123">
        <v>3277200</v>
      </c>
      <c r="H33" s="123">
        <v>884844</v>
      </c>
      <c r="I33" s="123">
        <f t="shared" si="1"/>
        <v>4162044</v>
      </c>
      <c r="J33" s="123">
        <v>-7800000</v>
      </c>
      <c r="K33" s="123">
        <v>-2200000</v>
      </c>
      <c r="L33" s="123">
        <f t="shared" si="2"/>
        <v>4011000</v>
      </c>
      <c r="M33" s="123">
        <f t="shared" si="2"/>
        <v>989000</v>
      </c>
      <c r="N33" s="123">
        <f t="shared" si="3"/>
        <v>5000000</v>
      </c>
    </row>
    <row r="34" spans="1:14">
      <c r="A34" s="151" t="s">
        <v>506</v>
      </c>
      <c r="B34" s="147" t="s">
        <v>491</v>
      </c>
      <c r="C34" s="150" t="s">
        <v>507</v>
      </c>
      <c r="D34" s="148">
        <v>14387000</v>
      </c>
      <c r="E34" s="149">
        <v>3885000</v>
      </c>
      <c r="F34" s="132">
        <f t="shared" si="0"/>
        <v>18272000</v>
      </c>
      <c r="G34" s="123">
        <v>4238440</v>
      </c>
      <c r="H34" s="123">
        <v>1144379</v>
      </c>
      <c r="I34" s="123">
        <f t="shared" si="1"/>
        <v>5382819</v>
      </c>
      <c r="J34" s="123"/>
      <c r="K34" s="123"/>
      <c r="L34" s="123">
        <f t="shared" si="2"/>
        <v>14387000</v>
      </c>
      <c r="M34" s="123">
        <f t="shared" si="2"/>
        <v>3885000</v>
      </c>
      <c r="N34" s="123">
        <f t="shared" si="3"/>
        <v>18272000</v>
      </c>
    </row>
    <row r="35" spans="1:14">
      <c r="A35" s="151" t="s">
        <v>508</v>
      </c>
      <c r="B35" s="147" t="s">
        <v>491</v>
      </c>
      <c r="C35" s="147"/>
      <c r="D35" s="148">
        <v>0</v>
      </c>
      <c r="E35" s="149">
        <v>0</v>
      </c>
      <c r="F35" s="132">
        <v>0</v>
      </c>
      <c r="G35" s="123"/>
      <c r="H35" s="123"/>
      <c r="I35" s="123"/>
      <c r="J35" s="123">
        <v>7874000</v>
      </c>
      <c r="K35" s="123">
        <v>2126000</v>
      </c>
      <c r="L35" s="123">
        <f t="shared" si="2"/>
        <v>7874000</v>
      </c>
      <c r="M35" s="123">
        <f t="shared" si="2"/>
        <v>2126000</v>
      </c>
      <c r="N35" s="123">
        <f t="shared" si="3"/>
        <v>10000000</v>
      </c>
    </row>
    <row r="36" spans="1:14">
      <c r="A36" s="130" t="s">
        <v>509</v>
      </c>
      <c r="B36" s="152"/>
      <c r="C36" s="153"/>
      <c r="D36" s="154">
        <f>SUM(D21:D35)</f>
        <v>163012000</v>
      </c>
      <c r="E36" s="155">
        <f>SUM(E21:E35)</f>
        <v>44010000</v>
      </c>
      <c r="F36" s="132">
        <f t="shared" si="0"/>
        <v>207022000</v>
      </c>
      <c r="G36" s="123">
        <f>SUM(G21:G34)</f>
        <v>75992862</v>
      </c>
      <c r="H36" s="123">
        <f>SUM(H21:H34)</f>
        <v>20070575</v>
      </c>
      <c r="I36" s="123">
        <f t="shared" si="1"/>
        <v>96063437</v>
      </c>
      <c r="J36" s="123">
        <f>J21+J22+J23+J24+J25+J26+J27+J28+J29+J30+J31+J32+J33+J34+J35</f>
        <v>-19445600</v>
      </c>
      <c r="K36" s="123">
        <f t="shared" ref="K36:N36" si="5">K21+K22+K23+K24+K25+K26+K27+K28+K29+K30+K31+K32+K33+K34+K35</f>
        <v>-5533500</v>
      </c>
      <c r="L36" s="123">
        <f t="shared" si="5"/>
        <v>143566400</v>
      </c>
      <c r="M36" s="123">
        <f t="shared" si="5"/>
        <v>38476500</v>
      </c>
      <c r="N36" s="123">
        <f t="shared" si="5"/>
        <v>182042900</v>
      </c>
    </row>
    <row r="37" spans="1:14">
      <c r="A37" s="156" t="s">
        <v>510</v>
      </c>
      <c r="B37" s="157"/>
      <c r="C37" s="157"/>
      <c r="D37" s="158">
        <f>D36+D20</f>
        <v>388894000</v>
      </c>
      <c r="E37" s="159">
        <f>E36+E20</f>
        <v>100947000</v>
      </c>
      <c r="F37" s="158">
        <f t="shared" si="0"/>
        <v>489841000</v>
      </c>
      <c r="G37" s="133">
        <f>G20+G36</f>
        <v>159638883</v>
      </c>
      <c r="H37" s="133">
        <f>H20+H36</f>
        <v>38508560.100000001</v>
      </c>
      <c r="I37" s="133">
        <f t="shared" si="1"/>
        <v>198147443.09999999</v>
      </c>
      <c r="J37" s="133">
        <f>J20+J36</f>
        <v>66579030</v>
      </c>
      <c r="K37" s="133">
        <f t="shared" ref="K37:N37" si="6">K20+K36</f>
        <v>10980130</v>
      </c>
      <c r="L37" s="133">
        <f t="shared" si="6"/>
        <v>455473030</v>
      </c>
      <c r="M37" s="133">
        <f t="shared" si="6"/>
        <v>111927130</v>
      </c>
      <c r="N37" s="133">
        <f t="shared" si="6"/>
        <v>567400160</v>
      </c>
    </row>
    <row r="38" spans="1:14" hidden="1">
      <c r="A38" s="119" t="s">
        <v>511</v>
      </c>
      <c r="B38" s="120" t="s">
        <v>512</v>
      </c>
      <c r="C38" s="120" t="s">
        <v>472</v>
      </c>
      <c r="D38" s="121">
        <v>787000</v>
      </c>
      <c r="E38" s="122">
        <v>213000</v>
      </c>
      <c r="F38" s="121">
        <f t="shared" si="0"/>
        <v>1000000</v>
      </c>
      <c r="G38" s="123"/>
      <c r="H38" s="123"/>
      <c r="I38" s="160"/>
      <c r="J38" s="123"/>
      <c r="K38" s="123"/>
      <c r="L38" s="123"/>
      <c r="M38" s="123"/>
      <c r="N38" s="123">
        <f t="shared" si="3"/>
        <v>0</v>
      </c>
    </row>
    <row r="39" spans="1:14" hidden="1">
      <c r="A39" s="119" t="s">
        <v>513</v>
      </c>
      <c r="B39" s="120" t="s">
        <v>512</v>
      </c>
      <c r="C39" s="120" t="s">
        <v>472</v>
      </c>
      <c r="D39" s="121">
        <v>787000</v>
      </c>
      <c r="E39" s="122">
        <v>210000</v>
      </c>
      <c r="F39" s="121">
        <f t="shared" si="0"/>
        <v>997000</v>
      </c>
      <c r="G39" s="123"/>
      <c r="H39" s="123"/>
      <c r="I39" s="160"/>
      <c r="J39" s="123"/>
      <c r="K39" s="123"/>
      <c r="L39" s="123"/>
      <c r="M39" s="123"/>
      <c r="N39" s="123">
        <f t="shared" si="3"/>
        <v>0</v>
      </c>
    </row>
    <row r="40" spans="1:14" hidden="1">
      <c r="A40" s="119" t="s">
        <v>514</v>
      </c>
      <c r="B40" s="120" t="s">
        <v>512</v>
      </c>
      <c r="C40" s="120" t="s">
        <v>472</v>
      </c>
      <c r="D40" s="121">
        <v>2363000</v>
      </c>
      <c r="E40" s="122">
        <v>637000</v>
      </c>
      <c r="F40" s="121">
        <f t="shared" si="0"/>
        <v>3000000</v>
      </c>
      <c r="G40" s="123"/>
      <c r="H40" s="123"/>
      <c r="I40" s="160"/>
      <c r="J40" s="123"/>
      <c r="K40" s="123"/>
      <c r="L40" s="123"/>
      <c r="M40" s="123"/>
      <c r="N40" s="123">
        <f t="shared" si="3"/>
        <v>0</v>
      </c>
    </row>
    <row r="41" spans="1:14" hidden="1">
      <c r="A41" s="156" t="s">
        <v>515</v>
      </c>
      <c r="B41" s="120"/>
      <c r="C41" s="120"/>
      <c r="D41" s="158">
        <f>SUM(D38:D40)</f>
        <v>3937000</v>
      </c>
      <c r="E41" s="158">
        <f>SUM(E38:E40)</f>
        <v>1060000</v>
      </c>
      <c r="F41" s="158">
        <f>SUM(F38:F40)</f>
        <v>4997000</v>
      </c>
      <c r="G41" s="123"/>
      <c r="H41" s="123"/>
      <c r="I41" s="160"/>
      <c r="J41" s="123"/>
      <c r="K41" s="123"/>
      <c r="L41" s="123"/>
      <c r="M41" s="123"/>
      <c r="N41" s="123">
        <f t="shared" si="3"/>
        <v>0</v>
      </c>
    </row>
    <row r="42" spans="1:14" hidden="1"/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I.Kiemelt rovatrend</vt:lpstr>
      <vt:lpstr>1.Bevételek</vt:lpstr>
      <vt:lpstr>2.Kiadások</vt:lpstr>
      <vt:lpstr>3. Beruházások, felújítások</vt:lpstr>
      <vt:lpstr>'1.Bevételek'!Nyomtatási_cím</vt:lpstr>
      <vt:lpstr>'2.Kiadások'!Nyomtatási_cím</vt:lpstr>
      <vt:lpstr>'1.Bevételek'!Nyomtatási_terület</vt:lpstr>
      <vt:lpstr>'2.Kiadások'!Nyomtatási_terület</vt:lpstr>
      <vt:lpstr>'I.Kiemelt rovatrend'!Nyomtatási_terület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Zombone.Edit</dc:creator>
  <cp:lastModifiedBy>HP</cp:lastModifiedBy>
  <dcterms:created xsi:type="dcterms:W3CDTF">2018-09-07T08:23:22Z</dcterms:created>
  <dcterms:modified xsi:type="dcterms:W3CDTF">2018-10-11T08:35:27Z</dcterms:modified>
</cp:coreProperties>
</file>