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öltségvetés\2019\Bókaháza\"/>
    </mc:Choice>
  </mc:AlternateContent>
  <bookViews>
    <workbookView xWindow="120" yWindow="15" windowWidth="14175" windowHeight="7875"/>
  </bookViews>
  <sheets>
    <sheet name="indoklás" sheetId="1" r:id="rId1"/>
    <sheet name="beruházások felújítások" sheetId="2" r:id="rId2"/>
  </sheets>
  <definedNames>
    <definedName name="_xlnm.Print_Area" localSheetId="1">'beruházások felújítások'!$A$1:$H$53</definedName>
  </definedNames>
  <calcPr calcId="152511"/>
</workbook>
</file>

<file path=xl/calcChain.xml><?xml version="1.0" encoding="utf-8"?>
<calcChain xmlns="http://schemas.openxmlformats.org/spreadsheetml/2006/main">
  <c r="H571" i="1" l="1"/>
  <c r="H589" i="1" s="1"/>
  <c r="D79" i="2" l="1"/>
  <c r="H593" i="1"/>
  <c r="H117" i="1" l="1"/>
  <c r="D77" i="2" l="1"/>
  <c r="D78" i="2"/>
  <c r="D71" i="2"/>
  <c r="H597" i="1" l="1"/>
  <c r="E35" i="2"/>
  <c r="E91" i="2"/>
  <c r="E90" i="2"/>
  <c r="E89" i="2"/>
  <c r="E88" i="2"/>
  <c r="E87" i="2"/>
  <c r="E86" i="2"/>
  <c r="E85" i="2"/>
  <c r="E84" i="2"/>
  <c r="E83" i="2"/>
  <c r="E82" i="2"/>
  <c r="D81" i="2"/>
  <c r="C81" i="2"/>
  <c r="C92" i="2" s="1"/>
  <c r="E80" i="2"/>
  <c r="E79" i="2"/>
  <c r="E78" i="2"/>
  <c r="E77" i="2"/>
  <c r="E76" i="2"/>
  <c r="D74" i="2"/>
  <c r="C74" i="2"/>
  <c r="E73" i="2"/>
  <c r="E72" i="2"/>
  <c r="E71" i="2"/>
  <c r="D70" i="2"/>
  <c r="C70" i="2"/>
  <c r="E69" i="2"/>
  <c r="E68" i="2"/>
  <c r="E67" i="2"/>
  <c r="E66" i="2"/>
  <c r="D65" i="2"/>
  <c r="E65" i="2" s="1"/>
  <c r="C65" i="2"/>
  <c r="E64" i="2"/>
  <c r="E63" i="2"/>
  <c r="E62" i="2"/>
  <c r="E61" i="2"/>
  <c r="D60" i="2"/>
  <c r="C60" i="2"/>
  <c r="E60" i="2" s="1"/>
  <c r="E59" i="2"/>
  <c r="E58" i="2"/>
  <c r="E57" i="2"/>
  <c r="E56" i="2"/>
  <c r="E51" i="2"/>
  <c r="C50" i="2"/>
  <c r="E50" i="2" s="1"/>
  <c r="E49" i="2"/>
  <c r="E48" i="2"/>
  <c r="E47" i="2"/>
  <c r="E46" i="2"/>
  <c r="C45" i="2"/>
  <c r="E45" i="2" s="1"/>
  <c r="E44" i="2"/>
  <c r="E43" i="2"/>
  <c r="E42" i="2"/>
  <c r="E41" i="2"/>
  <c r="C40" i="2"/>
  <c r="E40" i="2" s="1"/>
  <c r="E39" i="2"/>
  <c r="E38" i="2"/>
  <c r="E37" i="2"/>
  <c r="E36" i="2"/>
  <c r="E33" i="2"/>
  <c r="E32" i="2"/>
  <c r="E31" i="2"/>
  <c r="E30" i="2"/>
  <c r="E29" i="2"/>
  <c r="E28" i="2"/>
  <c r="E27" i="2"/>
  <c r="E26" i="2"/>
  <c r="E25" i="2"/>
  <c r="E24" i="2"/>
  <c r="C23" i="2"/>
  <c r="E23" i="2" s="1"/>
  <c r="E22" i="2"/>
  <c r="E21" i="2"/>
  <c r="E20" i="2"/>
  <c r="C19" i="2"/>
  <c r="E19" i="2" s="1"/>
  <c r="E18" i="2"/>
  <c r="E17" i="2"/>
  <c r="E16" i="2"/>
  <c r="E15" i="2"/>
  <c r="E14" i="2"/>
  <c r="C14" i="2"/>
  <c r="E13" i="2"/>
  <c r="E12" i="2"/>
  <c r="E11" i="2"/>
  <c r="E10" i="2"/>
  <c r="C9" i="2"/>
  <c r="E8" i="2"/>
  <c r="E7" i="2"/>
  <c r="E6" i="2"/>
  <c r="E5" i="2"/>
  <c r="H474" i="1"/>
  <c r="H442" i="1"/>
  <c r="F442" i="1"/>
  <c r="H176" i="1"/>
  <c r="H594" i="1"/>
  <c r="F301" i="1"/>
  <c r="F593" i="1"/>
  <c r="H207" i="1"/>
  <c r="H155" i="1"/>
  <c r="F594" i="1"/>
  <c r="H138" i="1"/>
  <c r="F138" i="1"/>
  <c r="H592" i="1"/>
  <c r="H590" i="1"/>
  <c r="E81" i="2" l="1"/>
  <c r="E74" i="2"/>
  <c r="E70" i="2"/>
  <c r="D92" i="2"/>
  <c r="E92" i="2" s="1"/>
  <c r="D75" i="2"/>
  <c r="C75" i="2"/>
  <c r="C52" i="2"/>
  <c r="E52" i="2" s="1"/>
  <c r="C34" i="2"/>
  <c r="E34" i="2" s="1"/>
  <c r="E9" i="2"/>
  <c r="H595" i="1"/>
  <c r="H524" i="1"/>
  <c r="F592" i="1"/>
  <c r="H301" i="1"/>
  <c r="F590" i="1"/>
  <c r="H487" i="1"/>
  <c r="F487" i="1"/>
  <c r="F155" i="1"/>
  <c r="H100" i="1"/>
  <c r="F100" i="1"/>
  <c r="H598" i="1"/>
  <c r="H596" i="1"/>
  <c r="F443" i="1"/>
  <c r="F588" i="1" s="1"/>
  <c r="F474" i="1"/>
  <c r="F553" i="1"/>
  <c r="H334" i="1"/>
  <c r="F334" i="1"/>
  <c r="H255" i="1"/>
  <c r="F255" i="1"/>
  <c r="E75" i="2" l="1"/>
  <c r="F595" i="1"/>
  <c r="H459" i="1"/>
  <c r="F596" i="1"/>
  <c r="H523" i="1"/>
  <c r="H160" i="1"/>
  <c r="H553" i="1" l="1"/>
  <c r="H411" i="1"/>
  <c r="F6" i="1" l="1"/>
  <c r="F20" i="1" s="1"/>
  <c r="F65" i="1" s="1"/>
  <c r="H397" i="1"/>
  <c r="H398" i="1" s="1"/>
  <c r="F397" i="1"/>
  <c r="F398" i="1" s="1"/>
  <c r="H383" i="1"/>
  <c r="H384" i="1" s="1"/>
  <c r="F383" i="1"/>
  <c r="F384" i="1" s="1"/>
  <c r="H82" i="1"/>
  <c r="F82" i="1"/>
  <c r="H78" i="1"/>
  <c r="F78" i="1"/>
  <c r="H91" i="1"/>
  <c r="F91" i="1"/>
  <c r="F528" i="1"/>
  <c r="F523" i="1"/>
  <c r="H558" i="1"/>
  <c r="F558" i="1"/>
  <c r="H528" i="1"/>
  <c r="F491" i="1"/>
  <c r="F492" i="1" s="1"/>
  <c r="H463" i="1"/>
  <c r="F463" i="1"/>
  <c r="H443" i="1"/>
  <c r="H588" i="1" s="1"/>
  <c r="H432" i="1"/>
  <c r="F432" i="1"/>
  <c r="H422" i="1"/>
  <c r="F422" i="1"/>
  <c r="F411" i="1"/>
  <c r="F373" i="1"/>
  <c r="H368" i="1"/>
  <c r="F368" i="1"/>
  <c r="F217" i="1"/>
  <c r="F207" i="1"/>
  <c r="H229" i="1"/>
  <c r="H230" i="1" s="1"/>
  <c r="F229" i="1"/>
  <c r="F160" i="1"/>
  <c r="F133" i="1"/>
  <c r="H287" i="1"/>
  <c r="H272" i="1"/>
  <c r="H268" i="1"/>
  <c r="F268" i="1"/>
  <c r="H217" i="1"/>
  <c r="H179" i="1"/>
  <c r="H175" i="1"/>
  <c r="F179" i="1"/>
  <c r="F175" i="1"/>
  <c r="H452" i="1" l="1"/>
  <c r="F554" i="1"/>
  <c r="F559" i="1" s="1"/>
  <c r="H161" i="1"/>
  <c r="F230" i="1"/>
  <c r="F600" i="1"/>
  <c r="H92" i="1"/>
  <c r="H101" i="1" s="1"/>
  <c r="F161" i="1"/>
  <c r="F208" i="1"/>
  <c r="F219" i="1" s="1"/>
  <c r="H208" i="1"/>
  <c r="H219" i="1" s="1"/>
  <c r="H374" i="1"/>
  <c r="H369" i="1"/>
  <c r="H554" i="1"/>
  <c r="H559" i="1" s="1"/>
  <c r="F374" i="1"/>
  <c r="F92" i="1"/>
  <c r="F101" i="1" s="1"/>
  <c r="F369" i="1"/>
  <c r="H288" i="1"/>
  <c r="H306" i="1" s="1"/>
  <c r="H116" i="1" l="1"/>
  <c r="H585" i="1" s="1"/>
  <c r="H133" i="1"/>
  <c r="F116" i="1"/>
  <c r="F585" i="1" s="1"/>
  <c r="F598" i="1"/>
  <c r="F597" i="1"/>
  <c r="F571" i="1"/>
  <c r="F506" i="1"/>
  <c r="F352" i="1"/>
  <c r="F330" i="1"/>
  <c r="F335" i="1" s="1"/>
  <c r="F287" i="1"/>
  <c r="F251" i="1"/>
  <c r="F120" i="1"/>
  <c r="H120" i="1"/>
  <c r="H586" i="1" s="1"/>
  <c r="F587" i="1" l="1"/>
  <c r="F579" i="1"/>
  <c r="F589" i="1"/>
  <c r="F353" i="1"/>
  <c r="F507" i="1"/>
  <c r="F256" i="1"/>
  <c r="F134" i="1"/>
  <c r="F139" i="1" s="1"/>
  <c r="H134" i="1"/>
  <c r="H139" i="1" s="1"/>
  <c r="F272" i="1"/>
  <c r="F288" i="1" s="1"/>
  <c r="F306" i="1" s="1"/>
  <c r="F586" i="1" l="1"/>
  <c r="H579" i="1"/>
  <c r="H506" i="1" l="1"/>
  <c r="H491" i="1"/>
  <c r="H492" i="1" s="1"/>
  <c r="H507" i="1" l="1"/>
  <c r="H352" i="1"/>
  <c r="H330" i="1"/>
  <c r="H251" i="1"/>
  <c r="H587" i="1" s="1"/>
  <c r="H591" i="1" s="1"/>
  <c r="H599" i="1" l="1"/>
  <c r="H256" i="1"/>
  <c r="H335" i="1"/>
  <c r="H353" i="1"/>
  <c r="H6" i="1"/>
  <c r="H20" i="1" s="1"/>
  <c r="H65" i="1" s="1"/>
  <c r="F452" i="1"/>
  <c r="F591" i="1"/>
  <c r="F599" i="1" s="1"/>
  <c r="H600" i="1" l="1"/>
</calcChain>
</file>

<file path=xl/sharedStrings.xml><?xml version="1.0" encoding="utf-8"?>
<sst xmlns="http://schemas.openxmlformats.org/spreadsheetml/2006/main" count="521" uniqueCount="262">
  <si>
    <t>Megnevezés</t>
  </si>
  <si>
    <t>Normatív állami hozzájárulás</t>
  </si>
  <si>
    <t>Bevételek mindösszesen:</t>
  </si>
  <si>
    <t>Lakott külterülettel kapcsolatos feladatok</t>
  </si>
  <si>
    <t>Szociális étkeztetés</t>
  </si>
  <si>
    <t>Állami hozzájárulások összesen:</t>
  </si>
  <si>
    <t>Személyi juttatások összesen:</t>
  </si>
  <si>
    <t>Munkaadót terhelő járulékok:</t>
  </si>
  <si>
    <t>Karbantartási,kisjavítási szolgáltatások</t>
  </si>
  <si>
    <t>Vásárolt termékek és szolgáltatások ÁFA-ja</t>
  </si>
  <si>
    <t>Dologi és egyéb folyó kiadások összesen:</t>
  </si>
  <si>
    <t>Működési kiadások összesen:</t>
  </si>
  <si>
    <t>Felhalmozási kiadások összesen:</t>
  </si>
  <si>
    <t>Kiadások mindösszesen:</t>
  </si>
  <si>
    <t>Előző évi pénzmaradvány igénybevétele</t>
  </si>
  <si>
    <t xml:space="preserve">bázis </t>
  </si>
  <si>
    <t>Működési tartalékok</t>
  </si>
  <si>
    <t>Felhalmozási tartalék</t>
  </si>
  <si>
    <t>bázis</t>
  </si>
  <si>
    <t>beszerzések,szolgáltatások forg.adója</t>
  </si>
  <si>
    <t>Egyéb kommunikációs szolgáltatások</t>
  </si>
  <si>
    <t xml:space="preserve">Támogatásértékű működési kiadás helyi önk. </t>
  </si>
  <si>
    <t>Felújítási kiadások összesen:</t>
  </si>
  <si>
    <t>Beruházási kiadások összesen:</t>
  </si>
  <si>
    <t>Társadalom,szoc.pol.,egyéb juttatások</t>
  </si>
  <si>
    <t>Karbantartási, kisjavítási szolgáltatások</t>
  </si>
  <si>
    <t>Szociális hozzájárulási adó</t>
  </si>
  <si>
    <t>bér 27 %-a</t>
  </si>
  <si>
    <t>Könyvtári, közművelődési feladatok</t>
  </si>
  <si>
    <t>Kistérségi Társulás (házi gondozás)</t>
  </si>
  <si>
    <t xml:space="preserve">szennyvizhálózat felújítás bázis </t>
  </si>
  <si>
    <t>Intézményi Társulásnak és Közös Önkormányzati Hivatalnak átadott</t>
  </si>
  <si>
    <t>Közös Önkormányzati Hivatal</t>
  </si>
  <si>
    <t>045160 Közutak, hidak, alagutak üzemeltetése, fenntartása</t>
  </si>
  <si>
    <t>Ingatlanok felújítása</t>
  </si>
  <si>
    <t>Felújítási célú előzetesen felszámított ÁFA</t>
  </si>
  <si>
    <t>Törvény szerinti illetmények, munkabérek</t>
  </si>
  <si>
    <t>Munkáltatót terhelő SZJA</t>
  </si>
  <si>
    <t>Üzemeltetési anyagok beszerzése</t>
  </si>
  <si>
    <t>Működési célú előzetesen felszámított ÁFA</t>
  </si>
  <si>
    <t>beszerzések, szolg. felszám. forg.adója bázis</t>
  </si>
  <si>
    <t>011130 Önkormányzatok és önkormányzati hivatalok jogalkotó és általános igazgatási tevékenysége</t>
  </si>
  <si>
    <t>Választott tisztségviselők juttatásai</t>
  </si>
  <si>
    <t>polgármester 12 hó*</t>
  </si>
  <si>
    <t>Szakmai anyagok beszerzése</t>
  </si>
  <si>
    <t>Informatikai szolgáltatások igénybevétele</t>
  </si>
  <si>
    <t>kiadványok, információ hordozók</t>
  </si>
  <si>
    <t>Közüzemi díjak</t>
  </si>
  <si>
    <t>áram, gáz, víz, szennyvíz</t>
  </si>
  <si>
    <t>eszközök, rendszer karbantartások</t>
  </si>
  <si>
    <t>Szakmai tevékenységet segítő szolgáltatások</t>
  </si>
  <si>
    <t>postaktg.</t>
  </si>
  <si>
    <t>Egyéb szolgáltatások</t>
  </si>
  <si>
    <t>Kiküldetések kiadásai</t>
  </si>
  <si>
    <t>Egyéb pénzügyi műveletek kiadásai</t>
  </si>
  <si>
    <t>Egyéb dologi kiadások</t>
  </si>
  <si>
    <t>Bérleti és lízing díjak</t>
  </si>
  <si>
    <t>CKÖ iroda bérleti díjak</t>
  </si>
  <si>
    <t>Egyéb külső személyi juttatások</t>
  </si>
  <si>
    <t>Dologi és folyó kiadások összesen:</t>
  </si>
  <si>
    <t>Ingatlanok beszerzése, létesítése</t>
  </si>
  <si>
    <t>Egyéb tárgyi eszközök beszerzése, létesítése</t>
  </si>
  <si>
    <t>066020 Város-, községgazdálkodási  egyéb szolgáltatások</t>
  </si>
  <si>
    <t>beszerz., szolg. felszám.forg.adója bázis</t>
  </si>
  <si>
    <t>Beruházási célú előzetesen felszámított ÁFA</t>
  </si>
  <si>
    <t>013320 Köztemető-fenntartás és - működtetés</t>
  </si>
  <si>
    <t>áramdíj, bázis</t>
  </si>
  <si>
    <t>018010 Önkormányzatok elszámolásai a központi költségvetéssel</t>
  </si>
  <si>
    <t>Elvonások és befizetések</t>
  </si>
  <si>
    <t>064010 Közvilágítás</t>
  </si>
  <si>
    <t>072111 Háziorvosi alapellátás</t>
  </si>
  <si>
    <t>072312 Fogorvosi ügyeleti ellátás</t>
  </si>
  <si>
    <t>beszerzések, szolg. felszám.forg.adója bázis</t>
  </si>
  <si>
    <t>Működési kiadások mindösszesen:</t>
  </si>
  <si>
    <t>107051 Szociális étkeztetés</t>
  </si>
  <si>
    <t>Egyéb nem intézményi ellátások</t>
  </si>
  <si>
    <t>106020 Lakásfenntartással, lakhatással összefüggő ellátások</t>
  </si>
  <si>
    <t>Lakhatással kapcsolatos ellátások</t>
  </si>
  <si>
    <t>107060 Egyéb szociális pénzbeli ellátások, támogatások</t>
  </si>
  <si>
    <t>Köztemetés</t>
  </si>
  <si>
    <t>Működési c. kölcsön nyújtása háztartásnak</t>
  </si>
  <si>
    <t>052080 Szennyvízcsatorna építése, fenntartása, üzemeltetése</t>
  </si>
  <si>
    <t>051040 Nem veszélyes hulladék kezelése, ártalmatlanítása</t>
  </si>
  <si>
    <t>082092 Közművelődés-hagyományos közösségi kulturális értékek gondozása</t>
  </si>
  <si>
    <t>telefondíj</t>
  </si>
  <si>
    <t>Egyéb jogviszonyban nem saját dolgozó</t>
  </si>
  <si>
    <t>Működési célú előzetesen felszám. ÁFA</t>
  </si>
  <si>
    <t>Kiadások összesen:</t>
  </si>
  <si>
    <t>072112 Háziorvosi ügyeleti ellátás</t>
  </si>
  <si>
    <t>Települési önkormányzatok működésének támogatása</t>
  </si>
  <si>
    <t>Egyéb önkormányzati feladatok támogatása</t>
  </si>
  <si>
    <t>Települési önkorm. szoc.feladatainak egyéb tám.</t>
  </si>
  <si>
    <t>közmunkaprogram támogatás</t>
  </si>
  <si>
    <t>Termőföld bérbeadásából származó jöv.ut. SZJA</t>
  </si>
  <si>
    <t>Vagyoni típusú adók</t>
  </si>
  <si>
    <t>magánszemélyek kommunális adója</t>
  </si>
  <si>
    <t>Gépjárműadók</t>
  </si>
  <si>
    <t>helyi önkormányzatot megillető rész</t>
  </si>
  <si>
    <t>Egyéb áruhasználati és szolgáltatási adók</t>
  </si>
  <si>
    <t>Szolgáltatások ellenértéke</t>
  </si>
  <si>
    <t>bérbeadásból származó bevétel</t>
  </si>
  <si>
    <t>Tulajdonosi bevételek</t>
  </si>
  <si>
    <t>Kamatbevételek</t>
  </si>
  <si>
    <t>Egyéb működési bevételek</t>
  </si>
  <si>
    <t>kártérítés,költségek visszatérítései</t>
  </si>
  <si>
    <t>Működési célú kölcsönök megtérülése</t>
  </si>
  <si>
    <t>lakossági szoc.kölcsönök</t>
  </si>
  <si>
    <t>Felhalmozási célú kölcsönök megtérülése</t>
  </si>
  <si>
    <t>lakossági kölcsönök</t>
  </si>
  <si>
    <t>Irodaszer,nyomtatvány</t>
  </si>
  <si>
    <t xml:space="preserve">tisztítószer, kisértékű eszközök, egyéb anyag </t>
  </si>
  <si>
    <t xml:space="preserve">telefondíj </t>
  </si>
  <si>
    <t>pm.költségtérítés</t>
  </si>
  <si>
    <t xml:space="preserve">beszerzések, szolg. felszám.forg.a. </t>
  </si>
  <si>
    <t xml:space="preserve">bankszámlához kapcsolódó jut. </t>
  </si>
  <si>
    <t>Működési célú támogatások non-profit szerveknek</t>
  </si>
  <si>
    <t>047410 Ár- és belvízvédelemmel összefüggő tevékenységek</t>
  </si>
  <si>
    <t xml:space="preserve">beszerzések, szolg. felszám.forg.adója  </t>
  </si>
  <si>
    <t xml:space="preserve">kaszálásokhoz </t>
  </si>
  <si>
    <t xml:space="preserve">berendezések karbantartása szükség szerint </t>
  </si>
  <si>
    <t>áramdíj</t>
  </si>
  <si>
    <t xml:space="preserve">beszerz., szolg. felszám.forg.adója </t>
  </si>
  <si>
    <t xml:space="preserve">tisztítószer,karbantart.-,egyéb any.   </t>
  </si>
  <si>
    <t xml:space="preserve">ügyeleti díj </t>
  </si>
  <si>
    <t xml:space="preserve">Irodaszer,nyomtatvány,stb.  </t>
  </si>
  <si>
    <t>tisztítószer,kisértékű eszközök, egyéb any.</t>
  </si>
  <si>
    <t xml:space="preserve">beszerzések, szolg. felszám.forg.adója </t>
  </si>
  <si>
    <t>Intézményi Társulás</t>
  </si>
  <si>
    <t>Működési célú egyéb támogatások</t>
  </si>
  <si>
    <t xml:space="preserve">Kölcsönök nyújtása </t>
  </si>
  <si>
    <t>Tájház pályázati önrész</t>
  </si>
  <si>
    <t>Felhalmozási c. kölcsön nyújtása háztartásnak</t>
  </si>
  <si>
    <t>Működési és kiegészítő támogatások</t>
  </si>
  <si>
    <t>Rászoruló gyermekek szünidei étkeztetésének tám.</t>
  </si>
  <si>
    <t>Egyéb működési támogatás központi kezelésű ei.</t>
  </si>
  <si>
    <t>ÁHT-n belüli megelőlegezések</t>
  </si>
  <si>
    <t>Egyéb működési célú tám. elk.áll.alapoktól</t>
  </si>
  <si>
    <t>munkaruha,  eszközök,benzin</t>
  </si>
  <si>
    <t>Foglalkoztatottak egyéb személyi juttatásai</t>
  </si>
  <si>
    <t>szakmai, egyéb</t>
  </si>
  <si>
    <t>Reklám és propaganda kiadások</t>
  </si>
  <si>
    <t>hirdetési díjak</t>
  </si>
  <si>
    <t>Kistérségi Társulás (belső ellenőrzés)</t>
  </si>
  <si>
    <t>áht-n belüli megelőlegezés, előző évi elszámolás</t>
  </si>
  <si>
    <t>Települési támogatás</t>
  </si>
  <si>
    <t>Önkormányzat rendeletében megáll.juttatás</t>
  </si>
  <si>
    <t>Táppénz hozzájárulás</t>
  </si>
  <si>
    <t>Áthúzódó bérkompenzáció</t>
  </si>
  <si>
    <t>Felhalmozási célú önkormányzati támogatások</t>
  </si>
  <si>
    <t>Karbantartási , kisjavítási szolgáltatások</t>
  </si>
  <si>
    <t>Civil szervezetek támogatása</t>
  </si>
  <si>
    <t>Háztartások támogatása</t>
  </si>
  <si>
    <t>Vásárolt élelmezés</t>
  </si>
  <si>
    <t xml:space="preserve">Önkormányzat saját hat. adott más ellátás </t>
  </si>
  <si>
    <t>104051 Gyermekvédelmi pénzbeli és természetbeni ellátások</t>
  </si>
  <si>
    <t>Gyermekvédelmi ellátások</t>
  </si>
  <si>
    <t>Reklám- és propaganda kiadások</t>
  </si>
  <si>
    <t>081045 Szabadidősport-tevékenység támogatása</t>
  </si>
  <si>
    <t>Sportpark pályázat</t>
  </si>
  <si>
    <t>104037 Intézményen kívüli gyermekétkeztetés</t>
  </si>
  <si>
    <t>Települési önkorm.műk.tám.kiegészítés</t>
  </si>
  <si>
    <t>Üdülőhelyi feladatok</t>
  </si>
  <si>
    <t>alpolgármester,képviselők 12 hó*</t>
  </si>
  <si>
    <t>Településfejlesztési pályázati önrész</t>
  </si>
  <si>
    <t>Pénzbeli és term. Gyvt. (utalvány)</t>
  </si>
  <si>
    <t>Lakásvásárlás támogatás</t>
  </si>
  <si>
    <t>Felújítási célú ÁFA</t>
  </si>
  <si>
    <t>Bérleti és lízingdíjak</t>
  </si>
  <si>
    <t>Egyéb tárgyi eszközök beszerzése,létesítése</t>
  </si>
  <si>
    <t xml:space="preserve">Egyéb szolgáltatások </t>
  </si>
  <si>
    <t>szünidei gyermekétkeztetés</t>
  </si>
  <si>
    <t>Településképi arculati kézikönyv</t>
  </si>
  <si>
    <t>Iparűzési adó</t>
  </si>
  <si>
    <t>idegenforgalmi adó</t>
  </si>
  <si>
    <t>Egyéb közhatalmi bevételek</t>
  </si>
  <si>
    <t>talajterhelési díj</t>
  </si>
  <si>
    <t>Készletértékesítés ellenértéke</t>
  </si>
  <si>
    <t>közmunka</t>
  </si>
  <si>
    <t>Közvetített szolgáltatások</t>
  </si>
  <si>
    <t>Betét lekötés felszabadítás</t>
  </si>
  <si>
    <t>Polgármesteri illetmény támogatás</t>
  </si>
  <si>
    <t>biztosítás, egyéb (lomtalanítás)</t>
  </si>
  <si>
    <t>Egyéb</t>
  </si>
  <si>
    <t>Immateriális javak beszerzése</t>
  </si>
  <si>
    <t>településképi arculati kézikönyv</t>
  </si>
  <si>
    <t>Immateriális javak összesen:</t>
  </si>
  <si>
    <t>biztosítási díjak, tagdíjak,banki szolgáltatási díjak</t>
  </si>
  <si>
    <t>Végkielégítés</t>
  </si>
  <si>
    <t>Falugondnoki szolgáltatás</t>
  </si>
  <si>
    <t>bér 11%-a</t>
  </si>
  <si>
    <t>107055 Falugondnoki szolgáltatás</t>
  </si>
  <si>
    <t>üzemanyag</t>
  </si>
  <si>
    <t>biztosítás</t>
  </si>
  <si>
    <t>Egyéb fejezeti kezelésű működési célú támog.</t>
  </si>
  <si>
    <t xml:space="preserve">041232 Start-munka program </t>
  </si>
  <si>
    <t>8. melléklet</t>
  </si>
  <si>
    <t>Bókaháza Község Önkormányzatának 2019. évi költségvetése</t>
  </si>
  <si>
    <t xml:space="preserve">2018. évi várható teljesítés </t>
  </si>
  <si>
    <t>Általános Iskola - gyermeknap</t>
  </si>
  <si>
    <t>Fogászati eszköz javítás támogatása</t>
  </si>
  <si>
    <t>diákmunka</t>
  </si>
  <si>
    <t>Egyéb tárgyi eszközök felújítása</t>
  </si>
  <si>
    <t>Informatikai eszközök beszerzése</t>
  </si>
  <si>
    <t>Informatikai szolgáltatások</t>
  </si>
  <si>
    <t>Kulturális alapellátás (pályázati),EFOP</t>
  </si>
  <si>
    <t>Egyéb fejezeti kezelésű felhalmozási célú tám.</t>
  </si>
  <si>
    <t>Egyéb felhalmozási célú tám. elk.áll.pénzalap</t>
  </si>
  <si>
    <t>Ingatlanok értékesítése</t>
  </si>
  <si>
    <t xml:space="preserve">2019. évi terv </t>
  </si>
  <si>
    <t>Kossuth u.járda pályázati támogatásból</t>
  </si>
  <si>
    <t xml:space="preserve">bér 19,5 %-a </t>
  </si>
  <si>
    <t>szoc.tűzifa, téli rezsicsökkentés</t>
  </si>
  <si>
    <t>ZALAISPA használati díj</t>
  </si>
  <si>
    <t>bér 19,5 %-a</t>
  </si>
  <si>
    <t>bér 19,5%-a</t>
  </si>
  <si>
    <t xml:space="preserve">Beruházások és felújítások </t>
  </si>
  <si>
    <t>3. melléklet</t>
  </si>
  <si>
    <t>Rovat megnevezése</t>
  </si>
  <si>
    <t>Rovat-szám</t>
  </si>
  <si>
    <t>ÖNKORMÁNYZATI ELŐIRÁNYZATOK</t>
  </si>
  <si>
    <t>MINDÖSSZESEN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</si>
  <si>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</si>
  <si>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</si>
  <si>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</si>
  <si>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</si>
  <si>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</si>
  <si>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</si>
  <si>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</si>
  <si>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</si>
  <si>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</si>
  <si>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</si>
  <si>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</si>
  <si>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</si>
  <si>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</si>
  <si>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</si>
  <si>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</si>
  <si>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</si>
  <si>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</si>
  <si>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</si>
  <si>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</si>
  <si>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</si>
  <si>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</si>
  <si>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</si>
  <si>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</si>
  <si>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</si>
  <si>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nettó</t>
  </si>
  <si>
    <t>áfa</t>
  </si>
  <si>
    <t>Önkormányzat 2019. évi költségvetése</t>
  </si>
  <si>
    <t>Kossuth utcai járda felújítása pályázati támogatással</t>
  </si>
  <si>
    <t>gazdasági épület</t>
  </si>
  <si>
    <t>Gazdasági épület felújítása közmunkaprogram</t>
  </si>
  <si>
    <t>Fűnyíró beszerzés közmunka</t>
  </si>
  <si>
    <t>Falugondnoki autó beszerzése pályázatból</t>
  </si>
  <si>
    <t>Újfalusi patakon átívelő híd felújítása</t>
  </si>
  <si>
    <t>festés, felújítás</t>
  </si>
  <si>
    <t>Újfalusi patak hídjának felújítása</t>
  </si>
  <si>
    <t>Efop pályázat rendezvényei</t>
  </si>
  <si>
    <t>Ruházati költségtérítés</t>
  </si>
  <si>
    <t>Egyéb tárgyi eszközök értékesítése</t>
  </si>
  <si>
    <t>Partfal helyreállítása Vis maior (önrész)</t>
  </si>
  <si>
    <t>Partfal helyreállítása Vis maior</t>
  </si>
  <si>
    <t>cafetéria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</si>
</sst>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sz val="11"/>
      <color indexed="8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364">
    <xf numFmtId="0" fontId="0" fillId="0" borderId="0" xfId="0"/>
    <xf numFmtId="0" fontId="0" fillId="0" borderId="0" xfId="0"/>
    <xf numFmtId="0" fontId="2" fillId="0" borderId="0" xfId="0" applyFont="1" applyFill="1" applyBorder="1" applyAlignment="1"/>
    <xf numFmtId="3" fontId="0" fillId="0" borderId="0" xfId="0" applyNumberFormat="1"/>
    <xf numFmtId="0" fontId="5" fillId="0" borderId="0" xfId="0" applyFont="1" applyFill="1" applyBorder="1" applyAlignment="1"/>
    <xf numFmtId="0" fontId="3" fillId="0" borderId="0" xfId="0" applyFont="1"/>
    <xf numFmtId="0" fontId="6" fillId="0" borderId="0" xfId="0" applyFont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6" fillId="0" borderId="1" xfId="0" applyFont="1" applyBorder="1"/>
    <xf numFmtId="0" fontId="17" fillId="0" borderId="1" xfId="0" applyFont="1" applyBorder="1"/>
    <xf numFmtId="3" fontId="15" fillId="0" borderId="1" xfId="0" applyNumberFormat="1" applyFont="1" applyBorder="1"/>
    <xf numFmtId="3" fontId="16" fillId="0" borderId="1" xfId="0" applyNumberFormat="1" applyFont="1" applyBorder="1"/>
    <xf numFmtId="0" fontId="18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3" fontId="19" fillId="0" borderId="1" xfId="0" applyNumberFormat="1" applyFont="1" applyBorder="1"/>
    <xf numFmtId="0" fontId="20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7" fillId="0" borderId="0" xfId="0" applyFont="1"/>
    <xf numFmtId="0" fontId="14" fillId="0" borderId="1" xfId="0" applyFont="1" applyBorder="1"/>
    <xf numFmtId="0" fontId="15" fillId="0" borderId="1" xfId="0" applyFont="1" applyBorder="1"/>
    <xf numFmtId="0" fontId="21" fillId="0" borderId="0" xfId="0" applyFont="1"/>
    <xf numFmtId="3" fontId="14" fillId="0" borderId="1" xfId="0" applyNumberFormat="1" applyFont="1" applyBorder="1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/>
    <xf numFmtId="3" fontId="0" fillId="0" borderId="4" xfId="0" applyNumberFormat="1" applyFont="1" applyFill="1" applyBorder="1" applyAlignment="1"/>
    <xf numFmtId="3" fontId="0" fillId="0" borderId="6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3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3" fontId="9" fillId="0" borderId="1" xfId="0" applyNumberFormat="1" applyFont="1" applyFill="1" applyBorder="1" applyAlignment="1"/>
    <xf numFmtId="0" fontId="2" fillId="0" borderId="1" xfId="0" applyFont="1" applyFill="1" applyBorder="1" applyAlignment="1"/>
    <xf numFmtId="0" fontId="0" fillId="0" borderId="4" xfId="0" applyFill="1" applyBorder="1" applyAlignment="1"/>
    <xf numFmtId="0" fontId="0" fillId="0" borderId="5" xfId="0" applyFont="1" applyFill="1" applyBorder="1" applyAlignment="1"/>
    <xf numFmtId="0" fontId="0" fillId="0" borderId="6" xfId="0" applyFont="1" applyFill="1" applyBorder="1" applyAlignment="1"/>
    <xf numFmtId="3" fontId="0" fillId="0" borderId="1" xfId="0" applyNumberFormat="1" applyFill="1" applyBorder="1" applyAlignment="1"/>
    <xf numFmtId="0" fontId="2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right" vertical="center"/>
    </xf>
    <xf numFmtId="3" fontId="0" fillId="0" borderId="6" xfId="0" applyNumberFormat="1" applyFont="1" applyFill="1" applyBorder="1" applyAlignment="1">
      <alignment horizontal="right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3" fontId="0" fillId="0" borderId="4" xfId="0" applyNumberFormat="1" applyFill="1" applyBorder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right"/>
    </xf>
    <xf numFmtId="3" fontId="0" fillId="0" borderId="6" xfId="0" applyNumberFormat="1" applyFill="1" applyBorder="1" applyAlignment="1">
      <alignment horizontal="right"/>
    </xf>
    <xf numFmtId="0" fontId="0" fillId="0" borderId="4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5" fillId="0" borderId="1" xfId="0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0" fillId="0" borderId="6" xfId="0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3" fontId="4" fillId="0" borderId="29" xfId="0" applyNumberFormat="1" applyFont="1" applyFill="1" applyBorder="1" applyAlignment="1"/>
    <xf numFmtId="0" fontId="4" fillId="0" borderId="29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3" fontId="1" fillId="0" borderId="4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1" xfId="0" applyNumberFormat="1" applyFont="1" applyFill="1" applyBorder="1" applyAlignment="1">
      <alignment horizontal="right"/>
    </xf>
    <xf numFmtId="0" fontId="2" fillId="0" borderId="8" xfId="0" applyFont="1" applyFill="1" applyBorder="1" applyAlignment="1"/>
    <xf numFmtId="3" fontId="0" fillId="0" borderId="7" xfId="0" applyNumberForma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0" fontId="0" fillId="0" borderId="19" xfId="0" applyFill="1" applyBorder="1" applyAlignment="1">
      <alignment horizontal="right"/>
    </xf>
    <xf numFmtId="0" fontId="3" fillId="0" borderId="1" xfId="0" applyFont="1" applyFill="1" applyBorder="1" applyAlignment="1"/>
    <xf numFmtId="3" fontId="0" fillId="0" borderId="1" xfId="0" applyNumberFormat="1" applyFill="1" applyBorder="1" applyAlignment="1">
      <alignment horizontal="right"/>
    </xf>
    <xf numFmtId="0" fontId="6" fillId="0" borderId="1" xfId="0" applyFont="1" applyFill="1" applyBorder="1" applyAlignment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3" fontId="4" fillId="0" borderId="1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3" fontId="0" fillId="0" borderId="6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3" fontId="1" fillId="0" borderId="1" xfId="0" applyNumberFormat="1" applyFont="1" applyFill="1" applyBorder="1" applyAlignment="1"/>
    <xf numFmtId="3" fontId="0" fillId="0" borderId="1" xfId="0" applyNumberFormat="1" applyFont="1" applyFill="1" applyBorder="1" applyAlignment="1"/>
    <xf numFmtId="3" fontId="0" fillId="0" borderId="4" xfId="0" applyNumberFormat="1" applyFont="1" applyFill="1" applyBorder="1" applyAlignment="1"/>
    <xf numFmtId="3" fontId="0" fillId="0" borderId="6" xfId="0" applyNumberFormat="1" applyFont="1" applyFill="1" applyBorder="1" applyAlignment="1"/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3" fillId="0" borderId="4" xfId="0" applyFont="1" applyFill="1" applyBorder="1" applyAlignment="1"/>
    <xf numFmtId="3" fontId="0" fillId="0" borderId="7" xfId="0" applyNumberFormat="1" applyFill="1" applyBorder="1" applyAlignment="1"/>
    <xf numFmtId="0" fontId="0" fillId="0" borderId="0" xfId="0" applyFill="1" applyBorder="1" applyAlignment="1"/>
    <xf numFmtId="3" fontId="0" fillId="0" borderId="4" xfId="0" applyNumberFormat="1" applyFont="1" applyFill="1" applyBorder="1" applyAlignment="1">
      <alignment horizontal="right"/>
    </xf>
    <xf numFmtId="3" fontId="0" fillId="0" borderId="6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0" fillId="0" borderId="1" xfId="0" applyFill="1" applyBorder="1" applyAlignment="1"/>
    <xf numFmtId="3" fontId="1" fillId="0" borderId="23" xfId="0" applyNumberFormat="1" applyFont="1" applyFill="1" applyBorder="1" applyAlignment="1"/>
    <xf numFmtId="3" fontId="1" fillId="0" borderId="22" xfId="0" applyNumberFormat="1" applyFont="1" applyFill="1" applyBorder="1" applyAlignment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3" fontId="1" fillId="0" borderId="11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1" fillId="0" borderId="41" xfId="0" applyNumberFormat="1" applyFont="1" applyFill="1" applyBorder="1" applyAlignment="1">
      <alignment horizontal="right"/>
    </xf>
    <xf numFmtId="0" fontId="1" fillId="0" borderId="41" xfId="0" applyFont="1" applyFill="1" applyBorder="1" applyAlignment="1">
      <alignment horizontal="right"/>
    </xf>
    <xf numFmtId="3" fontId="0" fillId="0" borderId="20" xfId="0" applyNumberFormat="1" applyFill="1" applyBorder="1" applyAlignment="1">
      <alignment horizontal="right"/>
    </xf>
    <xf numFmtId="3" fontId="0" fillId="0" borderId="19" xfId="0" applyNumberFormat="1" applyFill="1" applyBorder="1" applyAlignment="1">
      <alignment horizontal="right"/>
    </xf>
    <xf numFmtId="0" fontId="2" fillId="0" borderId="1" xfId="0" applyFont="1" applyFill="1" applyBorder="1" applyAlignment="1">
      <alignment vertical="center"/>
    </xf>
    <xf numFmtId="3" fontId="1" fillId="0" borderId="11" xfId="0" applyNumberFormat="1" applyFont="1" applyFill="1" applyBorder="1" applyAlignment="1"/>
    <xf numFmtId="0" fontId="0" fillId="0" borderId="8" xfId="0" applyFill="1" applyBorder="1" applyAlignment="1"/>
    <xf numFmtId="0" fontId="0" fillId="0" borderId="8" xfId="0" applyFont="1" applyFill="1" applyBorder="1" applyAlignment="1"/>
    <xf numFmtId="0" fontId="0" fillId="0" borderId="5" xfId="0" applyFill="1" applyBorder="1" applyAlignment="1"/>
    <xf numFmtId="0" fontId="1" fillId="0" borderId="11" xfId="0" applyFont="1" applyFill="1" applyBorder="1" applyAlignment="1"/>
    <xf numFmtId="0" fontId="2" fillId="0" borderId="41" xfId="0" applyFont="1" applyFill="1" applyBorder="1" applyAlignment="1"/>
    <xf numFmtId="0" fontId="0" fillId="0" borderId="18" xfId="0" applyFill="1" applyBorder="1" applyAlignment="1"/>
    <xf numFmtId="0" fontId="0" fillId="0" borderId="19" xfId="0" applyFill="1" applyBorder="1" applyAlignment="1"/>
    <xf numFmtId="0" fontId="2" fillId="0" borderId="24" xfId="0" applyFont="1" applyFill="1" applyBorder="1" applyAlignment="1"/>
    <xf numFmtId="0" fontId="2" fillId="0" borderId="17" xfId="0" applyFont="1" applyFill="1" applyBorder="1" applyAlignment="1"/>
    <xf numFmtId="3" fontId="1" fillId="0" borderId="16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3" fontId="0" fillId="0" borderId="27" xfId="0" applyNumberFormat="1" applyFont="1" applyFill="1" applyBorder="1" applyAlignment="1">
      <alignment horizontal="right"/>
    </xf>
    <xf numFmtId="0" fontId="0" fillId="0" borderId="28" xfId="0" applyFont="1" applyFill="1" applyBorder="1" applyAlignment="1">
      <alignment horizontal="right"/>
    </xf>
    <xf numFmtId="0" fontId="2" fillId="0" borderId="21" xfId="0" applyFont="1" applyFill="1" applyBorder="1" applyAlignment="1"/>
    <xf numFmtId="3" fontId="1" fillId="0" borderId="2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6" fillId="0" borderId="5" xfId="0" applyFont="1" applyFill="1" applyBorder="1" applyAlignment="1"/>
    <xf numFmtId="0" fontId="6" fillId="0" borderId="6" xfId="0" applyFont="1" applyFill="1" applyBorder="1" applyAlignment="1"/>
    <xf numFmtId="0" fontId="6" fillId="0" borderId="4" xfId="0" applyFont="1" applyFill="1" applyBorder="1" applyAlignment="1"/>
    <xf numFmtId="3" fontId="0" fillId="0" borderId="4" xfId="0" applyNumberFormat="1" applyFill="1" applyBorder="1" applyAlignment="1"/>
    <xf numFmtId="3" fontId="0" fillId="0" borderId="6" xfId="0" applyNumberForma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3" fontId="1" fillId="0" borderId="21" xfId="0" applyNumberFormat="1" applyFont="1" applyFill="1" applyBorder="1" applyAlignment="1"/>
    <xf numFmtId="0" fontId="1" fillId="0" borderId="21" xfId="0" applyFont="1" applyFill="1" applyBorder="1" applyAlignment="1"/>
    <xf numFmtId="3" fontId="4" fillId="0" borderId="4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0" fontId="5" fillId="0" borderId="9" xfId="0" applyFont="1" applyFill="1" applyBorder="1" applyAlignment="1"/>
    <xf numFmtId="0" fontId="5" fillId="0" borderId="10" xfId="0" applyFont="1" applyFill="1" applyBorder="1" applyAlignment="1"/>
    <xf numFmtId="3" fontId="4" fillId="0" borderId="11" xfId="0" applyNumberFormat="1" applyFont="1" applyFill="1" applyBorder="1" applyAlignment="1">
      <alignment horizontal="right"/>
    </xf>
    <xf numFmtId="0" fontId="4" fillId="0" borderId="11" xfId="0" applyFont="1" applyFill="1" applyBorder="1" applyAlignment="1">
      <alignment horizontal="right"/>
    </xf>
    <xf numFmtId="0" fontId="5" fillId="0" borderId="34" xfId="0" applyFont="1" applyFill="1" applyBorder="1" applyAlignment="1">
      <alignment horizontal="left"/>
    </xf>
    <xf numFmtId="0" fontId="5" fillId="0" borderId="25" xfId="0" applyFont="1" applyFill="1" applyBorder="1" applyAlignment="1">
      <alignment horizontal="left"/>
    </xf>
    <xf numFmtId="3" fontId="4" fillId="0" borderId="38" xfId="0" applyNumberFormat="1" applyFont="1" applyFill="1" applyBorder="1" applyAlignment="1">
      <alignment horizontal="right"/>
    </xf>
    <xf numFmtId="0" fontId="4" fillId="0" borderId="38" xfId="0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 vertical="center"/>
    </xf>
    <xf numFmtId="3" fontId="0" fillId="0" borderId="6" xfId="0" applyNumberFormat="1" applyFill="1" applyBorder="1" applyAlignment="1">
      <alignment horizontal="right" vertical="center"/>
    </xf>
    <xf numFmtId="3" fontId="0" fillId="0" borderId="16" xfId="0" applyNumberFormat="1" applyFont="1" applyFill="1" applyBorder="1" applyAlignment="1">
      <alignment horizontal="right" vertical="center"/>
    </xf>
    <xf numFmtId="3" fontId="0" fillId="0" borderId="17" xfId="0" applyNumberFormat="1" applyFont="1" applyFill="1" applyBorder="1" applyAlignment="1">
      <alignment horizontal="right" vertical="center"/>
    </xf>
    <xf numFmtId="0" fontId="5" fillId="0" borderId="29" xfId="0" applyFont="1" applyFill="1" applyBorder="1" applyAlignment="1"/>
    <xf numFmtId="3" fontId="11" fillId="0" borderId="29" xfId="0" applyNumberFormat="1" applyFont="1" applyFill="1" applyBorder="1" applyAlignment="1"/>
    <xf numFmtId="0" fontId="11" fillId="0" borderId="29" xfId="0" applyFont="1" applyFill="1" applyBorder="1" applyAlignment="1"/>
    <xf numFmtId="0" fontId="0" fillId="0" borderId="4" xfId="0" applyFont="1" applyFill="1" applyBorder="1" applyAlignment="1"/>
    <xf numFmtId="3" fontId="4" fillId="0" borderId="29" xfId="0" applyNumberFormat="1" applyFont="1" applyFill="1" applyBorder="1" applyAlignment="1">
      <alignment horizontal="right"/>
    </xf>
    <xf numFmtId="0" fontId="4" fillId="0" borderId="29" xfId="0" applyFont="1" applyFill="1" applyBorder="1" applyAlignment="1">
      <alignment horizontal="right"/>
    </xf>
    <xf numFmtId="3" fontId="11" fillId="0" borderId="29" xfId="0" applyNumberFormat="1" applyFont="1" applyFill="1" applyBorder="1" applyAlignment="1">
      <alignment horizontal="right"/>
    </xf>
    <xf numFmtId="0" fontId="11" fillId="0" borderId="29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right"/>
    </xf>
    <xf numFmtId="0" fontId="0" fillId="0" borderId="9" xfId="0" applyFill="1" applyBorder="1" applyAlignment="1"/>
    <xf numFmtId="0" fontId="0" fillId="0" borderId="10" xfId="0" applyFont="1" applyFill="1" applyBorder="1" applyAlignment="1"/>
    <xf numFmtId="0" fontId="0" fillId="0" borderId="28" xfId="0" applyFont="1" applyFill="1" applyBorder="1" applyAlignment="1"/>
    <xf numFmtId="0" fontId="8" fillId="0" borderId="9" xfId="0" applyFont="1" applyFill="1" applyBorder="1" applyAlignment="1"/>
    <xf numFmtId="0" fontId="8" fillId="0" borderId="10" xfId="0" applyFont="1" applyFill="1" applyBorder="1" applyAlignment="1"/>
    <xf numFmtId="0" fontId="8" fillId="0" borderId="28" xfId="0" applyFont="1" applyFill="1" applyBorder="1" applyAlignment="1"/>
    <xf numFmtId="0" fontId="8" fillId="0" borderId="0" xfId="0" applyFont="1" applyFill="1" applyBorder="1" applyAlignment="1"/>
    <xf numFmtId="3" fontId="4" fillId="0" borderId="20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3" fontId="1" fillId="0" borderId="27" xfId="0" applyNumberFormat="1" applyFont="1" applyFill="1" applyBorder="1" applyAlignment="1">
      <alignment horizontal="right"/>
    </xf>
    <xf numFmtId="3" fontId="1" fillId="0" borderId="28" xfId="0" applyNumberFormat="1" applyFont="1" applyFill="1" applyBorder="1" applyAlignment="1">
      <alignment horizontal="right"/>
    </xf>
    <xf numFmtId="0" fontId="0" fillId="0" borderId="6" xfId="0" applyFill="1" applyBorder="1" applyAlignment="1"/>
    <xf numFmtId="0" fontId="2" fillId="0" borderId="30" xfId="0" applyFont="1" applyFill="1" applyBorder="1" applyAlignment="1"/>
    <xf numFmtId="0" fontId="0" fillId="0" borderId="30" xfId="0" applyFill="1" applyBorder="1" applyAlignment="1"/>
    <xf numFmtId="3" fontId="1" fillId="0" borderId="30" xfId="0" applyNumberFormat="1" applyFont="1" applyFill="1" applyBorder="1" applyAlignment="1"/>
    <xf numFmtId="0" fontId="5" fillId="0" borderId="21" xfId="0" applyFont="1" applyFill="1" applyBorder="1" applyAlignment="1"/>
    <xf numFmtId="3" fontId="4" fillId="0" borderId="21" xfId="0" applyNumberFormat="1" applyFont="1" applyFill="1" applyBorder="1" applyAlignment="1"/>
    <xf numFmtId="0" fontId="4" fillId="0" borderId="21" xfId="0" applyFont="1" applyFill="1" applyBorder="1" applyAlignment="1"/>
    <xf numFmtId="0" fontId="2" fillId="0" borderId="18" xfId="0" applyFont="1" applyFill="1" applyBorder="1" applyAlignment="1"/>
    <xf numFmtId="0" fontId="2" fillId="0" borderId="19" xfId="0" applyFont="1" applyFill="1" applyBorder="1" applyAlignment="1"/>
    <xf numFmtId="0" fontId="1" fillId="0" borderId="30" xfId="0" applyFont="1" applyFill="1" applyBorder="1" applyAlignment="1"/>
    <xf numFmtId="0" fontId="4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3" fontId="4" fillId="0" borderId="21" xfId="0" applyNumberFormat="1" applyFont="1" applyFill="1" applyBorder="1" applyAlignment="1">
      <alignment horizontal="right"/>
    </xf>
    <xf numFmtId="0" fontId="4" fillId="0" borderId="21" xfId="0" applyFont="1" applyFill="1" applyBorder="1" applyAlignment="1">
      <alignment horizontal="right"/>
    </xf>
    <xf numFmtId="3" fontId="0" fillId="0" borderId="16" xfId="0" applyNumberFormat="1" applyFill="1" applyBorder="1" applyAlignment="1">
      <alignment horizontal="right"/>
    </xf>
    <xf numFmtId="3" fontId="0" fillId="0" borderId="17" xfId="0" applyNumberFormat="1" applyFill="1" applyBorder="1" applyAlignment="1">
      <alignment horizontal="right"/>
    </xf>
    <xf numFmtId="0" fontId="1" fillId="0" borderId="1" xfId="0" applyFont="1" applyFill="1" applyBorder="1" applyAlignment="1"/>
    <xf numFmtId="0" fontId="5" fillId="0" borderId="10" xfId="0" applyFont="1" applyFill="1" applyBorder="1" applyAlignment="1">
      <alignment horizontal="left"/>
    </xf>
    <xf numFmtId="0" fontId="5" fillId="0" borderId="28" xfId="0" applyFont="1" applyFill="1" applyBorder="1" applyAlignment="1">
      <alignment horizontal="left"/>
    </xf>
    <xf numFmtId="3" fontId="4" fillId="0" borderId="27" xfId="0" applyNumberFormat="1" applyFont="1" applyFill="1" applyBorder="1" applyAlignment="1">
      <alignment horizontal="right"/>
    </xf>
    <xf numFmtId="3" fontId="4" fillId="0" borderId="28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right"/>
    </xf>
    <xf numFmtId="3" fontId="9" fillId="0" borderId="19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/>
    <xf numFmtId="0" fontId="4" fillId="0" borderId="11" xfId="0" applyFont="1" applyFill="1" applyBorder="1" applyAlignment="1"/>
    <xf numFmtId="0" fontId="4" fillId="0" borderId="0" xfId="0" applyFont="1" applyFill="1" applyAlignment="1">
      <alignment horizontal="left"/>
    </xf>
    <xf numFmtId="3" fontId="1" fillId="0" borderId="3" xfId="0" applyNumberFormat="1" applyFont="1" applyFill="1" applyBorder="1" applyAlignment="1"/>
    <xf numFmtId="0" fontId="5" fillId="0" borderId="3" xfId="0" applyFont="1" applyFill="1" applyBorder="1" applyAlignment="1">
      <alignment horizontal="left"/>
    </xf>
    <xf numFmtId="3" fontId="9" fillId="0" borderId="3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4" fillId="0" borderId="1" xfId="0" applyNumberFormat="1" applyFont="1" applyFill="1" applyBorder="1" applyAlignment="1"/>
    <xf numFmtId="0" fontId="5" fillId="0" borderId="20" xfId="0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0" borderId="19" xfId="0" applyFont="1" applyFill="1" applyBorder="1" applyAlignment="1">
      <alignment horizontal="left"/>
    </xf>
    <xf numFmtId="0" fontId="5" fillId="0" borderId="27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/>
    </xf>
    <xf numFmtId="0" fontId="5" fillId="0" borderId="24" xfId="0" applyFont="1" applyFill="1" applyBorder="1" applyAlignment="1">
      <alignment horizontal="left"/>
    </xf>
    <xf numFmtId="0" fontId="5" fillId="0" borderId="17" xfId="0" applyFont="1" applyFill="1" applyBorder="1" applyAlignment="1">
      <alignment horizontal="left"/>
    </xf>
    <xf numFmtId="3" fontId="9" fillId="0" borderId="16" xfId="0" applyNumberFormat="1" applyFont="1" applyFill="1" applyBorder="1" applyAlignment="1">
      <alignment horizontal="right"/>
    </xf>
    <xf numFmtId="3" fontId="9" fillId="0" borderId="17" xfId="0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>
      <alignment horizontal="right"/>
    </xf>
    <xf numFmtId="3" fontId="4" fillId="0" borderId="17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2" fillId="0" borderId="33" xfId="0" applyFont="1" applyFill="1" applyBorder="1" applyAlignment="1"/>
    <xf numFmtId="0" fontId="2" fillId="0" borderId="31" xfId="0" applyFont="1" applyFill="1" applyBorder="1" applyAlignment="1"/>
    <xf numFmtId="3" fontId="1" fillId="0" borderId="3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3" fontId="4" fillId="0" borderId="13" xfId="0" applyNumberFormat="1" applyFont="1" applyFill="1" applyBorder="1" applyAlignment="1">
      <alignment horizontal="right"/>
    </xf>
    <xf numFmtId="3" fontId="4" fillId="0" borderId="40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left"/>
    </xf>
    <xf numFmtId="3" fontId="0" fillId="0" borderId="36" xfId="0" applyNumberFormat="1" applyFont="1" applyFill="1" applyBorder="1" applyAlignment="1">
      <alignment horizontal="right"/>
    </xf>
    <xf numFmtId="3" fontId="0" fillId="0" borderId="37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/>
    <xf numFmtId="0" fontId="2" fillId="0" borderId="33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3" fontId="1" fillId="0" borderId="39" xfId="0" applyNumberFormat="1" applyFont="1" applyFill="1" applyBorder="1" applyAlignment="1">
      <alignment horizontal="right"/>
    </xf>
    <xf numFmtId="3" fontId="1" fillId="0" borderId="26" xfId="0" applyNumberFormat="1" applyFont="1" applyFill="1" applyBorder="1" applyAlignment="1">
      <alignment horizontal="right"/>
    </xf>
    <xf numFmtId="0" fontId="0" fillId="0" borderId="1" xfId="0" applyFont="1" applyFill="1" applyBorder="1" applyAlignment="1"/>
    <xf numFmtId="3" fontId="0" fillId="0" borderId="1" xfId="0" applyNumberFormat="1" applyFont="1" applyFill="1" applyBorder="1" applyAlignment="1">
      <alignment horizontal="right"/>
    </xf>
    <xf numFmtId="3" fontId="1" fillId="0" borderId="12" xfId="0" applyNumberFormat="1" applyFont="1" applyFill="1" applyBorder="1" applyAlignment="1">
      <alignment horizontal="right"/>
    </xf>
    <xf numFmtId="0" fontId="1" fillId="0" borderId="35" xfId="0" applyFont="1" applyFill="1" applyBorder="1" applyAlignment="1">
      <alignment horizontal="right"/>
    </xf>
    <xf numFmtId="3" fontId="0" fillId="0" borderId="36" xfId="0" applyNumberFormat="1" applyFont="1" applyFill="1" applyBorder="1" applyAlignment="1"/>
    <xf numFmtId="3" fontId="0" fillId="0" borderId="37" xfId="0" applyNumberFormat="1" applyFont="1" applyFill="1" applyBorder="1" applyAlignment="1"/>
    <xf numFmtId="3" fontId="1" fillId="0" borderId="12" xfId="0" applyNumberFormat="1" applyFont="1" applyFill="1" applyBorder="1" applyAlignment="1"/>
    <xf numFmtId="3" fontId="1" fillId="0" borderId="35" xfId="0" applyNumberFormat="1" applyFont="1" applyFill="1" applyBorder="1" applyAlignment="1"/>
    <xf numFmtId="0" fontId="1" fillId="0" borderId="35" xfId="0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right"/>
    </xf>
    <xf numFmtId="3" fontId="0" fillId="0" borderId="28" xfId="0" applyNumberFormat="1" applyFont="1" applyFill="1" applyBorder="1" applyAlignment="1">
      <alignment horizontal="right"/>
    </xf>
    <xf numFmtId="0" fontId="1" fillId="0" borderId="0" xfId="0" applyFont="1" applyFill="1" applyBorder="1" applyAlignment="1"/>
    <xf numFmtId="3" fontId="0" fillId="0" borderId="1" xfId="0" applyNumberFormat="1" applyFill="1" applyBorder="1" applyAlignment="1">
      <alignment horizontal="center"/>
    </xf>
    <xf numFmtId="3" fontId="1" fillId="0" borderId="38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7" xfId="0" applyFill="1" applyBorder="1" applyAlignment="1">
      <alignment horizontal="right"/>
    </xf>
    <xf numFmtId="3" fontId="1" fillId="0" borderId="38" xfId="0" applyNumberFormat="1" applyFont="1" applyFill="1" applyBorder="1" applyAlignment="1">
      <alignment horizontal="right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3" fontId="0" fillId="0" borderId="15" xfId="0" applyNumberFormat="1" applyFont="1" applyFill="1" applyBorder="1" applyAlignment="1">
      <alignment horizontal="right"/>
    </xf>
    <xf numFmtId="3" fontId="0" fillId="0" borderId="15" xfId="0" applyNumberFormat="1" applyFill="1" applyBorder="1" applyAlignment="1"/>
    <xf numFmtId="0" fontId="0" fillId="0" borderId="28" xfId="0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/>
    <xf numFmtId="0" fontId="2" fillId="0" borderId="34" xfId="0" applyFont="1" applyFill="1" applyBorder="1" applyAlignment="1"/>
    <xf numFmtId="0" fontId="2" fillId="0" borderId="25" xfId="0" applyFont="1" applyFill="1" applyBorder="1" applyAlignment="1"/>
    <xf numFmtId="0" fontId="6" fillId="0" borderId="24" xfId="0" applyFont="1" applyFill="1" applyBorder="1" applyAlignment="1"/>
    <xf numFmtId="0" fontId="6" fillId="0" borderId="17" xfId="0" applyFont="1" applyFill="1" applyBorder="1" applyAlignment="1"/>
    <xf numFmtId="3" fontId="0" fillId="0" borderId="16" xfId="0" applyNumberFormat="1" applyFont="1" applyFill="1" applyBorder="1" applyAlignment="1">
      <alignment horizontal="right"/>
    </xf>
    <xf numFmtId="3" fontId="0" fillId="0" borderId="17" xfId="0" applyNumberFormat="1" applyFont="1" applyFill="1" applyBorder="1" applyAlignment="1">
      <alignment horizontal="right"/>
    </xf>
    <xf numFmtId="3" fontId="1" fillId="0" borderId="27" xfId="0" applyNumberFormat="1" applyFont="1" applyFill="1" applyBorder="1" applyAlignment="1"/>
    <xf numFmtId="3" fontId="1" fillId="0" borderId="28" xfId="0" applyNumberFormat="1" applyFont="1" applyFill="1" applyBorder="1" applyAlignment="1"/>
    <xf numFmtId="0" fontId="1" fillId="0" borderId="0" xfId="0" applyFont="1" applyAlignment="1">
      <alignment horizontal="center"/>
    </xf>
    <xf numFmtId="3" fontId="1" fillId="0" borderId="23" xfId="0" applyNumberFormat="1" applyFont="1" applyFill="1" applyBorder="1" applyAlignment="1">
      <alignment horizontal="right"/>
    </xf>
    <xf numFmtId="3" fontId="1" fillId="0" borderId="22" xfId="0" applyNumberFormat="1" applyFont="1" applyFill="1" applyBorder="1" applyAlignment="1">
      <alignment horizontal="right"/>
    </xf>
    <xf numFmtId="0" fontId="2" fillId="0" borderId="16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0" xfId="0" applyFill="1" applyBorder="1" applyAlignment="1"/>
    <xf numFmtId="0" fontId="0" fillId="0" borderId="28" xfId="0" applyFill="1" applyBorder="1" applyAlignment="1"/>
    <xf numFmtId="0" fontId="2" fillId="0" borderId="39" xfId="0" applyFont="1" applyFill="1" applyBorder="1" applyAlignment="1">
      <alignment horizontal="left"/>
    </xf>
    <xf numFmtId="0" fontId="2" fillId="0" borderId="25" xfId="0" applyFont="1" applyFill="1" applyBorder="1" applyAlignment="1">
      <alignment horizontal="left"/>
    </xf>
    <xf numFmtId="0" fontId="2" fillId="0" borderId="26" xfId="0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3" fontId="0" fillId="0" borderId="3" xfId="0" applyNumberFormat="1" applyFill="1" applyBorder="1" applyAlignment="1">
      <alignment horizontal="right"/>
    </xf>
    <xf numFmtId="0" fontId="2" fillId="0" borderId="27" xfId="0" applyFont="1" applyFill="1" applyBorder="1" applyAlignment="1">
      <alignment horizontal="left"/>
    </xf>
    <xf numFmtId="3" fontId="0" fillId="0" borderId="2" xfId="0" applyNumberForma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0" fontId="3" fillId="0" borderId="32" xfId="0" applyFont="1" applyFill="1" applyBorder="1" applyAlignment="1"/>
    <xf numFmtId="0" fontId="0" fillId="0" borderId="32" xfId="0" applyFill="1" applyBorder="1" applyAlignment="1"/>
    <xf numFmtId="0" fontId="5" fillId="0" borderId="34" xfId="0" applyFont="1" applyFill="1" applyBorder="1" applyAlignment="1"/>
    <xf numFmtId="0" fontId="5" fillId="0" borderId="25" xfId="0" applyFont="1" applyFill="1" applyBorder="1" applyAlignment="1"/>
    <xf numFmtId="0" fontId="0" fillId="0" borderId="1" xfId="0" applyFill="1" applyBorder="1" applyAlignment="1">
      <alignment horizontal="right"/>
    </xf>
    <xf numFmtId="0" fontId="3" fillId="0" borderId="0" xfId="0" applyFont="1" applyFill="1" applyBorder="1" applyAlignment="1"/>
    <xf numFmtId="0" fontId="6" fillId="0" borderId="1" xfId="0" applyFont="1" applyFill="1" applyBorder="1" applyAlignment="1">
      <alignment horizontal="left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3" fontId="1" fillId="0" borderId="36" xfId="0" applyNumberFormat="1" applyFont="1" applyFill="1" applyBorder="1" applyAlignment="1"/>
    <xf numFmtId="3" fontId="1" fillId="0" borderId="37" xfId="0" applyNumberFormat="1" applyFont="1" applyFill="1" applyBorder="1" applyAlignment="1"/>
    <xf numFmtId="0" fontId="2" fillId="0" borderId="20" xfId="0" applyFont="1" applyFill="1" applyBorder="1" applyAlignment="1"/>
    <xf numFmtId="3" fontId="0" fillId="0" borderId="3" xfId="0" applyNumberFormat="1" applyFill="1" applyBorder="1" applyAlignment="1"/>
    <xf numFmtId="0" fontId="4" fillId="0" borderId="12" xfId="0" applyFont="1" applyFill="1" applyBorder="1" applyAlignment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0"/>
  <sheetViews>
    <sheetView tabSelected="1" topLeftCell="A163" zoomScaleNormal="100" workbookViewId="0">
      <selection activeCell="L180" sqref="L180"/>
    </sheetView>
  </sheetViews>
  <sheetFormatPr defaultRowHeight="15" x14ac:dyDescent="0.25"/>
  <sheetData>
    <row r="1" spans="1:9" s="1" customFormat="1" x14ac:dyDescent="0.25">
      <c r="H1" s="5" t="s">
        <v>195</v>
      </c>
      <c r="I1" s="5"/>
    </row>
    <row r="2" spans="1:9" x14ac:dyDescent="0.25">
      <c r="A2" s="318" t="s">
        <v>196</v>
      </c>
      <c r="B2" s="318"/>
      <c r="C2" s="318"/>
      <c r="D2" s="318"/>
      <c r="E2" s="318"/>
      <c r="F2" s="318"/>
      <c r="G2" s="318"/>
      <c r="H2" s="318"/>
      <c r="I2" s="318"/>
    </row>
    <row r="4" spans="1:9" ht="15" customHeight="1" x14ac:dyDescent="0.25">
      <c r="A4" s="158" t="s">
        <v>0</v>
      </c>
      <c r="B4" s="158"/>
      <c r="C4" s="158"/>
      <c r="D4" s="158"/>
      <c r="E4" s="158"/>
      <c r="F4" s="84" t="s">
        <v>197</v>
      </c>
      <c r="G4" s="84"/>
      <c r="H4" s="84" t="s">
        <v>208</v>
      </c>
      <c r="I4" s="84"/>
    </row>
    <row r="5" spans="1:9" x14ac:dyDescent="0.25">
      <c r="A5" s="159"/>
      <c r="B5" s="159"/>
      <c r="C5" s="159"/>
      <c r="D5" s="159"/>
      <c r="E5" s="159"/>
      <c r="F5" s="85"/>
      <c r="G5" s="85"/>
      <c r="H5" s="85"/>
      <c r="I5" s="85"/>
    </row>
    <row r="6" spans="1:9" x14ac:dyDescent="0.25">
      <c r="A6" s="41" t="s">
        <v>1</v>
      </c>
      <c r="B6" s="41"/>
      <c r="C6" s="41"/>
      <c r="D6" s="41"/>
      <c r="E6" s="41"/>
      <c r="F6" s="109">
        <f>SUM(F7:G19)</f>
        <v>18371408</v>
      </c>
      <c r="G6" s="109"/>
      <c r="H6" s="109">
        <f>SUM(H7:I19)</f>
        <v>23698089</v>
      </c>
      <c r="I6" s="109"/>
    </row>
    <row r="7" spans="1:9" s="1" customFormat="1" x14ac:dyDescent="0.25">
      <c r="A7" s="115" t="s">
        <v>89</v>
      </c>
      <c r="B7" s="123"/>
      <c r="C7" s="123"/>
      <c r="D7" s="123"/>
      <c r="E7" s="124"/>
      <c r="F7" s="111">
        <v>3476260</v>
      </c>
      <c r="G7" s="112"/>
      <c r="H7" s="111">
        <v>3900936</v>
      </c>
      <c r="I7" s="112"/>
    </row>
    <row r="8" spans="1:9" s="1" customFormat="1" x14ac:dyDescent="0.25">
      <c r="A8" s="115" t="s">
        <v>171</v>
      </c>
      <c r="B8" s="123"/>
      <c r="C8" s="123"/>
      <c r="D8" s="123"/>
      <c r="E8" s="124"/>
      <c r="F8" s="111"/>
      <c r="G8" s="112"/>
      <c r="H8" s="111"/>
      <c r="I8" s="112"/>
    </row>
    <row r="9" spans="1:9" s="1" customFormat="1" x14ac:dyDescent="0.25">
      <c r="A9" s="115" t="s">
        <v>90</v>
      </c>
      <c r="B9" s="123"/>
      <c r="C9" s="123"/>
      <c r="D9" s="123"/>
      <c r="E9" s="124"/>
      <c r="F9" s="111">
        <v>5000000</v>
      </c>
      <c r="G9" s="112"/>
      <c r="H9" s="111">
        <v>5000000</v>
      </c>
      <c r="I9" s="112"/>
    </row>
    <row r="10" spans="1:9" s="1" customFormat="1" x14ac:dyDescent="0.25">
      <c r="A10" s="115" t="s">
        <v>3</v>
      </c>
      <c r="B10" s="123"/>
      <c r="C10" s="123"/>
      <c r="D10" s="123"/>
      <c r="E10" s="124"/>
      <c r="F10" s="111">
        <v>10200</v>
      </c>
      <c r="G10" s="112"/>
      <c r="H10" s="111">
        <v>5100</v>
      </c>
      <c r="I10" s="112"/>
    </row>
    <row r="11" spans="1:9" s="1" customFormat="1" x14ac:dyDescent="0.25">
      <c r="A11" s="115" t="s">
        <v>147</v>
      </c>
      <c r="B11" s="123"/>
      <c r="C11" s="123"/>
      <c r="D11" s="123"/>
      <c r="E11" s="124"/>
      <c r="F11" s="111">
        <v>11712</v>
      </c>
      <c r="G11" s="112"/>
      <c r="H11" s="111"/>
      <c r="I11" s="112"/>
    </row>
    <row r="12" spans="1:9" s="1" customFormat="1" x14ac:dyDescent="0.25">
      <c r="A12" s="115" t="s">
        <v>160</v>
      </c>
      <c r="B12" s="123"/>
      <c r="C12" s="123"/>
      <c r="D12" s="123"/>
      <c r="E12" s="124"/>
      <c r="F12" s="111">
        <v>852816</v>
      </c>
      <c r="G12" s="112"/>
      <c r="H12" s="111">
        <v>4188713</v>
      </c>
      <c r="I12" s="112"/>
    </row>
    <row r="13" spans="1:9" s="1" customFormat="1" x14ac:dyDescent="0.25">
      <c r="A13" s="115" t="s">
        <v>161</v>
      </c>
      <c r="B13" s="123"/>
      <c r="C13" s="123"/>
      <c r="D13" s="123"/>
      <c r="E13" s="124"/>
      <c r="F13" s="111">
        <v>41700</v>
      </c>
      <c r="G13" s="112"/>
      <c r="H13" s="111">
        <v>21900</v>
      </c>
      <c r="I13" s="112"/>
    </row>
    <row r="14" spans="1:9" s="1" customFormat="1" x14ac:dyDescent="0.25">
      <c r="A14" s="115" t="s">
        <v>180</v>
      </c>
      <c r="B14" s="123"/>
      <c r="C14" s="123"/>
      <c r="D14" s="123"/>
      <c r="E14" s="124"/>
      <c r="F14" s="111">
        <v>1009100</v>
      </c>
      <c r="G14" s="112"/>
      <c r="H14" s="111">
        <v>990400</v>
      </c>
      <c r="I14" s="112"/>
    </row>
    <row r="15" spans="1:9" s="1" customFormat="1" x14ac:dyDescent="0.25">
      <c r="A15" s="115" t="s">
        <v>28</v>
      </c>
      <c r="B15" s="123"/>
      <c r="C15" s="123"/>
      <c r="D15" s="123"/>
      <c r="E15" s="124"/>
      <c r="F15" s="111">
        <v>1800000</v>
      </c>
      <c r="G15" s="112"/>
      <c r="H15" s="111">
        <v>1800000</v>
      </c>
      <c r="I15" s="112"/>
    </row>
    <row r="16" spans="1:9" s="1" customFormat="1" x14ac:dyDescent="0.25">
      <c r="A16" s="115" t="s">
        <v>91</v>
      </c>
      <c r="B16" s="123"/>
      <c r="C16" s="123"/>
      <c r="D16" s="123"/>
      <c r="E16" s="124"/>
      <c r="F16" s="111">
        <v>2847040</v>
      </c>
      <c r="G16" s="112"/>
      <c r="H16" s="111">
        <v>4389160</v>
      </c>
      <c r="I16" s="112"/>
    </row>
    <row r="17" spans="1:11" x14ac:dyDescent="0.25">
      <c r="A17" s="115" t="s">
        <v>4</v>
      </c>
      <c r="B17" s="123"/>
      <c r="C17" s="123"/>
      <c r="D17" s="123"/>
      <c r="E17" s="124"/>
      <c r="F17" s="45">
        <v>221440</v>
      </c>
      <c r="G17" s="45"/>
      <c r="H17" s="110">
        <v>276800</v>
      </c>
      <c r="I17" s="110"/>
      <c r="K17" s="1"/>
    </row>
    <row r="18" spans="1:11" s="1" customFormat="1" x14ac:dyDescent="0.25">
      <c r="A18" s="115" t="s">
        <v>188</v>
      </c>
      <c r="B18" s="123"/>
      <c r="C18" s="123"/>
      <c r="D18" s="123"/>
      <c r="E18" s="124"/>
      <c r="F18" s="45">
        <v>3100000</v>
      </c>
      <c r="G18" s="45"/>
      <c r="H18" s="110">
        <v>3100000</v>
      </c>
      <c r="I18" s="110"/>
    </row>
    <row r="19" spans="1:11" s="1" customFormat="1" x14ac:dyDescent="0.25">
      <c r="A19" s="115" t="s">
        <v>133</v>
      </c>
      <c r="B19" s="144"/>
      <c r="C19" s="144"/>
      <c r="D19" s="144"/>
      <c r="E19" s="211"/>
      <c r="F19" s="111">
        <v>1140</v>
      </c>
      <c r="G19" s="167"/>
      <c r="H19" s="111">
        <v>25080</v>
      </c>
      <c r="I19" s="112"/>
    </row>
    <row r="20" spans="1:11" x14ac:dyDescent="0.25">
      <c r="A20" s="86" t="s">
        <v>5</v>
      </c>
      <c r="B20" s="107"/>
      <c r="C20" s="107"/>
      <c r="D20" s="107"/>
      <c r="E20" s="108"/>
      <c r="F20" s="109">
        <f>SUM(F6)</f>
        <v>18371408</v>
      </c>
      <c r="G20" s="109"/>
      <c r="H20" s="109">
        <f>SUM(H6)</f>
        <v>23698089</v>
      </c>
      <c r="I20" s="109"/>
    </row>
    <row r="21" spans="1:11" x14ac:dyDescent="0.25">
      <c r="A21" s="86" t="s">
        <v>132</v>
      </c>
      <c r="B21" s="107"/>
      <c r="C21" s="107"/>
      <c r="D21" s="107"/>
      <c r="E21" s="108"/>
      <c r="F21" s="109">
        <v>2370207</v>
      </c>
      <c r="G21" s="109"/>
      <c r="H21" s="232"/>
      <c r="I21" s="232"/>
    </row>
    <row r="22" spans="1:11" s="1" customFormat="1" x14ac:dyDescent="0.25">
      <c r="A22" s="86" t="s">
        <v>148</v>
      </c>
      <c r="B22" s="144"/>
      <c r="C22" s="144"/>
      <c r="D22" s="144"/>
      <c r="E22" s="211"/>
      <c r="F22" s="89">
        <v>14755839</v>
      </c>
      <c r="G22" s="90"/>
      <c r="H22" s="89"/>
      <c r="I22" s="90"/>
    </row>
    <row r="23" spans="1:11" x14ac:dyDescent="0.25">
      <c r="A23" s="86" t="s">
        <v>135</v>
      </c>
      <c r="B23" s="107"/>
      <c r="C23" s="107"/>
      <c r="D23" s="107"/>
      <c r="E23" s="108"/>
      <c r="F23" s="109">
        <v>947923</v>
      </c>
      <c r="G23" s="109"/>
      <c r="H23" s="45"/>
      <c r="I23" s="45"/>
    </row>
    <row r="24" spans="1:11" ht="15.75" thickBot="1" x14ac:dyDescent="0.3">
      <c r="A24" s="86" t="s">
        <v>134</v>
      </c>
      <c r="B24" s="107"/>
      <c r="C24" s="107"/>
      <c r="D24" s="107"/>
      <c r="E24" s="108"/>
      <c r="F24" s="109">
        <v>107500</v>
      </c>
      <c r="G24" s="109"/>
      <c r="H24" s="109"/>
      <c r="I24" s="109"/>
    </row>
    <row r="25" spans="1:11" ht="16.5" thickTop="1" thickBot="1" x14ac:dyDescent="0.3">
      <c r="A25" s="86" t="s">
        <v>136</v>
      </c>
      <c r="B25" s="107"/>
      <c r="C25" s="107"/>
      <c r="D25" s="107"/>
      <c r="E25" s="108"/>
      <c r="F25" s="109">
        <v>9000898</v>
      </c>
      <c r="G25" s="109"/>
      <c r="H25" s="235">
        <v>9271375</v>
      </c>
      <c r="I25" s="236"/>
    </row>
    <row r="26" spans="1:11" ht="15.75" thickTop="1" x14ac:dyDescent="0.25">
      <c r="A26" s="115" t="s">
        <v>92</v>
      </c>
      <c r="B26" s="123"/>
      <c r="C26" s="123"/>
      <c r="D26" s="123"/>
      <c r="E26" s="124"/>
      <c r="F26" s="45"/>
      <c r="G26" s="45"/>
      <c r="H26" s="45"/>
      <c r="I26" s="45"/>
    </row>
    <row r="27" spans="1:11" x14ac:dyDescent="0.25">
      <c r="A27" s="86" t="s">
        <v>193</v>
      </c>
      <c r="B27" s="107"/>
      <c r="C27" s="107"/>
      <c r="D27" s="107"/>
      <c r="E27" s="108"/>
      <c r="F27" s="109">
        <v>5399256</v>
      </c>
      <c r="G27" s="232"/>
      <c r="H27" s="109"/>
      <c r="I27" s="232"/>
    </row>
    <row r="28" spans="1:11" x14ac:dyDescent="0.25">
      <c r="A28" s="115" t="s">
        <v>204</v>
      </c>
      <c r="B28" s="123"/>
      <c r="C28" s="123"/>
      <c r="D28" s="123"/>
      <c r="E28" s="124"/>
      <c r="F28" s="109"/>
      <c r="G28" s="109"/>
      <c r="H28" s="109"/>
      <c r="I28" s="109"/>
    </row>
    <row r="29" spans="1:11" s="1" customFormat="1" x14ac:dyDescent="0.25">
      <c r="A29" s="86" t="s">
        <v>205</v>
      </c>
      <c r="B29" s="107"/>
      <c r="C29" s="107"/>
      <c r="D29" s="107"/>
      <c r="E29" s="108"/>
      <c r="F29" s="109">
        <v>1725371</v>
      </c>
      <c r="G29" s="109"/>
      <c r="H29" s="109"/>
      <c r="I29" s="109"/>
    </row>
    <row r="30" spans="1:11" s="1" customFormat="1" x14ac:dyDescent="0.25">
      <c r="A30" s="115"/>
      <c r="B30" s="123"/>
      <c r="C30" s="123"/>
      <c r="D30" s="123"/>
      <c r="E30" s="124"/>
      <c r="F30" s="109"/>
      <c r="G30" s="109"/>
      <c r="H30" s="109"/>
      <c r="I30" s="109"/>
    </row>
    <row r="31" spans="1:11" s="1" customFormat="1" x14ac:dyDescent="0.25">
      <c r="A31" s="86" t="s">
        <v>206</v>
      </c>
      <c r="B31" s="107"/>
      <c r="C31" s="107"/>
      <c r="D31" s="107"/>
      <c r="E31" s="108"/>
      <c r="F31" s="109">
        <v>812466</v>
      </c>
      <c r="G31" s="109"/>
      <c r="H31" s="109"/>
      <c r="I31" s="109"/>
    </row>
    <row r="32" spans="1:11" s="1" customFormat="1" x14ac:dyDescent="0.25">
      <c r="A32" s="115"/>
      <c r="B32" s="123"/>
      <c r="C32" s="123"/>
      <c r="D32" s="123"/>
      <c r="E32" s="124"/>
      <c r="F32" s="109"/>
      <c r="G32" s="109"/>
      <c r="H32" s="109"/>
      <c r="I32" s="109"/>
    </row>
    <row r="33" spans="1:9" x14ac:dyDescent="0.25">
      <c r="A33" s="86" t="s">
        <v>93</v>
      </c>
      <c r="B33" s="107"/>
      <c r="C33" s="107"/>
      <c r="D33" s="107"/>
      <c r="E33" s="108"/>
      <c r="F33" s="110"/>
      <c r="G33" s="110"/>
      <c r="H33" s="110"/>
      <c r="I33" s="110"/>
    </row>
    <row r="34" spans="1:9" x14ac:dyDescent="0.25">
      <c r="A34" s="86" t="s">
        <v>94</v>
      </c>
      <c r="B34" s="107"/>
      <c r="C34" s="107"/>
      <c r="D34" s="107"/>
      <c r="E34" s="108"/>
      <c r="F34" s="109">
        <v>1925956</v>
      </c>
      <c r="G34" s="109"/>
      <c r="H34" s="109">
        <v>1900000</v>
      </c>
      <c r="I34" s="109"/>
    </row>
    <row r="35" spans="1:9" x14ac:dyDescent="0.25">
      <c r="A35" s="115" t="s">
        <v>95</v>
      </c>
      <c r="B35" s="123"/>
      <c r="C35" s="123"/>
      <c r="D35" s="123"/>
      <c r="E35" s="124"/>
      <c r="F35" s="110"/>
      <c r="G35" s="110"/>
      <c r="H35" s="110"/>
      <c r="I35" s="110"/>
    </row>
    <row r="36" spans="1:9" s="1" customFormat="1" x14ac:dyDescent="0.25">
      <c r="A36" s="86" t="s">
        <v>172</v>
      </c>
      <c r="B36" s="107"/>
      <c r="C36" s="107"/>
      <c r="D36" s="107"/>
      <c r="E36" s="108"/>
      <c r="F36" s="109">
        <v>804554</v>
      </c>
      <c r="G36" s="109"/>
      <c r="H36" s="109">
        <v>800000</v>
      </c>
      <c r="I36" s="109"/>
    </row>
    <row r="37" spans="1:9" x14ac:dyDescent="0.25">
      <c r="A37" s="86" t="s">
        <v>96</v>
      </c>
      <c r="B37" s="107"/>
      <c r="C37" s="107"/>
      <c r="D37" s="107"/>
      <c r="E37" s="108"/>
      <c r="F37" s="109">
        <v>642312</v>
      </c>
      <c r="G37" s="109"/>
      <c r="H37" s="109">
        <v>640000</v>
      </c>
      <c r="I37" s="109"/>
    </row>
    <row r="38" spans="1:9" x14ac:dyDescent="0.25">
      <c r="A38" s="115" t="s">
        <v>97</v>
      </c>
      <c r="B38" s="123"/>
      <c r="C38" s="123"/>
      <c r="D38" s="123"/>
      <c r="E38" s="124"/>
      <c r="F38" s="109"/>
      <c r="G38" s="109"/>
      <c r="H38" s="109"/>
      <c r="I38" s="109"/>
    </row>
    <row r="39" spans="1:9" x14ac:dyDescent="0.25">
      <c r="A39" s="86" t="s">
        <v>98</v>
      </c>
      <c r="B39" s="107"/>
      <c r="C39" s="107"/>
      <c r="D39" s="107"/>
      <c r="E39" s="108"/>
      <c r="F39" s="109">
        <v>18600</v>
      </c>
      <c r="G39" s="109"/>
      <c r="H39" s="109">
        <v>20000</v>
      </c>
      <c r="I39" s="109"/>
    </row>
    <row r="40" spans="1:9" s="1" customFormat="1" x14ac:dyDescent="0.25">
      <c r="A40" s="115" t="s">
        <v>173</v>
      </c>
      <c r="B40" s="43"/>
      <c r="C40" s="43"/>
      <c r="D40" s="43"/>
      <c r="E40" s="44"/>
      <c r="F40" s="109"/>
      <c r="G40" s="109"/>
      <c r="H40" s="109"/>
      <c r="I40" s="109"/>
    </row>
    <row r="41" spans="1:9" s="1" customFormat="1" x14ac:dyDescent="0.25">
      <c r="A41" s="86" t="s">
        <v>174</v>
      </c>
      <c r="B41" s="87"/>
      <c r="C41" s="87"/>
      <c r="D41" s="87"/>
      <c r="E41" s="88"/>
      <c r="F41" s="109">
        <v>418836</v>
      </c>
      <c r="G41" s="109"/>
      <c r="H41" s="109">
        <v>400000</v>
      </c>
      <c r="I41" s="109"/>
    </row>
    <row r="42" spans="1:9" s="1" customFormat="1" x14ac:dyDescent="0.25">
      <c r="A42" s="115" t="s">
        <v>175</v>
      </c>
      <c r="B42" s="43"/>
      <c r="C42" s="43"/>
      <c r="D42" s="43"/>
      <c r="E42" s="44"/>
      <c r="F42" s="109"/>
      <c r="G42" s="109"/>
      <c r="H42" s="109"/>
      <c r="I42" s="109"/>
    </row>
    <row r="43" spans="1:9" s="1" customFormat="1" x14ac:dyDescent="0.25">
      <c r="A43" s="86" t="s">
        <v>176</v>
      </c>
      <c r="B43" s="87"/>
      <c r="C43" s="87"/>
      <c r="D43" s="87"/>
      <c r="E43" s="88"/>
      <c r="F43" s="109">
        <v>447575</v>
      </c>
      <c r="G43" s="109"/>
      <c r="H43" s="109">
        <v>100000</v>
      </c>
      <c r="I43" s="109"/>
    </row>
    <row r="44" spans="1:9" s="1" customFormat="1" x14ac:dyDescent="0.25">
      <c r="A44" s="115" t="s">
        <v>177</v>
      </c>
      <c r="B44" s="43"/>
      <c r="C44" s="43"/>
      <c r="D44" s="43"/>
      <c r="E44" s="44"/>
      <c r="F44" s="109"/>
      <c r="G44" s="109"/>
      <c r="H44" s="109"/>
      <c r="I44" s="109"/>
    </row>
    <row r="45" spans="1:9" x14ac:dyDescent="0.25">
      <c r="A45" s="86" t="s">
        <v>99</v>
      </c>
      <c r="B45" s="107"/>
      <c r="C45" s="107"/>
      <c r="D45" s="107"/>
      <c r="E45" s="108"/>
      <c r="F45" s="109">
        <v>1249415</v>
      </c>
      <c r="G45" s="109"/>
      <c r="H45" s="109">
        <v>800000</v>
      </c>
      <c r="I45" s="109"/>
    </row>
    <row r="46" spans="1:9" x14ac:dyDescent="0.25">
      <c r="A46" s="115" t="s">
        <v>100</v>
      </c>
      <c r="B46" s="123"/>
      <c r="C46" s="123"/>
      <c r="D46" s="123"/>
      <c r="E46" s="124"/>
      <c r="F46" s="45"/>
      <c r="G46" s="45"/>
      <c r="H46" s="45"/>
      <c r="I46" s="45"/>
    </row>
    <row r="47" spans="1:9" s="1" customFormat="1" x14ac:dyDescent="0.25">
      <c r="A47" s="86" t="s">
        <v>178</v>
      </c>
      <c r="B47" s="107"/>
      <c r="C47" s="107"/>
      <c r="D47" s="107"/>
      <c r="E47" s="108"/>
      <c r="F47" s="109"/>
      <c r="G47" s="109"/>
      <c r="H47" s="45"/>
      <c r="I47" s="45"/>
    </row>
    <row r="48" spans="1:9" s="1" customFormat="1" x14ac:dyDescent="0.25">
      <c r="A48" s="115"/>
      <c r="B48" s="123"/>
      <c r="C48" s="123"/>
      <c r="D48" s="123"/>
      <c r="E48" s="124"/>
      <c r="F48" s="45"/>
      <c r="G48" s="45"/>
      <c r="H48" s="45"/>
      <c r="I48" s="45"/>
    </row>
    <row r="49" spans="1:9" x14ac:dyDescent="0.25">
      <c r="A49" s="86" t="s">
        <v>101</v>
      </c>
      <c r="B49" s="107"/>
      <c r="C49" s="107"/>
      <c r="D49" s="107"/>
      <c r="E49" s="108"/>
      <c r="F49" s="109">
        <v>0</v>
      </c>
      <c r="G49" s="109"/>
      <c r="H49" s="109">
        <v>0</v>
      </c>
      <c r="I49" s="109"/>
    </row>
    <row r="50" spans="1:9" s="1" customFormat="1" x14ac:dyDescent="0.25">
      <c r="A50" s="115"/>
      <c r="B50" s="43"/>
      <c r="C50" s="43"/>
      <c r="D50" s="43"/>
      <c r="E50" s="44"/>
      <c r="F50" s="89"/>
      <c r="G50" s="90"/>
      <c r="H50" s="89"/>
      <c r="I50" s="90"/>
    </row>
    <row r="51" spans="1:9" x14ac:dyDescent="0.25">
      <c r="A51" s="86" t="s">
        <v>102</v>
      </c>
      <c r="B51" s="107"/>
      <c r="C51" s="107"/>
      <c r="D51" s="107"/>
      <c r="E51" s="108"/>
      <c r="F51" s="109">
        <v>13</v>
      </c>
      <c r="G51" s="109"/>
      <c r="H51" s="109">
        <v>500</v>
      </c>
      <c r="I51" s="109"/>
    </row>
    <row r="52" spans="1:9" x14ac:dyDescent="0.25">
      <c r="A52" s="115"/>
      <c r="B52" s="123"/>
      <c r="C52" s="123"/>
      <c r="D52" s="123"/>
      <c r="E52" s="124"/>
      <c r="F52" s="45"/>
      <c r="G52" s="45"/>
      <c r="H52" s="45"/>
      <c r="I52" s="45"/>
    </row>
    <row r="53" spans="1:9" x14ac:dyDescent="0.25">
      <c r="A53" s="86" t="s">
        <v>103</v>
      </c>
      <c r="B53" s="107"/>
      <c r="C53" s="107"/>
      <c r="D53" s="107"/>
      <c r="E53" s="108"/>
      <c r="F53" s="109">
        <v>56384</v>
      </c>
      <c r="G53" s="109"/>
      <c r="H53" s="109">
        <v>50000</v>
      </c>
      <c r="I53" s="109"/>
    </row>
    <row r="54" spans="1:9" x14ac:dyDescent="0.25">
      <c r="A54" s="96" t="s">
        <v>104</v>
      </c>
      <c r="B54" s="96"/>
      <c r="C54" s="96"/>
      <c r="D54" s="96"/>
      <c r="E54" s="96"/>
      <c r="F54" s="110"/>
      <c r="G54" s="110"/>
      <c r="H54" s="110"/>
      <c r="I54" s="110"/>
    </row>
    <row r="55" spans="1:9" s="1" customFormat="1" x14ac:dyDescent="0.25">
      <c r="A55" s="41" t="s">
        <v>207</v>
      </c>
      <c r="B55" s="41"/>
      <c r="C55" s="41"/>
      <c r="D55" s="41"/>
      <c r="E55" s="41"/>
      <c r="F55" s="109">
        <v>500000</v>
      </c>
      <c r="G55" s="109"/>
      <c r="H55" s="110"/>
      <c r="I55" s="110"/>
    </row>
    <row r="56" spans="1:9" s="1" customFormat="1" x14ac:dyDescent="0.25">
      <c r="A56" s="355"/>
      <c r="B56" s="356"/>
      <c r="C56" s="356"/>
      <c r="D56" s="356"/>
      <c r="E56" s="357"/>
      <c r="F56" s="102"/>
      <c r="G56" s="103"/>
      <c r="H56" s="104"/>
      <c r="I56" s="105"/>
    </row>
    <row r="57" spans="1:9" s="1" customFormat="1" x14ac:dyDescent="0.25">
      <c r="A57" s="61" t="s">
        <v>258</v>
      </c>
      <c r="B57" s="62"/>
      <c r="C57" s="62"/>
      <c r="D57" s="62"/>
      <c r="E57" s="63"/>
      <c r="F57" s="102"/>
      <c r="G57" s="103"/>
      <c r="H57" s="134">
        <v>2000000</v>
      </c>
      <c r="I57" s="135"/>
    </row>
    <row r="58" spans="1:9" s="1" customFormat="1" x14ac:dyDescent="0.25">
      <c r="A58" s="96"/>
      <c r="B58" s="96"/>
      <c r="C58" s="96"/>
      <c r="D58" s="96"/>
      <c r="E58" s="96"/>
      <c r="F58" s="110"/>
      <c r="G58" s="110"/>
      <c r="H58" s="110"/>
      <c r="I58" s="110"/>
    </row>
    <row r="59" spans="1:9" s="1" customFormat="1" x14ac:dyDescent="0.25">
      <c r="A59" s="86" t="s">
        <v>105</v>
      </c>
      <c r="B59" s="107"/>
      <c r="C59" s="107"/>
      <c r="D59" s="107"/>
      <c r="E59" s="108"/>
      <c r="F59" s="89">
        <v>104155</v>
      </c>
      <c r="G59" s="90"/>
      <c r="H59" s="89">
        <v>100000</v>
      </c>
      <c r="I59" s="90"/>
    </row>
    <row r="60" spans="1:9" s="1" customFormat="1" x14ac:dyDescent="0.25">
      <c r="A60" s="115" t="s">
        <v>106</v>
      </c>
      <c r="B60" s="43"/>
      <c r="C60" s="43"/>
      <c r="D60" s="43"/>
      <c r="E60" s="44"/>
      <c r="F60" s="111"/>
      <c r="G60" s="211"/>
      <c r="H60" s="89"/>
      <c r="I60" s="90"/>
    </row>
    <row r="61" spans="1:9" s="1" customFormat="1" x14ac:dyDescent="0.25">
      <c r="A61" s="86" t="s">
        <v>107</v>
      </c>
      <c r="B61" s="87"/>
      <c r="C61" s="87"/>
      <c r="D61" s="87"/>
      <c r="E61" s="88"/>
      <c r="F61" s="89">
        <v>180000</v>
      </c>
      <c r="G61" s="88"/>
      <c r="H61" s="89">
        <v>40000</v>
      </c>
      <c r="I61" s="90"/>
    </row>
    <row r="62" spans="1:9" s="1" customFormat="1" x14ac:dyDescent="0.25">
      <c r="A62" s="115" t="s">
        <v>108</v>
      </c>
      <c r="B62" s="43"/>
      <c r="C62" s="43"/>
      <c r="D62" s="43"/>
      <c r="E62" s="44"/>
      <c r="F62" s="111"/>
      <c r="G62" s="211"/>
      <c r="H62" s="89"/>
      <c r="I62" s="90"/>
    </row>
    <row r="63" spans="1:9" s="1" customFormat="1" x14ac:dyDescent="0.25">
      <c r="A63" s="86" t="s">
        <v>179</v>
      </c>
      <c r="B63" s="87"/>
      <c r="C63" s="87"/>
      <c r="D63" s="87"/>
      <c r="E63" s="88"/>
      <c r="F63" s="89"/>
      <c r="G63" s="88"/>
      <c r="H63" s="89"/>
      <c r="I63" s="90"/>
    </row>
    <row r="64" spans="1:9" s="1" customFormat="1" x14ac:dyDescent="0.25">
      <c r="A64" s="86" t="s">
        <v>14</v>
      </c>
      <c r="B64" s="144"/>
      <c r="C64" s="144"/>
      <c r="D64" s="144"/>
      <c r="E64" s="211"/>
      <c r="F64" s="89">
        <v>10928785</v>
      </c>
      <c r="G64" s="90"/>
      <c r="H64" s="89">
        <v>27295242</v>
      </c>
      <c r="I64" s="90"/>
    </row>
    <row r="65" spans="1:9" x14ac:dyDescent="0.25">
      <c r="A65" s="41" t="s">
        <v>2</v>
      </c>
      <c r="B65" s="41"/>
      <c r="C65" s="41"/>
      <c r="D65" s="41"/>
      <c r="E65" s="41"/>
      <c r="F65" s="109">
        <f>SUM(F20+F21+F22+F23+F24+F25+F27+F29+F31+F33+F34+F36+F37+F39+F41+F43+F45+F47+F49+F51+F53+F55+F59+F61+F63+F64)</f>
        <v>70767453</v>
      </c>
      <c r="G65" s="232"/>
      <c r="H65" s="109">
        <f>SUM(H20+H21+H22+H23+H24+H25+H27+H29+H31+H33+H34+H36+H37+H39+H41+H43+H45+H47+H49+H51+H53+H55+H57+H59+H61+H63+H64)</f>
        <v>67115206</v>
      </c>
      <c r="I65" s="232"/>
    </row>
    <row r="66" spans="1:9" s="1" customFormat="1" x14ac:dyDescent="0.25">
      <c r="A66" s="2"/>
      <c r="B66" s="2"/>
      <c r="C66" s="2"/>
      <c r="D66" s="2"/>
      <c r="E66" s="2"/>
      <c r="F66" s="29"/>
      <c r="G66" s="28"/>
      <c r="H66" s="29"/>
      <c r="I66" s="28"/>
    </row>
    <row r="67" spans="1:9" s="1" customFormat="1" x14ac:dyDescent="0.25">
      <c r="A67" s="2"/>
      <c r="B67" s="2"/>
      <c r="C67" s="2"/>
      <c r="D67" s="2"/>
      <c r="E67" s="2"/>
      <c r="F67" s="29"/>
      <c r="G67" s="28"/>
      <c r="H67" s="29"/>
      <c r="I67" s="28"/>
    </row>
    <row r="68" spans="1:9" s="1" customFormat="1" x14ac:dyDescent="0.25">
      <c r="A68" s="2"/>
      <c r="B68" s="2"/>
      <c r="C68" s="2"/>
      <c r="D68" s="2"/>
      <c r="E68" s="2"/>
      <c r="F68" s="29"/>
      <c r="G68" s="28"/>
      <c r="H68" s="29"/>
      <c r="I68" s="28"/>
    </row>
    <row r="69" spans="1:9" s="1" customFormat="1" x14ac:dyDescent="0.25">
      <c r="A69" s="2"/>
      <c r="B69" s="2"/>
      <c r="C69" s="2"/>
      <c r="D69" s="2"/>
      <c r="E69" s="2"/>
      <c r="F69" s="29"/>
      <c r="G69" s="28"/>
      <c r="H69" s="29"/>
      <c r="I69" s="28"/>
    </row>
    <row r="70" spans="1:9" s="1" customFormat="1" x14ac:dyDescent="0.25">
      <c r="A70" s="2"/>
      <c r="B70" s="2"/>
      <c r="C70" s="2"/>
      <c r="D70" s="2"/>
      <c r="E70" s="2"/>
      <c r="F70" s="29"/>
      <c r="G70" s="28"/>
      <c r="H70" s="29"/>
      <c r="I70" s="28"/>
    </row>
    <row r="71" spans="1:9" s="1" customFormat="1" x14ac:dyDescent="0.25">
      <c r="A71" s="30"/>
      <c r="B71" s="30"/>
      <c r="C71" s="30"/>
      <c r="D71" s="30"/>
      <c r="E71" s="30"/>
      <c r="F71" s="30"/>
      <c r="G71" s="30"/>
      <c r="H71" s="30"/>
      <c r="I71" s="30"/>
    </row>
    <row r="72" spans="1:9" s="1" customFormat="1" x14ac:dyDescent="0.25">
      <c r="A72" s="106" t="s">
        <v>194</v>
      </c>
      <c r="B72" s="106"/>
      <c r="C72" s="106"/>
      <c r="D72" s="106"/>
      <c r="E72" s="106"/>
      <c r="F72" s="106"/>
      <c r="G72" s="106"/>
      <c r="H72" s="106"/>
      <c r="I72" s="106"/>
    </row>
    <row r="73" spans="1:9" s="1" customFormat="1" x14ac:dyDescent="0.25">
      <c r="A73" s="30"/>
      <c r="B73" s="30"/>
      <c r="C73" s="30"/>
      <c r="D73" s="30"/>
      <c r="E73" s="30"/>
      <c r="F73" s="30"/>
      <c r="G73" s="30"/>
      <c r="H73" s="30"/>
      <c r="I73" s="30"/>
    </row>
    <row r="74" spans="1:9" s="1" customFormat="1" ht="15" customHeight="1" x14ac:dyDescent="0.25">
      <c r="A74" s="168" t="s">
        <v>0</v>
      </c>
      <c r="B74" s="168"/>
      <c r="C74" s="168"/>
      <c r="D74" s="168"/>
      <c r="E74" s="168"/>
      <c r="F74" s="84" t="s">
        <v>197</v>
      </c>
      <c r="G74" s="84"/>
      <c r="H74" s="84" t="s">
        <v>208</v>
      </c>
      <c r="I74" s="84"/>
    </row>
    <row r="75" spans="1:9" s="1" customFormat="1" x14ac:dyDescent="0.25">
      <c r="A75" s="169"/>
      <c r="B75" s="169"/>
      <c r="C75" s="169"/>
      <c r="D75" s="169"/>
      <c r="E75" s="169"/>
      <c r="F75" s="85"/>
      <c r="G75" s="85"/>
      <c r="H75" s="85"/>
      <c r="I75" s="85"/>
    </row>
    <row r="76" spans="1:9" s="1" customFormat="1" x14ac:dyDescent="0.25">
      <c r="A76" s="46" t="s">
        <v>36</v>
      </c>
      <c r="B76" s="47"/>
      <c r="C76" s="47"/>
      <c r="D76" s="47"/>
      <c r="E76" s="48"/>
      <c r="F76" s="118">
        <v>6871411</v>
      </c>
      <c r="G76" s="119"/>
      <c r="H76" s="111">
        <v>5699211</v>
      </c>
      <c r="I76" s="112"/>
    </row>
    <row r="77" spans="1:9" s="1" customFormat="1" ht="15.75" thickBot="1" x14ac:dyDescent="0.3">
      <c r="A77" s="46" t="s">
        <v>138</v>
      </c>
      <c r="B77" s="348"/>
      <c r="C77" s="348"/>
      <c r="D77" s="348"/>
      <c r="E77" s="349"/>
      <c r="F77" s="52">
        <v>166988</v>
      </c>
      <c r="G77" s="53"/>
      <c r="H77" s="261"/>
      <c r="I77" s="262"/>
    </row>
    <row r="78" spans="1:9" s="1" customFormat="1" ht="16.5" thickTop="1" thickBot="1" x14ac:dyDescent="0.3">
      <c r="A78" s="263" t="s">
        <v>6</v>
      </c>
      <c r="B78" s="264"/>
      <c r="C78" s="264"/>
      <c r="D78" s="264"/>
      <c r="E78" s="264"/>
      <c r="F78" s="265">
        <f>SUM(F76:G77)</f>
        <v>7038399</v>
      </c>
      <c r="G78" s="265"/>
      <c r="H78" s="141">
        <f>SUM(H76:I77)</f>
        <v>5699211</v>
      </c>
      <c r="I78" s="141"/>
    </row>
    <row r="79" spans="1:9" s="1" customFormat="1" ht="15.75" thickTop="1" x14ac:dyDescent="0.25">
      <c r="A79" s="140" t="s">
        <v>26</v>
      </c>
      <c r="B79" s="140"/>
      <c r="C79" s="140"/>
      <c r="D79" s="140"/>
      <c r="E79" s="140"/>
      <c r="F79" s="91">
        <v>662656</v>
      </c>
      <c r="G79" s="91"/>
      <c r="H79" s="350">
        <v>555660</v>
      </c>
      <c r="I79" s="351"/>
    </row>
    <row r="80" spans="1:9" s="1" customFormat="1" x14ac:dyDescent="0.25">
      <c r="A80" s="293" t="s">
        <v>189</v>
      </c>
      <c r="B80" s="293"/>
      <c r="C80" s="293"/>
      <c r="D80" s="293"/>
      <c r="E80" s="293"/>
      <c r="F80" s="91"/>
      <c r="G80" s="91"/>
      <c r="H80" s="109"/>
      <c r="I80" s="109"/>
    </row>
    <row r="81" spans="1:9" s="1" customFormat="1" ht="15.75" thickBot="1" x14ac:dyDescent="0.3">
      <c r="A81" s="294" t="s">
        <v>146</v>
      </c>
      <c r="B81" s="294"/>
      <c r="C81" s="294"/>
      <c r="D81" s="294"/>
      <c r="E81" s="294"/>
      <c r="F81" s="295">
        <v>76134</v>
      </c>
      <c r="G81" s="295"/>
      <c r="H81" s="277"/>
      <c r="I81" s="277"/>
    </row>
    <row r="82" spans="1:9" s="1" customFormat="1" ht="16.5" thickTop="1" thickBot="1" x14ac:dyDescent="0.3">
      <c r="A82" s="128" t="s">
        <v>7</v>
      </c>
      <c r="B82" s="129"/>
      <c r="C82" s="129"/>
      <c r="D82" s="129"/>
      <c r="E82" s="129"/>
      <c r="F82" s="133">
        <f>SUM(F79:G81)</f>
        <v>738790</v>
      </c>
      <c r="G82" s="286"/>
      <c r="H82" s="141">
        <f>SUM(H79:I81)</f>
        <v>555660</v>
      </c>
      <c r="I82" s="290"/>
    </row>
    <row r="83" spans="1:9" s="1" customFormat="1" ht="15.75" thickTop="1" x14ac:dyDescent="0.25">
      <c r="A83" s="99" t="s">
        <v>38</v>
      </c>
      <c r="B83" s="100"/>
      <c r="C83" s="100"/>
      <c r="D83" s="100"/>
      <c r="E83" s="100"/>
      <c r="F83" s="45">
        <v>1910638</v>
      </c>
      <c r="G83" s="45"/>
      <c r="H83" s="45">
        <v>1663468</v>
      </c>
      <c r="I83" s="45"/>
    </row>
    <row r="84" spans="1:9" s="1" customFormat="1" x14ac:dyDescent="0.25">
      <c r="A84" s="42" t="s">
        <v>137</v>
      </c>
      <c r="B84" s="43"/>
      <c r="C84" s="43"/>
      <c r="D84" s="43"/>
      <c r="E84" s="44"/>
      <c r="F84" s="45"/>
      <c r="G84" s="45"/>
      <c r="H84" s="45"/>
      <c r="I84" s="45"/>
    </row>
    <row r="85" spans="1:9" s="1" customFormat="1" x14ac:dyDescent="0.25">
      <c r="A85" s="86" t="s">
        <v>149</v>
      </c>
      <c r="B85" s="107"/>
      <c r="C85" s="107"/>
      <c r="D85" s="107"/>
      <c r="E85" s="108"/>
      <c r="F85" s="45">
        <v>330808</v>
      </c>
      <c r="G85" s="45"/>
      <c r="H85" s="45"/>
      <c r="I85" s="45"/>
    </row>
    <row r="86" spans="1:9" s="1" customFormat="1" x14ac:dyDescent="0.25">
      <c r="A86" s="42" t="s">
        <v>139</v>
      </c>
      <c r="B86" s="43"/>
      <c r="C86" s="43"/>
      <c r="D86" s="43"/>
      <c r="E86" s="44"/>
      <c r="F86" s="45"/>
      <c r="G86" s="45"/>
      <c r="H86" s="45"/>
      <c r="I86" s="45"/>
    </row>
    <row r="87" spans="1:9" s="1" customFormat="1" x14ac:dyDescent="0.25">
      <c r="A87" s="86" t="s">
        <v>52</v>
      </c>
      <c r="B87" s="107"/>
      <c r="C87" s="107"/>
      <c r="D87" s="107"/>
      <c r="E87" s="108"/>
      <c r="F87" s="45">
        <v>13000</v>
      </c>
      <c r="G87" s="45"/>
      <c r="H87" s="45"/>
      <c r="I87" s="45"/>
    </row>
    <row r="88" spans="1:9" s="1" customFormat="1" x14ac:dyDescent="0.25">
      <c r="A88" s="42"/>
      <c r="B88" s="43"/>
      <c r="C88" s="43"/>
      <c r="D88" s="43"/>
      <c r="E88" s="44"/>
      <c r="F88" s="45"/>
      <c r="G88" s="45"/>
      <c r="H88" s="45"/>
      <c r="I88" s="45"/>
    </row>
    <row r="89" spans="1:9" s="1" customFormat="1" x14ac:dyDescent="0.25">
      <c r="A89" s="99" t="s">
        <v>86</v>
      </c>
      <c r="B89" s="100"/>
      <c r="C89" s="100"/>
      <c r="D89" s="100"/>
      <c r="E89" s="100"/>
      <c r="F89" s="45">
        <v>511865</v>
      </c>
      <c r="G89" s="45"/>
      <c r="H89" s="45">
        <v>449136</v>
      </c>
      <c r="I89" s="45"/>
    </row>
    <row r="90" spans="1:9" s="1" customFormat="1" ht="15.75" thickBot="1" x14ac:dyDescent="0.3">
      <c r="A90" s="42" t="s">
        <v>72</v>
      </c>
      <c r="B90" s="43"/>
      <c r="C90" s="43"/>
      <c r="D90" s="43"/>
      <c r="E90" s="44"/>
      <c r="F90" s="166"/>
      <c r="G90" s="167"/>
      <c r="H90" s="166"/>
      <c r="I90" s="167"/>
    </row>
    <row r="91" spans="1:9" s="1" customFormat="1" ht="16.5" thickTop="1" thickBot="1" x14ac:dyDescent="0.3">
      <c r="A91" s="174" t="s">
        <v>10</v>
      </c>
      <c r="B91" s="175"/>
      <c r="C91" s="175"/>
      <c r="D91" s="175"/>
      <c r="E91" s="175"/>
      <c r="F91" s="241">
        <f>SUM(F83:G90)</f>
        <v>2766311</v>
      </c>
      <c r="G91" s="242"/>
      <c r="H91" s="241">
        <f>SUM(H83:I90)</f>
        <v>2112604</v>
      </c>
      <c r="I91" s="242"/>
    </row>
    <row r="92" spans="1:9" s="1" customFormat="1" ht="16.5" thickTop="1" thickBot="1" x14ac:dyDescent="0.3">
      <c r="A92" s="174" t="s">
        <v>11</v>
      </c>
      <c r="B92" s="175"/>
      <c r="C92" s="175"/>
      <c r="D92" s="175"/>
      <c r="E92" s="175"/>
      <c r="F92" s="241">
        <f>SUM(F78+F82+F91)</f>
        <v>10543500</v>
      </c>
      <c r="G92" s="242"/>
      <c r="H92" s="241">
        <f>SUM(H78+H82+H91)</f>
        <v>8367475</v>
      </c>
      <c r="I92" s="354"/>
    </row>
    <row r="93" spans="1:9" s="1" customFormat="1" ht="15.75" thickTop="1" x14ac:dyDescent="0.25">
      <c r="A93" s="245" t="s">
        <v>34</v>
      </c>
      <c r="B93" s="245"/>
      <c r="C93" s="245"/>
      <c r="D93" s="245"/>
      <c r="E93" s="245"/>
      <c r="F93" s="269"/>
      <c r="G93" s="270"/>
      <c r="H93" s="269">
        <v>200000</v>
      </c>
      <c r="I93" s="270"/>
    </row>
    <row r="94" spans="1:9" s="1" customFormat="1" x14ac:dyDescent="0.25">
      <c r="A94" s="98" t="s">
        <v>249</v>
      </c>
      <c r="B94" s="98"/>
      <c r="C94" s="98"/>
      <c r="D94" s="98"/>
      <c r="E94" s="98"/>
      <c r="F94" s="271"/>
      <c r="G94" s="271"/>
      <c r="H94" s="271"/>
      <c r="I94" s="271"/>
    </row>
    <row r="95" spans="1:9" s="1" customFormat="1" x14ac:dyDescent="0.25">
      <c r="A95" s="248" t="s">
        <v>35</v>
      </c>
      <c r="B95" s="248"/>
      <c r="C95" s="248"/>
      <c r="D95" s="248"/>
      <c r="E95" s="248"/>
      <c r="F95" s="271"/>
      <c r="G95" s="271"/>
      <c r="H95" s="237">
        <v>54000</v>
      </c>
      <c r="I95" s="238"/>
    </row>
    <row r="96" spans="1:9" s="1" customFormat="1" x14ac:dyDescent="0.25">
      <c r="A96" s="268"/>
      <c r="B96" s="268"/>
      <c r="C96" s="268"/>
      <c r="D96" s="268"/>
      <c r="E96" s="268"/>
      <c r="F96" s="271"/>
      <c r="G96" s="271"/>
      <c r="H96" s="271"/>
      <c r="I96" s="271"/>
    </row>
    <row r="97" spans="1:9" s="1" customFormat="1" x14ac:dyDescent="0.25">
      <c r="A97" s="248" t="s">
        <v>61</v>
      </c>
      <c r="B97" s="248"/>
      <c r="C97" s="248"/>
      <c r="D97" s="248"/>
      <c r="E97" s="248"/>
      <c r="F97" s="101">
        <v>314000</v>
      </c>
      <c r="G97" s="101"/>
      <c r="H97" s="101">
        <v>511732</v>
      </c>
      <c r="I97" s="101"/>
    </row>
    <row r="98" spans="1:9" s="1" customFormat="1" x14ac:dyDescent="0.25">
      <c r="A98" s="347"/>
      <c r="B98" s="248"/>
      <c r="C98" s="248"/>
      <c r="D98" s="248"/>
      <c r="E98" s="248"/>
      <c r="F98" s="101"/>
      <c r="G98" s="101"/>
      <c r="H98" s="271"/>
      <c r="I98" s="271"/>
    </row>
    <row r="99" spans="1:9" s="1" customFormat="1" x14ac:dyDescent="0.25">
      <c r="A99" s="248" t="s">
        <v>64</v>
      </c>
      <c r="B99" s="248"/>
      <c r="C99" s="248"/>
      <c r="D99" s="248"/>
      <c r="E99" s="248"/>
      <c r="F99" s="101">
        <v>84780</v>
      </c>
      <c r="G99" s="101"/>
      <c r="H99" s="101">
        <v>138168</v>
      </c>
      <c r="I99" s="101"/>
    </row>
    <row r="100" spans="1:9" s="1" customFormat="1" ht="15.75" thickBot="1" x14ac:dyDescent="0.3">
      <c r="A100" s="254" t="s">
        <v>12</v>
      </c>
      <c r="B100" s="255"/>
      <c r="C100" s="255"/>
      <c r="D100" s="255"/>
      <c r="E100" s="256"/>
      <c r="F100" s="259">
        <f>SUM(F93:G99)</f>
        <v>398780</v>
      </c>
      <c r="G100" s="260"/>
      <c r="H100" s="259">
        <f>SUM(H93:I99)</f>
        <v>903900</v>
      </c>
      <c r="I100" s="260"/>
    </row>
    <row r="101" spans="1:9" s="1" customFormat="1" ht="16.5" thickTop="1" thickBot="1" x14ac:dyDescent="0.3">
      <c r="A101" s="253" t="s">
        <v>87</v>
      </c>
      <c r="B101" s="233"/>
      <c r="C101" s="233"/>
      <c r="D101" s="233"/>
      <c r="E101" s="234"/>
      <c r="F101" s="235">
        <f>SUM(F92+F100)</f>
        <v>10942280</v>
      </c>
      <c r="G101" s="236"/>
      <c r="H101" s="235">
        <f>SUM(H92+H100)</f>
        <v>9271375</v>
      </c>
      <c r="I101" s="236"/>
    </row>
    <row r="102" spans="1:9" s="1" customFormat="1" ht="15.75" thickTop="1" x14ac:dyDescent="0.25">
      <c r="A102" s="30"/>
      <c r="B102" s="30"/>
      <c r="C102" s="30"/>
      <c r="D102" s="30"/>
      <c r="E102" s="30"/>
      <c r="F102" s="30"/>
      <c r="G102" s="30"/>
      <c r="H102" s="30"/>
      <c r="I102" s="30"/>
    </row>
    <row r="103" spans="1:9" s="1" customFormat="1" x14ac:dyDescent="0.25">
      <c r="A103" s="30"/>
      <c r="B103" s="30"/>
      <c r="C103" s="30"/>
      <c r="D103" s="30"/>
      <c r="E103" s="30"/>
      <c r="F103" s="30"/>
      <c r="G103" s="30"/>
      <c r="H103" s="30"/>
      <c r="I103" s="30"/>
    </row>
    <row r="104" spans="1:9" s="1" customFormat="1" x14ac:dyDescent="0.25">
      <c r="A104" s="30"/>
      <c r="B104" s="30"/>
      <c r="C104" s="30"/>
      <c r="D104" s="30"/>
      <c r="E104" s="30"/>
      <c r="F104" s="30"/>
      <c r="G104" s="30"/>
      <c r="H104" s="30"/>
      <c r="I104" s="30"/>
    </row>
    <row r="105" spans="1:9" s="1" customFormat="1" x14ac:dyDescent="0.25">
      <c r="A105" s="30"/>
      <c r="B105" s="30"/>
      <c r="C105" s="30"/>
      <c r="D105" s="30"/>
      <c r="E105" s="30"/>
      <c r="F105" s="30"/>
      <c r="G105" s="30"/>
      <c r="H105" s="30"/>
      <c r="I105" s="30"/>
    </row>
    <row r="106" spans="1:9" s="1" customFormat="1" x14ac:dyDescent="0.25">
      <c r="A106" s="30"/>
      <c r="B106" s="30"/>
      <c r="C106" s="30"/>
      <c r="D106" s="30"/>
      <c r="E106" s="30"/>
      <c r="F106" s="30"/>
      <c r="G106" s="30"/>
      <c r="H106" s="30"/>
      <c r="I106" s="30"/>
    </row>
    <row r="107" spans="1:9" s="1" customFormat="1" x14ac:dyDescent="0.25">
      <c r="A107" s="2"/>
      <c r="B107" s="2"/>
      <c r="C107" s="2"/>
      <c r="D107" s="2"/>
      <c r="E107" s="2"/>
      <c r="F107" s="29"/>
      <c r="G107" s="28"/>
      <c r="H107" s="29"/>
      <c r="I107" s="28"/>
    </row>
    <row r="108" spans="1:9" s="1" customFormat="1" x14ac:dyDescent="0.25">
      <c r="A108" s="297" t="s">
        <v>190</v>
      </c>
      <c r="B108" s="157"/>
      <c r="C108" s="157"/>
      <c r="D108" s="157"/>
      <c r="E108" s="157"/>
      <c r="F108" s="157"/>
      <c r="G108" s="157"/>
      <c r="H108" s="157"/>
      <c r="I108" s="157"/>
    </row>
    <row r="109" spans="1:9" s="1" customFormat="1" x14ac:dyDescent="0.25">
      <c r="A109" s="2"/>
      <c r="B109" s="2"/>
      <c r="C109" s="2"/>
      <c r="D109" s="2"/>
      <c r="E109" s="2"/>
      <c r="F109" s="29"/>
      <c r="G109" s="28"/>
      <c r="H109" s="29"/>
      <c r="I109" s="28"/>
    </row>
    <row r="110" spans="1:9" s="1" customFormat="1" ht="15" customHeight="1" x14ac:dyDescent="0.25">
      <c r="A110" s="158" t="s">
        <v>0</v>
      </c>
      <c r="B110" s="158"/>
      <c r="C110" s="158"/>
      <c r="D110" s="158"/>
      <c r="E110" s="158"/>
      <c r="F110" s="84" t="s">
        <v>197</v>
      </c>
      <c r="G110" s="84"/>
      <c r="H110" s="84" t="s">
        <v>208</v>
      </c>
      <c r="I110" s="84"/>
    </row>
    <row r="111" spans="1:9" s="1" customFormat="1" x14ac:dyDescent="0.25">
      <c r="A111" s="159"/>
      <c r="B111" s="159"/>
      <c r="C111" s="159"/>
      <c r="D111" s="159"/>
      <c r="E111" s="159"/>
      <c r="F111" s="85"/>
      <c r="G111" s="85"/>
      <c r="H111" s="85"/>
      <c r="I111" s="85"/>
    </row>
    <row r="112" spans="1:9" s="1" customFormat="1" x14ac:dyDescent="0.25">
      <c r="A112" s="46" t="s">
        <v>36</v>
      </c>
      <c r="B112" s="47"/>
      <c r="C112" s="47"/>
      <c r="D112" s="47"/>
      <c r="E112" s="48"/>
      <c r="F112" s="118">
        <v>2072400</v>
      </c>
      <c r="G112" s="119"/>
      <c r="H112" s="111">
        <v>2434800</v>
      </c>
      <c r="I112" s="112"/>
    </row>
    <row r="113" spans="1:9" s="1" customFormat="1" x14ac:dyDescent="0.25">
      <c r="A113" s="120"/>
      <c r="B113" s="121"/>
      <c r="C113" s="121"/>
      <c r="D113" s="121"/>
      <c r="E113" s="122"/>
      <c r="F113" s="104"/>
      <c r="G113" s="105"/>
      <c r="H113" s="31"/>
      <c r="I113" s="32"/>
    </row>
    <row r="114" spans="1:9" s="1" customFormat="1" x14ac:dyDescent="0.25">
      <c r="A114" s="130" t="s">
        <v>257</v>
      </c>
      <c r="B114" s="131"/>
      <c r="C114" s="131"/>
      <c r="D114" s="131"/>
      <c r="E114" s="132"/>
      <c r="F114" s="104"/>
      <c r="G114" s="105"/>
      <c r="H114" s="31"/>
      <c r="I114" s="32">
        <v>50000</v>
      </c>
    </row>
    <row r="115" spans="1:9" s="1" customFormat="1" ht="15.75" thickBot="1" x14ac:dyDescent="0.3">
      <c r="A115" s="267"/>
      <c r="B115" s="50"/>
      <c r="C115" s="50"/>
      <c r="D115" s="50"/>
      <c r="E115" s="51"/>
      <c r="F115" s="182"/>
      <c r="G115" s="266"/>
      <c r="H115" s="261"/>
      <c r="I115" s="262"/>
    </row>
    <row r="116" spans="1:9" s="1" customFormat="1" ht="16.5" thickTop="1" thickBot="1" x14ac:dyDescent="0.3">
      <c r="A116" s="263" t="s">
        <v>6</v>
      </c>
      <c r="B116" s="264"/>
      <c r="C116" s="264"/>
      <c r="D116" s="264"/>
      <c r="E116" s="264"/>
      <c r="F116" s="265">
        <f>SUM(F112:G115)</f>
        <v>2072400</v>
      </c>
      <c r="G116" s="265"/>
      <c r="H116" s="141">
        <f>SUM(H112:I115)</f>
        <v>2484800</v>
      </c>
      <c r="I116" s="141"/>
    </row>
    <row r="117" spans="1:9" s="1" customFormat="1" ht="15.75" thickTop="1" x14ac:dyDescent="0.25">
      <c r="A117" s="140" t="s">
        <v>26</v>
      </c>
      <c r="B117" s="140"/>
      <c r="C117" s="140"/>
      <c r="D117" s="140"/>
      <c r="E117" s="140"/>
      <c r="F117" s="285">
        <v>404118</v>
      </c>
      <c r="G117" s="285"/>
      <c r="H117" s="288">
        <f>(H112+I114)*0.195</f>
        <v>484536</v>
      </c>
      <c r="I117" s="289"/>
    </row>
    <row r="118" spans="1:9" s="1" customFormat="1" x14ac:dyDescent="0.25">
      <c r="A118" s="293" t="s">
        <v>214</v>
      </c>
      <c r="B118" s="293"/>
      <c r="C118" s="293"/>
      <c r="D118" s="293"/>
      <c r="E118" s="293"/>
      <c r="F118" s="91"/>
      <c r="G118" s="91"/>
      <c r="H118" s="109"/>
      <c r="I118" s="109"/>
    </row>
    <row r="119" spans="1:9" s="1" customFormat="1" ht="15.75" thickBot="1" x14ac:dyDescent="0.3">
      <c r="A119" s="294" t="s">
        <v>37</v>
      </c>
      <c r="B119" s="294"/>
      <c r="C119" s="294"/>
      <c r="D119" s="294"/>
      <c r="E119" s="294"/>
      <c r="F119" s="295">
        <v>0</v>
      </c>
      <c r="G119" s="295"/>
      <c r="H119" s="277"/>
      <c r="I119" s="277"/>
    </row>
    <row r="120" spans="1:9" s="1" customFormat="1" ht="16.5" thickTop="1" thickBot="1" x14ac:dyDescent="0.3">
      <c r="A120" s="128" t="s">
        <v>7</v>
      </c>
      <c r="B120" s="129"/>
      <c r="C120" s="129"/>
      <c r="D120" s="129"/>
      <c r="E120" s="129"/>
      <c r="F120" s="133">
        <f>SUM(F117:G119)</f>
        <v>404118</v>
      </c>
      <c r="G120" s="286"/>
      <c r="H120" s="141">
        <f>SUM(H117:I119)</f>
        <v>484536</v>
      </c>
      <c r="I120" s="290"/>
    </row>
    <row r="121" spans="1:9" s="1" customFormat="1" ht="15.75" thickTop="1" x14ac:dyDescent="0.25">
      <c r="A121" s="278" t="s">
        <v>38</v>
      </c>
      <c r="B121" s="279"/>
      <c r="C121" s="279"/>
      <c r="D121" s="279"/>
      <c r="E121" s="280"/>
      <c r="F121" s="275">
        <v>44567</v>
      </c>
      <c r="G121" s="276"/>
      <c r="H121" s="110">
        <v>100000</v>
      </c>
      <c r="I121" s="110"/>
    </row>
    <row r="122" spans="1:9" s="1" customFormat="1" x14ac:dyDescent="0.25">
      <c r="A122" s="76" t="s">
        <v>191</v>
      </c>
      <c r="B122" s="77"/>
      <c r="C122" s="77"/>
      <c r="D122" s="77"/>
      <c r="E122" s="78"/>
      <c r="F122" s="118"/>
      <c r="G122" s="119"/>
      <c r="H122" s="109"/>
      <c r="I122" s="109"/>
    </row>
    <row r="123" spans="1:9" s="1" customFormat="1" x14ac:dyDescent="0.25">
      <c r="A123" s="61" t="s">
        <v>203</v>
      </c>
      <c r="B123" s="62"/>
      <c r="C123" s="62"/>
      <c r="D123" s="62"/>
      <c r="E123" s="63"/>
      <c r="F123" s="118">
        <v>14528</v>
      </c>
      <c r="G123" s="119"/>
      <c r="H123" s="110">
        <v>15000</v>
      </c>
      <c r="I123" s="110"/>
    </row>
    <row r="124" spans="1:9" s="1" customFormat="1" x14ac:dyDescent="0.25">
      <c r="A124" s="76"/>
      <c r="B124" s="77"/>
      <c r="C124" s="77"/>
      <c r="D124" s="77"/>
      <c r="E124" s="78"/>
      <c r="F124" s="118"/>
      <c r="G124" s="119"/>
      <c r="H124" s="109"/>
      <c r="I124" s="109"/>
    </row>
    <row r="125" spans="1:9" s="1" customFormat="1" x14ac:dyDescent="0.25">
      <c r="A125" s="352" t="s">
        <v>149</v>
      </c>
      <c r="B125" s="218"/>
      <c r="C125" s="218"/>
      <c r="D125" s="218"/>
      <c r="E125" s="219"/>
      <c r="F125" s="353">
        <v>87320</v>
      </c>
      <c r="G125" s="353"/>
      <c r="H125" s="45">
        <v>100000</v>
      </c>
      <c r="I125" s="45"/>
    </row>
    <row r="126" spans="1:9" s="1" customFormat="1" x14ac:dyDescent="0.25">
      <c r="A126" s="42" t="s">
        <v>139</v>
      </c>
      <c r="B126" s="43"/>
      <c r="C126" s="43"/>
      <c r="D126" s="43"/>
      <c r="E126" s="44"/>
      <c r="F126" s="45"/>
      <c r="G126" s="45"/>
      <c r="H126" s="45"/>
      <c r="I126" s="45"/>
    </row>
    <row r="127" spans="1:9" s="1" customFormat="1" x14ac:dyDescent="0.25">
      <c r="A127" s="86" t="s">
        <v>50</v>
      </c>
      <c r="B127" s="107"/>
      <c r="C127" s="107"/>
      <c r="D127" s="107"/>
      <c r="E127" s="108"/>
      <c r="F127" s="45">
        <v>190000</v>
      </c>
      <c r="G127" s="45"/>
      <c r="H127" s="45">
        <v>200000</v>
      </c>
      <c r="I127" s="45"/>
    </row>
    <row r="128" spans="1:9" s="1" customFormat="1" x14ac:dyDescent="0.25">
      <c r="A128" s="42" t="s">
        <v>139</v>
      </c>
      <c r="B128" s="43"/>
      <c r="C128" s="43"/>
      <c r="D128" s="43"/>
      <c r="E128" s="44"/>
      <c r="F128" s="45"/>
      <c r="G128" s="45"/>
      <c r="H128" s="45"/>
      <c r="I128" s="45"/>
    </row>
    <row r="129" spans="1:9" s="1" customFormat="1" x14ac:dyDescent="0.25">
      <c r="A129" s="86" t="s">
        <v>52</v>
      </c>
      <c r="B129" s="107"/>
      <c r="C129" s="107"/>
      <c r="D129" s="107"/>
      <c r="E129" s="108"/>
      <c r="F129" s="45">
        <v>357210</v>
      </c>
      <c r="G129" s="45"/>
      <c r="H129" s="45">
        <v>300000</v>
      </c>
      <c r="I129" s="45"/>
    </row>
    <row r="130" spans="1:9" s="1" customFormat="1" ht="15.75" thickBot="1" x14ac:dyDescent="0.3">
      <c r="A130" s="42" t="s">
        <v>192</v>
      </c>
      <c r="B130" s="43"/>
      <c r="C130" s="43"/>
      <c r="D130" s="43"/>
      <c r="E130" s="44"/>
      <c r="F130" s="45"/>
      <c r="G130" s="45"/>
      <c r="H130" s="45"/>
      <c r="I130" s="45"/>
    </row>
    <row r="131" spans="1:9" s="1" customFormat="1" ht="16.5" thickTop="1" thickBot="1" x14ac:dyDescent="0.3">
      <c r="A131" s="281" t="s">
        <v>39</v>
      </c>
      <c r="B131" s="273"/>
      <c r="C131" s="273"/>
      <c r="D131" s="273"/>
      <c r="E131" s="274"/>
      <c r="F131" s="153">
        <v>18117</v>
      </c>
      <c r="G131" s="296"/>
      <c r="H131" s="110">
        <v>119000</v>
      </c>
      <c r="I131" s="110"/>
    </row>
    <row r="132" spans="1:9" s="1" customFormat="1" ht="16.5" thickTop="1" thickBot="1" x14ac:dyDescent="0.3">
      <c r="A132" s="272" t="s">
        <v>40</v>
      </c>
      <c r="B132" s="273"/>
      <c r="C132" s="273"/>
      <c r="D132" s="273"/>
      <c r="E132" s="274"/>
      <c r="F132" s="209"/>
      <c r="G132" s="210"/>
      <c r="H132" s="109"/>
      <c r="I132" s="109"/>
    </row>
    <row r="133" spans="1:9" s="1" customFormat="1" ht="15.75" thickTop="1" x14ac:dyDescent="0.25">
      <c r="A133" s="263" t="s">
        <v>10</v>
      </c>
      <c r="B133" s="264"/>
      <c r="C133" s="264"/>
      <c r="D133" s="264"/>
      <c r="E133" s="264"/>
      <c r="F133" s="265">
        <f>SUM(F121:G132)</f>
        <v>711742</v>
      </c>
      <c r="G133" s="287"/>
      <c r="H133" s="291">
        <f>SUM(H121:I132)</f>
        <v>834000</v>
      </c>
      <c r="I133" s="292"/>
    </row>
    <row r="134" spans="1:9" s="1" customFormat="1" x14ac:dyDescent="0.25">
      <c r="A134" s="61" t="s">
        <v>11</v>
      </c>
      <c r="B134" s="62"/>
      <c r="C134" s="62"/>
      <c r="D134" s="62"/>
      <c r="E134" s="63"/>
      <c r="F134" s="91">
        <f>SUM(F116+F120+F133)</f>
        <v>3188260</v>
      </c>
      <c r="G134" s="91"/>
      <c r="H134" s="109">
        <f>SUM(H116+H120+H133)</f>
        <v>3803336</v>
      </c>
      <c r="I134" s="109"/>
    </row>
    <row r="135" spans="1:9" s="1" customFormat="1" x14ac:dyDescent="0.25">
      <c r="A135" s="41" t="s">
        <v>168</v>
      </c>
      <c r="B135" s="41"/>
      <c r="C135" s="41"/>
      <c r="D135" s="41"/>
      <c r="E135" s="41"/>
      <c r="F135" s="91">
        <v>2500000</v>
      </c>
      <c r="G135" s="91"/>
      <c r="H135" s="109"/>
      <c r="I135" s="109"/>
    </row>
    <row r="136" spans="1:9" s="1" customFormat="1" x14ac:dyDescent="0.25">
      <c r="A136" s="346" t="s">
        <v>252</v>
      </c>
      <c r="B136" s="346"/>
      <c r="C136" s="346"/>
      <c r="D136" s="346"/>
      <c r="E136" s="346"/>
      <c r="F136" s="93"/>
      <c r="G136" s="93"/>
      <c r="H136" s="116"/>
      <c r="I136" s="116"/>
    </row>
    <row r="137" spans="1:9" s="1" customFormat="1" ht="15.75" thickBot="1" x14ac:dyDescent="0.3">
      <c r="A137" s="321" t="s">
        <v>64</v>
      </c>
      <c r="B137" s="322"/>
      <c r="C137" s="322"/>
      <c r="D137" s="322"/>
      <c r="E137" s="323"/>
      <c r="F137" s="324"/>
      <c r="G137" s="324"/>
      <c r="H137" s="319"/>
      <c r="I137" s="320"/>
    </row>
    <row r="138" spans="1:9" s="1" customFormat="1" ht="16.5" thickTop="1" thickBot="1" x14ac:dyDescent="0.3">
      <c r="A138" s="128" t="s">
        <v>12</v>
      </c>
      <c r="B138" s="129"/>
      <c r="C138" s="129"/>
      <c r="D138" s="129"/>
      <c r="E138" s="129"/>
      <c r="F138" s="133">
        <f>SUM(F135+F137)</f>
        <v>2500000</v>
      </c>
      <c r="G138" s="133"/>
      <c r="H138" s="133">
        <f>SUM(H135+H137)</f>
        <v>0</v>
      </c>
      <c r="I138" s="133"/>
    </row>
    <row r="139" spans="1:9" s="1" customFormat="1" ht="16.5" thickTop="1" thickBot="1" x14ac:dyDescent="0.3">
      <c r="A139" s="155" t="s">
        <v>13</v>
      </c>
      <c r="B139" s="155"/>
      <c r="C139" s="155"/>
      <c r="D139" s="155"/>
      <c r="E139" s="155"/>
      <c r="F139" s="170">
        <f>SUM(F138,F134)</f>
        <v>5688260</v>
      </c>
      <c r="G139" s="171"/>
      <c r="H139" s="170">
        <f>SUM(H138,H134)</f>
        <v>3803336</v>
      </c>
      <c r="I139" s="171"/>
    </row>
    <row r="140" spans="1:9" s="1" customFormat="1" ht="15.75" thickTop="1" x14ac:dyDescent="0.25">
      <c r="A140" s="2"/>
      <c r="B140" s="2"/>
      <c r="C140" s="2"/>
      <c r="D140" s="2"/>
      <c r="E140" s="2"/>
      <c r="F140" s="29"/>
      <c r="G140" s="28"/>
      <c r="H140" s="29"/>
      <c r="I140" s="28"/>
    </row>
    <row r="141" spans="1:9" s="1" customFormat="1" x14ac:dyDescent="0.25">
      <c r="A141" s="2"/>
      <c r="B141" s="2"/>
      <c r="C141" s="2"/>
      <c r="D141" s="2"/>
      <c r="E141" s="2"/>
      <c r="F141" s="29"/>
      <c r="G141" s="28"/>
      <c r="H141" s="29"/>
      <c r="I141" s="28"/>
    </row>
    <row r="142" spans="1:9" s="1" customFormat="1" x14ac:dyDescent="0.25">
      <c r="A142" s="30"/>
      <c r="B142" s="30"/>
      <c r="C142" s="30"/>
      <c r="D142" s="30"/>
      <c r="E142" s="30"/>
      <c r="F142" s="30"/>
      <c r="G142" s="30"/>
      <c r="H142" s="30"/>
      <c r="I142" s="30"/>
    </row>
    <row r="143" spans="1:9" s="1" customFormat="1" x14ac:dyDescent="0.25">
      <c r="A143" s="157" t="s">
        <v>33</v>
      </c>
      <c r="B143" s="157"/>
      <c r="C143" s="157"/>
      <c r="D143" s="157"/>
      <c r="E143" s="157"/>
      <c r="F143" s="157"/>
      <c r="G143" s="157"/>
      <c r="H143" s="157"/>
      <c r="I143" s="157"/>
    </row>
    <row r="144" spans="1:9" s="1" customFormat="1" x14ac:dyDescent="0.25">
      <c r="A144" s="30"/>
      <c r="B144" s="30"/>
      <c r="C144" s="30"/>
      <c r="D144" s="30"/>
      <c r="E144" s="30"/>
      <c r="F144" s="30"/>
      <c r="G144" s="30"/>
      <c r="H144" s="30"/>
      <c r="I144" s="30"/>
    </row>
    <row r="145" spans="1:9" s="1" customFormat="1" ht="15" customHeight="1" x14ac:dyDescent="0.25">
      <c r="A145" s="158" t="s">
        <v>0</v>
      </c>
      <c r="B145" s="158"/>
      <c r="C145" s="158"/>
      <c r="D145" s="158"/>
      <c r="E145" s="158"/>
      <c r="F145" s="84" t="s">
        <v>197</v>
      </c>
      <c r="G145" s="84"/>
      <c r="H145" s="84" t="s">
        <v>208</v>
      </c>
      <c r="I145" s="84"/>
    </row>
    <row r="146" spans="1:9" s="1" customFormat="1" x14ac:dyDescent="0.25">
      <c r="A146" s="159"/>
      <c r="B146" s="159"/>
      <c r="C146" s="159"/>
      <c r="D146" s="159"/>
      <c r="E146" s="159"/>
      <c r="F146" s="85"/>
      <c r="G146" s="85"/>
      <c r="H146" s="85"/>
      <c r="I146" s="85"/>
    </row>
    <row r="147" spans="1:9" s="1" customFormat="1" x14ac:dyDescent="0.25">
      <c r="A147" s="46" t="s">
        <v>38</v>
      </c>
      <c r="B147" s="47"/>
      <c r="C147" s="47"/>
      <c r="D147" s="47"/>
      <c r="E147" s="48"/>
      <c r="F147" s="52"/>
      <c r="G147" s="53"/>
      <c r="H147" s="52">
        <v>10000</v>
      </c>
      <c r="I147" s="53"/>
    </row>
    <row r="148" spans="1:9" s="1" customFormat="1" x14ac:dyDescent="0.25">
      <c r="A148" s="49" t="s">
        <v>253</v>
      </c>
      <c r="B148" s="50"/>
      <c r="C148" s="50"/>
      <c r="D148" s="50"/>
      <c r="E148" s="51"/>
      <c r="F148" s="54"/>
      <c r="G148" s="55"/>
      <c r="H148" s="56"/>
      <c r="I148" s="57"/>
    </row>
    <row r="149" spans="1:9" s="1" customFormat="1" x14ac:dyDescent="0.25">
      <c r="A149" s="46" t="s">
        <v>52</v>
      </c>
      <c r="B149" s="47"/>
      <c r="C149" s="47"/>
      <c r="D149" s="47"/>
      <c r="E149" s="48"/>
      <c r="F149" s="52"/>
      <c r="G149" s="53"/>
      <c r="H149" s="52">
        <v>70000</v>
      </c>
      <c r="I149" s="53"/>
    </row>
    <row r="150" spans="1:9" s="1" customFormat="1" x14ac:dyDescent="0.25">
      <c r="A150" s="58"/>
      <c r="B150" s="59"/>
      <c r="C150" s="59"/>
      <c r="D150" s="59"/>
      <c r="E150" s="60"/>
      <c r="F150" s="54"/>
      <c r="G150" s="55"/>
      <c r="H150" s="56"/>
      <c r="I150" s="57"/>
    </row>
    <row r="151" spans="1:9" x14ac:dyDescent="0.25">
      <c r="A151" s="86" t="s">
        <v>8</v>
      </c>
      <c r="B151" s="107"/>
      <c r="C151" s="107"/>
      <c r="D151" s="107"/>
      <c r="E151" s="107"/>
      <c r="F151" s="45"/>
      <c r="G151" s="45"/>
      <c r="H151" s="45">
        <v>50000</v>
      </c>
      <c r="I151" s="45"/>
    </row>
    <row r="152" spans="1:9" x14ac:dyDescent="0.25">
      <c r="A152" s="117"/>
      <c r="B152" s="117"/>
      <c r="C152" s="117"/>
      <c r="D152" s="117"/>
      <c r="E152" s="117"/>
      <c r="F152" s="116"/>
      <c r="G152" s="116"/>
      <c r="H152" s="116"/>
      <c r="I152" s="116"/>
    </row>
    <row r="153" spans="1:9" x14ac:dyDescent="0.25">
      <c r="A153" s="86" t="s">
        <v>39</v>
      </c>
      <c r="B153" s="107"/>
      <c r="C153" s="107"/>
      <c r="D153" s="107"/>
      <c r="E153" s="107"/>
      <c r="F153" s="45"/>
      <c r="G153" s="45"/>
      <c r="H153" s="45">
        <v>35000</v>
      </c>
      <c r="I153" s="45"/>
    </row>
    <row r="154" spans="1:9" ht="15.75" thickBot="1" x14ac:dyDescent="0.3">
      <c r="A154" s="86"/>
      <c r="B154" s="144"/>
      <c r="C154" s="144"/>
      <c r="D154" s="144"/>
      <c r="E154" s="211"/>
      <c r="F154" s="166"/>
      <c r="G154" s="167"/>
      <c r="H154" s="166"/>
      <c r="I154" s="167"/>
    </row>
    <row r="155" spans="1:9" ht="16.5" thickTop="1" thickBot="1" x14ac:dyDescent="0.3">
      <c r="A155" s="128" t="s">
        <v>10</v>
      </c>
      <c r="B155" s="129"/>
      <c r="C155" s="129"/>
      <c r="D155" s="129"/>
      <c r="E155" s="129"/>
      <c r="F155" s="141">
        <f>SUM(F147:G154)</f>
        <v>0</v>
      </c>
      <c r="G155" s="145"/>
      <c r="H155" s="141">
        <f>SUM(H147:I154)</f>
        <v>165000</v>
      </c>
      <c r="I155" s="145"/>
    </row>
    <row r="156" spans="1:9" ht="15.75" thickTop="1" x14ac:dyDescent="0.25">
      <c r="A156" s="41" t="s">
        <v>34</v>
      </c>
      <c r="B156" s="41"/>
      <c r="C156" s="41"/>
      <c r="D156" s="41"/>
      <c r="E156" s="41"/>
      <c r="F156" s="109"/>
      <c r="G156" s="109"/>
      <c r="H156" s="109">
        <v>13969143</v>
      </c>
      <c r="I156" s="109"/>
    </row>
    <row r="157" spans="1:9" s="1" customFormat="1" x14ac:dyDescent="0.25">
      <c r="A157" s="123" t="s">
        <v>209</v>
      </c>
      <c r="B157" s="123"/>
      <c r="C157" s="123"/>
      <c r="D157" s="123"/>
      <c r="E157" s="124"/>
      <c r="F157" s="111"/>
      <c r="G157" s="112"/>
      <c r="H157" s="111">
        <v>13669143</v>
      </c>
      <c r="I157" s="112"/>
    </row>
    <row r="158" spans="1:9" s="1" customFormat="1" x14ac:dyDescent="0.25">
      <c r="A158" s="69" t="s">
        <v>255</v>
      </c>
      <c r="B158" s="69"/>
      <c r="C158" s="69"/>
      <c r="D158" s="69"/>
      <c r="E158" s="70"/>
      <c r="F158" s="104"/>
      <c r="G158" s="105"/>
      <c r="H158" s="118">
        <v>300000</v>
      </c>
      <c r="I158" s="119"/>
    </row>
    <row r="159" spans="1:9" s="1" customFormat="1" ht="15.75" thickBot="1" x14ac:dyDescent="0.3">
      <c r="A159" s="107" t="s">
        <v>35</v>
      </c>
      <c r="B159" s="144"/>
      <c r="C159" s="144"/>
      <c r="D159" s="144"/>
      <c r="E159" s="211"/>
      <c r="F159" s="126"/>
      <c r="G159" s="127"/>
      <c r="H159" s="126">
        <v>3771668</v>
      </c>
      <c r="I159" s="127"/>
    </row>
    <row r="160" spans="1:9" s="1" customFormat="1" ht="16.5" thickTop="1" thickBot="1" x14ac:dyDescent="0.3">
      <c r="A160" s="128" t="s">
        <v>12</v>
      </c>
      <c r="B160" s="129"/>
      <c r="C160" s="129"/>
      <c r="D160" s="129"/>
      <c r="E160" s="129"/>
      <c r="F160" s="141">
        <f>SUM(F156+F159)</f>
        <v>0</v>
      </c>
      <c r="G160" s="141"/>
      <c r="H160" s="141">
        <f>SUM(H156+H159)</f>
        <v>17740811</v>
      </c>
      <c r="I160" s="141"/>
    </row>
    <row r="161" spans="1:9" s="1" customFormat="1" ht="16.5" thickTop="1" thickBot="1" x14ac:dyDescent="0.3">
      <c r="A161" s="155" t="s">
        <v>13</v>
      </c>
      <c r="B161" s="155"/>
      <c r="C161" s="155"/>
      <c r="D161" s="155"/>
      <c r="E161" s="155"/>
      <c r="F161" s="170">
        <f>SUM(F160,F155)</f>
        <v>0</v>
      </c>
      <c r="G161" s="171"/>
      <c r="H161" s="170">
        <f>SUM(H160,H155)</f>
        <v>17905811</v>
      </c>
      <c r="I161" s="171"/>
    </row>
    <row r="162" spans="1:9" s="1" customFormat="1" ht="15.75" thickTop="1" x14ac:dyDescent="0.25">
      <c r="A162" s="33"/>
      <c r="B162" s="33"/>
      <c r="C162" s="33"/>
      <c r="D162" s="33"/>
      <c r="E162" s="33"/>
      <c r="F162" s="34"/>
      <c r="G162" s="34"/>
      <c r="H162" s="34"/>
      <c r="I162" s="34"/>
    </row>
    <row r="163" spans="1:9" s="1" customFormat="1" x14ac:dyDescent="0.25">
      <c r="A163" s="33"/>
      <c r="B163" s="33"/>
      <c r="C163" s="33"/>
      <c r="D163" s="33"/>
      <c r="E163" s="33"/>
      <c r="F163" s="34"/>
      <c r="G163" s="34"/>
      <c r="H163" s="34"/>
      <c r="I163" s="34"/>
    </row>
    <row r="164" spans="1:9" s="1" customFormat="1" x14ac:dyDescent="0.25">
      <c r="A164" s="33"/>
      <c r="B164" s="33"/>
      <c r="C164" s="33"/>
      <c r="D164" s="33"/>
      <c r="E164" s="33"/>
      <c r="F164" s="34"/>
      <c r="G164" s="34"/>
      <c r="H164" s="34"/>
      <c r="I164" s="34"/>
    </row>
    <row r="165" spans="1:9" s="1" customFormat="1" x14ac:dyDescent="0.25">
      <c r="A165" s="72" t="s">
        <v>41</v>
      </c>
      <c r="B165" s="72"/>
      <c r="C165" s="72"/>
      <c r="D165" s="72"/>
      <c r="E165" s="72"/>
      <c r="F165" s="72"/>
      <c r="G165" s="72"/>
      <c r="H165" s="72"/>
      <c r="I165" s="72"/>
    </row>
    <row r="166" spans="1:9" s="1" customFormat="1" x14ac:dyDescent="0.25">
      <c r="A166" s="72"/>
      <c r="B166" s="72"/>
      <c r="C166" s="72"/>
      <c r="D166" s="72"/>
      <c r="E166" s="72"/>
      <c r="F166" s="72"/>
      <c r="G166" s="72"/>
      <c r="H166" s="72"/>
      <c r="I166" s="72"/>
    </row>
    <row r="167" spans="1:9" x14ac:dyDescent="0.25">
      <c r="A167" s="35"/>
      <c r="B167" s="35"/>
      <c r="C167" s="35"/>
      <c r="D167" s="35"/>
      <c r="E167" s="35"/>
      <c r="F167" s="36"/>
      <c r="G167" s="36"/>
      <c r="H167" s="36"/>
      <c r="I167" s="36"/>
    </row>
    <row r="168" spans="1:9" ht="15" customHeight="1" x14ac:dyDescent="0.25">
      <c r="A168" s="158" t="s">
        <v>0</v>
      </c>
      <c r="B168" s="158"/>
      <c r="C168" s="158"/>
      <c r="D168" s="158"/>
      <c r="E168" s="158"/>
      <c r="F168" s="84" t="s">
        <v>197</v>
      </c>
      <c r="G168" s="84"/>
      <c r="H168" s="84" t="s">
        <v>208</v>
      </c>
      <c r="I168" s="84"/>
    </row>
    <row r="169" spans="1:9" x14ac:dyDescent="0.25">
      <c r="A169" s="159"/>
      <c r="B169" s="159"/>
      <c r="C169" s="159"/>
      <c r="D169" s="159"/>
      <c r="E169" s="159"/>
      <c r="F169" s="85"/>
      <c r="G169" s="85"/>
      <c r="H169" s="85"/>
      <c r="I169" s="85"/>
    </row>
    <row r="170" spans="1:9" x14ac:dyDescent="0.25">
      <c r="A170" s="86" t="s">
        <v>42</v>
      </c>
      <c r="B170" s="107"/>
      <c r="C170" s="107"/>
      <c r="D170" s="107"/>
      <c r="E170" s="107"/>
      <c r="F170" s="97">
        <v>4064400</v>
      </c>
      <c r="G170" s="97"/>
      <c r="H170" s="45">
        <v>4264400</v>
      </c>
      <c r="I170" s="45"/>
    </row>
    <row r="171" spans="1:9" s="1" customFormat="1" x14ac:dyDescent="0.25">
      <c r="A171" s="125" t="s">
        <v>43</v>
      </c>
      <c r="B171" s="284"/>
      <c r="C171" s="284"/>
      <c r="D171" s="284"/>
      <c r="E171" s="284"/>
      <c r="F171" s="97"/>
      <c r="G171" s="97"/>
      <c r="H171" s="45"/>
      <c r="I171" s="45"/>
    </row>
    <row r="172" spans="1:9" x14ac:dyDescent="0.25">
      <c r="A172" s="125" t="s">
        <v>162</v>
      </c>
      <c r="B172" s="284"/>
      <c r="C172" s="284"/>
      <c r="D172" s="284"/>
      <c r="E172" s="284"/>
      <c r="F172" s="97"/>
      <c r="G172" s="97"/>
      <c r="H172" s="45"/>
      <c r="I172" s="45"/>
    </row>
    <row r="173" spans="1:9" s="1" customFormat="1" x14ac:dyDescent="0.25">
      <c r="A173" s="333" t="s">
        <v>261</v>
      </c>
      <c r="B173" s="362"/>
      <c r="C173" s="362"/>
      <c r="D173" s="362"/>
      <c r="E173" s="363"/>
      <c r="F173" s="64"/>
      <c r="G173" s="65"/>
      <c r="H173" s="64"/>
      <c r="I173" s="65"/>
    </row>
    <row r="174" spans="1:9" s="1" customFormat="1" x14ac:dyDescent="0.25">
      <c r="A174" s="73" t="s">
        <v>58</v>
      </c>
      <c r="B174" s="74"/>
      <c r="C174" s="74"/>
      <c r="D174" s="74"/>
      <c r="E174" s="75"/>
      <c r="F174" s="97"/>
      <c r="G174" s="97"/>
      <c r="H174" s="298"/>
      <c r="I174" s="298"/>
    </row>
    <row r="175" spans="1:9" ht="15.75" thickBot="1" x14ac:dyDescent="0.3">
      <c r="A175" s="310" t="s">
        <v>6</v>
      </c>
      <c r="B175" s="311"/>
      <c r="C175" s="311"/>
      <c r="D175" s="311"/>
      <c r="E175" s="311"/>
      <c r="F175" s="302">
        <f>SUM(F170:G174)</f>
        <v>4064400</v>
      </c>
      <c r="G175" s="302"/>
      <c r="H175" s="299">
        <f>SUM(H170:I174)</f>
        <v>4264400</v>
      </c>
      <c r="I175" s="299"/>
    </row>
    <row r="176" spans="1:9" ht="15.75" thickTop="1" x14ac:dyDescent="0.25">
      <c r="A176" s="303" t="s">
        <v>26</v>
      </c>
      <c r="B176" s="304"/>
      <c r="C176" s="304"/>
      <c r="D176" s="304"/>
      <c r="E176" s="304"/>
      <c r="F176" s="305">
        <v>864220</v>
      </c>
      <c r="G176" s="305"/>
      <c r="H176" s="306">
        <f>H170*0.195</f>
        <v>831558</v>
      </c>
      <c r="I176" s="306"/>
    </row>
    <row r="177" spans="1:9" x14ac:dyDescent="0.25">
      <c r="A177" s="117" t="s">
        <v>210</v>
      </c>
      <c r="B177" s="300"/>
      <c r="C177" s="300"/>
      <c r="D177" s="300"/>
      <c r="E177" s="300"/>
      <c r="F177" s="93"/>
      <c r="G177" s="93"/>
      <c r="H177" s="116"/>
      <c r="I177" s="116"/>
    </row>
    <row r="178" spans="1:9" ht="15.75" thickBot="1" x14ac:dyDescent="0.3">
      <c r="A178" s="86" t="s">
        <v>37</v>
      </c>
      <c r="B178" s="107"/>
      <c r="C178" s="107"/>
      <c r="D178" s="107"/>
      <c r="E178" s="107"/>
      <c r="F178" s="97"/>
      <c r="G178" s="97"/>
      <c r="H178" s="45">
        <v>69000</v>
      </c>
      <c r="I178" s="45"/>
    </row>
    <row r="179" spans="1:9" ht="16.5" thickTop="1" thickBot="1" x14ac:dyDescent="0.3">
      <c r="A179" s="128" t="s">
        <v>7</v>
      </c>
      <c r="B179" s="129"/>
      <c r="C179" s="129"/>
      <c r="D179" s="129"/>
      <c r="E179" s="129"/>
      <c r="F179" s="133">
        <f>SUM(F176:G178)</f>
        <v>864220</v>
      </c>
      <c r="G179" s="286"/>
      <c r="H179" s="141">
        <f>SUM(H176:I178)</f>
        <v>900558</v>
      </c>
      <c r="I179" s="290"/>
    </row>
    <row r="180" spans="1:9" ht="15.75" thickTop="1" x14ac:dyDescent="0.25">
      <c r="A180" s="86" t="s">
        <v>44</v>
      </c>
      <c r="B180" s="107"/>
      <c r="C180" s="107"/>
      <c r="D180" s="107"/>
      <c r="E180" s="108"/>
      <c r="F180" s="97">
        <v>8504</v>
      </c>
      <c r="G180" s="97"/>
      <c r="H180" s="45">
        <v>10000</v>
      </c>
      <c r="I180" s="45"/>
    </row>
    <row r="181" spans="1:9" x14ac:dyDescent="0.25">
      <c r="A181" s="117" t="s">
        <v>109</v>
      </c>
      <c r="B181" s="117"/>
      <c r="C181" s="117"/>
      <c r="D181" s="117"/>
      <c r="E181" s="117"/>
      <c r="F181" s="93"/>
      <c r="G181" s="93"/>
      <c r="H181" s="116"/>
      <c r="I181" s="116"/>
    </row>
    <row r="182" spans="1:9" x14ac:dyDescent="0.25">
      <c r="A182" s="86" t="s">
        <v>38</v>
      </c>
      <c r="B182" s="107"/>
      <c r="C182" s="107"/>
      <c r="D182" s="107"/>
      <c r="E182" s="107"/>
      <c r="F182" s="97">
        <v>37667</v>
      </c>
      <c r="G182" s="97"/>
      <c r="H182" s="45">
        <v>40000</v>
      </c>
      <c r="I182" s="45"/>
    </row>
    <row r="183" spans="1:9" x14ac:dyDescent="0.25">
      <c r="A183" s="117" t="s">
        <v>110</v>
      </c>
      <c r="B183" s="117"/>
      <c r="C183" s="117"/>
      <c r="D183" s="117"/>
      <c r="E183" s="117"/>
      <c r="F183" s="93"/>
      <c r="G183" s="93"/>
      <c r="H183" s="116"/>
      <c r="I183" s="116"/>
    </row>
    <row r="184" spans="1:9" x14ac:dyDescent="0.25">
      <c r="A184" s="86" t="s">
        <v>45</v>
      </c>
      <c r="B184" s="107"/>
      <c r="C184" s="107"/>
      <c r="D184" s="107"/>
      <c r="E184" s="107"/>
      <c r="F184" s="97">
        <v>128060</v>
      </c>
      <c r="G184" s="97"/>
      <c r="H184" s="45">
        <v>130000</v>
      </c>
      <c r="I184" s="45"/>
    </row>
    <row r="185" spans="1:9" x14ac:dyDescent="0.25">
      <c r="A185" s="117" t="s">
        <v>111</v>
      </c>
      <c r="B185" s="117"/>
      <c r="C185" s="117"/>
      <c r="D185" s="117"/>
      <c r="E185" s="117"/>
      <c r="F185" s="93"/>
      <c r="G185" s="93"/>
      <c r="H185" s="116"/>
      <c r="I185" s="116"/>
    </row>
    <row r="186" spans="1:9" x14ac:dyDescent="0.25">
      <c r="A186" s="86" t="s">
        <v>20</v>
      </c>
      <c r="B186" s="107"/>
      <c r="C186" s="107"/>
      <c r="D186" s="107"/>
      <c r="E186" s="107"/>
      <c r="F186" s="97"/>
      <c r="G186" s="97"/>
      <c r="H186" s="45">
        <v>40000</v>
      </c>
      <c r="I186" s="45"/>
    </row>
    <row r="187" spans="1:9" x14ac:dyDescent="0.25">
      <c r="A187" s="125" t="s">
        <v>46</v>
      </c>
      <c r="B187" s="125"/>
      <c r="C187" s="125"/>
      <c r="D187" s="125"/>
      <c r="E187" s="125"/>
      <c r="F187" s="97"/>
      <c r="G187" s="97"/>
      <c r="H187" s="45"/>
      <c r="I187" s="45"/>
    </row>
    <row r="188" spans="1:9" s="1" customFormat="1" x14ac:dyDescent="0.25">
      <c r="A188" s="41" t="s">
        <v>47</v>
      </c>
      <c r="B188" s="41"/>
      <c r="C188" s="41"/>
      <c r="D188" s="41"/>
      <c r="E188" s="41"/>
      <c r="F188" s="97">
        <v>63578</v>
      </c>
      <c r="G188" s="97"/>
      <c r="H188" s="45">
        <v>65000</v>
      </c>
      <c r="I188" s="45"/>
    </row>
    <row r="189" spans="1:9" s="1" customFormat="1" x14ac:dyDescent="0.25">
      <c r="A189" s="125" t="s">
        <v>48</v>
      </c>
      <c r="B189" s="125"/>
      <c r="C189" s="125"/>
      <c r="D189" s="125"/>
      <c r="E189" s="125"/>
      <c r="F189" s="97"/>
      <c r="G189" s="97"/>
      <c r="H189" s="45"/>
      <c r="I189" s="45"/>
    </row>
    <row r="190" spans="1:9" s="1" customFormat="1" x14ac:dyDescent="0.25">
      <c r="A190" s="73" t="s">
        <v>56</v>
      </c>
      <c r="B190" s="74"/>
      <c r="C190" s="74"/>
      <c r="D190" s="74"/>
      <c r="E190" s="75"/>
      <c r="F190" s="97">
        <v>96000</v>
      </c>
      <c r="G190" s="97"/>
      <c r="H190" s="45">
        <v>96000</v>
      </c>
      <c r="I190" s="45"/>
    </row>
    <row r="191" spans="1:9" s="1" customFormat="1" x14ac:dyDescent="0.25">
      <c r="A191" s="76" t="s">
        <v>57</v>
      </c>
      <c r="B191" s="77"/>
      <c r="C191" s="77"/>
      <c r="D191" s="77"/>
      <c r="E191" s="78"/>
      <c r="F191" s="97"/>
      <c r="G191" s="97"/>
      <c r="H191" s="298"/>
      <c r="I191" s="298"/>
    </row>
    <row r="192" spans="1:9" x14ac:dyDescent="0.25">
      <c r="A192" s="86" t="s">
        <v>8</v>
      </c>
      <c r="B192" s="107"/>
      <c r="C192" s="107"/>
      <c r="D192" s="107"/>
      <c r="E192" s="107"/>
      <c r="F192" s="97"/>
      <c r="G192" s="97"/>
      <c r="H192" s="45">
        <v>40000</v>
      </c>
      <c r="I192" s="45"/>
    </row>
    <row r="193" spans="1:11" x14ac:dyDescent="0.25">
      <c r="A193" s="117" t="s">
        <v>49</v>
      </c>
      <c r="B193" s="117"/>
      <c r="C193" s="117"/>
      <c r="D193" s="117"/>
      <c r="E193" s="117"/>
      <c r="F193" s="93"/>
      <c r="G193" s="93"/>
      <c r="H193" s="116"/>
      <c r="I193" s="116"/>
      <c r="K193" s="3"/>
    </row>
    <row r="194" spans="1:11" s="1" customFormat="1" x14ac:dyDescent="0.25">
      <c r="A194" s="41" t="s">
        <v>50</v>
      </c>
      <c r="B194" s="41"/>
      <c r="C194" s="41"/>
      <c r="D194" s="41"/>
      <c r="E194" s="41"/>
      <c r="F194" s="97"/>
      <c r="G194" s="97"/>
      <c r="H194" s="45"/>
      <c r="I194" s="45"/>
      <c r="K194" s="3"/>
    </row>
    <row r="195" spans="1:11" s="1" customFormat="1" x14ac:dyDescent="0.25">
      <c r="A195" s="125" t="s">
        <v>51</v>
      </c>
      <c r="B195" s="125"/>
      <c r="C195" s="125"/>
      <c r="D195" s="125"/>
      <c r="E195" s="125"/>
      <c r="F195" s="97"/>
      <c r="G195" s="97"/>
      <c r="H195" s="45"/>
      <c r="I195" s="45"/>
      <c r="K195" s="3"/>
    </row>
    <row r="196" spans="1:11" x14ac:dyDescent="0.25">
      <c r="A196" s="61" t="s">
        <v>52</v>
      </c>
      <c r="B196" s="62"/>
      <c r="C196" s="62"/>
      <c r="D196" s="62"/>
      <c r="E196" s="62"/>
      <c r="F196" s="97">
        <v>468933</v>
      </c>
      <c r="G196" s="97"/>
      <c r="H196" s="45">
        <v>470000</v>
      </c>
      <c r="I196" s="45"/>
    </row>
    <row r="197" spans="1:11" s="1" customFormat="1" x14ac:dyDescent="0.25">
      <c r="A197" s="333" t="s">
        <v>186</v>
      </c>
      <c r="B197" s="69"/>
      <c r="C197" s="69"/>
      <c r="D197" s="69"/>
      <c r="E197" s="70"/>
      <c r="F197" s="64"/>
      <c r="G197" s="65"/>
      <c r="H197" s="64"/>
      <c r="I197" s="65"/>
    </row>
    <row r="198" spans="1:11" x14ac:dyDescent="0.25">
      <c r="A198" s="86" t="s">
        <v>53</v>
      </c>
      <c r="B198" s="107"/>
      <c r="C198" s="107"/>
      <c r="D198" s="107"/>
      <c r="E198" s="107"/>
      <c r="F198" s="97">
        <v>530650</v>
      </c>
      <c r="G198" s="97"/>
      <c r="H198" s="45">
        <v>537600</v>
      </c>
      <c r="I198" s="45"/>
    </row>
    <row r="199" spans="1:11" x14ac:dyDescent="0.25">
      <c r="A199" s="42" t="s">
        <v>112</v>
      </c>
      <c r="B199" s="144"/>
      <c r="C199" s="144"/>
      <c r="D199" s="144"/>
      <c r="E199" s="211"/>
      <c r="F199" s="97"/>
      <c r="G199" s="97"/>
      <c r="H199" s="45"/>
      <c r="I199" s="45"/>
    </row>
    <row r="200" spans="1:11" s="1" customFormat="1" x14ac:dyDescent="0.25">
      <c r="A200" s="86" t="s">
        <v>140</v>
      </c>
      <c r="B200" s="107"/>
      <c r="C200" s="107"/>
      <c r="D200" s="107"/>
      <c r="E200" s="108"/>
      <c r="F200" s="97">
        <v>27500</v>
      </c>
      <c r="G200" s="97"/>
      <c r="H200" s="45">
        <v>55000</v>
      </c>
      <c r="I200" s="45"/>
    </row>
    <row r="201" spans="1:11" s="1" customFormat="1" x14ac:dyDescent="0.25">
      <c r="A201" s="42" t="s">
        <v>141</v>
      </c>
      <c r="B201" s="144"/>
      <c r="C201" s="144"/>
      <c r="D201" s="144"/>
      <c r="E201" s="211"/>
      <c r="F201" s="97"/>
      <c r="G201" s="97"/>
      <c r="H201" s="45"/>
      <c r="I201" s="45"/>
    </row>
    <row r="202" spans="1:11" x14ac:dyDescent="0.25">
      <c r="A202" s="86" t="s">
        <v>39</v>
      </c>
      <c r="B202" s="107"/>
      <c r="C202" s="107"/>
      <c r="D202" s="107"/>
      <c r="E202" s="107"/>
      <c r="F202" s="97">
        <v>118231</v>
      </c>
      <c r="G202" s="97"/>
      <c r="H202" s="45">
        <v>125000</v>
      </c>
      <c r="I202" s="45"/>
    </row>
    <row r="203" spans="1:11" x14ac:dyDescent="0.25">
      <c r="A203" s="117" t="s">
        <v>113</v>
      </c>
      <c r="B203" s="117"/>
      <c r="C203" s="117"/>
      <c r="D203" s="117"/>
      <c r="E203" s="117"/>
      <c r="F203" s="93"/>
      <c r="G203" s="93"/>
      <c r="H203" s="116"/>
      <c r="I203" s="116"/>
    </row>
    <row r="204" spans="1:11" x14ac:dyDescent="0.25">
      <c r="A204" s="86" t="s">
        <v>54</v>
      </c>
      <c r="B204" s="107"/>
      <c r="C204" s="107"/>
      <c r="D204" s="107"/>
      <c r="E204" s="107"/>
      <c r="F204" s="97"/>
      <c r="G204" s="97"/>
      <c r="H204" s="45"/>
      <c r="I204" s="45"/>
    </row>
    <row r="205" spans="1:11" x14ac:dyDescent="0.25">
      <c r="A205" s="117" t="s">
        <v>114</v>
      </c>
      <c r="B205" s="117"/>
      <c r="C205" s="117"/>
      <c r="D205" s="117"/>
      <c r="E205" s="117"/>
      <c r="F205" s="93"/>
      <c r="G205" s="93"/>
      <c r="H205" s="116"/>
      <c r="I205" s="116"/>
    </row>
    <row r="206" spans="1:11" x14ac:dyDescent="0.25">
      <c r="A206" s="41" t="s">
        <v>55</v>
      </c>
      <c r="B206" s="41"/>
      <c r="C206" s="41"/>
      <c r="D206" s="41"/>
      <c r="E206" s="41"/>
      <c r="F206" s="97">
        <v>253266</v>
      </c>
      <c r="G206" s="97"/>
      <c r="H206" s="45">
        <v>30000</v>
      </c>
      <c r="I206" s="45"/>
    </row>
    <row r="207" spans="1:11" s="1" customFormat="1" ht="15.75" thickBot="1" x14ac:dyDescent="0.3">
      <c r="A207" s="329" t="s">
        <v>59</v>
      </c>
      <c r="B207" s="330"/>
      <c r="C207" s="330"/>
      <c r="D207" s="330"/>
      <c r="E207" s="331"/>
      <c r="F207" s="282">
        <f>SUM(F180:G206)</f>
        <v>1732389</v>
      </c>
      <c r="G207" s="283"/>
      <c r="H207" s="282">
        <f>SUM(H180:I206)</f>
        <v>1638600</v>
      </c>
      <c r="I207" s="283"/>
    </row>
    <row r="208" spans="1:11" s="1" customFormat="1" ht="16.5" thickTop="1" thickBot="1" x14ac:dyDescent="0.3">
      <c r="A208" s="128" t="s">
        <v>11</v>
      </c>
      <c r="B208" s="327"/>
      <c r="C208" s="327"/>
      <c r="D208" s="327"/>
      <c r="E208" s="328"/>
      <c r="F208" s="209">
        <f>SUM(F179,F175,F207,)</f>
        <v>6661009</v>
      </c>
      <c r="G208" s="307"/>
      <c r="H208" s="209">
        <f>SUM(H179,H175,H207,)</f>
        <v>6803558</v>
      </c>
      <c r="I208" s="307"/>
    </row>
    <row r="209" spans="1:9" ht="16.5" thickTop="1" thickBot="1" x14ac:dyDescent="0.3">
      <c r="A209" s="128" t="s">
        <v>16</v>
      </c>
      <c r="B209" s="129"/>
      <c r="C209" s="129"/>
      <c r="D209" s="129"/>
      <c r="E209" s="129"/>
      <c r="F209" s="133">
        <v>0</v>
      </c>
      <c r="G209" s="197"/>
      <c r="H209" s="141">
        <v>3046186</v>
      </c>
      <c r="I209" s="145"/>
    </row>
    <row r="210" spans="1:9" ht="15.75" thickTop="1" x14ac:dyDescent="0.25">
      <c r="A210" s="218" t="s">
        <v>34</v>
      </c>
      <c r="B210" s="218"/>
      <c r="C210" s="218"/>
      <c r="D210" s="218"/>
      <c r="E210" s="219"/>
      <c r="F210" s="308"/>
      <c r="G210" s="308"/>
      <c r="H210" s="309"/>
      <c r="I210" s="309"/>
    </row>
    <row r="211" spans="1:9" x14ac:dyDescent="0.25">
      <c r="A211" s="142"/>
      <c r="B211" s="143"/>
      <c r="C211" s="143"/>
      <c r="D211" s="143"/>
      <c r="E211" s="143"/>
      <c r="F211" s="301"/>
      <c r="G211" s="301"/>
      <c r="H211" s="116"/>
      <c r="I211" s="116"/>
    </row>
    <row r="212" spans="1:9" s="1" customFormat="1" x14ac:dyDescent="0.25">
      <c r="A212" s="41" t="s">
        <v>168</v>
      </c>
      <c r="B212" s="41"/>
      <c r="C212" s="41"/>
      <c r="D212" s="41"/>
      <c r="E212" s="41"/>
      <c r="F212" s="91"/>
      <c r="G212" s="91"/>
      <c r="H212" s="109">
        <v>0</v>
      </c>
      <c r="I212" s="109"/>
    </row>
    <row r="213" spans="1:9" s="1" customFormat="1" x14ac:dyDescent="0.25">
      <c r="A213" s="117"/>
      <c r="B213" s="300"/>
      <c r="C213" s="300"/>
      <c r="D213" s="300"/>
      <c r="E213" s="300"/>
      <c r="F213" s="93"/>
      <c r="G213" s="93"/>
      <c r="H213" s="116"/>
      <c r="I213" s="116"/>
    </row>
    <row r="214" spans="1:9" x14ac:dyDescent="0.25">
      <c r="A214" s="41" t="s">
        <v>166</v>
      </c>
      <c r="B214" s="41"/>
      <c r="C214" s="41"/>
      <c r="D214" s="41"/>
      <c r="E214" s="41"/>
      <c r="F214" s="91"/>
      <c r="G214" s="91"/>
      <c r="H214" s="109"/>
      <c r="I214" s="109"/>
    </row>
    <row r="215" spans="1:9" s="1" customFormat="1" x14ac:dyDescent="0.25">
      <c r="A215" s="326"/>
      <c r="B215" s="326"/>
      <c r="C215" s="326"/>
      <c r="D215" s="326"/>
      <c r="E215" s="326"/>
      <c r="F215" s="324"/>
      <c r="G215" s="324"/>
      <c r="H215" s="324"/>
      <c r="I215" s="324"/>
    </row>
    <row r="216" spans="1:9" s="1" customFormat="1" ht="15.75" thickBot="1" x14ac:dyDescent="0.3">
      <c r="A216" s="321" t="s">
        <v>64</v>
      </c>
      <c r="B216" s="322"/>
      <c r="C216" s="322"/>
      <c r="D216" s="322"/>
      <c r="E216" s="323"/>
      <c r="F216" s="324"/>
      <c r="G216" s="324"/>
      <c r="H216" s="325"/>
      <c r="I216" s="325"/>
    </row>
    <row r="217" spans="1:9" ht="16.5" thickTop="1" thickBot="1" x14ac:dyDescent="0.3">
      <c r="A217" s="128" t="s">
        <v>12</v>
      </c>
      <c r="B217" s="129"/>
      <c r="C217" s="129"/>
      <c r="D217" s="129"/>
      <c r="E217" s="129"/>
      <c r="F217" s="133">
        <f>SUM(F210+F212+F214+F216)</f>
        <v>0</v>
      </c>
      <c r="G217" s="133"/>
      <c r="H217" s="133">
        <f>SUM(H210+H212+H214)</f>
        <v>0</v>
      </c>
      <c r="I217" s="133"/>
    </row>
    <row r="218" spans="1:9" s="1" customFormat="1" ht="16.5" thickTop="1" thickBot="1" x14ac:dyDescent="0.3">
      <c r="A218" s="128" t="s">
        <v>17</v>
      </c>
      <c r="B218" s="199"/>
      <c r="C218" s="199"/>
      <c r="D218" s="199"/>
      <c r="E218" s="200"/>
      <c r="F218" s="209">
        <v>0</v>
      </c>
      <c r="G218" s="210"/>
      <c r="H218" s="316"/>
      <c r="I218" s="317"/>
    </row>
    <row r="219" spans="1:9" ht="16.5" thickTop="1" thickBot="1" x14ac:dyDescent="0.3">
      <c r="A219" s="128" t="s">
        <v>13</v>
      </c>
      <c r="B219" s="129"/>
      <c r="C219" s="129"/>
      <c r="D219" s="129"/>
      <c r="E219" s="129"/>
      <c r="F219" s="133">
        <f>SUM(F208+F218+F209+F217)</f>
        <v>6661009</v>
      </c>
      <c r="G219" s="197"/>
      <c r="H219" s="133">
        <f>SUM(H208+H218+H209+H217)</f>
        <v>9849744</v>
      </c>
      <c r="I219" s="197"/>
    </row>
    <row r="220" spans="1:9" ht="15.75" thickTop="1" x14ac:dyDescent="0.25">
      <c r="A220" s="30"/>
      <c r="B220" s="30"/>
      <c r="C220" s="30"/>
      <c r="D220" s="30"/>
      <c r="E220" s="30"/>
      <c r="F220" s="30"/>
      <c r="G220" s="30"/>
      <c r="H220" s="30"/>
      <c r="I220" s="30"/>
    </row>
    <row r="221" spans="1:9" s="1" customFormat="1" x14ac:dyDescent="0.25">
      <c r="A221" s="30"/>
      <c r="B221" s="30"/>
      <c r="C221" s="30"/>
      <c r="D221" s="30"/>
      <c r="E221" s="30"/>
      <c r="F221" s="30"/>
      <c r="G221" s="30"/>
      <c r="H221" s="30"/>
      <c r="I221" s="30"/>
    </row>
    <row r="222" spans="1:9" s="1" customFormat="1" x14ac:dyDescent="0.25">
      <c r="A222" s="30"/>
      <c r="B222" s="30"/>
      <c r="C222" s="30"/>
      <c r="D222" s="30"/>
      <c r="E222" s="30"/>
      <c r="F222" s="30"/>
      <c r="G222" s="30"/>
      <c r="H222" s="30"/>
      <c r="I222" s="30"/>
    </row>
    <row r="223" spans="1:9" s="1" customFormat="1" x14ac:dyDescent="0.25">
      <c r="A223" s="106" t="s">
        <v>67</v>
      </c>
      <c r="B223" s="106"/>
      <c r="C223" s="106"/>
      <c r="D223" s="106"/>
      <c r="E223" s="106"/>
      <c r="F223" s="106"/>
      <c r="G223" s="106"/>
      <c r="H223" s="106"/>
      <c r="I223" s="106"/>
    </row>
    <row r="224" spans="1:9" s="1" customFormat="1" x14ac:dyDescent="0.25">
      <c r="A224" s="30"/>
      <c r="B224" s="30"/>
      <c r="C224" s="30"/>
      <c r="D224" s="30"/>
      <c r="E224" s="30"/>
      <c r="F224" s="30"/>
      <c r="G224" s="30"/>
      <c r="H224" s="30"/>
      <c r="I224" s="30"/>
    </row>
    <row r="225" spans="1:9" s="1" customFormat="1" ht="15" customHeight="1" x14ac:dyDescent="0.25">
      <c r="A225" s="168" t="s">
        <v>0</v>
      </c>
      <c r="B225" s="168"/>
      <c r="C225" s="168"/>
      <c r="D225" s="168"/>
      <c r="E225" s="168"/>
      <c r="F225" s="84" t="s">
        <v>197</v>
      </c>
      <c r="G225" s="84"/>
      <c r="H225" s="84" t="s">
        <v>208</v>
      </c>
      <c r="I225" s="84"/>
    </row>
    <row r="226" spans="1:9" s="1" customFormat="1" x14ac:dyDescent="0.25">
      <c r="A226" s="169"/>
      <c r="B226" s="169"/>
      <c r="C226" s="169"/>
      <c r="D226" s="169"/>
      <c r="E226" s="169"/>
      <c r="F226" s="85"/>
      <c r="G226" s="85"/>
      <c r="H226" s="85"/>
      <c r="I226" s="85"/>
    </row>
    <row r="227" spans="1:9" s="1" customFormat="1" x14ac:dyDescent="0.25">
      <c r="A227" s="71" t="s">
        <v>68</v>
      </c>
      <c r="B227" s="71"/>
      <c r="C227" s="71"/>
      <c r="D227" s="71"/>
      <c r="E227" s="71"/>
      <c r="F227" s="101">
        <v>734840</v>
      </c>
      <c r="G227" s="101"/>
      <c r="H227" s="101">
        <v>1890283</v>
      </c>
      <c r="I227" s="101"/>
    </row>
    <row r="228" spans="1:9" s="1" customFormat="1" ht="15.75" thickBot="1" x14ac:dyDescent="0.3">
      <c r="A228" s="312" t="s">
        <v>143</v>
      </c>
      <c r="B228" s="312"/>
      <c r="C228" s="312"/>
      <c r="D228" s="312"/>
      <c r="E228" s="313"/>
      <c r="F228" s="314"/>
      <c r="G228" s="315"/>
      <c r="H228" s="314"/>
      <c r="I228" s="315"/>
    </row>
    <row r="229" spans="1:9" s="1" customFormat="1" ht="16.5" thickTop="1" thickBot="1" x14ac:dyDescent="0.3">
      <c r="A229" s="253" t="s">
        <v>10</v>
      </c>
      <c r="B229" s="233"/>
      <c r="C229" s="233"/>
      <c r="D229" s="233"/>
      <c r="E229" s="234"/>
      <c r="F229" s="332">
        <f>SUM(F227:G228)</f>
        <v>734840</v>
      </c>
      <c r="G229" s="332"/>
      <c r="H229" s="332">
        <f>SUM(H227:I228)</f>
        <v>1890283</v>
      </c>
      <c r="I229" s="332"/>
    </row>
    <row r="230" spans="1:9" s="1" customFormat="1" ht="16.5" thickTop="1" thickBot="1" x14ac:dyDescent="0.3">
      <c r="A230" s="186" t="s">
        <v>13</v>
      </c>
      <c r="B230" s="186"/>
      <c r="C230" s="186"/>
      <c r="D230" s="186"/>
      <c r="E230" s="186"/>
      <c r="F230" s="190">
        <f>SUM(F229)</f>
        <v>734840</v>
      </c>
      <c r="G230" s="191"/>
      <c r="H230" s="190">
        <f>SUM(H229)</f>
        <v>1890283</v>
      </c>
      <c r="I230" s="191"/>
    </row>
    <row r="231" spans="1:9" s="1" customFormat="1" ht="15.75" thickTop="1" x14ac:dyDescent="0.25">
      <c r="A231" s="30"/>
      <c r="B231" s="30"/>
      <c r="C231" s="30"/>
      <c r="D231" s="30"/>
      <c r="E231" s="30"/>
      <c r="F231" s="30"/>
      <c r="G231" s="30"/>
      <c r="H231" s="30"/>
      <c r="I231" s="30"/>
    </row>
    <row r="232" spans="1:9" s="1" customFormat="1" x14ac:dyDescent="0.25">
      <c r="A232" s="30"/>
      <c r="B232" s="30"/>
      <c r="C232" s="30"/>
      <c r="D232" s="30"/>
      <c r="E232" s="30"/>
      <c r="F232" s="30"/>
      <c r="G232" s="30"/>
      <c r="H232" s="30"/>
      <c r="I232" s="30"/>
    </row>
    <row r="233" spans="1:9" s="1" customFormat="1" x14ac:dyDescent="0.25">
      <c r="A233" s="30"/>
      <c r="B233" s="30"/>
      <c r="C233" s="30"/>
      <c r="D233" s="30"/>
      <c r="E233" s="30"/>
      <c r="F233" s="30"/>
      <c r="G233" s="30"/>
      <c r="H233" s="30"/>
      <c r="I233" s="30"/>
    </row>
    <row r="234" spans="1:9" s="1" customFormat="1" x14ac:dyDescent="0.25">
      <c r="A234" s="30"/>
      <c r="B234" s="30"/>
      <c r="C234" s="30"/>
      <c r="D234" s="30"/>
      <c r="E234" s="30"/>
      <c r="F234" s="30"/>
      <c r="G234" s="30"/>
      <c r="H234" s="30"/>
      <c r="I234" s="30"/>
    </row>
    <row r="235" spans="1:9" s="1" customFormat="1" x14ac:dyDescent="0.25">
      <c r="A235" s="30"/>
      <c r="B235" s="30"/>
      <c r="C235" s="30"/>
      <c r="D235" s="30"/>
      <c r="E235" s="30"/>
      <c r="F235" s="30"/>
      <c r="G235" s="30"/>
      <c r="H235" s="30"/>
      <c r="I235" s="30"/>
    </row>
    <row r="236" spans="1:9" s="1" customFormat="1" x14ac:dyDescent="0.25">
      <c r="A236" s="30"/>
      <c r="B236" s="30"/>
      <c r="C236" s="30"/>
      <c r="D236" s="30"/>
      <c r="E236" s="30"/>
      <c r="F236" s="30"/>
      <c r="G236" s="30"/>
      <c r="H236" s="30"/>
      <c r="I236" s="30"/>
    </row>
    <row r="237" spans="1:9" s="1" customFormat="1" x14ac:dyDescent="0.25">
      <c r="A237" s="30"/>
      <c r="B237" s="30"/>
      <c r="C237" s="30"/>
      <c r="D237" s="30"/>
      <c r="E237" s="30"/>
      <c r="F237" s="30"/>
      <c r="G237" s="30"/>
      <c r="H237" s="30"/>
      <c r="I237" s="30"/>
    </row>
    <row r="238" spans="1:9" s="1" customFormat="1" x14ac:dyDescent="0.25">
      <c r="A238" s="30"/>
      <c r="B238" s="30"/>
      <c r="C238" s="30"/>
      <c r="D238" s="30"/>
      <c r="E238" s="30"/>
      <c r="F238" s="30"/>
      <c r="G238" s="30"/>
      <c r="H238" s="30"/>
      <c r="I238" s="30"/>
    </row>
    <row r="239" spans="1:9" s="1" customFormat="1" x14ac:dyDescent="0.25">
      <c r="A239" s="30"/>
      <c r="B239" s="30"/>
      <c r="C239" s="30"/>
      <c r="D239" s="30"/>
      <c r="E239" s="30"/>
      <c r="F239" s="30"/>
      <c r="G239" s="30"/>
      <c r="H239" s="30"/>
      <c r="I239" s="30"/>
    </row>
    <row r="240" spans="1:9" s="1" customFormat="1" x14ac:dyDescent="0.25">
      <c r="A240" s="30"/>
      <c r="B240" s="30"/>
      <c r="C240" s="30"/>
      <c r="D240" s="30"/>
      <c r="E240" s="30"/>
      <c r="F240" s="30"/>
      <c r="G240" s="30"/>
      <c r="H240" s="30"/>
      <c r="I240" s="30"/>
    </row>
    <row r="241" spans="1:9" s="1" customFormat="1" x14ac:dyDescent="0.25">
      <c r="A241" s="30"/>
      <c r="B241" s="30"/>
      <c r="C241" s="30"/>
      <c r="D241" s="30"/>
      <c r="E241" s="30"/>
      <c r="F241" s="30"/>
      <c r="G241" s="30"/>
      <c r="H241" s="30"/>
      <c r="I241" s="30"/>
    </row>
    <row r="242" spans="1:9" x14ac:dyDescent="0.25">
      <c r="A242" s="30"/>
      <c r="B242" s="30"/>
      <c r="C242" s="30"/>
      <c r="D242" s="30"/>
      <c r="E242" s="30"/>
      <c r="F242" s="30"/>
      <c r="G242" s="30"/>
      <c r="H242" s="30"/>
      <c r="I242" s="30"/>
    </row>
    <row r="243" spans="1:9" x14ac:dyDescent="0.25">
      <c r="A243" s="157" t="s">
        <v>116</v>
      </c>
      <c r="B243" s="157"/>
      <c r="C243" s="157"/>
      <c r="D243" s="157"/>
      <c r="E243" s="157"/>
      <c r="F243" s="157"/>
      <c r="G243" s="157"/>
      <c r="H243" s="157"/>
      <c r="I243" s="157"/>
    </row>
    <row r="244" spans="1:9" x14ac:dyDescent="0.25">
      <c r="A244" s="30"/>
      <c r="B244" s="30"/>
      <c r="C244" s="30"/>
      <c r="D244" s="30"/>
      <c r="E244" s="30"/>
      <c r="F244" s="30"/>
      <c r="G244" s="30"/>
      <c r="H244" s="30"/>
      <c r="I244" s="30"/>
    </row>
    <row r="245" spans="1:9" ht="15" customHeight="1" x14ac:dyDescent="0.25">
      <c r="A245" s="158" t="s">
        <v>0</v>
      </c>
      <c r="B245" s="158"/>
      <c r="C245" s="158"/>
      <c r="D245" s="158"/>
      <c r="E245" s="158"/>
      <c r="F245" s="84" t="s">
        <v>197</v>
      </c>
      <c r="G245" s="84"/>
      <c r="H245" s="84" t="s">
        <v>208</v>
      </c>
      <c r="I245" s="84"/>
    </row>
    <row r="246" spans="1:9" x14ac:dyDescent="0.25">
      <c r="A246" s="159"/>
      <c r="B246" s="159"/>
      <c r="C246" s="159"/>
      <c r="D246" s="159"/>
      <c r="E246" s="159"/>
      <c r="F246" s="85"/>
      <c r="G246" s="85"/>
      <c r="H246" s="85"/>
      <c r="I246" s="85"/>
    </row>
    <row r="247" spans="1:9" x14ac:dyDescent="0.25">
      <c r="A247" s="41" t="s">
        <v>169</v>
      </c>
      <c r="B247" s="41"/>
      <c r="C247" s="41"/>
      <c r="D247" s="41"/>
      <c r="E247" s="41"/>
      <c r="F247" s="45">
        <v>39000</v>
      </c>
      <c r="G247" s="45"/>
      <c r="H247" s="45">
        <v>40000</v>
      </c>
      <c r="I247" s="45"/>
    </row>
    <row r="248" spans="1:9" x14ac:dyDescent="0.25">
      <c r="A248" s="117"/>
      <c r="B248" s="300"/>
      <c r="C248" s="300"/>
      <c r="D248" s="300"/>
      <c r="E248" s="300"/>
      <c r="F248" s="116"/>
      <c r="G248" s="116"/>
      <c r="H248" s="116"/>
      <c r="I248" s="116"/>
    </row>
    <row r="249" spans="1:9" x14ac:dyDescent="0.25">
      <c r="A249" s="86" t="s">
        <v>39</v>
      </c>
      <c r="B249" s="107"/>
      <c r="C249" s="107"/>
      <c r="D249" s="107"/>
      <c r="E249" s="107"/>
      <c r="F249" s="45"/>
      <c r="G249" s="45"/>
      <c r="H249" s="45">
        <v>11000</v>
      </c>
      <c r="I249" s="45"/>
    </row>
    <row r="250" spans="1:9" ht="15.75" thickBot="1" x14ac:dyDescent="0.3">
      <c r="A250" s="42" t="s">
        <v>117</v>
      </c>
      <c r="B250" s="43"/>
      <c r="C250" s="43"/>
      <c r="D250" s="43"/>
      <c r="E250" s="44"/>
      <c r="F250" s="166"/>
      <c r="G250" s="167"/>
      <c r="H250" s="166"/>
      <c r="I250" s="167"/>
    </row>
    <row r="251" spans="1:9" ht="16.5" thickTop="1" thickBot="1" x14ac:dyDescent="0.3">
      <c r="A251" s="128" t="s">
        <v>10</v>
      </c>
      <c r="B251" s="129"/>
      <c r="C251" s="129"/>
      <c r="D251" s="129"/>
      <c r="E251" s="129"/>
      <c r="F251" s="141">
        <f>SUM(F247:G250)</f>
        <v>39000</v>
      </c>
      <c r="G251" s="145"/>
      <c r="H251" s="141">
        <f>SUM(H247:I250)</f>
        <v>51000</v>
      </c>
      <c r="I251" s="145"/>
    </row>
    <row r="252" spans="1:9" s="1" customFormat="1" ht="15.75" thickTop="1" x14ac:dyDescent="0.25">
      <c r="A252" s="41" t="s">
        <v>34</v>
      </c>
      <c r="B252" s="41"/>
      <c r="C252" s="41"/>
      <c r="D252" s="41"/>
      <c r="E252" s="41"/>
      <c r="F252" s="109">
        <v>1000000</v>
      </c>
      <c r="G252" s="109"/>
      <c r="H252" s="109">
        <v>3543307</v>
      </c>
      <c r="I252" s="109"/>
    </row>
    <row r="253" spans="1:9" s="1" customFormat="1" x14ac:dyDescent="0.25">
      <c r="A253" s="123" t="s">
        <v>259</v>
      </c>
      <c r="B253" s="123"/>
      <c r="C253" s="123"/>
      <c r="D253" s="123"/>
      <c r="E253" s="124"/>
      <c r="F253" s="111"/>
      <c r="G253" s="112"/>
      <c r="H253" s="111"/>
      <c r="I253" s="112"/>
    </row>
    <row r="254" spans="1:9" s="1" customFormat="1" ht="15.75" thickBot="1" x14ac:dyDescent="0.3">
      <c r="A254" s="107" t="s">
        <v>35</v>
      </c>
      <c r="B254" s="144"/>
      <c r="C254" s="144"/>
      <c r="D254" s="144"/>
      <c r="E254" s="211"/>
      <c r="F254" s="126"/>
      <c r="G254" s="127"/>
      <c r="H254" s="126">
        <v>956693</v>
      </c>
      <c r="I254" s="127"/>
    </row>
    <row r="255" spans="1:9" s="1" customFormat="1" ht="16.5" thickTop="1" thickBot="1" x14ac:dyDescent="0.3">
      <c r="A255" s="128" t="s">
        <v>12</v>
      </c>
      <c r="B255" s="129"/>
      <c r="C255" s="129"/>
      <c r="D255" s="129"/>
      <c r="E255" s="129"/>
      <c r="F255" s="141">
        <f>SUM(F252+F254)</f>
        <v>1000000</v>
      </c>
      <c r="G255" s="141"/>
      <c r="H255" s="141">
        <f>SUM(H252+H254)</f>
        <v>4500000</v>
      </c>
      <c r="I255" s="141"/>
    </row>
    <row r="256" spans="1:9" ht="16.5" thickTop="1" thickBot="1" x14ac:dyDescent="0.3">
      <c r="A256" s="128" t="s">
        <v>13</v>
      </c>
      <c r="B256" s="129"/>
      <c r="C256" s="129"/>
      <c r="D256" s="129"/>
      <c r="E256" s="129"/>
      <c r="F256" s="141">
        <f>SUM(F251+F255)</f>
        <v>1039000</v>
      </c>
      <c r="G256" s="145"/>
      <c r="H256" s="141">
        <f>SUM(H251+H255)</f>
        <v>4551000</v>
      </c>
      <c r="I256" s="145"/>
    </row>
    <row r="257" spans="1:9" ht="15.75" thickTop="1" x14ac:dyDescent="0.25">
      <c r="A257" s="30"/>
      <c r="B257" s="30"/>
      <c r="C257" s="30"/>
      <c r="D257" s="30"/>
      <c r="E257" s="30"/>
      <c r="F257" s="30"/>
      <c r="G257" s="30"/>
      <c r="H257" s="30"/>
      <c r="I257" s="30"/>
    </row>
    <row r="258" spans="1:9" s="1" customFormat="1" x14ac:dyDescent="0.25">
      <c r="A258" s="30"/>
      <c r="B258" s="30"/>
      <c r="C258" s="30"/>
      <c r="D258" s="30"/>
      <c r="E258" s="30"/>
      <c r="F258" s="30"/>
      <c r="G258" s="30"/>
      <c r="H258" s="30"/>
      <c r="I258" s="30"/>
    </row>
    <row r="259" spans="1:9" s="1" customFormat="1" x14ac:dyDescent="0.25">
      <c r="A259" s="30"/>
      <c r="B259" s="30"/>
      <c r="C259" s="30"/>
      <c r="D259" s="30"/>
      <c r="E259" s="30"/>
      <c r="F259" s="30"/>
      <c r="G259" s="30"/>
      <c r="H259" s="30"/>
      <c r="I259" s="30"/>
    </row>
    <row r="260" spans="1:9" s="1" customFormat="1" x14ac:dyDescent="0.25">
      <c r="A260" s="30"/>
      <c r="B260" s="30"/>
      <c r="C260" s="30"/>
      <c r="D260" s="30"/>
      <c r="E260" s="30"/>
      <c r="F260" s="30"/>
      <c r="G260" s="30"/>
      <c r="H260" s="30"/>
      <c r="I260" s="30"/>
    </row>
    <row r="261" spans="1:9" x14ac:dyDescent="0.25">
      <c r="A261" s="30"/>
      <c r="B261" s="30"/>
      <c r="C261" s="30"/>
      <c r="D261" s="30"/>
      <c r="E261" s="30"/>
      <c r="F261" s="30"/>
      <c r="G261" s="30"/>
      <c r="H261" s="30"/>
      <c r="I261" s="30"/>
    </row>
    <row r="262" spans="1:9" x14ac:dyDescent="0.25">
      <c r="A262" s="157" t="s">
        <v>62</v>
      </c>
      <c r="B262" s="157"/>
      <c r="C262" s="157"/>
      <c r="D262" s="157"/>
      <c r="E262" s="157"/>
      <c r="F262" s="157"/>
      <c r="G262" s="157"/>
      <c r="H262" s="157"/>
      <c r="I262" s="157"/>
    </row>
    <row r="263" spans="1:9" x14ac:dyDescent="0.25">
      <c r="A263" s="30"/>
      <c r="B263" s="30"/>
      <c r="C263" s="30"/>
      <c r="D263" s="30"/>
      <c r="E263" s="30"/>
      <c r="F263" s="30"/>
      <c r="G263" s="30"/>
      <c r="H263" s="30"/>
      <c r="I263" s="30"/>
    </row>
    <row r="264" spans="1:9" ht="15" customHeight="1" x14ac:dyDescent="0.25">
      <c r="A264" s="158" t="s">
        <v>0</v>
      </c>
      <c r="B264" s="158"/>
      <c r="C264" s="158"/>
      <c r="D264" s="158"/>
      <c r="E264" s="158"/>
      <c r="F264" s="84" t="s">
        <v>197</v>
      </c>
      <c r="G264" s="84"/>
      <c r="H264" s="84" t="s">
        <v>208</v>
      </c>
      <c r="I264" s="84"/>
    </row>
    <row r="265" spans="1:9" x14ac:dyDescent="0.25">
      <c r="A265" s="159"/>
      <c r="B265" s="159"/>
      <c r="C265" s="159"/>
      <c r="D265" s="159"/>
      <c r="E265" s="159"/>
      <c r="F265" s="85"/>
      <c r="G265" s="85"/>
      <c r="H265" s="85"/>
      <c r="I265" s="85"/>
    </row>
    <row r="266" spans="1:9" s="1" customFormat="1" x14ac:dyDescent="0.25">
      <c r="A266" s="46" t="s">
        <v>36</v>
      </c>
      <c r="B266" s="47"/>
      <c r="C266" s="47"/>
      <c r="D266" s="47"/>
      <c r="E266" s="48"/>
      <c r="F266" s="118">
        <v>192886</v>
      </c>
      <c r="G266" s="119"/>
      <c r="H266" s="118"/>
      <c r="I266" s="119"/>
    </row>
    <row r="267" spans="1:9" s="1" customFormat="1" ht="15.75" thickBot="1" x14ac:dyDescent="0.3">
      <c r="A267" s="267" t="s">
        <v>200</v>
      </c>
      <c r="B267" s="50"/>
      <c r="C267" s="50"/>
      <c r="D267" s="50"/>
      <c r="E267" s="51"/>
      <c r="F267" s="182"/>
      <c r="G267" s="266"/>
      <c r="H267" s="182"/>
      <c r="I267" s="266"/>
    </row>
    <row r="268" spans="1:9" ht="16.5" thickTop="1" thickBot="1" x14ac:dyDescent="0.3">
      <c r="A268" s="128" t="s">
        <v>6</v>
      </c>
      <c r="B268" s="129"/>
      <c r="C268" s="129"/>
      <c r="D268" s="129"/>
      <c r="E268" s="129"/>
      <c r="F268" s="133">
        <f>SUM(F266:G267)</f>
        <v>192886</v>
      </c>
      <c r="G268" s="133"/>
      <c r="H268" s="133">
        <f>SUM(H266:I267)</f>
        <v>0</v>
      </c>
      <c r="I268" s="133"/>
    </row>
    <row r="269" spans="1:9" s="1" customFormat="1" ht="15.75" thickTop="1" x14ac:dyDescent="0.25">
      <c r="A269" s="218" t="s">
        <v>26</v>
      </c>
      <c r="B269" s="218"/>
      <c r="C269" s="218"/>
      <c r="D269" s="218"/>
      <c r="E269" s="219"/>
      <c r="F269" s="138">
        <v>37613</v>
      </c>
      <c r="G269" s="139"/>
      <c r="H269" s="138"/>
      <c r="I269" s="139"/>
    </row>
    <row r="270" spans="1:9" s="1" customFormat="1" x14ac:dyDescent="0.25">
      <c r="A270" s="144" t="s">
        <v>27</v>
      </c>
      <c r="B270" s="43"/>
      <c r="C270" s="43"/>
      <c r="D270" s="43"/>
      <c r="E270" s="44"/>
      <c r="F270" s="138"/>
      <c r="G270" s="139"/>
      <c r="H270" s="138"/>
      <c r="I270" s="139"/>
    </row>
    <row r="271" spans="1:9" ht="15.75" thickBot="1" x14ac:dyDescent="0.3">
      <c r="A271" s="86" t="s">
        <v>37</v>
      </c>
      <c r="B271" s="107"/>
      <c r="C271" s="107"/>
      <c r="D271" s="107"/>
      <c r="E271" s="107"/>
      <c r="F271" s="97">
        <v>0</v>
      </c>
      <c r="G271" s="97"/>
      <c r="H271" s="138"/>
      <c r="I271" s="139"/>
    </row>
    <row r="272" spans="1:9" ht="16.5" thickTop="1" thickBot="1" x14ac:dyDescent="0.3">
      <c r="A272" s="128" t="s">
        <v>7</v>
      </c>
      <c r="B272" s="129"/>
      <c r="C272" s="129"/>
      <c r="D272" s="129"/>
      <c r="E272" s="129"/>
      <c r="F272" s="133">
        <f>SUM(F269:G271)</f>
        <v>37613</v>
      </c>
      <c r="G272" s="133"/>
      <c r="H272" s="133">
        <f>SUM(H269:I271)</f>
        <v>0</v>
      </c>
      <c r="I272" s="133"/>
    </row>
    <row r="273" spans="1:9" ht="15.75" thickTop="1" x14ac:dyDescent="0.25">
      <c r="A273" s="86" t="s">
        <v>38</v>
      </c>
      <c r="B273" s="107"/>
      <c r="C273" s="107"/>
      <c r="D273" s="107"/>
      <c r="E273" s="108"/>
      <c r="F273" s="97">
        <v>107074</v>
      </c>
      <c r="G273" s="97"/>
      <c r="H273" s="97">
        <v>150000</v>
      </c>
      <c r="I273" s="97"/>
    </row>
    <row r="274" spans="1:9" x14ac:dyDescent="0.25">
      <c r="A274" s="117" t="s">
        <v>118</v>
      </c>
      <c r="B274" s="117"/>
      <c r="C274" s="117"/>
      <c r="D274" s="117"/>
      <c r="E274" s="117"/>
      <c r="F274" s="93"/>
      <c r="G274" s="93"/>
      <c r="H274" s="93"/>
      <c r="I274" s="93"/>
    </row>
    <row r="275" spans="1:9" s="1" customFormat="1" x14ac:dyDescent="0.25">
      <c r="A275" s="41" t="s">
        <v>47</v>
      </c>
      <c r="B275" s="41"/>
      <c r="C275" s="41"/>
      <c r="D275" s="41"/>
      <c r="E275" s="41"/>
      <c r="F275" s="97">
        <v>165187</v>
      </c>
      <c r="G275" s="97"/>
      <c r="H275" s="97">
        <v>170000</v>
      </c>
      <c r="I275" s="97"/>
    </row>
    <row r="276" spans="1:9" s="1" customFormat="1" x14ac:dyDescent="0.25">
      <c r="A276" s="142" t="s">
        <v>48</v>
      </c>
      <c r="B276" s="143"/>
      <c r="C276" s="143"/>
      <c r="D276" s="143"/>
      <c r="E276" s="143"/>
      <c r="F276" s="93"/>
      <c r="G276" s="93"/>
      <c r="H276" s="93"/>
      <c r="I276" s="93"/>
    </row>
    <row r="277" spans="1:9" x14ac:dyDescent="0.25">
      <c r="A277" s="86" t="s">
        <v>8</v>
      </c>
      <c r="B277" s="107"/>
      <c r="C277" s="107"/>
      <c r="D277" s="107"/>
      <c r="E277" s="107"/>
      <c r="F277" s="97"/>
      <c r="G277" s="97"/>
      <c r="H277" s="97">
        <v>150000</v>
      </c>
      <c r="I277" s="97"/>
    </row>
    <row r="278" spans="1:9" x14ac:dyDescent="0.25">
      <c r="A278" s="117" t="s">
        <v>119</v>
      </c>
      <c r="B278" s="117"/>
      <c r="C278" s="117"/>
      <c r="D278" s="117"/>
      <c r="E278" s="117"/>
      <c r="F278" s="93"/>
      <c r="G278" s="93"/>
      <c r="H278" s="93"/>
      <c r="I278" s="93"/>
    </row>
    <row r="279" spans="1:9" x14ac:dyDescent="0.25">
      <c r="A279" s="86" t="s">
        <v>50</v>
      </c>
      <c r="B279" s="107"/>
      <c r="C279" s="107"/>
      <c r="D279" s="107"/>
      <c r="E279" s="107"/>
      <c r="F279" s="97"/>
      <c r="G279" s="97"/>
      <c r="H279" s="97"/>
      <c r="I279" s="97"/>
    </row>
    <row r="280" spans="1:9" x14ac:dyDescent="0.25">
      <c r="A280" s="125"/>
      <c r="B280" s="125"/>
      <c r="C280" s="125"/>
      <c r="D280" s="125"/>
      <c r="E280" s="125"/>
      <c r="F280" s="97"/>
      <c r="G280" s="97"/>
      <c r="H280" s="97"/>
      <c r="I280" s="97"/>
    </row>
    <row r="281" spans="1:9" s="1" customFormat="1" x14ac:dyDescent="0.25">
      <c r="A281" s="61" t="s">
        <v>52</v>
      </c>
      <c r="B281" s="62"/>
      <c r="C281" s="62"/>
      <c r="D281" s="62"/>
      <c r="E281" s="63"/>
      <c r="F281" s="97">
        <v>798435</v>
      </c>
      <c r="G281" s="97"/>
      <c r="H281" s="97">
        <v>800000</v>
      </c>
      <c r="I281" s="97"/>
    </row>
    <row r="282" spans="1:9" s="1" customFormat="1" x14ac:dyDescent="0.25">
      <c r="A282" s="76" t="s">
        <v>181</v>
      </c>
      <c r="B282" s="77"/>
      <c r="C282" s="77"/>
      <c r="D282" s="77"/>
      <c r="E282" s="78"/>
      <c r="F282" s="97"/>
      <c r="G282" s="97"/>
      <c r="H282" s="97"/>
      <c r="I282" s="97"/>
    </row>
    <row r="283" spans="1:9" s="1" customFormat="1" x14ac:dyDescent="0.25">
      <c r="A283" s="41" t="s">
        <v>39</v>
      </c>
      <c r="B283" s="41"/>
      <c r="C283" s="41"/>
      <c r="D283" s="41"/>
      <c r="E283" s="41"/>
      <c r="F283" s="97">
        <v>241065</v>
      </c>
      <c r="G283" s="97"/>
      <c r="H283" s="97">
        <v>225000</v>
      </c>
      <c r="I283" s="97"/>
    </row>
    <row r="284" spans="1:9" s="1" customFormat="1" x14ac:dyDescent="0.25">
      <c r="A284" s="96" t="s">
        <v>63</v>
      </c>
      <c r="B284" s="96"/>
      <c r="C284" s="96"/>
      <c r="D284" s="96"/>
      <c r="E284" s="96"/>
      <c r="F284" s="97"/>
      <c r="G284" s="97"/>
      <c r="H284" s="97"/>
      <c r="I284" s="97"/>
    </row>
    <row r="285" spans="1:9" x14ac:dyDescent="0.25">
      <c r="A285" s="86" t="s">
        <v>55</v>
      </c>
      <c r="B285" s="107"/>
      <c r="C285" s="107"/>
      <c r="D285" s="107"/>
      <c r="E285" s="107"/>
      <c r="F285" s="97">
        <v>29504</v>
      </c>
      <c r="G285" s="97"/>
      <c r="H285" s="97">
        <v>30000</v>
      </c>
      <c r="I285" s="97"/>
    </row>
    <row r="286" spans="1:9" ht="15.75" thickBot="1" x14ac:dyDescent="0.3">
      <c r="A286" s="117"/>
      <c r="B286" s="117"/>
      <c r="C286" s="117"/>
      <c r="D286" s="117"/>
      <c r="E286" s="117"/>
      <c r="F286" s="93"/>
      <c r="G286" s="93"/>
      <c r="H286" s="93"/>
      <c r="I286" s="93"/>
    </row>
    <row r="287" spans="1:9" ht="16.5" thickTop="1" thickBot="1" x14ac:dyDescent="0.3">
      <c r="A287" s="128" t="s">
        <v>10</v>
      </c>
      <c r="B287" s="129"/>
      <c r="C287" s="129"/>
      <c r="D287" s="129"/>
      <c r="E287" s="129"/>
      <c r="F287" s="133">
        <f>SUM(F273:G286)</f>
        <v>1341265</v>
      </c>
      <c r="G287" s="197"/>
      <c r="H287" s="133">
        <f>SUM(H273:I286)</f>
        <v>1525000</v>
      </c>
      <c r="I287" s="197"/>
    </row>
    <row r="288" spans="1:9" ht="15.75" thickTop="1" x14ac:dyDescent="0.25">
      <c r="A288" s="146" t="s">
        <v>11</v>
      </c>
      <c r="B288" s="146"/>
      <c r="C288" s="146"/>
      <c r="D288" s="146"/>
      <c r="E288" s="146"/>
      <c r="F288" s="136">
        <f>SUM(F287,F272,F268)</f>
        <v>1571764</v>
      </c>
      <c r="G288" s="137"/>
      <c r="H288" s="136">
        <f>SUM(H287,H272,H268)</f>
        <v>1525000</v>
      </c>
      <c r="I288" s="137"/>
    </row>
    <row r="289" spans="1:9" s="1" customFormat="1" x14ac:dyDescent="0.25">
      <c r="A289" s="41" t="s">
        <v>183</v>
      </c>
      <c r="B289" s="41"/>
      <c r="C289" s="41"/>
      <c r="D289" s="41"/>
      <c r="E289" s="41"/>
      <c r="F289" s="91">
        <v>1000000</v>
      </c>
      <c r="G289" s="345"/>
      <c r="H289" s="91"/>
      <c r="I289" s="345"/>
    </row>
    <row r="290" spans="1:9" s="1" customFormat="1" x14ac:dyDescent="0.25">
      <c r="A290" s="96" t="s">
        <v>184</v>
      </c>
      <c r="B290" s="96"/>
      <c r="C290" s="96"/>
      <c r="D290" s="96"/>
      <c r="E290" s="96"/>
      <c r="F290" s="91"/>
      <c r="G290" s="345"/>
      <c r="H290" s="91"/>
      <c r="I290" s="345"/>
    </row>
    <row r="291" spans="1:9" s="1" customFormat="1" x14ac:dyDescent="0.25">
      <c r="A291" s="218" t="s">
        <v>60</v>
      </c>
      <c r="B291" s="218"/>
      <c r="C291" s="218"/>
      <c r="D291" s="218"/>
      <c r="E291" s="219"/>
      <c r="F291" s="94"/>
      <c r="G291" s="95"/>
      <c r="H291" s="94"/>
      <c r="I291" s="95"/>
    </row>
    <row r="292" spans="1:9" s="1" customFormat="1" x14ac:dyDescent="0.25">
      <c r="A292" s="144" t="s">
        <v>130</v>
      </c>
      <c r="B292" s="43"/>
      <c r="C292" s="43"/>
      <c r="D292" s="43"/>
      <c r="E292" s="44"/>
      <c r="F292" s="134"/>
      <c r="G292" s="207"/>
      <c r="H292" s="118"/>
      <c r="I292" s="208"/>
    </row>
    <row r="293" spans="1:9" s="1" customFormat="1" x14ac:dyDescent="0.25">
      <c r="A293" s="144" t="s">
        <v>163</v>
      </c>
      <c r="B293" s="43"/>
      <c r="C293" s="43"/>
      <c r="D293" s="43"/>
      <c r="E293" s="44"/>
      <c r="F293" s="134"/>
      <c r="G293" s="207"/>
      <c r="H293" s="118"/>
      <c r="I293" s="208"/>
    </row>
    <row r="294" spans="1:9" x14ac:dyDescent="0.25">
      <c r="A294" s="41" t="s">
        <v>61</v>
      </c>
      <c r="B294" s="41"/>
      <c r="C294" s="41"/>
      <c r="D294" s="41"/>
      <c r="E294" s="41"/>
      <c r="F294" s="91"/>
      <c r="G294" s="91"/>
      <c r="H294" s="91"/>
      <c r="I294" s="91"/>
    </row>
    <row r="295" spans="1:9" s="1" customFormat="1" x14ac:dyDescent="0.25">
      <c r="A295" s="149"/>
      <c r="B295" s="149"/>
      <c r="C295" s="149"/>
      <c r="D295" s="149"/>
      <c r="E295" s="150"/>
      <c r="F295" s="151"/>
      <c r="G295" s="152"/>
      <c r="H295" s="91"/>
      <c r="I295" s="91"/>
    </row>
    <row r="296" spans="1:9" s="1" customFormat="1" x14ac:dyDescent="0.25">
      <c r="A296" s="149" t="s">
        <v>34</v>
      </c>
      <c r="B296" s="149"/>
      <c r="C296" s="149"/>
      <c r="D296" s="149"/>
      <c r="E296" s="150"/>
      <c r="F296" s="151">
        <v>322000</v>
      </c>
      <c r="G296" s="152"/>
      <c r="H296" s="91"/>
      <c r="I296" s="91"/>
    </row>
    <row r="297" spans="1:9" s="1" customFormat="1" x14ac:dyDescent="0.25">
      <c r="A297" s="149"/>
      <c r="B297" s="149"/>
      <c r="C297" s="149"/>
      <c r="D297" s="149"/>
      <c r="E297" s="150"/>
      <c r="F297" s="151"/>
      <c r="G297" s="152"/>
      <c r="H297" s="91"/>
      <c r="I297" s="91"/>
    </row>
    <row r="298" spans="1:9" s="1" customFormat="1" x14ac:dyDescent="0.25">
      <c r="A298" s="41" t="s">
        <v>201</v>
      </c>
      <c r="B298" s="41"/>
      <c r="C298" s="41"/>
      <c r="D298" s="41"/>
      <c r="E298" s="41"/>
      <c r="F298" s="91">
        <v>120000</v>
      </c>
      <c r="G298" s="91"/>
      <c r="H298" s="91"/>
      <c r="I298" s="91"/>
    </row>
    <row r="299" spans="1:9" ht="15.75" thickBot="1" x14ac:dyDescent="0.3">
      <c r="A299" s="92" t="s">
        <v>35</v>
      </c>
      <c r="B299" s="92"/>
      <c r="C299" s="92"/>
      <c r="D299" s="92"/>
      <c r="E299" s="92"/>
      <c r="F299" s="93"/>
      <c r="G299" s="93"/>
      <c r="H299" s="93"/>
      <c r="I299" s="93"/>
    </row>
    <row r="300" spans="1:9" ht="16.5" thickTop="1" thickBot="1" x14ac:dyDescent="0.3">
      <c r="A300" s="155" t="s">
        <v>64</v>
      </c>
      <c r="B300" s="155"/>
      <c r="C300" s="155"/>
      <c r="D300" s="155"/>
      <c r="E300" s="155"/>
      <c r="F300" s="156"/>
      <c r="G300" s="156"/>
      <c r="H300" s="156"/>
      <c r="I300" s="156"/>
    </row>
    <row r="301" spans="1:9" ht="16.5" thickTop="1" thickBot="1" x14ac:dyDescent="0.3">
      <c r="A301" s="128" t="s">
        <v>12</v>
      </c>
      <c r="B301" s="129"/>
      <c r="C301" s="129"/>
      <c r="D301" s="129"/>
      <c r="E301" s="129"/>
      <c r="F301" s="133">
        <f>SUM(F289+F291+F294+F296+F298+F299+F300)</f>
        <v>1442000</v>
      </c>
      <c r="G301" s="133"/>
      <c r="H301" s="133">
        <f>SUM(H289+H291+H294+H300)</f>
        <v>0</v>
      </c>
      <c r="I301" s="133"/>
    </row>
    <row r="302" spans="1:9" s="1" customFormat="1" ht="16.5" thickTop="1" thickBot="1" x14ac:dyDescent="0.3">
      <c r="A302" s="128" t="s">
        <v>115</v>
      </c>
      <c r="B302" s="199"/>
      <c r="C302" s="199"/>
      <c r="D302" s="199"/>
      <c r="E302" s="200"/>
      <c r="F302" s="209"/>
      <c r="G302" s="210"/>
      <c r="H302" s="209">
        <v>150000</v>
      </c>
      <c r="I302" s="210"/>
    </row>
    <row r="303" spans="1:9" s="1" customFormat="1" ht="16.5" thickTop="1" thickBot="1" x14ac:dyDescent="0.3">
      <c r="A303" s="198" t="s">
        <v>150</v>
      </c>
      <c r="B303" s="199"/>
      <c r="C303" s="199"/>
      <c r="D303" s="199"/>
      <c r="E303" s="200"/>
      <c r="F303" s="153"/>
      <c r="G303" s="154"/>
      <c r="H303" s="153">
        <v>100000</v>
      </c>
      <c r="I303" s="154"/>
    </row>
    <row r="304" spans="1:9" s="1" customFormat="1" ht="16.5" thickTop="1" thickBot="1" x14ac:dyDescent="0.3">
      <c r="A304" s="198" t="s">
        <v>151</v>
      </c>
      <c r="B304" s="199"/>
      <c r="C304" s="199"/>
      <c r="D304" s="199"/>
      <c r="E304" s="200"/>
      <c r="F304" s="153"/>
      <c r="G304" s="154"/>
      <c r="H304" s="153">
        <v>30000</v>
      </c>
      <c r="I304" s="154"/>
    </row>
    <row r="305" spans="1:9" s="1" customFormat="1" ht="16.5" thickTop="1" thickBot="1" x14ac:dyDescent="0.3">
      <c r="A305" s="201" t="s">
        <v>182</v>
      </c>
      <c r="B305" s="202"/>
      <c r="C305" s="202"/>
      <c r="D305" s="202"/>
      <c r="E305" s="203"/>
      <c r="F305" s="153"/>
      <c r="G305" s="154"/>
      <c r="H305" s="153">
        <v>20000</v>
      </c>
      <c r="I305" s="154"/>
    </row>
    <row r="306" spans="1:9" ht="16.5" thickTop="1" thickBot="1" x14ac:dyDescent="0.3">
      <c r="A306" s="128" t="s">
        <v>13</v>
      </c>
      <c r="B306" s="129"/>
      <c r="C306" s="129"/>
      <c r="D306" s="129"/>
      <c r="E306" s="129"/>
      <c r="F306" s="133">
        <f>SUM(F288+F301+F302)</f>
        <v>3013764</v>
      </c>
      <c r="G306" s="197"/>
      <c r="H306" s="133">
        <f>SUM(H288+H301+H302)</f>
        <v>1675000</v>
      </c>
      <c r="I306" s="197"/>
    </row>
    <row r="307" spans="1:9" s="1" customFormat="1" ht="15.75" thickTop="1" x14ac:dyDescent="0.25">
      <c r="A307" s="2"/>
      <c r="B307" s="2"/>
      <c r="C307" s="2"/>
      <c r="D307" s="2"/>
      <c r="E307" s="2"/>
      <c r="F307" s="29"/>
      <c r="G307" s="28"/>
      <c r="H307" s="29"/>
      <c r="I307" s="28"/>
    </row>
    <row r="308" spans="1:9" s="1" customFormat="1" x14ac:dyDescent="0.25">
      <c r="A308" s="2"/>
      <c r="B308" s="2"/>
      <c r="C308" s="2"/>
      <c r="D308" s="2"/>
      <c r="E308" s="2"/>
      <c r="F308" s="29"/>
      <c r="G308" s="28"/>
      <c r="H308" s="29"/>
      <c r="I308" s="28"/>
    </row>
    <row r="309" spans="1:9" s="1" customFormat="1" x14ac:dyDescent="0.25">
      <c r="A309" s="2"/>
      <c r="B309" s="2"/>
      <c r="C309" s="2"/>
      <c r="D309" s="2"/>
      <c r="E309" s="2"/>
      <c r="F309" s="29"/>
      <c r="G309" s="28"/>
      <c r="H309" s="29"/>
      <c r="I309" s="28"/>
    </row>
    <row r="310" spans="1:9" s="1" customFormat="1" x14ac:dyDescent="0.25">
      <c r="A310" s="2"/>
      <c r="B310" s="2"/>
      <c r="C310" s="2"/>
      <c r="D310" s="2"/>
      <c r="E310" s="2"/>
      <c r="F310" s="29"/>
      <c r="G310" s="28"/>
      <c r="H310" s="29"/>
      <c r="I310" s="28"/>
    </row>
    <row r="311" spans="1:9" s="1" customFormat="1" x14ac:dyDescent="0.25">
      <c r="A311" s="2"/>
      <c r="B311" s="2"/>
      <c r="C311" s="2"/>
      <c r="D311" s="2"/>
      <c r="E311" s="2"/>
      <c r="F311" s="29"/>
      <c r="G311" s="28"/>
      <c r="H311" s="29"/>
      <c r="I311" s="28"/>
    </row>
    <row r="312" spans="1:9" s="1" customFormat="1" x14ac:dyDescent="0.25">
      <c r="A312" s="2"/>
      <c r="B312" s="2"/>
      <c r="C312" s="2"/>
      <c r="D312" s="2"/>
      <c r="E312" s="2"/>
      <c r="F312" s="29"/>
      <c r="G312" s="28"/>
      <c r="H312" s="29"/>
      <c r="I312" s="28"/>
    </row>
    <row r="313" spans="1:9" s="1" customFormat="1" x14ac:dyDescent="0.25">
      <c r="A313" s="2"/>
      <c r="B313" s="2"/>
      <c r="C313" s="2"/>
      <c r="D313" s="2"/>
      <c r="E313" s="2"/>
      <c r="F313" s="29"/>
      <c r="G313" s="28"/>
      <c r="H313" s="29"/>
      <c r="I313" s="28"/>
    </row>
    <row r="314" spans="1:9" s="1" customFormat="1" x14ac:dyDescent="0.25">
      <c r="A314" s="2"/>
      <c r="B314" s="2"/>
      <c r="C314" s="2"/>
      <c r="D314" s="2"/>
      <c r="E314" s="2"/>
      <c r="F314" s="29"/>
      <c r="G314" s="28"/>
      <c r="H314" s="29"/>
      <c r="I314" s="28"/>
    </row>
    <row r="315" spans="1:9" x14ac:dyDescent="0.25">
      <c r="A315" s="30"/>
      <c r="B315" s="30"/>
      <c r="C315" s="30"/>
      <c r="D315" s="30"/>
      <c r="E315" s="30"/>
      <c r="F315" s="30"/>
      <c r="G315" s="30"/>
      <c r="H315" s="30"/>
      <c r="I315" s="30"/>
    </row>
    <row r="316" spans="1:9" x14ac:dyDescent="0.25">
      <c r="A316" s="157" t="s">
        <v>65</v>
      </c>
      <c r="B316" s="157"/>
      <c r="C316" s="157"/>
      <c r="D316" s="157"/>
      <c r="E316" s="157"/>
      <c r="F316" s="157"/>
      <c r="G316" s="157"/>
      <c r="H316" s="157"/>
      <c r="I316" s="157"/>
    </row>
    <row r="317" spans="1:9" x14ac:dyDescent="0.25">
      <c r="A317" s="30"/>
      <c r="B317" s="30"/>
      <c r="C317" s="30"/>
      <c r="D317" s="30"/>
      <c r="E317" s="30"/>
      <c r="F317" s="30"/>
      <c r="G317" s="30"/>
      <c r="H317" s="30"/>
      <c r="I317" s="30"/>
    </row>
    <row r="318" spans="1:9" ht="15" customHeight="1" x14ac:dyDescent="0.25">
      <c r="A318" s="158" t="s">
        <v>0</v>
      </c>
      <c r="B318" s="158"/>
      <c r="C318" s="158"/>
      <c r="D318" s="158"/>
      <c r="E318" s="158"/>
      <c r="F318" s="84" t="s">
        <v>197</v>
      </c>
      <c r="G318" s="84"/>
      <c r="H318" s="84" t="s">
        <v>208</v>
      </c>
      <c r="I318" s="84"/>
    </row>
    <row r="319" spans="1:9" x14ac:dyDescent="0.25">
      <c r="A319" s="159"/>
      <c r="B319" s="159"/>
      <c r="C319" s="159"/>
      <c r="D319" s="159"/>
      <c r="E319" s="159"/>
      <c r="F319" s="85"/>
      <c r="G319" s="85"/>
      <c r="H319" s="85"/>
      <c r="I319" s="85"/>
    </row>
    <row r="320" spans="1:9" x14ac:dyDescent="0.25">
      <c r="A320" s="160" t="s">
        <v>38</v>
      </c>
      <c r="B320" s="161"/>
      <c r="C320" s="161"/>
      <c r="D320" s="161"/>
      <c r="E320" s="162"/>
      <c r="F320" s="45">
        <v>8559</v>
      </c>
      <c r="G320" s="45"/>
      <c r="H320" s="45">
        <v>10000</v>
      </c>
      <c r="I320" s="45"/>
    </row>
    <row r="321" spans="1:11" x14ac:dyDescent="0.25">
      <c r="A321" s="204" t="s">
        <v>118</v>
      </c>
      <c r="B321" s="204"/>
      <c r="C321" s="204"/>
      <c r="D321" s="204"/>
      <c r="E321" s="204"/>
      <c r="F321" s="116"/>
      <c r="G321" s="116"/>
      <c r="H321" s="116"/>
      <c r="I321" s="116"/>
      <c r="K321" s="3"/>
    </row>
    <row r="322" spans="1:11" x14ac:dyDescent="0.25">
      <c r="A322" s="86" t="s">
        <v>47</v>
      </c>
      <c r="B322" s="107"/>
      <c r="C322" s="107"/>
      <c r="D322" s="107"/>
      <c r="E322" s="107"/>
      <c r="F322" s="45">
        <v>60387</v>
      </c>
      <c r="G322" s="45"/>
      <c r="H322" s="45">
        <v>60000</v>
      </c>
      <c r="I322" s="45"/>
    </row>
    <row r="323" spans="1:11" x14ac:dyDescent="0.25">
      <c r="A323" s="117" t="s">
        <v>66</v>
      </c>
      <c r="B323" s="117"/>
      <c r="C323" s="117"/>
      <c r="D323" s="117"/>
      <c r="E323" s="117"/>
      <c r="F323" s="116"/>
      <c r="G323" s="116"/>
      <c r="H323" s="116"/>
      <c r="I323" s="116"/>
    </row>
    <row r="324" spans="1:11" s="1" customFormat="1" x14ac:dyDescent="0.25">
      <c r="A324" s="41" t="s">
        <v>25</v>
      </c>
      <c r="B324" s="41"/>
      <c r="C324" s="41"/>
      <c r="D324" s="41"/>
      <c r="E324" s="41"/>
      <c r="F324" s="45"/>
      <c r="G324" s="45"/>
      <c r="H324" s="45">
        <v>30000</v>
      </c>
      <c r="I324" s="45"/>
    </row>
    <row r="325" spans="1:11" s="1" customFormat="1" x14ac:dyDescent="0.25">
      <c r="A325" s="125" t="s">
        <v>15</v>
      </c>
      <c r="B325" s="125"/>
      <c r="C325" s="125"/>
      <c r="D325" s="125"/>
      <c r="E325" s="125"/>
      <c r="F325" s="45"/>
      <c r="G325" s="45"/>
      <c r="H325" s="45"/>
      <c r="I325" s="45"/>
    </row>
    <row r="326" spans="1:11" s="1" customFormat="1" x14ac:dyDescent="0.25">
      <c r="A326" s="41" t="s">
        <v>52</v>
      </c>
      <c r="B326" s="41"/>
      <c r="C326" s="41"/>
      <c r="D326" s="41"/>
      <c r="E326" s="41"/>
      <c r="F326" s="45"/>
      <c r="G326" s="45"/>
      <c r="H326" s="45">
        <v>10000</v>
      </c>
      <c r="I326" s="45"/>
    </row>
    <row r="327" spans="1:11" s="1" customFormat="1" x14ac:dyDescent="0.25">
      <c r="A327" s="125"/>
      <c r="B327" s="125"/>
      <c r="C327" s="125"/>
      <c r="D327" s="125"/>
      <c r="E327" s="125"/>
      <c r="F327" s="45"/>
      <c r="G327" s="45"/>
      <c r="H327" s="45"/>
      <c r="I327" s="45"/>
    </row>
    <row r="328" spans="1:11" s="1" customFormat="1" x14ac:dyDescent="0.25">
      <c r="A328" s="41" t="s">
        <v>39</v>
      </c>
      <c r="B328" s="41"/>
      <c r="C328" s="41"/>
      <c r="D328" s="41"/>
      <c r="E328" s="41"/>
      <c r="F328" s="45">
        <v>18354</v>
      </c>
      <c r="G328" s="45"/>
      <c r="H328" s="45">
        <v>29000</v>
      </c>
      <c r="I328" s="45"/>
    </row>
    <row r="329" spans="1:11" s="1" customFormat="1" ht="15.75" thickBot="1" x14ac:dyDescent="0.3">
      <c r="A329" s="147" t="s">
        <v>18</v>
      </c>
      <c r="B329" s="147"/>
      <c r="C329" s="147"/>
      <c r="D329" s="147"/>
      <c r="E329" s="148"/>
      <c r="F329" s="116"/>
      <c r="G329" s="116"/>
      <c r="H329" s="116"/>
      <c r="I329" s="116"/>
    </row>
    <row r="330" spans="1:11" ht="16.5" thickTop="1" thickBot="1" x14ac:dyDescent="0.3">
      <c r="A330" s="128" t="s">
        <v>10</v>
      </c>
      <c r="B330" s="129"/>
      <c r="C330" s="129"/>
      <c r="D330" s="129"/>
      <c r="E330" s="129"/>
      <c r="F330" s="141">
        <f>SUM(F320:G329)</f>
        <v>87300</v>
      </c>
      <c r="G330" s="145"/>
      <c r="H330" s="141">
        <f>SUM(H320:I329)</f>
        <v>139000</v>
      </c>
      <c r="I330" s="145"/>
    </row>
    <row r="331" spans="1:11" s="1" customFormat="1" ht="15.75" thickTop="1" x14ac:dyDescent="0.25">
      <c r="A331" s="41" t="s">
        <v>34</v>
      </c>
      <c r="B331" s="41"/>
      <c r="C331" s="41"/>
      <c r="D331" s="41"/>
      <c r="E331" s="41"/>
      <c r="F331" s="109"/>
      <c r="G331" s="109"/>
      <c r="H331" s="109"/>
      <c r="I331" s="109"/>
    </row>
    <row r="332" spans="1:11" s="1" customFormat="1" x14ac:dyDescent="0.25">
      <c r="A332" s="123"/>
      <c r="B332" s="123"/>
      <c r="C332" s="123"/>
      <c r="D332" s="123"/>
      <c r="E332" s="124"/>
      <c r="F332" s="111"/>
      <c r="G332" s="112"/>
      <c r="H332" s="111"/>
      <c r="I332" s="112"/>
    </row>
    <row r="333" spans="1:11" s="1" customFormat="1" ht="15.75" thickBot="1" x14ac:dyDescent="0.3">
      <c r="A333" s="107" t="s">
        <v>35</v>
      </c>
      <c r="B333" s="144"/>
      <c r="C333" s="144"/>
      <c r="D333" s="144"/>
      <c r="E333" s="211"/>
      <c r="F333" s="126"/>
      <c r="G333" s="127"/>
      <c r="H333" s="126"/>
      <c r="I333" s="127"/>
    </row>
    <row r="334" spans="1:11" s="1" customFormat="1" ht="16.5" thickTop="1" thickBot="1" x14ac:dyDescent="0.3">
      <c r="A334" s="128" t="s">
        <v>12</v>
      </c>
      <c r="B334" s="129"/>
      <c r="C334" s="129"/>
      <c r="D334" s="129"/>
      <c r="E334" s="129"/>
      <c r="F334" s="141">
        <f>SUM(F331+F333)</f>
        <v>0</v>
      </c>
      <c r="G334" s="141"/>
      <c r="H334" s="141">
        <f>SUM(H331+H333)</f>
        <v>0</v>
      </c>
      <c r="I334" s="141"/>
    </row>
    <row r="335" spans="1:11" ht="16.5" thickTop="1" thickBot="1" x14ac:dyDescent="0.3">
      <c r="A335" s="155" t="s">
        <v>11</v>
      </c>
      <c r="B335" s="155"/>
      <c r="C335" s="155"/>
      <c r="D335" s="155"/>
      <c r="E335" s="155"/>
      <c r="F335" s="170">
        <f>SUM(F330+F334)</f>
        <v>87300</v>
      </c>
      <c r="G335" s="171"/>
      <c r="H335" s="170">
        <f>SUM(H330+H334)</f>
        <v>139000</v>
      </c>
      <c r="I335" s="171"/>
    </row>
    <row r="336" spans="1:11" s="1" customFormat="1" ht="15.75" thickTop="1" x14ac:dyDescent="0.25">
      <c r="A336" s="2"/>
      <c r="B336" s="2"/>
      <c r="C336" s="2"/>
      <c r="D336" s="2"/>
      <c r="E336" s="2"/>
      <c r="F336" s="29"/>
      <c r="G336" s="28"/>
      <c r="H336" s="29"/>
      <c r="I336" s="28"/>
    </row>
    <row r="337" spans="1:9" x14ac:dyDescent="0.25">
      <c r="A337" s="30"/>
      <c r="B337" s="30"/>
      <c r="C337" s="30"/>
      <c r="D337" s="30"/>
      <c r="E337" s="30"/>
      <c r="F337" s="30"/>
      <c r="G337" s="30"/>
      <c r="H337" s="30"/>
      <c r="I337" s="30"/>
    </row>
    <row r="338" spans="1:9" x14ac:dyDescent="0.25">
      <c r="A338" s="157" t="s">
        <v>69</v>
      </c>
      <c r="B338" s="157"/>
      <c r="C338" s="157"/>
      <c r="D338" s="157"/>
      <c r="E338" s="157"/>
      <c r="F338" s="157"/>
      <c r="G338" s="157"/>
      <c r="H338" s="157"/>
      <c r="I338" s="157"/>
    </row>
    <row r="339" spans="1:9" x14ac:dyDescent="0.25">
      <c r="A339" s="30"/>
      <c r="B339" s="30"/>
      <c r="C339" s="30"/>
      <c r="D339" s="30"/>
      <c r="E339" s="30"/>
      <c r="F339" s="30"/>
      <c r="G339" s="30"/>
      <c r="H339" s="30"/>
      <c r="I339" s="30"/>
    </row>
    <row r="340" spans="1:9" ht="15" customHeight="1" x14ac:dyDescent="0.25">
      <c r="A340" s="158" t="s">
        <v>0</v>
      </c>
      <c r="B340" s="158"/>
      <c r="C340" s="158"/>
      <c r="D340" s="158"/>
      <c r="E340" s="158"/>
      <c r="F340" s="84" t="s">
        <v>197</v>
      </c>
      <c r="G340" s="84"/>
      <c r="H340" s="84" t="s">
        <v>208</v>
      </c>
      <c r="I340" s="84"/>
    </row>
    <row r="341" spans="1:9" x14ac:dyDescent="0.25">
      <c r="A341" s="159"/>
      <c r="B341" s="159"/>
      <c r="C341" s="159"/>
      <c r="D341" s="159"/>
      <c r="E341" s="159"/>
      <c r="F341" s="85"/>
      <c r="G341" s="85"/>
      <c r="H341" s="85"/>
      <c r="I341" s="85"/>
    </row>
    <row r="342" spans="1:9" x14ac:dyDescent="0.25">
      <c r="A342" s="86" t="s">
        <v>47</v>
      </c>
      <c r="B342" s="107"/>
      <c r="C342" s="107"/>
      <c r="D342" s="107"/>
      <c r="E342" s="107"/>
      <c r="F342" s="45">
        <v>226649</v>
      </c>
      <c r="G342" s="45"/>
      <c r="H342" s="45">
        <v>230000</v>
      </c>
      <c r="I342" s="45"/>
    </row>
    <row r="343" spans="1:9" x14ac:dyDescent="0.25">
      <c r="A343" s="125" t="s">
        <v>120</v>
      </c>
      <c r="B343" s="125"/>
      <c r="C343" s="125"/>
      <c r="D343" s="125"/>
      <c r="E343" s="125"/>
      <c r="F343" s="45"/>
      <c r="G343" s="45"/>
      <c r="H343" s="45"/>
      <c r="I343" s="45"/>
    </row>
    <row r="344" spans="1:9" s="1" customFormat="1" x14ac:dyDescent="0.25">
      <c r="A344" s="41" t="s">
        <v>167</v>
      </c>
      <c r="B344" s="41"/>
      <c r="C344" s="41"/>
      <c r="D344" s="41"/>
      <c r="E344" s="41"/>
      <c r="F344" s="45">
        <v>475665</v>
      </c>
      <c r="G344" s="45"/>
      <c r="H344" s="45">
        <v>480000</v>
      </c>
      <c r="I344" s="45"/>
    </row>
    <row r="345" spans="1:9" s="1" customFormat="1" x14ac:dyDescent="0.25">
      <c r="A345" s="125" t="s">
        <v>120</v>
      </c>
      <c r="B345" s="125"/>
      <c r="C345" s="125"/>
      <c r="D345" s="125"/>
      <c r="E345" s="125"/>
      <c r="F345" s="45"/>
      <c r="G345" s="45"/>
      <c r="H345" s="45"/>
      <c r="I345" s="45"/>
    </row>
    <row r="346" spans="1:9" x14ac:dyDescent="0.25">
      <c r="A346" s="86" t="s">
        <v>8</v>
      </c>
      <c r="B346" s="107"/>
      <c r="C346" s="107"/>
      <c r="D346" s="107"/>
      <c r="E346" s="107"/>
      <c r="F346" s="45"/>
      <c r="G346" s="45"/>
      <c r="H346" s="45"/>
      <c r="I346" s="45"/>
    </row>
    <row r="347" spans="1:9" x14ac:dyDescent="0.25">
      <c r="A347" s="125" t="s">
        <v>18</v>
      </c>
      <c r="B347" s="125"/>
      <c r="C347" s="125"/>
      <c r="D347" s="125"/>
      <c r="E347" s="125"/>
      <c r="F347" s="45"/>
      <c r="G347" s="45"/>
      <c r="H347" s="45"/>
      <c r="I347" s="45"/>
    </row>
    <row r="348" spans="1:9" s="1" customFormat="1" x14ac:dyDescent="0.25">
      <c r="A348" s="41" t="s">
        <v>169</v>
      </c>
      <c r="B348" s="41"/>
      <c r="C348" s="41"/>
      <c r="D348" s="41"/>
      <c r="E348" s="41"/>
      <c r="F348" s="45">
        <v>87859</v>
      </c>
      <c r="G348" s="45"/>
      <c r="H348" s="45"/>
      <c r="I348" s="45"/>
    </row>
    <row r="349" spans="1:9" s="1" customFormat="1" x14ac:dyDescent="0.25">
      <c r="A349" s="125" t="s">
        <v>18</v>
      </c>
      <c r="B349" s="125"/>
      <c r="C349" s="125"/>
      <c r="D349" s="125"/>
      <c r="E349" s="125"/>
      <c r="F349" s="45"/>
      <c r="G349" s="45"/>
      <c r="H349" s="45"/>
      <c r="I349" s="45"/>
    </row>
    <row r="350" spans="1:9" x14ac:dyDescent="0.25">
      <c r="A350" s="86" t="s">
        <v>9</v>
      </c>
      <c r="B350" s="107"/>
      <c r="C350" s="107"/>
      <c r="D350" s="107"/>
      <c r="E350" s="107"/>
      <c r="F350" s="45">
        <v>208848</v>
      </c>
      <c r="G350" s="45"/>
      <c r="H350" s="45">
        <v>192000</v>
      </c>
      <c r="I350" s="45"/>
    </row>
    <row r="351" spans="1:9" ht="15.75" thickBot="1" x14ac:dyDescent="0.3">
      <c r="A351" s="42" t="s">
        <v>121</v>
      </c>
      <c r="B351" s="43"/>
      <c r="C351" s="43"/>
      <c r="D351" s="43"/>
      <c r="E351" s="44"/>
      <c r="F351" s="166"/>
      <c r="G351" s="167"/>
      <c r="H351" s="166"/>
      <c r="I351" s="167"/>
    </row>
    <row r="352" spans="1:9" ht="16.5" thickTop="1" thickBot="1" x14ac:dyDescent="0.3">
      <c r="A352" s="128" t="s">
        <v>10</v>
      </c>
      <c r="B352" s="129"/>
      <c r="C352" s="129"/>
      <c r="D352" s="129"/>
      <c r="E352" s="129"/>
      <c r="F352" s="141">
        <f>SUM(F342:G351)</f>
        <v>999021</v>
      </c>
      <c r="G352" s="145"/>
      <c r="H352" s="141">
        <f>SUM(H342:I351)</f>
        <v>902000</v>
      </c>
      <c r="I352" s="145"/>
    </row>
    <row r="353" spans="1:9" ht="16.5" thickTop="1" thickBot="1" x14ac:dyDescent="0.3">
      <c r="A353" s="155" t="s">
        <v>11</v>
      </c>
      <c r="B353" s="155"/>
      <c r="C353" s="155"/>
      <c r="D353" s="155"/>
      <c r="E353" s="155"/>
      <c r="F353" s="170">
        <f>SUM(F352)</f>
        <v>999021</v>
      </c>
      <c r="G353" s="171"/>
      <c r="H353" s="170">
        <f>SUM(H352)</f>
        <v>902000</v>
      </c>
      <c r="I353" s="171"/>
    </row>
    <row r="354" spans="1:9" ht="15.75" thickTop="1" x14ac:dyDescent="0.25">
      <c r="A354" s="30"/>
      <c r="B354" s="30"/>
      <c r="C354" s="30"/>
      <c r="D354" s="30"/>
      <c r="E354" s="30"/>
      <c r="F354" s="30"/>
      <c r="G354" s="30"/>
      <c r="H354" s="30"/>
      <c r="I354" s="30"/>
    </row>
    <row r="355" spans="1:9" s="1" customFormat="1" x14ac:dyDescent="0.25">
      <c r="A355" s="30"/>
      <c r="B355" s="30"/>
      <c r="C355" s="30"/>
      <c r="D355" s="30"/>
      <c r="E355" s="30"/>
      <c r="F355" s="30"/>
      <c r="G355" s="30"/>
      <c r="H355" s="30"/>
      <c r="I355" s="30"/>
    </row>
    <row r="356" spans="1:9" s="1" customFormat="1" x14ac:dyDescent="0.25">
      <c r="A356" s="106" t="s">
        <v>70</v>
      </c>
      <c r="B356" s="106"/>
      <c r="C356" s="106"/>
      <c r="D356" s="106"/>
      <c r="E356" s="106"/>
      <c r="F356" s="106"/>
      <c r="G356" s="106"/>
      <c r="H356" s="106"/>
      <c r="I356" s="106"/>
    </row>
    <row r="357" spans="1:9" s="1" customFormat="1" x14ac:dyDescent="0.25">
      <c r="A357" s="37"/>
      <c r="B357" s="37"/>
      <c r="C357" s="37"/>
      <c r="D357" s="37"/>
      <c r="E357" s="37"/>
      <c r="F357" s="37"/>
      <c r="G357" s="37"/>
      <c r="H357" s="37"/>
      <c r="I357" s="37"/>
    </row>
    <row r="358" spans="1:9" s="1" customFormat="1" ht="15" customHeight="1" x14ac:dyDescent="0.25">
      <c r="A358" s="168" t="s">
        <v>0</v>
      </c>
      <c r="B358" s="168"/>
      <c r="C358" s="168"/>
      <c r="D358" s="168"/>
      <c r="E358" s="168"/>
      <c r="F358" s="84" t="s">
        <v>197</v>
      </c>
      <c r="G358" s="84"/>
      <c r="H358" s="84" t="s">
        <v>208</v>
      </c>
      <c r="I358" s="84"/>
    </row>
    <row r="359" spans="1:9" s="1" customFormat="1" x14ac:dyDescent="0.25">
      <c r="A359" s="169"/>
      <c r="B359" s="169"/>
      <c r="C359" s="169"/>
      <c r="D359" s="169"/>
      <c r="E359" s="169"/>
      <c r="F359" s="85"/>
      <c r="G359" s="85"/>
      <c r="H359" s="85"/>
      <c r="I359" s="85"/>
    </row>
    <row r="360" spans="1:9" s="1" customFormat="1" x14ac:dyDescent="0.25">
      <c r="A360" s="99" t="s">
        <v>38</v>
      </c>
      <c r="B360" s="100"/>
      <c r="C360" s="100"/>
      <c r="D360" s="100"/>
      <c r="E360" s="100"/>
      <c r="F360" s="45">
        <v>8583</v>
      </c>
      <c r="G360" s="45"/>
      <c r="H360" s="45">
        <v>15000</v>
      </c>
      <c r="I360" s="45"/>
    </row>
    <row r="361" spans="1:9" s="1" customFormat="1" x14ac:dyDescent="0.25">
      <c r="A361" s="117" t="s">
        <v>122</v>
      </c>
      <c r="B361" s="117"/>
      <c r="C361" s="117"/>
      <c r="D361" s="117"/>
      <c r="E361" s="117"/>
      <c r="F361" s="116"/>
      <c r="G361" s="116"/>
      <c r="H361" s="116"/>
      <c r="I361" s="116"/>
    </row>
    <row r="362" spans="1:9" s="1" customFormat="1" x14ac:dyDescent="0.25">
      <c r="A362" s="99" t="s">
        <v>47</v>
      </c>
      <c r="B362" s="100"/>
      <c r="C362" s="100"/>
      <c r="D362" s="100"/>
      <c r="E362" s="100"/>
      <c r="F362" s="45">
        <v>45952</v>
      </c>
      <c r="G362" s="45"/>
      <c r="H362" s="45">
        <v>50000</v>
      </c>
      <c r="I362" s="45"/>
    </row>
    <row r="363" spans="1:9" s="1" customFormat="1" x14ac:dyDescent="0.25">
      <c r="A363" s="125" t="s">
        <v>48</v>
      </c>
      <c r="B363" s="125"/>
      <c r="C363" s="125"/>
      <c r="D363" s="125"/>
      <c r="E363" s="125"/>
      <c r="F363" s="45"/>
      <c r="G363" s="45"/>
      <c r="H363" s="45"/>
      <c r="I363" s="45"/>
    </row>
    <row r="364" spans="1:9" s="1" customFormat="1" x14ac:dyDescent="0.25">
      <c r="A364" s="41" t="s">
        <v>25</v>
      </c>
      <c r="B364" s="41"/>
      <c r="C364" s="41"/>
      <c r="D364" s="41"/>
      <c r="E364" s="41"/>
      <c r="F364" s="45"/>
      <c r="G364" s="45"/>
      <c r="H364" s="45">
        <v>310000</v>
      </c>
      <c r="I364" s="45"/>
    </row>
    <row r="365" spans="1:9" s="1" customFormat="1" x14ac:dyDescent="0.25">
      <c r="A365" s="68" t="s">
        <v>254</v>
      </c>
      <c r="B365" s="69"/>
      <c r="C365" s="69"/>
      <c r="D365" s="69"/>
      <c r="E365" s="70"/>
      <c r="F365" s="64"/>
      <c r="G365" s="65"/>
      <c r="H365" s="64"/>
      <c r="I365" s="65"/>
    </row>
    <row r="366" spans="1:9" s="1" customFormat="1" x14ac:dyDescent="0.25">
      <c r="A366" s="99" t="s">
        <v>39</v>
      </c>
      <c r="B366" s="100"/>
      <c r="C366" s="100"/>
      <c r="D366" s="100"/>
      <c r="E366" s="100"/>
      <c r="F366" s="45">
        <v>14540</v>
      </c>
      <c r="G366" s="45"/>
      <c r="H366" s="45">
        <v>101000</v>
      </c>
      <c r="I366" s="45"/>
    </row>
    <row r="367" spans="1:9" s="1" customFormat="1" ht="15.75" thickBot="1" x14ac:dyDescent="0.3">
      <c r="A367" s="42" t="s">
        <v>72</v>
      </c>
      <c r="B367" s="43"/>
      <c r="C367" s="43"/>
      <c r="D367" s="43"/>
      <c r="E367" s="44"/>
      <c r="F367" s="45"/>
      <c r="G367" s="45"/>
      <c r="H367" s="45"/>
      <c r="I367" s="45"/>
    </row>
    <row r="368" spans="1:9" s="1" customFormat="1" ht="16.5" thickTop="1" thickBot="1" x14ac:dyDescent="0.3">
      <c r="A368" s="174" t="s">
        <v>10</v>
      </c>
      <c r="B368" s="175"/>
      <c r="C368" s="175"/>
      <c r="D368" s="175"/>
      <c r="E368" s="175"/>
      <c r="F368" s="176">
        <f>SUM(F360:G367)</f>
        <v>69075</v>
      </c>
      <c r="G368" s="177"/>
      <c r="H368" s="176">
        <f>SUM(H360:I367)</f>
        <v>476000</v>
      </c>
      <c r="I368" s="177"/>
    </row>
    <row r="369" spans="1:9" s="1" customFormat="1" ht="16.5" thickTop="1" thickBot="1" x14ac:dyDescent="0.3">
      <c r="A369" s="178" t="s">
        <v>73</v>
      </c>
      <c r="B369" s="179"/>
      <c r="C369" s="179"/>
      <c r="D369" s="179"/>
      <c r="E369" s="179"/>
      <c r="F369" s="180">
        <f>SUM(F368)</f>
        <v>69075</v>
      </c>
      <c r="G369" s="181"/>
      <c r="H369" s="180">
        <f>SUM(H368)</f>
        <v>476000</v>
      </c>
      <c r="I369" s="181"/>
    </row>
    <row r="370" spans="1:9" s="1" customFormat="1" ht="15.75" thickTop="1" x14ac:dyDescent="0.25">
      <c r="A370" s="250" t="s">
        <v>34</v>
      </c>
      <c r="B370" s="251"/>
      <c r="C370" s="251"/>
      <c r="D370" s="251"/>
      <c r="E370" s="252"/>
      <c r="F370" s="239"/>
      <c r="G370" s="240"/>
      <c r="H370" s="205"/>
      <c r="I370" s="206"/>
    </row>
    <row r="371" spans="1:9" s="1" customFormat="1" x14ac:dyDescent="0.25">
      <c r="A371" s="194"/>
      <c r="B371" s="195"/>
      <c r="C371" s="195"/>
      <c r="D371" s="195"/>
      <c r="E371" s="196"/>
      <c r="F371" s="237"/>
      <c r="G371" s="238"/>
      <c r="H371" s="237"/>
      <c r="I371" s="238"/>
    </row>
    <row r="372" spans="1:9" s="1" customFormat="1" ht="15.75" thickBot="1" x14ac:dyDescent="0.3">
      <c r="A372" s="254" t="s">
        <v>35</v>
      </c>
      <c r="B372" s="255"/>
      <c r="C372" s="255"/>
      <c r="D372" s="255"/>
      <c r="E372" s="256"/>
      <c r="F372" s="257"/>
      <c r="G372" s="258"/>
      <c r="H372" s="259"/>
      <c r="I372" s="260"/>
    </row>
    <row r="373" spans="1:9" s="1" customFormat="1" ht="16.5" thickTop="1" thickBot="1" x14ac:dyDescent="0.3">
      <c r="A373" s="253" t="s">
        <v>12</v>
      </c>
      <c r="B373" s="233"/>
      <c r="C373" s="233"/>
      <c r="D373" s="233"/>
      <c r="E373" s="234"/>
      <c r="F373" s="235">
        <f>SUM(F370:G372)</f>
        <v>0</v>
      </c>
      <c r="G373" s="236"/>
      <c r="H373" s="235"/>
      <c r="I373" s="236"/>
    </row>
    <row r="374" spans="1:9" s="1" customFormat="1" ht="16.5" thickTop="1" thickBot="1" x14ac:dyDescent="0.3">
      <c r="A374" s="178" t="s">
        <v>13</v>
      </c>
      <c r="B374" s="179"/>
      <c r="C374" s="179"/>
      <c r="D374" s="179"/>
      <c r="E374" s="179"/>
      <c r="F374" s="180">
        <f>SUM(F368,F373)</f>
        <v>69075</v>
      </c>
      <c r="G374" s="181"/>
      <c r="H374" s="180">
        <f>SUM(H368)</f>
        <v>476000</v>
      </c>
      <c r="I374" s="181"/>
    </row>
    <row r="375" spans="1:9" s="1" customFormat="1" ht="15.75" thickTop="1" x14ac:dyDescent="0.25">
      <c r="A375" s="4"/>
      <c r="B375" s="4"/>
      <c r="C375" s="4"/>
      <c r="D375" s="4"/>
      <c r="E375" s="4"/>
      <c r="F375" s="38"/>
      <c r="G375" s="39"/>
      <c r="H375" s="38"/>
      <c r="I375" s="39"/>
    </row>
    <row r="376" spans="1:9" s="1" customFormat="1" x14ac:dyDescent="0.25">
      <c r="A376" s="4"/>
      <c r="B376" s="4"/>
      <c r="C376" s="4"/>
      <c r="D376" s="4"/>
      <c r="E376" s="4"/>
      <c r="F376" s="38"/>
      <c r="G376" s="39"/>
      <c r="H376" s="38"/>
      <c r="I376" s="39"/>
    </row>
    <row r="377" spans="1:9" s="1" customFormat="1" x14ac:dyDescent="0.25">
      <c r="A377" s="243" t="s">
        <v>88</v>
      </c>
      <c r="B377" s="243"/>
      <c r="C377" s="243"/>
      <c r="D377" s="243"/>
      <c r="E377" s="243"/>
      <c r="F377" s="243"/>
      <c r="G377" s="243"/>
      <c r="H377" s="243"/>
      <c r="I377" s="243"/>
    </row>
    <row r="378" spans="1:9" s="1" customFormat="1" x14ac:dyDescent="0.25">
      <c r="A378" s="37"/>
      <c r="B378" s="37"/>
      <c r="C378" s="37"/>
      <c r="D378" s="37"/>
      <c r="E378" s="37"/>
      <c r="F378" s="37"/>
      <c r="G378" s="37"/>
      <c r="H378" s="37"/>
      <c r="I378" s="37"/>
    </row>
    <row r="379" spans="1:9" s="1" customFormat="1" ht="15" customHeight="1" x14ac:dyDescent="0.25">
      <c r="A379" s="168" t="s">
        <v>0</v>
      </c>
      <c r="B379" s="168"/>
      <c r="C379" s="168"/>
      <c r="D379" s="168"/>
      <c r="E379" s="168"/>
      <c r="F379" s="84" t="s">
        <v>197</v>
      </c>
      <c r="G379" s="84"/>
      <c r="H379" s="84" t="s">
        <v>208</v>
      </c>
      <c r="I379" s="84"/>
    </row>
    <row r="380" spans="1:9" s="1" customFormat="1" x14ac:dyDescent="0.25">
      <c r="A380" s="169"/>
      <c r="B380" s="169"/>
      <c r="C380" s="169"/>
      <c r="D380" s="169"/>
      <c r="E380" s="169"/>
      <c r="F380" s="85"/>
      <c r="G380" s="85"/>
      <c r="H380" s="85"/>
      <c r="I380" s="85"/>
    </row>
    <row r="381" spans="1:9" s="1" customFormat="1" x14ac:dyDescent="0.25">
      <c r="A381" s="99" t="s">
        <v>50</v>
      </c>
      <c r="B381" s="100"/>
      <c r="C381" s="100"/>
      <c r="D381" s="100"/>
      <c r="E381" s="100"/>
      <c r="F381" s="45">
        <v>211281</v>
      </c>
      <c r="G381" s="45"/>
      <c r="H381" s="45">
        <v>212000</v>
      </c>
      <c r="I381" s="45"/>
    </row>
    <row r="382" spans="1:9" s="1" customFormat="1" ht="15.75" thickBot="1" x14ac:dyDescent="0.3">
      <c r="A382" s="42" t="s">
        <v>123</v>
      </c>
      <c r="B382" s="43"/>
      <c r="C382" s="43"/>
      <c r="D382" s="43"/>
      <c r="E382" s="44"/>
      <c r="F382" s="166"/>
      <c r="G382" s="167"/>
      <c r="H382" s="166"/>
      <c r="I382" s="167"/>
    </row>
    <row r="383" spans="1:9" s="1" customFormat="1" ht="16.5" thickTop="1" thickBot="1" x14ac:dyDescent="0.3">
      <c r="A383" s="174" t="s">
        <v>10</v>
      </c>
      <c r="B383" s="175"/>
      <c r="C383" s="175"/>
      <c r="D383" s="175"/>
      <c r="E383" s="175"/>
      <c r="F383" s="241">
        <f>SUM(F381:G382)</f>
        <v>211281</v>
      </c>
      <c r="G383" s="242"/>
      <c r="H383" s="241">
        <f>SUM(H381:I382)</f>
        <v>212000</v>
      </c>
      <c r="I383" s="242"/>
    </row>
    <row r="384" spans="1:9" s="1" customFormat="1" ht="16.5" thickTop="1" thickBot="1" x14ac:dyDescent="0.3">
      <c r="A384" s="174" t="s">
        <v>13</v>
      </c>
      <c r="B384" s="175"/>
      <c r="C384" s="175"/>
      <c r="D384" s="175"/>
      <c r="E384" s="175"/>
      <c r="F384" s="241">
        <f>SUM(F383)</f>
        <v>211281</v>
      </c>
      <c r="G384" s="242"/>
      <c r="H384" s="241">
        <f>SUM(H383)</f>
        <v>212000</v>
      </c>
      <c r="I384" s="242"/>
    </row>
    <row r="385" spans="1:9" s="1" customFormat="1" ht="15.75" thickTop="1" x14ac:dyDescent="0.25">
      <c r="A385" s="30"/>
      <c r="B385" s="30"/>
      <c r="C385" s="30"/>
      <c r="D385" s="30"/>
      <c r="E385" s="30"/>
      <c r="F385" s="30"/>
      <c r="G385" s="30"/>
      <c r="H385" s="30"/>
      <c r="I385" s="30"/>
    </row>
    <row r="386" spans="1:9" s="1" customFormat="1" x14ac:dyDescent="0.25">
      <c r="A386" s="30"/>
      <c r="B386" s="30"/>
      <c r="C386" s="30"/>
      <c r="D386" s="30"/>
      <c r="E386" s="30"/>
      <c r="F386" s="30"/>
      <c r="G386" s="30"/>
      <c r="H386" s="30"/>
      <c r="I386" s="30"/>
    </row>
    <row r="387" spans="1:9" s="1" customFormat="1" x14ac:dyDescent="0.25">
      <c r="A387" s="30"/>
      <c r="B387" s="30"/>
      <c r="C387" s="30"/>
      <c r="D387" s="30"/>
      <c r="E387" s="30"/>
      <c r="F387" s="30"/>
      <c r="G387" s="30"/>
      <c r="H387" s="30"/>
      <c r="I387" s="30"/>
    </row>
    <row r="388" spans="1:9" s="1" customFormat="1" x14ac:dyDescent="0.25">
      <c r="A388" s="30"/>
      <c r="B388" s="30"/>
      <c r="C388" s="30"/>
      <c r="D388" s="30"/>
      <c r="E388" s="30"/>
      <c r="F388" s="30"/>
      <c r="G388" s="30"/>
      <c r="H388" s="30"/>
      <c r="I388" s="30"/>
    </row>
    <row r="389" spans="1:9" s="1" customFormat="1" x14ac:dyDescent="0.25">
      <c r="A389" s="30"/>
      <c r="B389" s="30"/>
      <c r="C389" s="30"/>
      <c r="D389" s="30"/>
      <c r="E389" s="30"/>
      <c r="F389" s="30"/>
      <c r="G389" s="30"/>
      <c r="H389" s="30"/>
      <c r="I389" s="30"/>
    </row>
    <row r="390" spans="1:9" s="1" customFormat="1" x14ac:dyDescent="0.25">
      <c r="A390" s="30"/>
      <c r="B390" s="30"/>
      <c r="C390" s="30"/>
      <c r="D390" s="30"/>
      <c r="E390" s="30"/>
      <c r="F390" s="30"/>
      <c r="G390" s="30"/>
      <c r="H390" s="30"/>
      <c r="I390" s="30"/>
    </row>
    <row r="391" spans="1:9" s="1" customFormat="1" x14ac:dyDescent="0.25">
      <c r="A391" s="243" t="s">
        <v>71</v>
      </c>
      <c r="B391" s="243"/>
      <c r="C391" s="243"/>
      <c r="D391" s="243"/>
      <c r="E391" s="243"/>
      <c r="F391" s="243"/>
      <c r="G391" s="243"/>
      <c r="H391" s="243"/>
      <c r="I391" s="243"/>
    </row>
    <row r="392" spans="1:9" s="1" customFormat="1" x14ac:dyDescent="0.25">
      <c r="A392" s="37"/>
      <c r="B392" s="37"/>
      <c r="C392" s="37"/>
      <c r="D392" s="37"/>
      <c r="E392" s="37"/>
      <c r="F392" s="37"/>
      <c r="G392" s="37"/>
      <c r="H392" s="37"/>
      <c r="I392" s="37"/>
    </row>
    <row r="393" spans="1:9" s="1" customFormat="1" ht="15" customHeight="1" x14ac:dyDescent="0.25">
      <c r="A393" s="168" t="s">
        <v>0</v>
      </c>
      <c r="B393" s="168"/>
      <c r="C393" s="168"/>
      <c r="D393" s="168"/>
      <c r="E393" s="168"/>
      <c r="F393" s="84" t="s">
        <v>197</v>
      </c>
      <c r="G393" s="84"/>
      <c r="H393" s="84" t="s">
        <v>208</v>
      </c>
      <c r="I393" s="84"/>
    </row>
    <row r="394" spans="1:9" s="1" customFormat="1" x14ac:dyDescent="0.25">
      <c r="A394" s="169"/>
      <c r="B394" s="169"/>
      <c r="C394" s="169"/>
      <c r="D394" s="169"/>
      <c r="E394" s="169"/>
      <c r="F394" s="85"/>
      <c r="G394" s="85"/>
      <c r="H394" s="85"/>
      <c r="I394" s="85"/>
    </row>
    <row r="395" spans="1:9" s="1" customFormat="1" x14ac:dyDescent="0.25">
      <c r="A395" s="99" t="s">
        <v>50</v>
      </c>
      <c r="B395" s="100"/>
      <c r="C395" s="100"/>
      <c r="D395" s="100"/>
      <c r="E395" s="100"/>
      <c r="F395" s="45">
        <v>17700</v>
      </c>
      <c r="G395" s="45"/>
      <c r="H395" s="45">
        <v>18000</v>
      </c>
      <c r="I395" s="45"/>
    </row>
    <row r="396" spans="1:9" s="1" customFormat="1" ht="15.75" thickBot="1" x14ac:dyDescent="0.3">
      <c r="A396" s="42" t="s">
        <v>123</v>
      </c>
      <c r="B396" s="43"/>
      <c r="C396" s="43"/>
      <c r="D396" s="43"/>
      <c r="E396" s="44"/>
      <c r="F396" s="166"/>
      <c r="G396" s="167"/>
      <c r="H396" s="166"/>
      <c r="I396" s="167"/>
    </row>
    <row r="397" spans="1:9" s="1" customFormat="1" ht="16.5" thickTop="1" thickBot="1" x14ac:dyDescent="0.3">
      <c r="A397" s="174" t="s">
        <v>10</v>
      </c>
      <c r="B397" s="175"/>
      <c r="C397" s="175"/>
      <c r="D397" s="175"/>
      <c r="E397" s="175"/>
      <c r="F397" s="241">
        <f>SUM(F395:G396)</f>
        <v>17700</v>
      </c>
      <c r="G397" s="242"/>
      <c r="H397" s="241">
        <f>SUM(H395:I396)</f>
        <v>18000</v>
      </c>
      <c r="I397" s="242"/>
    </row>
    <row r="398" spans="1:9" s="1" customFormat="1" ht="16.5" thickTop="1" thickBot="1" x14ac:dyDescent="0.3">
      <c r="A398" s="174" t="s">
        <v>13</v>
      </c>
      <c r="B398" s="175"/>
      <c r="C398" s="175"/>
      <c r="D398" s="175"/>
      <c r="E398" s="175"/>
      <c r="F398" s="241">
        <f>SUM(F397)</f>
        <v>17700</v>
      </c>
      <c r="G398" s="242"/>
      <c r="H398" s="241">
        <f>SUM(H397)</f>
        <v>18000</v>
      </c>
      <c r="I398" s="242"/>
    </row>
    <row r="399" spans="1:9" s="1" customFormat="1" ht="15.75" thickTop="1" x14ac:dyDescent="0.25">
      <c r="A399" s="30"/>
      <c r="B399" s="30"/>
      <c r="C399" s="30"/>
      <c r="D399" s="30"/>
      <c r="E399" s="30"/>
      <c r="F399" s="30"/>
      <c r="G399" s="30"/>
      <c r="H399" s="30"/>
      <c r="I399" s="30"/>
    </row>
    <row r="400" spans="1:9" s="1" customFormat="1" x14ac:dyDescent="0.25">
      <c r="A400" s="30"/>
      <c r="B400" s="30"/>
      <c r="C400" s="30"/>
      <c r="D400" s="30"/>
      <c r="E400" s="30"/>
      <c r="F400" s="30"/>
      <c r="G400" s="30"/>
      <c r="H400" s="30"/>
      <c r="I400" s="30"/>
    </row>
    <row r="401" spans="1:9" s="1" customFormat="1" x14ac:dyDescent="0.25">
      <c r="A401" s="30"/>
      <c r="B401" s="30"/>
      <c r="C401" s="30"/>
      <c r="D401" s="30"/>
      <c r="E401" s="30"/>
      <c r="F401" s="30"/>
      <c r="G401" s="30"/>
      <c r="H401" s="30"/>
      <c r="I401" s="30"/>
    </row>
    <row r="402" spans="1:9" x14ac:dyDescent="0.25">
      <c r="A402" s="30"/>
      <c r="B402" s="30"/>
      <c r="C402" s="30"/>
      <c r="D402" s="30"/>
      <c r="E402" s="30"/>
      <c r="F402" s="30"/>
      <c r="G402" s="30"/>
      <c r="H402" s="30"/>
      <c r="I402" s="30"/>
    </row>
    <row r="403" spans="1:9" x14ac:dyDescent="0.25">
      <c r="A403" s="157" t="s">
        <v>74</v>
      </c>
      <c r="B403" s="157"/>
      <c r="C403" s="157"/>
      <c r="D403" s="157"/>
      <c r="E403" s="157"/>
      <c r="F403" s="157"/>
      <c r="G403" s="157"/>
      <c r="H403" s="157"/>
      <c r="I403" s="157"/>
    </row>
    <row r="404" spans="1:9" x14ac:dyDescent="0.25">
      <c r="A404" s="30"/>
      <c r="B404" s="30"/>
      <c r="C404" s="30"/>
      <c r="D404" s="30"/>
      <c r="E404" s="30"/>
      <c r="F404" s="30"/>
      <c r="G404" s="30"/>
      <c r="H404" s="30"/>
      <c r="I404" s="30"/>
    </row>
    <row r="405" spans="1:9" ht="15" customHeight="1" x14ac:dyDescent="0.25">
      <c r="A405" s="158" t="s">
        <v>0</v>
      </c>
      <c r="B405" s="158"/>
      <c r="C405" s="158"/>
      <c r="D405" s="158"/>
      <c r="E405" s="158"/>
      <c r="F405" s="84" t="s">
        <v>197</v>
      </c>
      <c r="G405" s="84"/>
      <c r="H405" s="84" t="s">
        <v>208</v>
      </c>
      <c r="I405" s="84"/>
    </row>
    <row r="406" spans="1:9" x14ac:dyDescent="0.25">
      <c r="A406" s="159"/>
      <c r="B406" s="159"/>
      <c r="C406" s="159"/>
      <c r="D406" s="159"/>
      <c r="E406" s="159"/>
      <c r="F406" s="85"/>
      <c r="G406" s="85"/>
      <c r="H406" s="85"/>
      <c r="I406" s="85"/>
    </row>
    <row r="407" spans="1:9" s="1" customFormat="1" x14ac:dyDescent="0.25">
      <c r="A407" s="107" t="s">
        <v>152</v>
      </c>
      <c r="B407" s="107"/>
      <c r="C407" s="107"/>
      <c r="D407" s="107"/>
      <c r="E407" s="108"/>
      <c r="F407" s="110">
        <v>158520</v>
      </c>
      <c r="G407" s="110"/>
      <c r="H407" s="111">
        <v>217950</v>
      </c>
      <c r="I407" s="112"/>
    </row>
    <row r="408" spans="1:9" s="1" customFormat="1" x14ac:dyDescent="0.25">
      <c r="A408" s="107"/>
      <c r="B408" s="107"/>
      <c r="C408" s="107"/>
      <c r="D408" s="107"/>
      <c r="E408" s="108"/>
      <c r="F408" s="110"/>
      <c r="G408" s="110"/>
      <c r="H408" s="111"/>
      <c r="I408" s="112"/>
    </row>
    <row r="409" spans="1:9" s="1" customFormat="1" x14ac:dyDescent="0.25">
      <c r="A409" s="41" t="s">
        <v>39</v>
      </c>
      <c r="B409" s="41"/>
      <c r="C409" s="41"/>
      <c r="D409" s="41"/>
      <c r="E409" s="41"/>
      <c r="F409" s="110">
        <v>42799</v>
      </c>
      <c r="G409" s="110"/>
      <c r="H409" s="45">
        <v>58850</v>
      </c>
      <c r="I409" s="110"/>
    </row>
    <row r="410" spans="1:9" s="1" customFormat="1" ht="15.75" thickBot="1" x14ac:dyDescent="0.3">
      <c r="A410" s="123"/>
      <c r="B410" s="123"/>
      <c r="C410" s="123"/>
      <c r="D410" s="123"/>
      <c r="E410" s="124"/>
      <c r="F410" s="189"/>
      <c r="G410" s="44"/>
      <c r="H410" s="189"/>
      <c r="I410" s="44"/>
    </row>
    <row r="411" spans="1:9" ht="16.5" thickTop="1" thickBot="1" x14ac:dyDescent="0.3">
      <c r="A411" s="155" t="s">
        <v>13</v>
      </c>
      <c r="B411" s="155"/>
      <c r="C411" s="155"/>
      <c r="D411" s="155"/>
      <c r="E411" s="155"/>
      <c r="F411" s="170">
        <f>SUM(F407:G410)</f>
        <v>201319</v>
      </c>
      <c r="G411" s="171"/>
      <c r="H411" s="170">
        <f>SUM(H407:I410)</f>
        <v>276800</v>
      </c>
      <c r="I411" s="171"/>
    </row>
    <row r="412" spans="1:9" ht="15.75" thickTop="1" x14ac:dyDescent="0.25">
      <c r="A412" s="30"/>
      <c r="B412" s="30"/>
      <c r="C412" s="30"/>
      <c r="D412" s="30"/>
      <c r="E412" s="30"/>
      <c r="F412" s="30"/>
      <c r="G412" s="30"/>
      <c r="H412" s="30"/>
      <c r="I412" s="30"/>
    </row>
    <row r="413" spans="1:9" s="1" customFormat="1" x14ac:dyDescent="0.25">
      <c r="A413" s="30"/>
      <c r="B413" s="30"/>
      <c r="C413" s="30"/>
      <c r="D413" s="30"/>
      <c r="E413" s="30"/>
      <c r="F413" s="30"/>
      <c r="G413" s="30"/>
      <c r="H413" s="30"/>
      <c r="I413" s="30"/>
    </row>
    <row r="414" spans="1:9" s="1" customFormat="1" x14ac:dyDescent="0.25">
      <c r="A414" s="106" t="s">
        <v>157</v>
      </c>
      <c r="B414" s="106"/>
      <c r="C414" s="106"/>
      <c r="D414" s="106"/>
      <c r="E414" s="106"/>
      <c r="F414" s="106"/>
      <c r="G414" s="106"/>
      <c r="H414" s="106"/>
      <c r="I414" s="106"/>
    </row>
    <row r="415" spans="1:9" s="1" customFormat="1" x14ac:dyDescent="0.25">
      <c r="A415" s="30"/>
      <c r="B415" s="30"/>
      <c r="C415" s="30"/>
      <c r="D415" s="30"/>
      <c r="E415" s="30"/>
      <c r="F415" s="30"/>
      <c r="G415" s="30"/>
      <c r="H415" s="30"/>
      <c r="I415" s="30"/>
    </row>
    <row r="416" spans="1:9" s="1" customFormat="1" ht="15" customHeight="1" x14ac:dyDescent="0.25">
      <c r="A416" s="168" t="s">
        <v>0</v>
      </c>
      <c r="B416" s="168"/>
      <c r="C416" s="168"/>
      <c r="D416" s="168"/>
      <c r="E416" s="168"/>
      <c r="F416" s="84" t="s">
        <v>197</v>
      </c>
      <c r="G416" s="84"/>
      <c r="H416" s="84" t="s">
        <v>208</v>
      </c>
      <c r="I416" s="84"/>
    </row>
    <row r="417" spans="1:9" s="1" customFormat="1" x14ac:dyDescent="0.25">
      <c r="A417" s="169"/>
      <c r="B417" s="169"/>
      <c r="C417" s="169"/>
      <c r="D417" s="169"/>
      <c r="E417" s="169"/>
      <c r="F417" s="85"/>
      <c r="G417" s="85"/>
      <c r="H417" s="85"/>
      <c r="I417" s="85"/>
    </row>
    <row r="418" spans="1:9" s="1" customFormat="1" x14ac:dyDescent="0.25">
      <c r="A418" s="71" t="s">
        <v>52</v>
      </c>
      <c r="B418" s="71"/>
      <c r="C418" s="71"/>
      <c r="D418" s="71"/>
      <c r="E418" s="71"/>
      <c r="F418" s="249"/>
      <c r="G418" s="249"/>
      <c r="H418" s="249"/>
      <c r="I418" s="249"/>
    </row>
    <row r="419" spans="1:9" s="1" customFormat="1" x14ac:dyDescent="0.25">
      <c r="A419" s="113" t="s">
        <v>158</v>
      </c>
      <c r="B419" s="113"/>
      <c r="C419" s="113"/>
      <c r="D419" s="113"/>
      <c r="E419" s="114"/>
      <c r="F419" s="172"/>
      <c r="G419" s="173"/>
      <c r="H419" s="249"/>
      <c r="I419" s="249"/>
    </row>
    <row r="420" spans="1:9" s="1" customFormat="1" x14ac:dyDescent="0.25">
      <c r="A420" s="99" t="s">
        <v>39</v>
      </c>
      <c r="B420" s="100"/>
      <c r="C420" s="100"/>
      <c r="D420" s="100"/>
      <c r="E420" s="100"/>
      <c r="F420" s="237"/>
      <c r="G420" s="238"/>
      <c r="H420" s="249"/>
      <c r="I420" s="249"/>
    </row>
    <row r="421" spans="1:9" s="1" customFormat="1" ht="15.75" thickBot="1" x14ac:dyDescent="0.3">
      <c r="A421" s="113"/>
      <c r="B421" s="113"/>
      <c r="C421" s="113"/>
      <c r="D421" s="113"/>
      <c r="E421" s="114"/>
      <c r="F421" s="172"/>
      <c r="G421" s="173"/>
      <c r="H421" s="172"/>
      <c r="I421" s="173"/>
    </row>
    <row r="422" spans="1:9" s="1" customFormat="1" ht="16.5" thickTop="1" thickBot="1" x14ac:dyDescent="0.3">
      <c r="A422" s="215" t="s">
        <v>13</v>
      </c>
      <c r="B422" s="215"/>
      <c r="C422" s="215"/>
      <c r="D422" s="215"/>
      <c r="E422" s="215"/>
      <c r="F422" s="216">
        <f>SUM(F418:G421)</f>
        <v>0</v>
      </c>
      <c r="G422" s="217"/>
      <c r="H422" s="216">
        <f>SUM(H418:I421)</f>
        <v>0</v>
      </c>
      <c r="I422" s="217"/>
    </row>
    <row r="423" spans="1:9" s="1" customFormat="1" ht="15.75" thickTop="1" x14ac:dyDescent="0.25">
      <c r="A423" s="30"/>
      <c r="B423" s="30"/>
      <c r="C423" s="30"/>
      <c r="D423" s="30"/>
      <c r="E423" s="30"/>
      <c r="F423" s="30"/>
      <c r="G423" s="30"/>
      <c r="H423" s="30"/>
      <c r="I423" s="30"/>
    </row>
    <row r="424" spans="1:9" s="1" customFormat="1" x14ac:dyDescent="0.25">
      <c r="A424" s="30"/>
      <c r="B424" s="30"/>
      <c r="C424" s="30"/>
      <c r="D424" s="30"/>
      <c r="E424" s="30"/>
      <c r="F424" s="30"/>
      <c r="G424" s="30"/>
      <c r="H424" s="30"/>
      <c r="I424" s="30"/>
    </row>
    <row r="425" spans="1:9" s="1" customFormat="1" x14ac:dyDescent="0.25">
      <c r="A425" s="106" t="s">
        <v>76</v>
      </c>
      <c r="B425" s="106"/>
      <c r="C425" s="106"/>
      <c r="D425" s="106"/>
      <c r="E425" s="106"/>
      <c r="F425" s="106"/>
      <c r="G425" s="106"/>
      <c r="H425" s="106"/>
      <c r="I425" s="106"/>
    </row>
    <row r="426" spans="1:9" s="1" customFormat="1" x14ac:dyDescent="0.25">
      <c r="A426" s="30"/>
      <c r="B426" s="30"/>
      <c r="C426" s="30"/>
      <c r="D426" s="30"/>
      <c r="E426" s="30"/>
      <c r="F426" s="30"/>
      <c r="G426" s="30"/>
      <c r="H426" s="30"/>
      <c r="I426" s="30"/>
    </row>
    <row r="427" spans="1:9" s="1" customFormat="1" ht="15" customHeight="1" x14ac:dyDescent="0.25">
      <c r="A427" s="168" t="s">
        <v>0</v>
      </c>
      <c r="B427" s="168"/>
      <c r="C427" s="168"/>
      <c r="D427" s="168"/>
      <c r="E427" s="168"/>
      <c r="F427" s="84" t="s">
        <v>197</v>
      </c>
      <c r="G427" s="84"/>
      <c r="H427" s="84" t="s">
        <v>208</v>
      </c>
      <c r="I427" s="84"/>
    </row>
    <row r="428" spans="1:9" s="1" customFormat="1" x14ac:dyDescent="0.25">
      <c r="A428" s="169"/>
      <c r="B428" s="169"/>
      <c r="C428" s="169"/>
      <c r="D428" s="169"/>
      <c r="E428" s="169"/>
      <c r="F428" s="85"/>
      <c r="G428" s="85"/>
      <c r="H428" s="85"/>
      <c r="I428" s="85"/>
    </row>
    <row r="429" spans="1:9" s="1" customFormat="1" x14ac:dyDescent="0.25">
      <c r="A429" s="71" t="s">
        <v>77</v>
      </c>
      <c r="B429" s="71"/>
      <c r="C429" s="71"/>
      <c r="D429" s="71"/>
      <c r="E429" s="71"/>
      <c r="F429" s="249"/>
      <c r="G429" s="249"/>
      <c r="H429" s="249">
        <v>200000</v>
      </c>
      <c r="I429" s="249"/>
    </row>
    <row r="430" spans="1:9" s="1" customFormat="1" x14ac:dyDescent="0.25">
      <c r="A430" s="163" t="s">
        <v>165</v>
      </c>
      <c r="B430" s="163"/>
      <c r="C430" s="163"/>
      <c r="D430" s="163"/>
      <c r="E430" s="164"/>
      <c r="F430" s="111"/>
      <c r="G430" s="112"/>
      <c r="H430" s="111">
        <v>200000</v>
      </c>
      <c r="I430" s="112"/>
    </row>
    <row r="431" spans="1:9" s="1" customFormat="1" x14ac:dyDescent="0.25">
      <c r="A431" s="163"/>
      <c r="B431" s="163"/>
      <c r="C431" s="163"/>
      <c r="D431" s="163"/>
      <c r="E431" s="164"/>
      <c r="F431" s="111"/>
      <c r="G431" s="112"/>
      <c r="H431" s="111"/>
      <c r="I431" s="112"/>
    </row>
    <row r="432" spans="1:9" s="1" customFormat="1" ht="15.75" thickBot="1" x14ac:dyDescent="0.3">
      <c r="A432" s="186" t="s">
        <v>13</v>
      </c>
      <c r="B432" s="186"/>
      <c r="C432" s="186"/>
      <c r="D432" s="186"/>
      <c r="E432" s="186"/>
      <c r="F432" s="82">
        <f>SUM(F429)</f>
        <v>0</v>
      </c>
      <c r="G432" s="83"/>
      <c r="H432" s="82">
        <f>SUM(H429)</f>
        <v>200000</v>
      </c>
      <c r="I432" s="83"/>
    </row>
    <row r="433" spans="1:9" s="1" customFormat="1" ht="15.75" thickTop="1" x14ac:dyDescent="0.25">
      <c r="A433" s="30"/>
      <c r="B433" s="30"/>
      <c r="C433" s="30"/>
      <c r="D433" s="30"/>
      <c r="E433" s="30"/>
      <c r="F433" s="30"/>
      <c r="G433" s="30"/>
      <c r="H433" s="30"/>
      <c r="I433" s="30"/>
    </row>
    <row r="434" spans="1:9" s="1" customFormat="1" x14ac:dyDescent="0.25">
      <c r="A434" s="30"/>
      <c r="B434" s="30"/>
      <c r="C434" s="30"/>
      <c r="D434" s="30"/>
      <c r="E434" s="30"/>
      <c r="F434" s="30"/>
      <c r="G434" s="30"/>
      <c r="H434" s="30"/>
      <c r="I434" s="30"/>
    </row>
    <row r="435" spans="1:9" s="1" customFormat="1" x14ac:dyDescent="0.25">
      <c r="A435" s="106" t="s">
        <v>78</v>
      </c>
      <c r="B435" s="106"/>
      <c r="C435" s="106"/>
      <c r="D435" s="106"/>
      <c r="E435" s="106"/>
      <c r="F435" s="106"/>
      <c r="G435" s="106"/>
      <c r="H435" s="106"/>
      <c r="I435" s="106"/>
    </row>
    <row r="436" spans="1:9" s="1" customFormat="1" x14ac:dyDescent="0.25">
      <c r="A436" s="30"/>
      <c r="B436" s="30"/>
      <c r="C436" s="30"/>
      <c r="D436" s="30"/>
      <c r="E436" s="30"/>
      <c r="F436" s="30"/>
      <c r="G436" s="30"/>
      <c r="H436" s="30"/>
      <c r="I436" s="30"/>
    </row>
    <row r="437" spans="1:9" s="1" customFormat="1" ht="15" customHeight="1" x14ac:dyDescent="0.25">
      <c r="A437" s="168" t="s">
        <v>0</v>
      </c>
      <c r="B437" s="168"/>
      <c r="C437" s="168"/>
      <c r="D437" s="168"/>
      <c r="E437" s="168"/>
      <c r="F437" s="84" t="s">
        <v>197</v>
      </c>
      <c r="G437" s="84"/>
      <c r="H437" s="84" t="s">
        <v>208</v>
      </c>
      <c r="I437" s="84"/>
    </row>
    <row r="438" spans="1:9" s="1" customFormat="1" x14ac:dyDescent="0.25">
      <c r="A438" s="169"/>
      <c r="B438" s="169"/>
      <c r="C438" s="169"/>
      <c r="D438" s="169"/>
      <c r="E438" s="169"/>
      <c r="F438" s="85"/>
      <c r="G438" s="85"/>
      <c r="H438" s="85"/>
      <c r="I438" s="85"/>
    </row>
    <row r="439" spans="1:9" s="1" customFormat="1" x14ac:dyDescent="0.25">
      <c r="A439" s="99" t="s">
        <v>38</v>
      </c>
      <c r="B439" s="100"/>
      <c r="C439" s="100"/>
      <c r="D439" s="100"/>
      <c r="E439" s="100"/>
      <c r="F439" s="101"/>
      <c r="G439" s="101"/>
      <c r="H439" s="101">
        <v>1055787</v>
      </c>
      <c r="I439" s="101"/>
    </row>
    <row r="440" spans="1:9" s="1" customFormat="1" x14ac:dyDescent="0.25">
      <c r="A440" s="98" t="s">
        <v>211</v>
      </c>
      <c r="B440" s="98"/>
      <c r="C440" s="98"/>
      <c r="D440" s="98"/>
      <c r="E440" s="98"/>
      <c r="F440" s="101"/>
      <c r="G440" s="101"/>
      <c r="H440" s="101"/>
      <c r="I440" s="101"/>
    </row>
    <row r="441" spans="1:9" s="1" customFormat="1" ht="15.75" thickBot="1" x14ac:dyDescent="0.3">
      <c r="A441" s="99" t="s">
        <v>39</v>
      </c>
      <c r="B441" s="100"/>
      <c r="C441" s="100"/>
      <c r="D441" s="100"/>
      <c r="E441" s="100"/>
      <c r="F441" s="101"/>
      <c r="G441" s="101"/>
      <c r="H441" s="101">
        <v>285063</v>
      </c>
      <c r="I441" s="101"/>
    </row>
    <row r="442" spans="1:9" s="1" customFormat="1" ht="16.5" thickTop="1" thickBot="1" x14ac:dyDescent="0.3">
      <c r="A442" s="128" t="s">
        <v>10</v>
      </c>
      <c r="B442" s="129"/>
      <c r="C442" s="129"/>
      <c r="D442" s="129"/>
      <c r="E442" s="129"/>
      <c r="F442" s="237">
        <f>SUM(F439:G441)</f>
        <v>0</v>
      </c>
      <c r="G442" s="238"/>
      <c r="H442" s="237">
        <f>SUM(H439:I441)</f>
        <v>1340850</v>
      </c>
      <c r="I442" s="238"/>
    </row>
    <row r="443" spans="1:9" s="1" customFormat="1" ht="15.75" thickTop="1" x14ac:dyDescent="0.25">
      <c r="A443" s="195" t="s">
        <v>75</v>
      </c>
      <c r="B443" s="195"/>
      <c r="C443" s="195"/>
      <c r="D443" s="195"/>
      <c r="E443" s="196"/>
      <c r="F443" s="237">
        <f>SUM(F444:G448)</f>
        <v>2403000</v>
      </c>
      <c r="G443" s="238"/>
      <c r="H443" s="237">
        <f>SUM(H444:I449)</f>
        <v>3897757</v>
      </c>
      <c r="I443" s="238"/>
    </row>
    <row r="444" spans="1:9" s="1" customFormat="1" x14ac:dyDescent="0.25">
      <c r="A444" s="113" t="s">
        <v>145</v>
      </c>
      <c r="B444" s="113"/>
      <c r="C444" s="113"/>
      <c r="D444" s="113"/>
      <c r="E444" s="114"/>
      <c r="F444" s="118"/>
      <c r="G444" s="119"/>
      <c r="H444" s="118"/>
      <c r="I444" s="119"/>
    </row>
    <row r="445" spans="1:9" s="1" customFormat="1" x14ac:dyDescent="0.25">
      <c r="A445" s="113" t="s">
        <v>144</v>
      </c>
      <c r="B445" s="113"/>
      <c r="C445" s="113"/>
      <c r="D445" s="113"/>
      <c r="E445" s="114"/>
      <c r="F445" s="118">
        <v>2403000</v>
      </c>
      <c r="G445" s="119"/>
      <c r="H445" s="118">
        <v>3688597</v>
      </c>
      <c r="I445" s="119"/>
    </row>
    <row r="446" spans="1:9" s="1" customFormat="1" x14ac:dyDescent="0.25">
      <c r="A446" s="113" t="s">
        <v>153</v>
      </c>
      <c r="B446" s="113"/>
      <c r="C446" s="113"/>
      <c r="D446" s="113"/>
      <c r="E446" s="114"/>
      <c r="F446" s="118"/>
      <c r="G446" s="119"/>
      <c r="H446" s="118">
        <v>9160</v>
      </c>
      <c r="I446" s="119"/>
    </row>
    <row r="447" spans="1:9" s="1" customFormat="1" x14ac:dyDescent="0.25">
      <c r="A447" s="113" t="s">
        <v>79</v>
      </c>
      <c r="B447" s="113"/>
      <c r="C447" s="113"/>
      <c r="D447" s="113"/>
      <c r="E447" s="114"/>
      <c r="F447" s="118"/>
      <c r="G447" s="119"/>
      <c r="H447" s="118">
        <v>200000</v>
      </c>
      <c r="I447" s="119"/>
    </row>
    <row r="448" spans="1:9" s="1" customFormat="1" x14ac:dyDescent="0.25">
      <c r="A448" s="113"/>
      <c r="B448" s="113"/>
      <c r="C448" s="113"/>
      <c r="D448" s="113"/>
      <c r="E448" s="114"/>
      <c r="F448" s="118"/>
      <c r="G448" s="119"/>
      <c r="H448" s="118"/>
      <c r="I448" s="119"/>
    </row>
    <row r="449" spans="1:9" s="1" customFormat="1" x14ac:dyDescent="0.25">
      <c r="A449" s="195" t="s">
        <v>80</v>
      </c>
      <c r="B449" s="195"/>
      <c r="C449" s="195"/>
      <c r="D449" s="195"/>
      <c r="E449" s="196"/>
      <c r="F449" s="118"/>
      <c r="G449" s="119"/>
      <c r="H449" s="118"/>
      <c r="I449" s="119"/>
    </row>
    <row r="450" spans="1:9" s="1" customFormat="1" x14ac:dyDescent="0.25">
      <c r="A450" s="195" t="s">
        <v>131</v>
      </c>
      <c r="B450" s="195"/>
      <c r="C450" s="195"/>
      <c r="D450" s="195"/>
      <c r="E450" s="196"/>
      <c r="F450" s="118"/>
      <c r="G450" s="119"/>
      <c r="H450" s="118"/>
      <c r="I450" s="119"/>
    </row>
    <row r="451" spans="1:9" s="1" customFormat="1" x14ac:dyDescent="0.25">
      <c r="A451" s="71"/>
      <c r="B451" s="125"/>
      <c r="C451" s="125"/>
      <c r="D451" s="125"/>
      <c r="E451" s="125"/>
      <c r="F451" s="285"/>
      <c r="G451" s="285"/>
      <c r="H451" s="285">
        <v>0</v>
      </c>
      <c r="I451" s="285"/>
    </row>
    <row r="452" spans="1:9" s="1" customFormat="1" ht="15.75" thickBot="1" x14ac:dyDescent="0.3">
      <c r="A452" s="186" t="s">
        <v>13</v>
      </c>
      <c r="B452" s="186"/>
      <c r="C452" s="186"/>
      <c r="D452" s="186"/>
      <c r="E452" s="186"/>
      <c r="F452" s="190">
        <f>SUM(F439+F443+F451+F449+F450)</f>
        <v>2403000</v>
      </c>
      <c r="G452" s="191"/>
      <c r="H452" s="192">
        <f>SUM(H442+H443+H451+H449+H450)</f>
        <v>5238607</v>
      </c>
      <c r="I452" s="193"/>
    </row>
    <row r="453" spans="1:9" s="1" customFormat="1" ht="15.75" thickTop="1" x14ac:dyDescent="0.25">
      <c r="A453" s="30"/>
      <c r="B453" s="30"/>
      <c r="C453" s="30"/>
      <c r="D453" s="30"/>
      <c r="E453" s="30"/>
      <c r="F453" s="30"/>
      <c r="G453" s="30"/>
      <c r="H453" s="30"/>
      <c r="I453" s="30"/>
    </row>
    <row r="454" spans="1:9" s="1" customFormat="1" x14ac:dyDescent="0.25">
      <c r="A454" s="30"/>
      <c r="B454" s="30"/>
      <c r="C454" s="30"/>
      <c r="D454" s="30"/>
      <c r="E454" s="30"/>
      <c r="F454" s="30"/>
      <c r="G454" s="30"/>
      <c r="H454" s="30"/>
      <c r="I454" s="30"/>
    </row>
    <row r="455" spans="1:9" s="1" customFormat="1" x14ac:dyDescent="0.25">
      <c r="A455" s="106" t="s">
        <v>154</v>
      </c>
      <c r="B455" s="106"/>
      <c r="C455" s="106"/>
      <c r="D455" s="106"/>
      <c r="E455" s="106"/>
      <c r="F455" s="106"/>
      <c r="G455" s="106"/>
      <c r="H455" s="106"/>
      <c r="I455" s="106"/>
    </row>
    <row r="456" spans="1:9" s="1" customFormat="1" x14ac:dyDescent="0.25">
      <c r="A456" s="30"/>
      <c r="B456" s="30"/>
      <c r="C456" s="30"/>
      <c r="D456" s="30"/>
      <c r="E456" s="30"/>
      <c r="F456" s="30"/>
      <c r="G456" s="30"/>
      <c r="H456" s="30"/>
      <c r="I456" s="30"/>
    </row>
    <row r="457" spans="1:9" s="1" customFormat="1" ht="15" customHeight="1" x14ac:dyDescent="0.25">
      <c r="A457" s="168" t="s">
        <v>0</v>
      </c>
      <c r="B457" s="168"/>
      <c r="C457" s="168"/>
      <c r="D457" s="168"/>
      <c r="E457" s="168"/>
      <c r="F457" s="84" t="s">
        <v>197</v>
      </c>
      <c r="G457" s="84"/>
      <c r="H457" s="84" t="s">
        <v>208</v>
      </c>
      <c r="I457" s="84"/>
    </row>
    <row r="458" spans="1:9" s="1" customFormat="1" x14ac:dyDescent="0.25">
      <c r="A458" s="169"/>
      <c r="B458" s="169"/>
      <c r="C458" s="169"/>
      <c r="D458" s="169"/>
      <c r="E458" s="169"/>
      <c r="F458" s="85"/>
      <c r="G458" s="85"/>
      <c r="H458" s="85"/>
      <c r="I458" s="85"/>
    </row>
    <row r="459" spans="1:9" s="1" customFormat="1" x14ac:dyDescent="0.25">
      <c r="A459" s="71" t="s">
        <v>155</v>
      </c>
      <c r="B459" s="71"/>
      <c r="C459" s="71"/>
      <c r="D459" s="71"/>
      <c r="E459" s="71"/>
      <c r="F459" s="249">
        <v>107500</v>
      </c>
      <c r="G459" s="249"/>
      <c r="H459" s="249">
        <f>SUM(H460:I462)</f>
        <v>0</v>
      </c>
      <c r="I459" s="249"/>
    </row>
    <row r="460" spans="1:9" s="1" customFormat="1" x14ac:dyDescent="0.25">
      <c r="A460" s="163" t="s">
        <v>164</v>
      </c>
      <c r="B460" s="163"/>
      <c r="C460" s="163"/>
      <c r="D460" s="163"/>
      <c r="E460" s="164"/>
      <c r="F460" s="111">
        <v>107500</v>
      </c>
      <c r="G460" s="112"/>
      <c r="H460" s="111"/>
      <c r="I460" s="112"/>
    </row>
    <row r="461" spans="1:9" s="1" customFormat="1" x14ac:dyDescent="0.25">
      <c r="A461" s="163"/>
      <c r="B461" s="163"/>
      <c r="C461" s="163"/>
      <c r="D461" s="163"/>
      <c r="E461" s="164"/>
      <c r="F461" s="110"/>
      <c r="G461" s="110"/>
      <c r="H461" s="110"/>
      <c r="I461" s="110"/>
    </row>
    <row r="462" spans="1:9" s="1" customFormat="1" x14ac:dyDescent="0.25">
      <c r="A462" s="165"/>
      <c r="B462" s="163"/>
      <c r="C462" s="163"/>
      <c r="D462" s="163"/>
      <c r="E462" s="164"/>
      <c r="F462" s="110"/>
      <c r="G462" s="110"/>
      <c r="H462" s="110"/>
      <c r="I462" s="110"/>
    </row>
    <row r="463" spans="1:9" s="1" customFormat="1" ht="15.75" thickBot="1" x14ac:dyDescent="0.3">
      <c r="A463" s="186" t="s">
        <v>13</v>
      </c>
      <c r="B463" s="186"/>
      <c r="C463" s="186"/>
      <c r="D463" s="186"/>
      <c r="E463" s="186"/>
      <c r="F463" s="82">
        <f>SUM(F459)</f>
        <v>107500</v>
      </c>
      <c r="G463" s="83"/>
      <c r="H463" s="187">
        <f>SUM(H459)</f>
        <v>0</v>
      </c>
      <c r="I463" s="188"/>
    </row>
    <row r="464" spans="1:9" s="1" customFormat="1" ht="15.75" thickTop="1" x14ac:dyDescent="0.25">
      <c r="A464" s="30"/>
      <c r="B464" s="30"/>
      <c r="C464" s="30"/>
      <c r="D464" s="30"/>
      <c r="E464" s="30"/>
      <c r="F464" s="30"/>
      <c r="G464" s="30"/>
      <c r="H464" s="30"/>
      <c r="I464" s="30"/>
    </row>
    <row r="465" spans="1:9" s="1" customFormat="1" x14ac:dyDescent="0.25">
      <c r="A465" s="30"/>
      <c r="B465" s="30"/>
      <c r="C465" s="30"/>
      <c r="D465" s="30"/>
      <c r="E465" s="30"/>
      <c r="F465" s="30"/>
      <c r="G465" s="30"/>
      <c r="H465" s="30"/>
      <c r="I465" s="30"/>
    </row>
    <row r="466" spans="1:9" s="1" customFormat="1" x14ac:dyDescent="0.25">
      <c r="A466" s="106" t="s">
        <v>159</v>
      </c>
      <c r="B466" s="106"/>
      <c r="C466" s="106"/>
      <c r="D466" s="106"/>
      <c r="E466" s="106"/>
      <c r="F466" s="106"/>
      <c r="G466" s="106"/>
      <c r="H466" s="106"/>
      <c r="I466" s="106"/>
    </row>
    <row r="467" spans="1:9" s="1" customFormat="1" x14ac:dyDescent="0.25">
      <c r="A467" s="30"/>
      <c r="B467" s="30"/>
      <c r="C467" s="30"/>
      <c r="D467" s="30"/>
      <c r="E467" s="30"/>
      <c r="F467" s="30"/>
      <c r="G467" s="30"/>
      <c r="H467" s="30"/>
      <c r="I467" s="30"/>
    </row>
    <row r="468" spans="1:9" s="1" customFormat="1" ht="15" customHeight="1" x14ac:dyDescent="0.25">
      <c r="A468" s="168" t="s">
        <v>0</v>
      </c>
      <c r="B468" s="168"/>
      <c r="C468" s="168"/>
      <c r="D468" s="168"/>
      <c r="E468" s="168"/>
      <c r="F468" s="84" t="s">
        <v>197</v>
      </c>
      <c r="G468" s="84"/>
      <c r="H468" s="84" t="s">
        <v>208</v>
      </c>
      <c r="I468" s="84"/>
    </row>
    <row r="469" spans="1:9" s="1" customFormat="1" x14ac:dyDescent="0.25">
      <c r="A469" s="169"/>
      <c r="B469" s="169"/>
      <c r="C469" s="169"/>
      <c r="D469" s="169"/>
      <c r="E469" s="169"/>
      <c r="F469" s="85"/>
      <c r="G469" s="85"/>
      <c r="H469" s="85"/>
      <c r="I469" s="85"/>
    </row>
    <row r="470" spans="1:9" s="1" customFormat="1" x14ac:dyDescent="0.25">
      <c r="A470" s="71" t="s">
        <v>152</v>
      </c>
      <c r="B470" s="71"/>
      <c r="C470" s="71"/>
      <c r="D470" s="71"/>
      <c r="E470" s="71"/>
      <c r="F470" s="40">
        <v>898</v>
      </c>
      <c r="G470" s="40"/>
      <c r="H470" s="40">
        <v>19750</v>
      </c>
      <c r="I470" s="40"/>
    </row>
    <row r="471" spans="1:9" s="1" customFormat="1" x14ac:dyDescent="0.25">
      <c r="A471" s="163" t="s">
        <v>170</v>
      </c>
      <c r="B471" s="163"/>
      <c r="C471" s="163"/>
      <c r="D471" s="163"/>
      <c r="E471" s="164"/>
      <c r="F471" s="111"/>
      <c r="G471" s="112"/>
      <c r="H471" s="111"/>
      <c r="I471" s="112"/>
    </row>
    <row r="472" spans="1:9" s="1" customFormat="1" x14ac:dyDescent="0.25">
      <c r="A472" s="98"/>
      <c r="B472" s="125"/>
      <c r="C472" s="125"/>
      <c r="D472" s="125"/>
      <c r="E472" s="125"/>
      <c r="F472" s="110"/>
      <c r="G472" s="110"/>
      <c r="H472" s="110"/>
      <c r="I472" s="110"/>
    </row>
    <row r="473" spans="1:9" s="1" customFormat="1" x14ac:dyDescent="0.25">
      <c r="A473" s="99" t="s">
        <v>39</v>
      </c>
      <c r="B473" s="100"/>
      <c r="C473" s="100"/>
      <c r="D473" s="100"/>
      <c r="E473" s="100"/>
      <c r="F473" s="110">
        <v>242</v>
      </c>
      <c r="G473" s="110"/>
      <c r="H473" s="110">
        <v>5330</v>
      </c>
      <c r="I473" s="110"/>
    </row>
    <row r="474" spans="1:9" s="1" customFormat="1" ht="15.75" thickBot="1" x14ac:dyDescent="0.3">
      <c r="A474" s="186" t="s">
        <v>13</v>
      </c>
      <c r="B474" s="186"/>
      <c r="C474" s="186"/>
      <c r="D474" s="186"/>
      <c r="E474" s="186"/>
      <c r="F474" s="82">
        <f>SUM(F470+F473)</f>
        <v>1140</v>
      </c>
      <c r="G474" s="83"/>
      <c r="H474" s="82">
        <f>SUM(H470+H473)</f>
        <v>25080</v>
      </c>
      <c r="I474" s="83"/>
    </row>
    <row r="475" spans="1:9" s="1" customFormat="1" ht="15.75" thickTop="1" x14ac:dyDescent="0.25">
      <c r="A475" s="30"/>
      <c r="B475" s="30"/>
      <c r="C475" s="30"/>
      <c r="D475" s="30"/>
      <c r="E475" s="30"/>
      <c r="F475" s="30"/>
      <c r="G475" s="30"/>
      <c r="H475" s="30"/>
      <c r="I475" s="30"/>
    </row>
    <row r="476" spans="1:9" x14ac:dyDescent="0.25">
      <c r="A476" s="30"/>
      <c r="B476" s="30"/>
      <c r="C476" s="30"/>
      <c r="D476" s="30"/>
      <c r="E476" s="30"/>
      <c r="F476" s="30"/>
      <c r="G476" s="30"/>
      <c r="H476" s="30"/>
      <c r="I476" s="30"/>
    </row>
    <row r="477" spans="1:9" x14ac:dyDescent="0.25">
      <c r="A477" s="157" t="s">
        <v>81</v>
      </c>
      <c r="B477" s="157"/>
      <c r="C477" s="157"/>
      <c r="D477" s="157"/>
      <c r="E477" s="157"/>
      <c r="F477" s="157"/>
      <c r="G477" s="157"/>
      <c r="H477" s="157"/>
      <c r="I477" s="157"/>
    </row>
    <row r="478" spans="1:9" x14ac:dyDescent="0.25">
      <c r="A478" s="30"/>
      <c r="B478" s="30"/>
      <c r="C478" s="30"/>
      <c r="D478" s="30"/>
      <c r="E478" s="30"/>
      <c r="F478" s="30"/>
      <c r="G478" s="30"/>
      <c r="H478" s="30"/>
      <c r="I478" s="30"/>
    </row>
    <row r="479" spans="1:9" ht="15" customHeight="1" x14ac:dyDescent="0.25">
      <c r="A479" s="158" t="s">
        <v>0</v>
      </c>
      <c r="B479" s="158"/>
      <c r="C479" s="158"/>
      <c r="D479" s="158"/>
      <c r="E479" s="158"/>
      <c r="F479" s="84" t="s">
        <v>197</v>
      </c>
      <c r="G479" s="84"/>
      <c r="H479" s="84" t="s">
        <v>208</v>
      </c>
      <c r="I479" s="84"/>
    </row>
    <row r="480" spans="1:9" x14ac:dyDescent="0.25">
      <c r="A480" s="159"/>
      <c r="B480" s="159"/>
      <c r="C480" s="159"/>
      <c r="D480" s="159"/>
      <c r="E480" s="159"/>
      <c r="F480" s="85"/>
      <c r="G480" s="85"/>
      <c r="H480" s="85"/>
      <c r="I480" s="85"/>
    </row>
    <row r="481" spans="1:9" s="1" customFormat="1" x14ac:dyDescent="0.25">
      <c r="A481" s="46" t="s">
        <v>25</v>
      </c>
      <c r="B481" s="47"/>
      <c r="C481" s="47"/>
      <c r="D481" s="47"/>
      <c r="E481" s="48"/>
      <c r="F481" s="52"/>
      <c r="G481" s="53"/>
      <c r="H481" s="56"/>
      <c r="I481" s="79"/>
    </row>
    <row r="482" spans="1:9" s="1" customFormat="1" x14ac:dyDescent="0.25">
      <c r="A482" s="58"/>
      <c r="B482" s="59"/>
      <c r="C482" s="59"/>
      <c r="D482" s="59"/>
      <c r="E482" s="60"/>
      <c r="F482" s="182"/>
      <c r="G482" s="183"/>
      <c r="H482" s="56"/>
      <c r="I482" s="79"/>
    </row>
    <row r="483" spans="1:9" s="1" customFormat="1" x14ac:dyDescent="0.25">
      <c r="A483" s="46" t="s">
        <v>52</v>
      </c>
      <c r="B483" s="47"/>
      <c r="C483" s="47"/>
      <c r="D483" s="47"/>
      <c r="E483" s="48"/>
      <c r="F483" s="52">
        <v>3787</v>
      </c>
      <c r="G483" s="53"/>
      <c r="H483" s="56"/>
      <c r="I483" s="79"/>
    </row>
    <row r="484" spans="1:9" s="1" customFormat="1" x14ac:dyDescent="0.25">
      <c r="A484" s="58"/>
      <c r="B484" s="59"/>
      <c r="C484" s="59"/>
      <c r="D484" s="59"/>
      <c r="E484" s="60"/>
      <c r="F484" s="182"/>
      <c r="G484" s="183"/>
      <c r="H484" s="56"/>
      <c r="I484" s="79"/>
    </row>
    <row r="485" spans="1:9" s="1" customFormat="1" x14ac:dyDescent="0.25">
      <c r="A485" s="46" t="s">
        <v>39</v>
      </c>
      <c r="B485" s="47"/>
      <c r="C485" s="47"/>
      <c r="D485" s="47"/>
      <c r="E485" s="48"/>
      <c r="F485" s="52">
        <v>1022</v>
      </c>
      <c r="G485" s="53"/>
      <c r="H485" s="56"/>
      <c r="I485" s="79"/>
    </row>
    <row r="486" spans="1:9" s="1" customFormat="1" ht="15.75" thickBot="1" x14ac:dyDescent="0.3">
      <c r="A486" s="58"/>
      <c r="B486" s="59"/>
      <c r="C486" s="59"/>
      <c r="D486" s="59"/>
      <c r="E486" s="60"/>
      <c r="F486" s="184"/>
      <c r="G486" s="185"/>
      <c r="H486" s="80"/>
      <c r="I486" s="81"/>
    </row>
    <row r="487" spans="1:9" s="1" customFormat="1" ht="16.5" thickTop="1" thickBot="1" x14ac:dyDescent="0.3">
      <c r="A487" s="128" t="s">
        <v>10</v>
      </c>
      <c r="B487" s="129"/>
      <c r="C487" s="129"/>
      <c r="D487" s="129"/>
      <c r="E487" s="129"/>
      <c r="F487" s="170">
        <f>SUM(F481:G486)</f>
        <v>4809</v>
      </c>
      <c r="G487" s="170"/>
      <c r="H487" s="170">
        <f>SUM(H481:I486)</f>
        <v>0</v>
      </c>
      <c r="I487" s="170"/>
    </row>
    <row r="488" spans="1:9" ht="15.75" thickTop="1" x14ac:dyDescent="0.25">
      <c r="A488" s="41" t="s">
        <v>34</v>
      </c>
      <c r="B488" s="41"/>
      <c r="C488" s="41"/>
      <c r="D488" s="41"/>
      <c r="E488" s="41"/>
      <c r="F488" s="244"/>
      <c r="G488" s="244"/>
      <c r="H488" s="244"/>
      <c r="I488" s="244"/>
    </row>
    <row r="489" spans="1:9" x14ac:dyDescent="0.25">
      <c r="A489" s="123" t="s">
        <v>30</v>
      </c>
      <c r="B489" s="123"/>
      <c r="C489" s="123"/>
      <c r="D489" s="123"/>
      <c r="E489" s="124"/>
      <c r="F489" s="111"/>
      <c r="G489" s="112"/>
      <c r="H489" s="111"/>
      <c r="I489" s="112"/>
    </row>
    <row r="490" spans="1:9" ht="15.75" thickBot="1" x14ac:dyDescent="0.3">
      <c r="A490" s="107" t="s">
        <v>35</v>
      </c>
      <c r="B490" s="144"/>
      <c r="C490" s="144"/>
      <c r="D490" s="144"/>
      <c r="E490" s="211"/>
      <c r="F490" s="126"/>
      <c r="G490" s="127"/>
      <c r="H490" s="126"/>
      <c r="I490" s="127"/>
    </row>
    <row r="491" spans="1:9" ht="16.5" thickTop="1" thickBot="1" x14ac:dyDescent="0.3">
      <c r="A491" s="128" t="s">
        <v>12</v>
      </c>
      <c r="B491" s="129"/>
      <c r="C491" s="129"/>
      <c r="D491" s="129"/>
      <c r="E491" s="129"/>
      <c r="F491" s="141">
        <f>SUM(F488+F490)</f>
        <v>0</v>
      </c>
      <c r="G491" s="141"/>
      <c r="H491" s="141">
        <f>SUM(H488+H490)</f>
        <v>0</v>
      </c>
      <c r="I491" s="141"/>
    </row>
    <row r="492" spans="1:9" ht="16.5" thickTop="1" thickBot="1" x14ac:dyDescent="0.3">
      <c r="A492" s="155" t="s">
        <v>13</v>
      </c>
      <c r="B492" s="155"/>
      <c r="C492" s="155"/>
      <c r="D492" s="155"/>
      <c r="E492" s="155"/>
      <c r="F492" s="170">
        <f>SUM(F491+F487)</f>
        <v>4809</v>
      </c>
      <c r="G492" s="171"/>
      <c r="H492" s="170">
        <f>SUM(H487+H491)</f>
        <v>0</v>
      </c>
      <c r="I492" s="171"/>
    </row>
    <row r="493" spans="1:9" ht="15.75" thickTop="1" x14ac:dyDescent="0.25">
      <c r="A493" s="30"/>
      <c r="B493" s="30"/>
      <c r="C493" s="30"/>
      <c r="D493" s="30"/>
      <c r="E493" s="30"/>
      <c r="F493" s="30"/>
      <c r="G493" s="30"/>
      <c r="H493" s="30"/>
      <c r="I493" s="30"/>
    </row>
    <row r="494" spans="1:9" s="1" customFormat="1" x14ac:dyDescent="0.25">
      <c r="A494" s="30"/>
      <c r="B494" s="30"/>
      <c r="C494" s="30"/>
      <c r="D494" s="30"/>
      <c r="E494" s="30"/>
      <c r="F494" s="30"/>
      <c r="G494" s="30"/>
      <c r="H494" s="30"/>
      <c r="I494" s="30"/>
    </row>
    <row r="495" spans="1:9" x14ac:dyDescent="0.25">
      <c r="A495" s="30"/>
      <c r="B495" s="30"/>
      <c r="C495" s="30"/>
      <c r="D495" s="30"/>
      <c r="E495" s="30"/>
      <c r="F495" s="30"/>
      <c r="G495" s="30"/>
      <c r="H495" s="30"/>
      <c r="I495" s="30"/>
    </row>
    <row r="496" spans="1:9" x14ac:dyDescent="0.25">
      <c r="A496" s="157" t="s">
        <v>82</v>
      </c>
      <c r="B496" s="157"/>
      <c r="C496" s="157"/>
      <c r="D496" s="157"/>
      <c r="E496" s="157"/>
      <c r="F496" s="157"/>
      <c r="G496" s="157"/>
      <c r="H496" s="157"/>
      <c r="I496" s="157"/>
    </row>
    <row r="497" spans="1:9" x14ac:dyDescent="0.25">
      <c r="A497" s="30"/>
      <c r="B497" s="30"/>
      <c r="C497" s="30"/>
      <c r="D497" s="30"/>
      <c r="E497" s="30"/>
      <c r="F497" s="30"/>
      <c r="G497" s="30"/>
      <c r="H497" s="30"/>
      <c r="I497" s="30"/>
    </row>
    <row r="498" spans="1:9" ht="15" customHeight="1" x14ac:dyDescent="0.25">
      <c r="A498" s="158" t="s">
        <v>0</v>
      </c>
      <c r="B498" s="158"/>
      <c r="C498" s="158"/>
      <c r="D498" s="158"/>
      <c r="E498" s="158"/>
      <c r="F498" s="84" t="s">
        <v>197</v>
      </c>
      <c r="G498" s="84"/>
      <c r="H498" s="84" t="s">
        <v>208</v>
      </c>
      <c r="I498" s="84"/>
    </row>
    <row r="499" spans="1:9" x14ac:dyDescent="0.25">
      <c r="A499" s="159"/>
      <c r="B499" s="159"/>
      <c r="C499" s="159"/>
      <c r="D499" s="159"/>
      <c r="E499" s="159"/>
      <c r="F499" s="85"/>
      <c r="G499" s="85"/>
      <c r="H499" s="85"/>
      <c r="I499" s="85"/>
    </row>
    <row r="500" spans="1:9" x14ac:dyDescent="0.25">
      <c r="A500" s="86" t="s">
        <v>8</v>
      </c>
      <c r="B500" s="107"/>
      <c r="C500" s="107"/>
      <c r="D500" s="107"/>
      <c r="E500" s="107"/>
      <c r="F500" s="45"/>
      <c r="G500" s="45"/>
      <c r="H500" s="45"/>
      <c r="I500" s="45"/>
    </row>
    <row r="501" spans="1:9" x14ac:dyDescent="0.25">
      <c r="A501" s="117"/>
      <c r="B501" s="300"/>
      <c r="C501" s="300"/>
      <c r="D501" s="300"/>
      <c r="E501" s="300"/>
      <c r="F501" s="116"/>
      <c r="G501" s="116"/>
      <c r="H501" s="116"/>
      <c r="I501" s="116"/>
    </row>
    <row r="502" spans="1:9" x14ac:dyDescent="0.25">
      <c r="A502" s="86" t="s">
        <v>52</v>
      </c>
      <c r="B502" s="107"/>
      <c r="C502" s="107"/>
      <c r="D502" s="107"/>
      <c r="E502" s="107"/>
      <c r="F502" s="45">
        <v>396752</v>
      </c>
      <c r="G502" s="45"/>
      <c r="H502" s="45">
        <v>396752</v>
      </c>
      <c r="I502" s="45"/>
    </row>
    <row r="503" spans="1:9" x14ac:dyDescent="0.25">
      <c r="A503" s="117" t="s">
        <v>212</v>
      </c>
      <c r="B503" s="300"/>
      <c r="C503" s="300"/>
      <c r="D503" s="300"/>
      <c r="E503" s="300"/>
      <c r="F503" s="116"/>
      <c r="G503" s="116"/>
      <c r="H503" s="116"/>
      <c r="I503" s="116"/>
    </row>
    <row r="504" spans="1:9" x14ac:dyDescent="0.25">
      <c r="A504" s="86" t="s">
        <v>39</v>
      </c>
      <c r="B504" s="107"/>
      <c r="C504" s="107"/>
      <c r="D504" s="107"/>
      <c r="E504" s="107"/>
      <c r="F504" s="45">
        <v>107124</v>
      </c>
      <c r="G504" s="45"/>
      <c r="H504" s="45">
        <v>107124</v>
      </c>
      <c r="I504" s="45"/>
    </row>
    <row r="505" spans="1:9" ht="15.75" thickBot="1" x14ac:dyDescent="0.3">
      <c r="A505" s="189" t="s">
        <v>19</v>
      </c>
      <c r="B505" s="43"/>
      <c r="C505" s="43"/>
      <c r="D505" s="43"/>
      <c r="E505" s="44"/>
      <c r="F505" s="166"/>
      <c r="G505" s="167"/>
      <c r="H505" s="166"/>
      <c r="I505" s="167"/>
    </row>
    <row r="506" spans="1:9" ht="16.5" thickTop="1" thickBot="1" x14ac:dyDescent="0.3">
      <c r="A506" s="128" t="s">
        <v>10</v>
      </c>
      <c r="B506" s="129"/>
      <c r="C506" s="129"/>
      <c r="D506" s="129"/>
      <c r="E506" s="129"/>
      <c r="F506" s="141">
        <f>SUM(F500:G505)</f>
        <v>503876</v>
      </c>
      <c r="G506" s="145"/>
      <c r="H506" s="141">
        <f>SUM(H500:I505)</f>
        <v>503876</v>
      </c>
      <c r="I506" s="145"/>
    </row>
    <row r="507" spans="1:9" ht="16.5" thickTop="1" thickBot="1" x14ac:dyDescent="0.3">
      <c r="A507" s="128" t="s">
        <v>11</v>
      </c>
      <c r="B507" s="129"/>
      <c r="C507" s="129"/>
      <c r="D507" s="129"/>
      <c r="E507" s="129"/>
      <c r="F507" s="141">
        <f>SUM(F506)</f>
        <v>503876</v>
      </c>
      <c r="G507" s="145"/>
      <c r="H507" s="141">
        <f>SUM(H506)</f>
        <v>503876</v>
      </c>
      <c r="I507" s="145"/>
    </row>
    <row r="508" spans="1:9" s="1" customFormat="1" ht="15.75" thickTop="1" x14ac:dyDescent="0.25">
      <c r="A508" s="2"/>
      <c r="B508" s="2"/>
      <c r="C508" s="2"/>
      <c r="D508" s="2"/>
      <c r="E508" s="2"/>
      <c r="F508" s="29"/>
      <c r="G508" s="28"/>
      <c r="H508" s="29"/>
      <c r="I508" s="28"/>
    </row>
    <row r="509" spans="1:9" s="1" customFormat="1" x14ac:dyDescent="0.25">
      <c r="A509" s="2"/>
      <c r="B509" s="2"/>
      <c r="C509" s="2"/>
      <c r="D509" s="2"/>
      <c r="E509" s="2"/>
      <c r="F509" s="29"/>
      <c r="G509" s="28"/>
      <c r="H509" s="29"/>
      <c r="I509" s="28"/>
    </row>
    <row r="510" spans="1:9" s="1" customFormat="1" x14ac:dyDescent="0.25">
      <c r="A510" s="2"/>
      <c r="B510" s="2"/>
      <c r="C510" s="2"/>
      <c r="D510" s="2"/>
      <c r="E510" s="2"/>
      <c r="F510" s="29"/>
      <c r="G510" s="28"/>
      <c r="H510" s="29"/>
      <c r="I510" s="28"/>
    </row>
    <row r="511" spans="1:9" s="1" customFormat="1" x14ac:dyDescent="0.25">
      <c r="A511" s="2"/>
      <c r="B511" s="2"/>
      <c r="C511" s="2"/>
      <c r="D511" s="2"/>
      <c r="E511" s="2"/>
      <c r="F511" s="29"/>
      <c r="G511" s="28"/>
      <c r="H511" s="29"/>
      <c r="I511" s="28"/>
    </row>
    <row r="512" spans="1:9" s="1" customFormat="1" x14ac:dyDescent="0.25">
      <c r="A512" s="2"/>
      <c r="B512" s="2"/>
      <c r="C512" s="2"/>
      <c r="D512" s="2"/>
      <c r="E512" s="2"/>
      <c r="F512" s="29"/>
      <c r="G512" s="28"/>
      <c r="H512" s="29"/>
      <c r="I512" s="28"/>
    </row>
    <row r="513" spans="1:9" s="1" customFormat="1" x14ac:dyDescent="0.25">
      <c r="A513" s="2"/>
      <c r="B513" s="2"/>
      <c r="C513" s="2"/>
      <c r="D513" s="2"/>
      <c r="E513" s="2"/>
      <c r="F513" s="29"/>
      <c r="G513" s="28"/>
      <c r="H513" s="29"/>
      <c r="I513" s="28"/>
    </row>
    <row r="514" spans="1:9" x14ac:dyDescent="0.25">
      <c r="A514" s="30"/>
      <c r="B514" s="30"/>
      <c r="C514" s="30"/>
      <c r="D514" s="30"/>
      <c r="E514" s="30"/>
      <c r="F514" s="30"/>
      <c r="G514" s="30"/>
      <c r="H514" s="30"/>
      <c r="I514" s="30"/>
    </row>
    <row r="515" spans="1:9" x14ac:dyDescent="0.25">
      <c r="A515" s="106" t="s">
        <v>83</v>
      </c>
      <c r="B515" s="106"/>
      <c r="C515" s="106"/>
      <c r="D515" s="106"/>
      <c r="E515" s="106"/>
      <c r="F515" s="106"/>
      <c r="G515" s="106"/>
      <c r="H515" s="106"/>
      <c r="I515" s="106"/>
    </row>
    <row r="516" spans="1:9" x14ac:dyDescent="0.25">
      <c r="A516" s="30"/>
      <c r="B516" s="30"/>
      <c r="C516" s="30"/>
      <c r="D516" s="30"/>
      <c r="E516" s="30"/>
      <c r="F516" s="30"/>
      <c r="G516" s="30"/>
      <c r="H516" s="30"/>
      <c r="I516" s="30"/>
    </row>
    <row r="517" spans="1:9" ht="15" customHeight="1" x14ac:dyDescent="0.25">
      <c r="A517" s="221" t="s">
        <v>0</v>
      </c>
      <c r="B517" s="222"/>
      <c r="C517" s="222"/>
      <c r="D517" s="222"/>
      <c r="E517" s="223"/>
      <c r="F517" s="84" t="s">
        <v>197</v>
      </c>
      <c r="G517" s="84"/>
      <c r="H517" s="84" t="s">
        <v>208</v>
      </c>
      <c r="I517" s="84"/>
    </row>
    <row r="518" spans="1:9" x14ac:dyDescent="0.25">
      <c r="A518" s="224"/>
      <c r="B518" s="225"/>
      <c r="C518" s="225"/>
      <c r="D518" s="225"/>
      <c r="E518" s="226"/>
      <c r="F518" s="85"/>
      <c r="G518" s="85"/>
      <c r="H518" s="85"/>
      <c r="I518" s="85"/>
    </row>
    <row r="519" spans="1:9" s="1" customFormat="1" x14ac:dyDescent="0.25">
      <c r="A519" s="71" t="s">
        <v>36</v>
      </c>
      <c r="B519" s="71"/>
      <c r="C519" s="71"/>
      <c r="D519" s="71"/>
      <c r="E519" s="71"/>
      <c r="F519" s="97">
        <v>999865</v>
      </c>
      <c r="G519" s="97"/>
      <c r="H519" s="97"/>
      <c r="I519" s="97"/>
    </row>
    <row r="520" spans="1:9" s="1" customFormat="1" x14ac:dyDescent="0.25">
      <c r="A520" s="194" t="s">
        <v>187</v>
      </c>
      <c r="B520" s="195"/>
      <c r="C520" s="195"/>
      <c r="D520" s="195"/>
      <c r="E520" s="196"/>
      <c r="F520" s="166">
        <v>764800</v>
      </c>
      <c r="G520" s="167"/>
      <c r="H520" s="66"/>
      <c r="I520" s="67"/>
    </row>
    <row r="521" spans="1:9" s="1" customFormat="1" x14ac:dyDescent="0.25">
      <c r="A521" s="41" t="s">
        <v>138</v>
      </c>
      <c r="B521" s="41"/>
      <c r="C521" s="41"/>
      <c r="D521" s="41"/>
      <c r="E521" s="41"/>
      <c r="F521" s="97">
        <v>142400</v>
      </c>
      <c r="G521" s="97"/>
      <c r="H521" s="97"/>
      <c r="I521" s="97"/>
    </row>
    <row r="522" spans="1:9" s="1" customFormat="1" x14ac:dyDescent="0.25">
      <c r="A522" s="61" t="s">
        <v>85</v>
      </c>
      <c r="B522" s="62"/>
      <c r="C522" s="62"/>
      <c r="D522" s="62"/>
      <c r="E522" s="63"/>
      <c r="F522" s="66">
        <v>360000</v>
      </c>
      <c r="G522" s="67"/>
      <c r="H522" s="66">
        <v>400000</v>
      </c>
      <c r="I522" s="67"/>
    </row>
    <row r="523" spans="1:9" ht="15.75" thickBot="1" x14ac:dyDescent="0.3">
      <c r="A523" s="343" t="s">
        <v>6</v>
      </c>
      <c r="B523" s="344"/>
      <c r="C523" s="344"/>
      <c r="D523" s="344"/>
      <c r="E523" s="344"/>
      <c r="F523" s="180">
        <f>SUM(F519:G522)</f>
        <v>2267065</v>
      </c>
      <c r="G523" s="180"/>
      <c r="H523" s="180">
        <f>SUM(H519:I522)</f>
        <v>400000</v>
      </c>
      <c r="I523" s="180"/>
    </row>
    <row r="524" spans="1:9" ht="15.75" thickTop="1" x14ac:dyDescent="0.25">
      <c r="A524" s="99" t="s">
        <v>26</v>
      </c>
      <c r="B524" s="100"/>
      <c r="C524" s="100"/>
      <c r="D524" s="100"/>
      <c r="E524" s="100"/>
      <c r="F524" s="97">
        <v>439369</v>
      </c>
      <c r="G524" s="97"/>
      <c r="H524" s="97">
        <f>(H519+H520+H521+H522)*0.22</f>
        <v>88000</v>
      </c>
      <c r="I524" s="97"/>
    </row>
    <row r="525" spans="1:9" s="1" customFormat="1" x14ac:dyDescent="0.25">
      <c r="A525" s="125" t="s">
        <v>213</v>
      </c>
      <c r="B525" s="125"/>
      <c r="C525" s="125"/>
      <c r="D525" s="125"/>
      <c r="E525" s="125"/>
      <c r="F525" s="97"/>
      <c r="G525" s="97"/>
      <c r="H525" s="97"/>
      <c r="I525" s="97"/>
    </row>
    <row r="526" spans="1:9" s="1" customFormat="1" x14ac:dyDescent="0.25">
      <c r="A526" s="41" t="s">
        <v>146</v>
      </c>
      <c r="B526" s="41"/>
      <c r="C526" s="41"/>
      <c r="D526" s="41"/>
      <c r="E526" s="41"/>
      <c r="F526" s="97"/>
      <c r="G526" s="97"/>
      <c r="H526" s="97"/>
      <c r="I526" s="97"/>
    </row>
    <row r="527" spans="1:9" ht="15.75" thickBot="1" x14ac:dyDescent="0.3">
      <c r="A527" s="321" t="s">
        <v>37</v>
      </c>
      <c r="B527" s="322"/>
      <c r="C527" s="322"/>
      <c r="D527" s="322"/>
      <c r="E527" s="323"/>
      <c r="F527" s="339"/>
      <c r="G527" s="339"/>
      <c r="H527" s="339"/>
      <c r="I527" s="339"/>
    </row>
    <row r="528" spans="1:9" ht="16.5" thickTop="1" thickBot="1" x14ac:dyDescent="0.3">
      <c r="A528" s="174" t="s">
        <v>7</v>
      </c>
      <c r="B528" s="175"/>
      <c r="C528" s="175"/>
      <c r="D528" s="175"/>
      <c r="E528" s="175"/>
      <c r="F528" s="176">
        <f>SUM(F524:G527)</f>
        <v>439369</v>
      </c>
      <c r="G528" s="176"/>
      <c r="H528" s="176">
        <f>SUM(H524:I527)</f>
        <v>88000</v>
      </c>
      <c r="I528" s="176"/>
    </row>
    <row r="529" spans="1:9" ht="15.75" thickTop="1" x14ac:dyDescent="0.25">
      <c r="A529" s="245" t="s">
        <v>44</v>
      </c>
      <c r="B529" s="245"/>
      <c r="C529" s="245"/>
      <c r="D529" s="245"/>
      <c r="E529" s="245"/>
      <c r="F529" s="246"/>
      <c r="G529" s="246"/>
      <c r="H529" s="246">
        <v>5000</v>
      </c>
      <c r="I529" s="246"/>
    </row>
    <row r="530" spans="1:9" x14ac:dyDescent="0.25">
      <c r="A530" s="247" t="s">
        <v>124</v>
      </c>
      <c r="B530" s="248"/>
      <c r="C530" s="248"/>
      <c r="D530" s="248"/>
      <c r="E530" s="248"/>
      <c r="F530" s="101"/>
      <c r="G530" s="101"/>
      <c r="H530" s="101"/>
      <c r="I530" s="101"/>
    </row>
    <row r="531" spans="1:9" x14ac:dyDescent="0.25">
      <c r="A531" s="99" t="s">
        <v>38</v>
      </c>
      <c r="B531" s="100"/>
      <c r="C531" s="100"/>
      <c r="D531" s="100"/>
      <c r="E531" s="227"/>
      <c r="F531" s="97">
        <v>1042974</v>
      </c>
      <c r="G531" s="97"/>
      <c r="H531" s="97">
        <v>200000</v>
      </c>
      <c r="I531" s="97"/>
    </row>
    <row r="532" spans="1:9" x14ac:dyDescent="0.25">
      <c r="A532" s="117" t="s">
        <v>125</v>
      </c>
      <c r="B532" s="117"/>
      <c r="C532" s="117"/>
      <c r="D532" s="117"/>
      <c r="E532" s="117"/>
      <c r="F532" s="93"/>
      <c r="G532" s="93"/>
      <c r="H532" s="93"/>
      <c r="I532" s="93"/>
    </row>
    <row r="533" spans="1:9" x14ac:dyDescent="0.25">
      <c r="A533" s="99" t="s">
        <v>45</v>
      </c>
      <c r="B533" s="100"/>
      <c r="C533" s="100"/>
      <c r="D533" s="100"/>
      <c r="E533" s="100"/>
      <c r="F533" s="97">
        <v>81589</v>
      </c>
      <c r="G533" s="97"/>
      <c r="H533" s="97">
        <v>90000</v>
      </c>
      <c r="I533" s="97"/>
    </row>
    <row r="534" spans="1:9" x14ac:dyDescent="0.25">
      <c r="A534" s="117" t="s">
        <v>84</v>
      </c>
      <c r="B534" s="117"/>
      <c r="C534" s="117"/>
      <c r="D534" s="117"/>
      <c r="E534" s="117"/>
      <c r="F534" s="93"/>
      <c r="G534" s="93"/>
      <c r="H534" s="93"/>
      <c r="I534" s="93"/>
    </row>
    <row r="535" spans="1:9" x14ac:dyDescent="0.25">
      <c r="A535" s="99" t="s">
        <v>20</v>
      </c>
      <c r="B535" s="100"/>
      <c r="C535" s="100"/>
      <c r="D535" s="100"/>
      <c r="E535" s="100"/>
      <c r="F535" s="97"/>
      <c r="G535" s="97"/>
      <c r="H535" s="97">
        <v>50000</v>
      </c>
      <c r="I535" s="97"/>
    </row>
    <row r="536" spans="1:9" x14ac:dyDescent="0.25">
      <c r="A536" s="117" t="s">
        <v>46</v>
      </c>
      <c r="B536" s="117"/>
      <c r="C536" s="117"/>
      <c r="D536" s="117"/>
      <c r="E536" s="117"/>
      <c r="F536" s="93"/>
      <c r="G536" s="93"/>
      <c r="H536" s="93"/>
      <c r="I536" s="93"/>
    </row>
    <row r="537" spans="1:9" x14ac:dyDescent="0.25">
      <c r="A537" s="99" t="s">
        <v>47</v>
      </c>
      <c r="B537" s="100"/>
      <c r="C537" s="100"/>
      <c r="D537" s="100"/>
      <c r="E537" s="100"/>
      <c r="F537" s="97">
        <v>139250</v>
      </c>
      <c r="G537" s="97"/>
      <c r="H537" s="97">
        <v>150000</v>
      </c>
      <c r="I537" s="97"/>
    </row>
    <row r="538" spans="1:9" x14ac:dyDescent="0.25">
      <c r="A538" s="125" t="s">
        <v>48</v>
      </c>
      <c r="B538" s="125"/>
      <c r="C538" s="125"/>
      <c r="D538" s="125"/>
      <c r="E538" s="125"/>
      <c r="F538" s="97"/>
      <c r="G538" s="97"/>
      <c r="H538" s="97"/>
      <c r="I538" s="97"/>
    </row>
    <row r="539" spans="1:9" x14ac:dyDescent="0.25">
      <c r="A539" s="71" t="s">
        <v>56</v>
      </c>
      <c r="B539" s="71"/>
      <c r="C539" s="71"/>
      <c r="D539" s="71"/>
      <c r="E539" s="71"/>
      <c r="F539" s="97"/>
      <c r="G539" s="97"/>
      <c r="H539" s="97"/>
      <c r="I539" s="97"/>
    </row>
    <row r="540" spans="1:9" s="1" customFormat="1" x14ac:dyDescent="0.25">
      <c r="A540" s="125"/>
      <c r="B540" s="125"/>
      <c r="C540" s="125"/>
      <c r="D540" s="125"/>
      <c r="E540" s="125"/>
      <c r="F540" s="97"/>
      <c r="G540" s="97"/>
      <c r="H540" s="97"/>
      <c r="I540" s="97"/>
    </row>
    <row r="541" spans="1:9" s="1" customFormat="1" x14ac:dyDescent="0.25">
      <c r="A541" s="71" t="s">
        <v>8</v>
      </c>
      <c r="B541" s="71"/>
      <c r="C541" s="71"/>
      <c r="D541" s="71"/>
      <c r="E541" s="71"/>
      <c r="F541" s="97">
        <v>299900</v>
      </c>
      <c r="G541" s="97"/>
      <c r="H541" s="97">
        <v>1030000</v>
      </c>
      <c r="I541" s="97"/>
    </row>
    <row r="542" spans="1:9" x14ac:dyDescent="0.25">
      <c r="A542" s="125" t="s">
        <v>8</v>
      </c>
      <c r="B542" s="125"/>
      <c r="C542" s="125"/>
      <c r="D542" s="125"/>
      <c r="E542" s="125"/>
      <c r="F542" s="97"/>
      <c r="G542" s="97"/>
      <c r="H542" s="97"/>
      <c r="I542" s="97"/>
    </row>
    <row r="543" spans="1:9" x14ac:dyDescent="0.25">
      <c r="A543" s="99" t="s">
        <v>50</v>
      </c>
      <c r="B543" s="100"/>
      <c r="C543" s="100"/>
      <c r="D543" s="100"/>
      <c r="E543" s="100"/>
      <c r="F543" s="97">
        <v>354783</v>
      </c>
      <c r="G543" s="97"/>
      <c r="H543" s="97">
        <v>300000</v>
      </c>
      <c r="I543" s="97"/>
    </row>
    <row r="544" spans="1:9" x14ac:dyDescent="0.25">
      <c r="A544" s="125"/>
      <c r="B544" s="125"/>
      <c r="C544" s="125"/>
      <c r="D544" s="125"/>
      <c r="E544" s="125"/>
      <c r="F544" s="97"/>
      <c r="G544" s="97"/>
      <c r="H544" s="97"/>
      <c r="I544" s="97"/>
    </row>
    <row r="545" spans="1:9" s="1" customFormat="1" x14ac:dyDescent="0.25">
      <c r="A545" s="41" t="s">
        <v>52</v>
      </c>
      <c r="B545" s="41"/>
      <c r="C545" s="41"/>
      <c r="D545" s="41"/>
      <c r="E545" s="41"/>
      <c r="F545" s="97">
        <v>1067410</v>
      </c>
      <c r="G545" s="97"/>
      <c r="H545" s="97">
        <v>3500000</v>
      </c>
      <c r="I545" s="97"/>
    </row>
    <row r="546" spans="1:9" s="1" customFormat="1" x14ac:dyDescent="0.25">
      <c r="A546" s="96" t="s">
        <v>256</v>
      </c>
      <c r="B546" s="96"/>
      <c r="C546" s="96"/>
      <c r="D546" s="96"/>
      <c r="E546" s="96"/>
      <c r="F546" s="97"/>
      <c r="G546" s="97"/>
      <c r="H546" s="97"/>
      <c r="I546" s="97"/>
    </row>
    <row r="547" spans="1:9" s="1" customFormat="1" x14ac:dyDescent="0.25">
      <c r="A547" s="232" t="s">
        <v>156</v>
      </c>
      <c r="B547" s="232"/>
      <c r="C547" s="232"/>
      <c r="D547" s="232"/>
      <c r="E547" s="232"/>
      <c r="F547" s="97">
        <v>276693</v>
      </c>
      <c r="G547" s="97"/>
      <c r="H547" s="97">
        <v>280000</v>
      </c>
      <c r="I547" s="97"/>
    </row>
    <row r="548" spans="1:9" s="1" customFormat="1" x14ac:dyDescent="0.25">
      <c r="A548" s="41" t="s">
        <v>53</v>
      </c>
      <c r="B548" s="41"/>
      <c r="C548" s="41"/>
      <c r="D548" s="41"/>
      <c r="E548" s="41"/>
      <c r="F548" s="97"/>
      <c r="G548" s="97"/>
      <c r="H548" s="97"/>
      <c r="I548" s="97"/>
    </row>
    <row r="549" spans="1:9" x14ac:dyDescent="0.25">
      <c r="A549" s="99" t="s">
        <v>39</v>
      </c>
      <c r="B549" s="100"/>
      <c r="C549" s="100"/>
      <c r="D549" s="100"/>
      <c r="E549" s="100"/>
      <c r="F549" s="97">
        <v>828152</v>
      </c>
      <c r="G549" s="97"/>
      <c r="H549" s="97">
        <v>728899</v>
      </c>
      <c r="I549" s="97"/>
    </row>
    <row r="550" spans="1:9" x14ac:dyDescent="0.25">
      <c r="A550" s="42" t="s">
        <v>126</v>
      </c>
      <c r="B550" s="43"/>
      <c r="C550" s="43"/>
      <c r="D550" s="43"/>
      <c r="E550" s="44"/>
      <c r="F550" s="66"/>
      <c r="G550" s="67"/>
      <c r="H550" s="66"/>
      <c r="I550" s="67"/>
    </row>
    <row r="551" spans="1:9" s="1" customFormat="1" x14ac:dyDescent="0.25">
      <c r="A551" s="149" t="s">
        <v>55</v>
      </c>
      <c r="B551" s="149"/>
      <c r="C551" s="149"/>
      <c r="D551" s="149"/>
      <c r="E551" s="150"/>
      <c r="F551" s="66">
        <v>190091</v>
      </c>
      <c r="G551" s="67"/>
      <c r="H551" s="66">
        <v>200000</v>
      </c>
      <c r="I551" s="67"/>
    </row>
    <row r="552" spans="1:9" ht="15.75" thickBot="1" x14ac:dyDescent="0.3">
      <c r="A552" s="149"/>
      <c r="B552" s="149"/>
      <c r="C552" s="149"/>
      <c r="D552" s="149"/>
      <c r="E552" s="150"/>
      <c r="F552" s="230"/>
      <c r="G552" s="231"/>
      <c r="H552" s="230"/>
      <c r="I552" s="231"/>
    </row>
    <row r="553" spans="1:9" ht="16.5" thickTop="1" thickBot="1" x14ac:dyDescent="0.3">
      <c r="A553" s="215" t="s">
        <v>10</v>
      </c>
      <c r="B553" s="215"/>
      <c r="C553" s="215"/>
      <c r="D553" s="215"/>
      <c r="E553" s="215"/>
      <c r="F553" s="228">
        <f>SUM(F529:G552)</f>
        <v>4280842</v>
      </c>
      <c r="G553" s="229"/>
      <c r="H553" s="228">
        <f>SUM(H529:I552)</f>
        <v>6533899</v>
      </c>
      <c r="I553" s="229"/>
    </row>
    <row r="554" spans="1:9" ht="16.5" thickTop="1" thickBot="1" x14ac:dyDescent="0.3">
      <c r="A554" s="233" t="s">
        <v>11</v>
      </c>
      <c r="B554" s="233"/>
      <c r="C554" s="233"/>
      <c r="D554" s="233"/>
      <c r="E554" s="234"/>
      <c r="F554" s="235">
        <f>SUM(F523+F528+F553)</f>
        <v>6987276</v>
      </c>
      <c r="G554" s="236"/>
      <c r="H554" s="235">
        <f>SUM(H523+H528+H553)</f>
        <v>7021899</v>
      </c>
      <c r="I554" s="236"/>
    </row>
    <row r="555" spans="1:9" ht="15.75" thickTop="1" x14ac:dyDescent="0.25">
      <c r="A555" s="334" t="s">
        <v>202</v>
      </c>
      <c r="B555" s="335"/>
      <c r="C555" s="335"/>
      <c r="D555" s="335"/>
      <c r="E555" s="336"/>
      <c r="F555" s="337">
        <v>787402</v>
      </c>
      <c r="G555" s="337"/>
      <c r="H555" s="337"/>
      <c r="I555" s="337"/>
    </row>
    <row r="556" spans="1:9" x14ac:dyDescent="0.25">
      <c r="A556" s="326"/>
      <c r="B556" s="326"/>
      <c r="C556" s="326"/>
      <c r="D556" s="326"/>
      <c r="E556" s="326"/>
      <c r="F556" s="97"/>
      <c r="G556" s="97"/>
      <c r="H556" s="97"/>
      <c r="I556" s="97"/>
    </row>
    <row r="557" spans="1:9" s="1" customFormat="1" ht="15.75" thickBot="1" x14ac:dyDescent="0.3">
      <c r="A557" s="321" t="s">
        <v>64</v>
      </c>
      <c r="B557" s="322"/>
      <c r="C557" s="322"/>
      <c r="D557" s="322"/>
      <c r="E557" s="323"/>
      <c r="F557" s="339">
        <v>212598</v>
      </c>
      <c r="G557" s="339"/>
      <c r="H557" s="339"/>
      <c r="I557" s="339"/>
    </row>
    <row r="558" spans="1:9" s="1" customFormat="1" ht="16.5" thickTop="1" thickBot="1" x14ac:dyDescent="0.3">
      <c r="A558" s="338" t="s">
        <v>12</v>
      </c>
      <c r="B558" s="273"/>
      <c r="C558" s="273"/>
      <c r="D558" s="273"/>
      <c r="E558" s="274"/>
      <c r="F558" s="340">
        <f>SUM(F555:G557)</f>
        <v>1000000</v>
      </c>
      <c r="G558" s="340"/>
      <c r="H558" s="340">
        <f>SUM(H555:I557)</f>
        <v>0</v>
      </c>
      <c r="I558" s="340"/>
    </row>
    <row r="559" spans="1:9" ht="16.5" thickTop="1" thickBot="1" x14ac:dyDescent="0.3">
      <c r="A559" s="174" t="s">
        <v>13</v>
      </c>
      <c r="B559" s="175"/>
      <c r="C559" s="175"/>
      <c r="D559" s="175"/>
      <c r="E559" s="175"/>
      <c r="F559" s="176">
        <f>SUM(F554+F558)</f>
        <v>7987276</v>
      </c>
      <c r="G559" s="177"/>
      <c r="H559" s="176">
        <f>SUM(H554+H558)</f>
        <v>7021899</v>
      </c>
      <c r="I559" s="177"/>
    </row>
    <row r="560" spans="1:9" ht="15.75" thickTop="1" x14ac:dyDescent="0.25">
      <c r="A560" s="30"/>
      <c r="B560" s="30"/>
      <c r="C560" s="30"/>
      <c r="D560" s="30"/>
      <c r="E560" s="30"/>
      <c r="F560" s="30"/>
      <c r="G560" s="30"/>
      <c r="H560" s="30"/>
      <c r="I560" s="30"/>
    </row>
    <row r="561" spans="1:9" x14ac:dyDescent="0.25">
      <c r="A561" s="30"/>
      <c r="B561" s="30"/>
      <c r="C561" s="30"/>
      <c r="D561" s="30"/>
      <c r="E561" s="30"/>
      <c r="F561" s="30"/>
      <c r="G561" s="30"/>
      <c r="H561" s="30"/>
      <c r="I561" s="30"/>
    </row>
    <row r="562" spans="1:9" x14ac:dyDescent="0.25">
      <c r="A562" s="30"/>
      <c r="B562" s="30"/>
      <c r="C562" s="30"/>
      <c r="D562" s="30"/>
      <c r="E562" s="30"/>
      <c r="F562" s="30"/>
      <c r="G562" s="30"/>
      <c r="H562" s="30"/>
      <c r="I562" s="30"/>
    </row>
    <row r="563" spans="1:9" s="1" customFormat="1" x14ac:dyDescent="0.25">
      <c r="A563" s="30"/>
      <c r="B563" s="30"/>
      <c r="C563" s="30"/>
      <c r="D563" s="30"/>
      <c r="E563" s="30"/>
      <c r="F563" s="30"/>
      <c r="G563" s="30"/>
      <c r="H563" s="30"/>
      <c r="I563" s="30"/>
    </row>
    <row r="564" spans="1:9" s="1" customFormat="1" x14ac:dyDescent="0.25">
      <c r="A564" s="30"/>
      <c r="B564" s="30"/>
      <c r="C564" s="30"/>
      <c r="D564" s="30"/>
      <c r="E564" s="30"/>
      <c r="F564" s="30"/>
      <c r="G564" s="30"/>
      <c r="H564" s="30"/>
      <c r="I564" s="30"/>
    </row>
    <row r="565" spans="1:9" x14ac:dyDescent="0.25">
      <c r="A565" s="30"/>
      <c r="B565" s="30"/>
      <c r="C565" s="30"/>
      <c r="D565" s="30"/>
      <c r="E565" s="30"/>
      <c r="F565" s="30"/>
      <c r="G565" s="30"/>
      <c r="H565" s="30"/>
      <c r="I565" s="30"/>
    </row>
    <row r="566" spans="1:9" x14ac:dyDescent="0.25">
      <c r="A566" s="30"/>
      <c r="B566" s="30"/>
      <c r="C566" s="30"/>
      <c r="D566" s="30"/>
      <c r="E566" s="30"/>
      <c r="F566" s="30"/>
      <c r="G566" s="30"/>
      <c r="H566" s="30"/>
      <c r="I566" s="30"/>
    </row>
    <row r="567" spans="1:9" x14ac:dyDescent="0.25">
      <c r="A567" s="157" t="s">
        <v>31</v>
      </c>
      <c r="B567" s="157"/>
      <c r="C567" s="157"/>
      <c r="D567" s="157"/>
      <c r="E567" s="157"/>
      <c r="F567" s="157"/>
      <c r="G567" s="157"/>
      <c r="H567" s="157"/>
      <c r="I567" s="157"/>
    </row>
    <row r="568" spans="1:9" x14ac:dyDescent="0.25">
      <c r="A568" s="30"/>
      <c r="B568" s="30"/>
      <c r="C568" s="30"/>
      <c r="D568" s="30"/>
      <c r="E568" s="30"/>
      <c r="F568" s="30"/>
      <c r="G568" s="30"/>
      <c r="H568" s="30"/>
      <c r="I568" s="30"/>
    </row>
    <row r="569" spans="1:9" ht="15" customHeight="1" x14ac:dyDescent="0.25">
      <c r="A569" s="158" t="s">
        <v>0</v>
      </c>
      <c r="B569" s="158"/>
      <c r="C569" s="158"/>
      <c r="D569" s="158"/>
      <c r="E569" s="158"/>
      <c r="F569" s="84" t="s">
        <v>197</v>
      </c>
      <c r="G569" s="84"/>
      <c r="H569" s="84" t="s">
        <v>208</v>
      </c>
      <c r="I569" s="84"/>
    </row>
    <row r="570" spans="1:9" x14ac:dyDescent="0.25">
      <c r="A570" s="159"/>
      <c r="B570" s="159"/>
      <c r="C570" s="159"/>
      <c r="D570" s="159"/>
      <c r="E570" s="159"/>
      <c r="F570" s="85"/>
      <c r="G570" s="85"/>
      <c r="H570" s="85"/>
      <c r="I570" s="85"/>
    </row>
    <row r="571" spans="1:9" x14ac:dyDescent="0.25">
      <c r="A571" s="41" t="s">
        <v>21</v>
      </c>
      <c r="B571" s="41"/>
      <c r="C571" s="41"/>
      <c r="D571" s="41"/>
      <c r="E571" s="41"/>
      <c r="F571" s="109">
        <f>SUM(F572:G578)</f>
        <v>2799761</v>
      </c>
      <c r="G571" s="109"/>
      <c r="H571" s="109">
        <f>SUM(H572:I578)</f>
        <v>3194395</v>
      </c>
      <c r="I571" s="109"/>
    </row>
    <row r="572" spans="1:9" x14ac:dyDescent="0.25">
      <c r="A572" s="123" t="s">
        <v>127</v>
      </c>
      <c r="B572" s="123"/>
      <c r="C572" s="123"/>
      <c r="D572" s="123"/>
      <c r="E572" s="124"/>
      <c r="F572" s="111">
        <v>343188</v>
      </c>
      <c r="G572" s="112"/>
      <c r="H572" s="111">
        <v>80673</v>
      </c>
      <c r="I572" s="112"/>
    </row>
    <row r="573" spans="1:9" s="1" customFormat="1" x14ac:dyDescent="0.25">
      <c r="A573" s="123" t="s">
        <v>32</v>
      </c>
      <c r="B573" s="123"/>
      <c r="C573" s="123"/>
      <c r="D573" s="123"/>
      <c r="E573" s="124"/>
      <c r="F573" s="111">
        <v>1974708</v>
      </c>
      <c r="G573" s="112"/>
      <c r="H573" s="111">
        <v>2536317</v>
      </c>
      <c r="I573" s="112"/>
    </row>
    <row r="574" spans="1:9" s="1" customFormat="1" ht="15.75" thickBot="1" x14ac:dyDescent="0.3">
      <c r="A574" s="341" t="s">
        <v>142</v>
      </c>
      <c r="B574" s="342"/>
      <c r="C574" s="342"/>
      <c r="D574" s="342"/>
      <c r="E574" s="342"/>
      <c r="F574" s="111">
        <v>83261</v>
      </c>
      <c r="G574" s="112"/>
      <c r="H574" s="111">
        <v>86002</v>
      </c>
      <c r="I574" s="112"/>
    </row>
    <row r="575" spans="1:9" s="1" customFormat="1" ht="16.5" thickTop="1" thickBot="1" x14ac:dyDescent="0.3">
      <c r="A575" s="341" t="s">
        <v>29</v>
      </c>
      <c r="B575" s="342"/>
      <c r="C575" s="342"/>
      <c r="D575" s="342"/>
      <c r="E575" s="342"/>
      <c r="F575" s="111">
        <v>339904</v>
      </c>
      <c r="G575" s="112"/>
      <c r="H575" s="111">
        <v>491403</v>
      </c>
      <c r="I575" s="112"/>
    </row>
    <row r="576" spans="1:9" s="1" customFormat="1" ht="15.75" thickTop="1" x14ac:dyDescent="0.25">
      <c r="A576" s="123" t="s">
        <v>198</v>
      </c>
      <c r="B576" s="123"/>
      <c r="C576" s="123"/>
      <c r="D576" s="123"/>
      <c r="E576" s="124"/>
      <c r="F576" s="111">
        <v>15000</v>
      </c>
      <c r="G576" s="112"/>
      <c r="H576" s="111"/>
      <c r="I576" s="112"/>
    </row>
    <row r="577" spans="1:9" s="1" customFormat="1" x14ac:dyDescent="0.25">
      <c r="A577" s="123" t="s">
        <v>199</v>
      </c>
      <c r="B577" s="123"/>
      <c r="C577" s="123"/>
      <c r="D577" s="123"/>
      <c r="E577" s="124"/>
      <c r="F577" s="111">
        <v>43700</v>
      </c>
      <c r="G577" s="112"/>
      <c r="H577" s="111"/>
      <c r="I577" s="112"/>
    </row>
    <row r="578" spans="1:9" s="1" customFormat="1" ht="15.75" thickBot="1" x14ac:dyDescent="0.3">
      <c r="A578" s="341"/>
      <c r="B578" s="342"/>
      <c r="C578" s="342"/>
      <c r="D578" s="342"/>
      <c r="E578" s="342"/>
      <c r="F578" s="111"/>
      <c r="G578" s="112"/>
      <c r="H578" s="111"/>
      <c r="I578" s="112"/>
    </row>
    <row r="579" spans="1:9" ht="16.5" thickTop="1" thickBot="1" x14ac:dyDescent="0.3">
      <c r="A579" s="155" t="s">
        <v>13</v>
      </c>
      <c r="B579" s="155"/>
      <c r="C579" s="155"/>
      <c r="D579" s="155"/>
      <c r="E579" s="155"/>
      <c r="F579" s="170">
        <f>SUM(F571)</f>
        <v>2799761</v>
      </c>
      <c r="G579" s="171"/>
      <c r="H579" s="170">
        <f>SUM(H571)</f>
        <v>3194395</v>
      </c>
      <c r="I579" s="171"/>
    </row>
    <row r="580" spans="1:9" ht="15.75" thickTop="1" x14ac:dyDescent="0.25">
      <c r="A580" s="41"/>
      <c r="B580" s="41"/>
      <c r="C580" s="41"/>
      <c r="D580" s="41"/>
      <c r="E580" s="41"/>
      <c r="F580" s="109"/>
      <c r="G580" s="109"/>
      <c r="H580" s="109"/>
      <c r="I580" s="109"/>
    </row>
    <row r="581" spans="1:9" x14ac:dyDescent="0.25">
      <c r="A581" s="30"/>
      <c r="B581" s="30"/>
      <c r="C581" s="30"/>
      <c r="D581" s="30"/>
      <c r="E581" s="30"/>
      <c r="F581" s="30"/>
      <c r="G581" s="30"/>
      <c r="H581" s="30"/>
      <c r="I581" s="30"/>
    </row>
    <row r="582" spans="1:9" x14ac:dyDescent="0.25">
      <c r="A582" s="30"/>
      <c r="B582" s="30"/>
      <c r="C582" s="30"/>
      <c r="D582" s="30"/>
      <c r="E582" s="30"/>
      <c r="F582" s="30"/>
      <c r="G582" s="30"/>
      <c r="H582" s="30"/>
      <c r="I582" s="30"/>
    </row>
    <row r="583" spans="1:9" x14ac:dyDescent="0.25">
      <c r="A583" s="30"/>
      <c r="B583" s="30"/>
      <c r="C583" s="30"/>
      <c r="D583" s="30"/>
      <c r="E583" s="30"/>
      <c r="F583" s="30"/>
      <c r="G583" s="30"/>
      <c r="H583" s="30"/>
      <c r="I583" s="30"/>
    </row>
    <row r="584" spans="1:9" ht="15.75" thickBot="1" x14ac:dyDescent="0.3">
      <c r="A584" s="30"/>
      <c r="B584" s="30"/>
      <c r="C584" s="30"/>
      <c r="D584" s="30"/>
      <c r="E584" s="30"/>
      <c r="F584" s="30"/>
      <c r="G584" s="30"/>
      <c r="H584" s="30"/>
      <c r="I584" s="30"/>
    </row>
    <row r="585" spans="1:9" ht="16.5" thickTop="1" thickBot="1" x14ac:dyDescent="0.3">
      <c r="A585" s="128" t="s">
        <v>6</v>
      </c>
      <c r="B585" s="129"/>
      <c r="C585" s="129"/>
      <c r="D585" s="129"/>
      <c r="E585" s="129"/>
      <c r="F585" s="141">
        <f>SUM(F78+F116+F175+F268+F523)</f>
        <v>15635150</v>
      </c>
      <c r="G585" s="141"/>
      <c r="H585" s="141">
        <f>SUM(H78+H116+H175+H268+H523)</f>
        <v>12848411</v>
      </c>
      <c r="I585" s="141"/>
    </row>
    <row r="586" spans="1:9" ht="16.5" thickTop="1" thickBot="1" x14ac:dyDescent="0.3">
      <c r="A586" s="128" t="s">
        <v>7</v>
      </c>
      <c r="B586" s="129"/>
      <c r="C586" s="129"/>
      <c r="D586" s="129"/>
      <c r="E586" s="129"/>
      <c r="F586" s="141">
        <f>SUM(F82+F120+F179+F272+F528)</f>
        <v>2484110</v>
      </c>
      <c r="G586" s="141"/>
      <c r="H586" s="141">
        <f>SUM(H82+H120+H179+H272+H528)</f>
        <v>2028754</v>
      </c>
      <c r="I586" s="141"/>
    </row>
    <row r="587" spans="1:9" ht="16.5" thickTop="1" thickBot="1" x14ac:dyDescent="0.3">
      <c r="A587" s="128" t="s">
        <v>10</v>
      </c>
      <c r="B587" s="129"/>
      <c r="C587" s="129"/>
      <c r="D587" s="129"/>
      <c r="E587" s="129"/>
      <c r="F587" s="141">
        <f>SUM(F91+F133+F155+F207+F251+F287+F330+F352+F368+F383+F397+F407+F409+F418+F420+F442+F474+F506+F553+F487)</f>
        <v>12967070</v>
      </c>
      <c r="G587" s="145"/>
      <c r="H587" s="141">
        <f>SUM(H91+H133+H155+H207+H251+H287+H330+H352+H368+H383+H397+H407+H409+H418+H420+H442+H474+H506+H553+H487)</f>
        <v>16753709</v>
      </c>
      <c r="I587" s="145"/>
    </row>
    <row r="588" spans="1:9" s="1" customFormat="1" ht="16.5" thickTop="1" thickBot="1" x14ac:dyDescent="0.3">
      <c r="A588" s="128" t="s">
        <v>24</v>
      </c>
      <c r="B588" s="129"/>
      <c r="C588" s="129"/>
      <c r="D588" s="129"/>
      <c r="E588" s="129"/>
      <c r="F588" s="141">
        <f>SUM(F429+F439+F443+F429+F459)</f>
        <v>2510500</v>
      </c>
      <c r="G588" s="145"/>
      <c r="H588" s="141">
        <f>SUM(H429+H443+H459)</f>
        <v>4097757</v>
      </c>
      <c r="I588" s="145"/>
    </row>
    <row r="589" spans="1:9" s="1" customFormat="1" ht="15.75" thickTop="1" x14ac:dyDescent="0.25">
      <c r="A589" s="41" t="s">
        <v>21</v>
      </c>
      <c r="B589" s="41"/>
      <c r="C589" s="41"/>
      <c r="D589" s="41"/>
      <c r="E589" s="41"/>
      <c r="F589" s="109">
        <f>SUM(F571+F580+F227)</f>
        <v>3534601</v>
      </c>
      <c r="G589" s="109"/>
      <c r="H589" s="109">
        <f>SUM(H571+H227)</f>
        <v>5084678</v>
      </c>
      <c r="I589" s="109"/>
    </row>
    <row r="590" spans="1:9" s="1" customFormat="1" ht="15.75" thickBot="1" x14ac:dyDescent="0.3">
      <c r="A590" s="41" t="s">
        <v>128</v>
      </c>
      <c r="B590" s="41"/>
      <c r="C590" s="41"/>
      <c r="D590" s="41"/>
      <c r="E590" s="41"/>
      <c r="F590" s="109">
        <f>SUM(F302)</f>
        <v>0</v>
      </c>
      <c r="G590" s="109"/>
      <c r="H590" s="109">
        <f>SUM(H302)</f>
        <v>150000</v>
      </c>
      <c r="I590" s="109"/>
    </row>
    <row r="591" spans="1:9" ht="16.5" thickTop="1" thickBot="1" x14ac:dyDescent="0.3">
      <c r="A591" s="128" t="s">
        <v>11</v>
      </c>
      <c r="B591" s="129"/>
      <c r="C591" s="129"/>
      <c r="D591" s="129"/>
      <c r="E591" s="129"/>
      <c r="F591" s="141">
        <f>SUM(F585:G590)</f>
        <v>37131431</v>
      </c>
      <c r="G591" s="145"/>
      <c r="H591" s="141">
        <f>SUM(H585:I590)</f>
        <v>40963309</v>
      </c>
      <c r="I591" s="145"/>
    </row>
    <row r="592" spans="1:9" s="1" customFormat="1" ht="16.5" thickTop="1" thickBot="1" x14ac:dyDescent="0.3">
      <c r="A592" s="128" t="s">
        <v>185</v>
      </c>
      <c r="B592" s="129"/>
      <c r="C592" s="129"/>
      <c r="D592" s="129"/>
      <c r="E592" s="129"/>
      <c r="F592" s="141">
        <f>F289</f>
        <v>1000000</v>
      </c>
      <c r="G592" s="145"/>
      <c r="H592" s="141">
        <f>H289</f>
        <v>0</v>
      </c>
      <c r="I592" s="145"/>
    </row>
    <row r="593" spans="1:9" ht="16.5" thickTop="1" thickBot="1" x14ac:dyDescent="0.3">
      <c r="A593" s="128" t="s">
        <v>22</v>
      </c>
      <c r="B593" s="129"/>
      <c r="C593" s="129"/>
      <c r="D593" s="129"/>
      <c r="E593" s="129"/>
      <c r="F593" s="141">
        <f>SUM(F156+F252+F254+F296+F298+F299+F331+F333+F370+F488+F159+F372+F490+F93+F95+F210+F214)</f>
        <v>1442000</v>
      </c>
      <c r="G593" s="141"/>
      <c r="H593" s="141">
        <f>SUM(H156+H252+H254+H296+H298+H299+H331+H333+H370+H488+H159+H372+H490+H93+H95+H210+H214)</f>
        <v>22494811</v>
      </c>
      <c r="I593" s="141"/>
    </row>
    <row r="594" spans="1:9" ht="16.5" thickTop="1" thickBot="1" x14ac:dyDescent="0.3">
      <c r="A594" s="128" t="s">
        <v>23</v>
      </c>
      <c r="B594" s="129"/>
      <c r="C594" s="129"/>
      <c r="D594" s="129"/>
      <c r="E594" s="129"/>
      <c r="F594" s="141">
        <f>SUM(F97+F99+F135+F137+F212+F216+F291+F294+F300+F555+F557)</f>
        <v>3898780</v>
      </c>
      <c r="G594" s="141"/>
      <c r="H594" s="141">
        <f>SUM(H97+H99+H135+H137+H212+H216+H291+H294+H300+H555+H557)</f>
        <v>649900</v>
      </c>
      <c r="I594" s="141"/>
    </row>
    <row r="595" spans="1:9" ht="16.5" thickTop="1" thickBot="1" x14ac:dyDescent="0.3">
      <c r="A595" s="212" t="s">
        <v>12</v>
      </c>
      <c r="B595" s="212"/>
      <c r="C595" s="212"/>
      <c r="D595" s="212"/>
      <c r="E595" s="212"/>
      <c r="F595" s="214">
        <f>SUM(F592:G594)</f>
        <v>6340780</v>
      </c>
      <c r="G595" s="214"/>
      <c r="H595" s="214">
        <f>SUM(H592:I594)</f>
        <v>23144711</v>
      </c>
      <c r="I595" s="214"/>
    </row>
    <row r="596" spans="1:9" s="1" customFormat="1" ht="15.75" thickBot="1" x14ac:dyDescent="0.3">
      <c r="A596" s="41" t="s">
        <v>129</v>
      </c>
      <c r="B596" s="41"/>
      <c r="C596" s="41"/>
      <c r="D596" s="41"/>
      <c r="E596" s="41"/>
      <c r="F596" s="109">
        <f>SUM(F449+F450)</f>
        <v>0</v>
      </c>
      <c r="G596" s="109"/>
      <c r="H596" s="109">
        <f>SUM(H449+H450)</f>
        <v>0</v>
      </c>
      <c r="I596" s="109"/>
    </row>
    <row r="597" spans="1:9" ht="15.75" thickBot="1" x14ac:dyDescent="0.3">
      <c r="A597" s="212" t="s">
        <v>16</v>
      </c>
      <c r="B597" s="212"/>
      <c r="C597" s="212"/>
      <c r="D597" s="212"/>
      <c r="E597" s="212"/>
      <c r="F597" s="214">
        <f>SUM(F209)</f>
        <v>0</v>
      </c>
      <c r="G597" s="220"/>
      <c r="H597" s="214">
        <f>SUM(H209)</f>
        <v>3046186</v>
      </c>
      <c r="I597" s="220"/>
    </row>
    <row r="598" spans="1:9" ht="15.75" thickBot="1" x14ac:dyDescent="0.3">
      <c r="A598" s="212" t="s">
        <v>17</v>
      </c>
      <c r="B598" s="213"/>
      <c r="C598" s="213"/>
      <c r="D598" s="213"/>
      <c r="E598" s="213"/>
      <c r="F598" s="214">
        <f>SUM(F218)</f>
        <v>0</v>
      </c>
      <c r="G598" s="214"/>
      <c r="H598" s="214">
        <f>SUM(H218)</f>
        <v>0</v>
      </c>
      <c r="I598" s="214"/>
    </row>
    <row r="599" spans="1:9" ht="15.75" thickBot="1" x14ac:dyDescent="0.3">
      <c r="A599" s="212" t="s">
        <v>13</v>
      </c>
      <c r="B599" s="212"/>
      <c r="C599" s="212"/>
      <c r="D599" s="212"/>
      <c r="E599" s="212"/>
      <c r="F599" s="214">
        <f>SUM(F591+F595+F597+F598+F596)</f>
        <v>43472211</v>
      </c>
      <c r="G599" s="220"/>
      <c r="H599" s="214">
        <f>SUM(H591+H595+H597+H598+H596)</f>
        <v>67154206</v>
      </c>
      <c r="I599" s="220"/>
    </row>
    <row r="600" spans="1:9" ht="15.75" thickBot="1" x14ac:dyDescent="0.3">
      <c r="A600" s="212" t="s">
        <v>2</v>
      </c>
      <c r="B600" s="212"/>
      <c r="C600" s="212"/>
      <c r="D600" s="212"/>
      <c r="E600" s="212"/>
      <c r="F600" s="214">
        <f>SUM(F65)</f>
        <v>70767453</v>
      </c>
      <c r="G600" s="220"/>
      <c r="H600" s="214">
        <f>SUM(H65)</f>
        <v>67115206</v>
      </c>
      <c r="I600" s="220"/>
    </row>
  </sheetData>
  <mergeCells count="1320">
    <mergeCell ref="F33:G33"/>
    <mergeCell ref="F34:G34"/>
    <mergeCell ref="F35:G35"/>
    <mergeCell ref="F38:G38"/>
    <mergeCell ref="F95:G95"/>
    <mergeCell ref="F96:G96"/>
    <mergeCell ref="H93:I93"/>
    <mergeCell ref="H94:I94"/>
    <mergeCell ref="A29:E29"/>
    <mergeCell ref="A30:E30"/>
    <mergeCell ref="F29:G29"/>
    <mergeCell ref="F30:G30"/>
    <mergeCell ref="H29:I29"/>
    <mergeCell ref="H30:I30"/>
    <mergeCell ref="A31:E31"/>
    <mergeCell ref="A32:E32"/>
    <mergeCell ref="F31:G31"/>
    <mergeCell ref="F32:G32"/>
    <mergeCell ref="H31:I31"/>
    <mergeCell ref="H32:I32"/>
    <mergeCell ref="A55:E55"/>
    <mergeCell ref="A58:E58"/>
    <mergeCell ref="F55:G55"/>
    <mergeCell ref="F58:G58"/>
    <mergeCell ref="H55:I55"/>
    <mergeCell ref="H58:I58"/>
    <mergeCell ref="A51:E51"/>
    <mergeCell ref="A53:E53"/>
    <mergeCell ref="A54:E54"/>
    <mergeCell ref="A56:E56"/>
    <mergeCell ref="A50:E50"/>
    <mergeCell ref="F92:G92"/>
    <mergeCell ref="H546:I546"/>
    <mergeCell ref="A125:E125"/>
    <mergeCell ref="F125:G125"/>
    <mergeCell ref="H125:I125"/>
    <mergeCell ref="A126:E126"/>
    <mergeCell ref="F126:G126"/>
    <mergeCell ref="H126:I126"/>
    <mergeCell ref="A129:E129"/>
    <mergeCell ref="F129:G129"/>
    <mergeCell ref="H129:I129"/>
    <mergeCell ref="A130:E130"/>
    <mergeCell ref="F130:G130"/>
    <mergeCell ref="H130:I130"/>
    <mergeCell ref="A122:E122"/>
    <mergeCell ref="H92:I92"/>
    <mergeCell ref="A93:E93"/>
    <mergeCell ref="A94:E94"/>
    <mergeCell ref="A95:E95"/>
    <mergeCell ref="A459:E459"/>
    <mergeCell ref="F459:G459"/>
    <mergeCell ref="A452:E452"/>
    <mergeCell ref="A416:E417"/>
    <mergeCell ref="F416:G417"/>
    <mergeCell ref="H416:I417"/>
    <mergeCell ref="F122:G122"/>
    <mergeCell ref="H122:I122"/>
    <mergeCell ref="A289:E289"/>
    <mergeCell ref="A290:E290"/>
    <mergeCell ref="F289:G289"/>
    <mergeCell ref="F290:G290"/>
    <mergeCell ref="A135:E135"/>
    <mergeCell ref="F135:G135"/>
    <mergeCell ref="A22:E22"/>
    <mergeCell ref="F22:G22"/>
    <mergeCell ref="H22:I22"/>
    <mergeCell ref="A82:E82"/>
    <mergeCell ref="H83:I83"/>
    <mergeCell ref="A76:E76"/>
    <mergeCell ref="F76:G76"/>
    <mergeCell ref="H76:I76"/>
    <mergeCell ref="A77:E77"/>
    <mergeCell ref="F77:G77"/>
    <mergeCell ref="H77:I77"/>
    <mergeCell ref="A78:E78"/>
    <mergeCell ref="F78:G78"/>
    <mergeCell ref="H78:I78"/>
    <mergeCell ref="A79:E79"/>
    <mergeCell ref="F79:G79"/>
    <mergeCell ref="H79:I79"/>
    <mergeCell ref="A80:E80"/>
    <mergeCell ref="F52:G52"/>
    <mergeCell ref="A74:E75"/>
    <mergeCell ref="A60:E60"/>
    <mergeCell ref="F60:G60"/>
    <mergeCell ref="H60:I60"/>
    <mergeCell ref="A61:E61"/>
    <mergeCell ref="A62:E62"/>
    <mergeCell ref="F61:G61"/>
    <mergeCell ref="F62:G62"/>
    <mergeCell ref="H61:I61"/>
    <mergeCell ref="H62:I62"/>
    <mergeCell ref="F80:G80"/>
    <mergeCell ref="H80:I80"/>
    <mergeCell ref="A81:E81"/>
    <mergeCell ref="A600:E600"/>
    <mergeCell ref="F600:G600"/>
    <mergeCell ref="H600:I600"/>
    <mergeCell ref="A596:E596"/>
    <mergeCell ref="F596:G596"/>
    <mergeCell ref="H596:I596"/>
    <mergeCell ref="A101:E101"/>
    <mergeCell ref="F101:G101"/>
    <mergeCell ref="H101:I101"/>
    <mergeCell ref="F82:G82"/>
    <mergeCell ref="H82:I82"/>
    <mergeCell ref="H97:I97"/>
    <mergeCell ref="F97:G97"/>
    <mergeCell ref="A97:E97"/>
    <mergeCell ref="H98:I98"/>
    <mergeCell ref="F98:G98"/>
    <mergeCell ref="A98:E98"/>
    <mergeCell ref="H99:I99"/>
    <mergeCell ref="F99:G99"/>
    <mergeCell ref="A99:E99"/>
    <mergeCell ref="A100:E100"/>
    <mergeCell ref="F100:G100"/>
    <mergeCell ref="H100:I100"/>
    <mergeCell ref="H84:I84"/>
    <mergeCell ref="A89:E89"/>
    <mergeCell ref="F89:G89"/>
    <mergeCell ref="H89:I89"/>
    <mergeCell ref="H90:I90"/>
    <mergeCell ref="A91:E91"/>
    <mergeCell ref="F91:G91"/>
    <mergeCell ref="A546:E546"/>
    <mergeCell ref="F546:G546"/>
    <mergeCell ref="H289:I289"/>
    <mergeCell ref="H290:I290"/>
    <mergeCell ref="H135:I135"/>
    <mergeCell ref="A136:E136"/>
    <mergeCell ref="F136:G136"/>
    <mergeCell ref="H136:I136"/>
    <mergeCell ref="H442:I442"/>
    <mergeCell ref="A443:E443"/>
    <mergeCell ref="F443:G443"/>
    <mergeCell ref="H443:I443"/>
    <mergeCell ref="A444:E444"/>
    <mergeCell ref="F444:G444"/>
    <mergeCell ref="H444:I444"/>
    <mergeCell ref="A445:E445"/>
    <mergeCell ref="F445:G445"/>
    <mergeCell ref="H445:I445"/>
    <mergeCell ref="A446:E446"/>
    <mergeCell ref="F446:G446"/>
    <mergeCell ref="H446:I446"/>
    <mergeCell ref="A439:E439"/>
    <mergeCell ref="F439:G439"/>
    <mergeCell ref="H439:I439"/>
    <mergeCell ref="A442:E442"/>
    <mergeCell ref="F442:G442"/>
    <mergeCell ref="A384:E384"/>
    <mergeCell ref="F384:G384"/>
    <mergeCell ref="F410:G410"/>
    <mergeCell ref="H410:I410"/>
    <mergeCell ref="H418:I418"/>
    <mergeCell ref="A269:E269"/>
    <mergeCell ref="A218:E218"/>
    <mergeCell ref="F198:G198"/>
    <mergeCell ref="H459:I459"/>
    <mergeCell ref="A460:E460"/>
    <mergeCell ref="F460:G460"/>
    <mergeCell ref="H460:I460"/>
    <mergeCell ref="A461:E461"/>
    <mergeCell ref="F461:G461"/>
    <mergeCell ref="H461:I461"/>
    <mergeCell ref="A449:E449"/>
    <mergeCell ref="F449:G449"/>
    <mergeCell ref="H449:I449"/>
    <mergeCell ref="A450:E450"/>
    <mergeCell ref="F450:G450"/>
    <mergeCell ref="A451:E451"/>
    <mergeCell ref="H419:I419"/>
    <mergeCell ref="A420:E420"/>
    <mergeCell ref="A430:E430"/>
    <mergeCell ref="A429:E429"/>
    <mergeCell ref="F429:G429"/>
    <mergeCell ref="H429:I429"/>
    <mergeCell ref="A419:E419"/>
    <mergeCell ref="F419:G419"/>
    <mergeCell ref="A427:E428"/>
    <mergeCell ref="F427:G428"/>
    <mergeCell ref="H427:I428"/>
    <mergeCell ref="F448:G448"/>
    <mergeCell ref="F441:G441"/>
    <mergeCell ref="H440:I440"/>
    <mergeCell ref="H441:I441"/>
    <mergeCell ref="A536:E536"/>
    <mergeCell ref="F536:G536"/>
    <mergeCell ref="H536:I536"/>
    <mergeCell ref="A524:E524"/>
    <mergeCell ref="F524:G524"/>
    <mergeCell ref="H524:I524"/>
    <mergeCell ref="A527:E527"/>
    <mergeCell ref="F527:G527"/>
    <mergeCell ref="H527:I527"/>
    <mergeCell ref="A528:E528"/>
    <mergeCell ref="F528:G528"/>
    <mergeCell ref="H528:I528"/>
    <mergeCell ref="A525:E525"/>
    <mergeCell ref="F525:G525"/>
    <mergeCell ref="H525:I525"/>
    <mergeCell ref="A523:E523"/>
    <mergeCell ref="F523:G523"/>
    <mergeCell ref="H523:I523"/>
    <mergeCell ref="H533:I533"/>
    <mergeCell ref="A521:E521"/>
    <mergeCell ref="F519:G519"/>
    <mergeCell ref="H519:I519"/>
    <mergeCell ref="F521:G521"/>
    <mergeCell ref="H521:I521"/>
    <mergeCell ref="H520:I520"/>
    <mergeCell ref="F520:G520"/>
    <mergeCell ref="H324:I324"/>
    <mergeCell ref="H325:I325"/>
    <mergeCell ref="A283:E283"/>
    <mergeCell ref="F283:G283"/>
    <mergeCell ref="H283:I283"/>
    <mergeCell ref="A281:E281"/>
    <mergeCell ref="A282:E282"/>
    <mergeCell ref="F451:G451"/>
    <mergeCell ref="H451:I451"/>
    <mergeCell ref="A457:E458"/>
    <mergeCell ref="H450:I450"/>
    <mergeCell ref="H381:I381"/>
    <mergeCell ref="A382:E382"/>
    <mergeCell ref="F382:G382"/>
    <mergeCell ref="H382:I382"/>
    <mergeCell ref="A418:E418"/>
    <mergeCell ref="F418:G418"/>
    <mergeCell ref="A397:E397"/>
    <mergeCell ref="F395:G395"/>
    <mergeCell ref="H395:I395"/>
    <mergeCell ref="A381:E381"/>
    <mergeCell ref="F383:G383"/>
    <mergeCell ref="H383:I383"/>
    <mergeCell ref="A398:E398"/>
    <mergeCell ref="F398:G398"/>
    <mergeCell ref="A580:E580"/>
    <mergeCell ref="F580:G580"/>
    <mergeCell ref="H580:I580"/>
    <mergeCell ref="A573:E573"/>
    <mergeCell ref="A574:E574"/>
    <mergeCell ref="A575:E575"/>
    <mergeCell ref="A576:E576"/>
    <mergeCell ref="A577:E577"/>
    <mergeCell ref="F573:G573"/>
    <mergeCell ref="F574:G574"/>
    <mergeCell ref="F575:G575"/>
    <mergeCell ref="F576:G576"/>
    <mergeCell ref="F577:G577"/>
    <mergeCell ref="H573:I573"/>
    <mergeCell ref="H574:I574"/>
    <mergeCell ref="H575:I575"/>
    <mergeCell ref="H576:I576"/>
    <mergeCell ref="H577:I577"/>
    <mergeCell ref="F579:G579"/>
    <mergeCell ref="H579:I579"/>
    <mergeCell ref="H578:I578"/>
    <mergeCell ref="A578:E578"/>
    <mergeCell ref="F578:G578"/>
    <mergeCell ref="A579:E579"/>
    <mergeCell ref="A567:I567"/>
    <mergeCell ref="A569:E570"/>
    <mergeCell ref="F569:G570"/>
    <mergeCell ref="H569:I570"/>
    <mergeCell ref="A571:E571"/>
    <mergeCell ref="F571:G571"/>
    <mergeCell ref="H571:I571"/>
    <mergeCell ref="A572:E572"/>
    <mergeCell ref="F572:G572"/>
    <mergeCell ref="H572:I572"/>
    <mergeCell ref="A555:E555"/>
    <mergeCell ref="F555:G555"/>
    <mergeCell ref="H555:I555"/>
    <mergeCell ref="A556:E556"/>
    <mergeCell ref="F556:G556"/>
    <mergeCell ref="H556:I556"/>
    <mergeCell ref="A559:E559"/>
    <mergeCell ref="F559:G559"/>
    <mergeCell ref="H559:I559"/>
    <mergeCell ref="A557:E557"/>
    <mergeCell ref="A558:E558"/>
    <mergeCell ref="F557:G557"/>
    <mergeCell ref="F558:G558"/>
    <mergeCell ref="H557:I557"/>
    <mergeCell ref="H558:I558"/>
    <mergeCell ref="H502:I502"/>
    <mergeCell ref="H491:I491"/>
    <mergeCell ref="A492:E492"/>
    <mergeCell ref="F492:G492"/>
    <mergeCell ref="H492:I492"/>
    <mergeCell ref="A496:I496"/>
    <mergeCell ref="A156:E156"/>
    <mergeCell ref="F156:G156"/>
    <mergeCell ref="H156:I156"/>
    <mergeCell ref="A157:E157"/>
    <mergeCell ref="F157:G157"/>
    <mergeCell ref="H157:I157"/>
    <mergeCell ref="A159:E159"/>
    <mergeCell ref="F159:G159"/>
    <mergeCell ref="H228:I228"/>
    <mergeCell ref="A229:E229"/>
    <mergeCell ref="F229:G229"/>
    <mergeCell ref="F247:G247"/>
    <mergeCell ref="F409:G409"/>
    <mergeCell ref="H409:I409"/>
    <mergeCell ref="A410:E410"/>
    <mergeCell ref="H229:I229"/>
    <mergeCell ref="A230:E230"/>
    <mergeCell ref="F230:G230"/>
    <mergeCell ref="H230:I230"/>
    <mergeCell ref="A197:E197"/>
    <mergeCell ref="F197:G197"/>
    <mergeCell ref="H197:I197"/>
    <mergeCell ref="A216:E216"/>
    <mergeCell ref="F216:G216"/>
    <mergeCell ref="H184:I184"/>
    <mergeCell ref="A198:E198"/>
    <mergeCell ref="A223:I223"/>
    <mergeCell ref="A225:E226"/>
    <mergeCell ref="F225:G226"/>
    <mergeCell ref="H225:I226"/>
    <mergeCell ref="H198:I198"/>
    <mergeCell ref="A199:E199"/>
    <mergeCell ref="F199:G199"/>
    <mergeCell ref="H199:I199"/>
    <mergeCell ref="H209:I209"/>
    <mergeCell ref="A208:E208"/>
    <mergeCell ref="F208:G208"/>
    <mergeCell ref="A206:E206"/>
    <mergeCell ref="F206:G206"/>
    <mergeCell ref="H206:I206"/>
    <mergeCell ref="F204:G204"/>
    <mergeCell ref="H204:I204"/>
    <mergeCell ref="A217:E217"/>
    <mergeCell ref="F217:G217"/>
    <mergeCell ref="H217:I217"/>
    <mergeCell ref="H201:I201"/>
    <mergeCell ref="A207:E207"/>
    <mergeCell ref="F81:G81"/>
    <mergeCell ref="H81:I81"/>
    <mergeCell ref="H9:I9"/>
    <mergeCell ref="A411:E411"/>
    <mergeCell ref="F411:G411"/>
    <mergeCell ref="H411:I411"/>
    <mergeCell ref="A33:E33"/>
    <mergeCell ref="A503:E503"/>
    <mergeCell ref="F503:G503"/>
    <mergeCell ref="H503:I503"/>
    <mergeCell ref="H489:I489"/>
    <mergeCell ref="A490:E490"/>
    <mergeCell ref="F490:G490"/>
    <mergeCell ref="H490:I490"/>
    <mergeCell ref="A500:E500"/>
    <mergeCell ref="F500:G500"/>
    <mergeCell ref="H500:I500"/>
    <mergeCell ref="A501:E501"/>
    <mergeCell ref="F501:G501"/>
    <mergeCell ref="H501:I501"/>
    <mergeCell ref="A491:E491"/>
    <mergeCell ref="F491:G491"/>
    <mergeCell ref="H181:I181"/>
    <mergeCell ref="F212:G212"/>
    <mergeCell ref="F213:G213"/>
    <mergeCell ref="H212:I212"/>
    <mergeCell ref="H216:I216"/>
    <mergeCell ref="A215:E215"/>
    <mergeCell ref="F215:G215"/>
    <mergeCell ref="H215:I215"/>
    <mergeCell ref="A205:E205"/>
    <mergeCell ref="F205:G205"/>
    <mergeCell ref="F498:G499"/>
    <mergeCell ref="A20:E20"/>
    <mergeCell ref="A21:E21"/>
    <mergeCell ref="F218:G218"/>
    <mergeCell ref="H218:I218"/>
    <mergeCell ref="A2:I2"/>
    <mergeCell ref="A59:E59"/>
    <mergeCell ref="F59:G59"/>
    <mergeCell ref="H59:I59"/>
    <mergeCell ref="A64:E64"/>
    <mergeCell ref="F64:G64"/>
    <mergeCell ref="H64:I64"/>
    <mergeCell ref="A6:E6"/>
    <mergeCell ref="A17:E17"/>
    <mergeCell ref="A7:E7"/>
    <mergeCell ref="A16:E16"/>
    <mergeCell ref="F65:G65"/>
    <mergeCell ref="H65:I65"/>
    <mergeCell ref="F53:G53"/>
    <mergeCell ref="H23:I23"/>
    <mergeCell ref="F54:G54"/>
    <mergeCell ref="H39:I39"/>
    <mergeCell ref="H45:I45"/>
    <mergeCell ref="A65:E65"/>
    <mergeCell ref="F21:G21"/>
    <mergeCell ref="A52:E52"/>
    <mergeCell ref="F24:G24"/>
    <mergeCell ref="A25:E25"/>
    <mergeCell ref="A26:E26"/>
    <mergeCell ref="A27:E27"/>
    <mergeCell ref="H137:I137"/>
    <mergeCell ref="A137:E137"/>
    <mergeCell ref="A28:E28"/>
    <mergeCell ref="F51:G51"/>
    <mergeCell ref="F50:G50"/>
    <mergeCell ref="H50:I50"/>
    <mergeCell ref="H161:I161"/>
    <mergeCell ref="A247:E247"/>
    <mergeCell ref="A249:E249"/>
    <mergeCell ref="F249:G249"/>
    <mergeCell ref="H249:I249"/>
    <mergeCell ref="A250:E250"/>
    <mergeCell ref="F250:G250"/>
    <mergeCell ref="H250:I250"/>
    <mergeCell ref="H247:I247"/>
    <mergeCell ref="A248:E248"/>
    <mergeCell ref="F248:G248"/>
    <mergeCell ref="A227:E227"/>
    <mergeCell ref="F227:G227"/>
    <mergeCell ref="H227:I227"/>
    <mergeCell ref="A228:E228"/>
    <mergeCell ref="F228:G228"/>
    <mergeCell ref="A219:E219"/>
    <mergeCell ref="F219:G219"/>
    <mergeCell ref="H219:I219"/>
    <mergeCell ref="H248:I248"/>
    <mergeCell ref="H91:I91"/>
    <mergeCell ref="A92:E92"/>
    <mergeCell ref="A72:I72"/>
    <mergeCell ref="A212:E212"/>
    <mergeCell ref="A203:E203"/>
    <mergeCell ref="F203:G203"/>
    <mergeCell ref="H203:I203"/>
    <mergeCell ref="A204:E204"/>
    <mergeCell ref="A90:E90"/>
    <mergeCell ref="F90:G90"/>
    <mergeCell ref="A86:E86"/>
    <mergeCell ref="F86:G86"/>
    <mergeCell ref="H86:I86"/>
    <mergeCell ref="A123:E123"/>
    <mergeCell ref="H207:I207"/>
    <mergeCell ref="H208:I208"/>
    <mergeCell ref="A210:E210"/>
    <mergeCell ref="F210:G210"/>
    <mergeCell ref="H210:I210"/>
    <mergeCell ref="A209:E209"/>
    <mergeCell ref="A175:E175"/>
    <mergeCell ref="A189:E189"/>
    <mergeCell ref="A194:E194"/>
    <mergeCell ref="F194:G194"/>
    <mergeCell ref="H194:I194"/>
    <mergeCell ref="F182:G182"/>
    <mergeCell ref="H182:I182"/>
    <mergeCell ref="A185:E185"/>
    <mergeCell ref="F185:G185"/>
    <mergeCell ref="H185:I185"/>
    <mergeCell ref="A186:E186"/>
    <mergeCell ref="F186:G186"/>
    <mergeCell ref="H186:I186"/>
    <mergeCell ref="H200:I200"/>
    <mergeCell ref="H177:I177"/>
    <mergeCell ref="A178:E178"/>
    <mergeCell ref="F137:G137"/>
    <mergeCell ref="A139:E139"/>
    <mergeCell ref="F139:G139"/>
    <mergeCell ref="H139:I139"/>
    <mergeCell ref="F175:G175"/>
    <mergeCell ref="H174:I174"/>
    <mergeCell ref="A176:E176"/>
    <mergeCell ref="F176:G176"/>
    <mergeCell ref="A188:E188"/>
    <mergeCell ref="H176:I176"/>
    <mergeCell ref="A177:E177"/>
    <mergeCell ref="F177:G177"/>
    <mergeCell ref="F45:G45"/>
    <mergeCell ref="F49:G49"/>
    <mergeCell ref="H178:I178"/>
    <mergeCell ref="H179:I179"/>
    <mergeCell ref="A193:E193"/>
    <mergeCell ref="F193:G193"/>
    <mergeCell ref="H193:I193"/>
    <mergeCell ref="F188:G188"/>
    <mergeCell ref="H159:I159"/>
    <mergeCell ref="A160:E160"/>
    <mergeCell ref="F160:G160"/>
    <mergeCell ref="H160:I160"/>
    <mergeCell ref="A161:E161"/>
    <mergeCell ref="F161:G161"/>
    <mergeCell ref="A179:E179"/>
    <mergeCell ref="F179:G179"/>
    <mergeCell ref="F180:G180"/>
    <mergeCell ref="H180:I180"/>
    <mergeCell ref="A181:E181"/>
    <mergeCell ref="F181:G181"/>
    <mergeCell ref="A182:E182"/>
    <mergeCell ref="F178:G178"/>
    <mergeCell ref="A83:E83"/>
    <mergeCell ref="F83:G83"/>
    <mergeCell ref="F8:G8"/>
    <mergeCell ref="F9:G9"/>
    <mergeCell ref="F10:G10"/>
    <mergeCell ref="F11:G11"/>
    <mergeCell ref="F12:G12"/>
    <mergeCell ref="H10:I10"/>
    <mergeCell ref="H11:I11"/>
    <mergeCell ref="H12:I12"/>
    <mergeCell ref="H15:I15"/>
    <mergeCell ref="H16:I16"/>
    <mergeCell ref="A9:E9"/>
    <mergeCell ref="H53:I53"/>
    <mergeCell ref="H54:I54"/>
    <mergeCell ref="H6:I6"/>
    <mergeCell ref="H17:I17"/>
    <mergeCell ref="F17:G17"/>
    <mergeCell ref="F6:G6"/>
    <mergeCell ref="F7:G7"/>
    <mergeCell ref="H7:I7"/>
    <mergeCell ref="A34:E34"/>
    <mergeCell ref="A10:E10"/>
    <mergeCell ref="A11:E11"/>
    <mergeCell ref="A12:E12"/>
    <mergeCell ref="A19:E19"/>
    <mergeCell ref="A8:E8"/>
    <mergeCell ref="H38:I38"/>
    <mergeCell ref="H20:I20"/>
    <mergeCell ref="F19:G19"/>
    <mergeCell ref="H19:I19"/>
    <mergeCell ref="F26:G26"/>
    <mergeCell ref="A13:E13"/>
    <mergeCell ref="F13:G13"/>
    <mergeCell ref="A4:E5"/>
    <mergeCell ref="F4:G5"/>
    <mergeCell ref="H4:I5"/>
    <mergeCell ref="H49:I49"/>
    <mergeCell ref="H51:I51"/>
    <mergeCell ref="H52:I52"/>
    <mergeCell ref="A37:E37"/>
    <mergeCell ref="F37:G37"/>
    <mergeCell ref="H37:I37"/>
    <mergeCell ref="A46:E46"/>
    <mergeCell ref="F46:G46"/>
    <mergeCell ref="H46:I46"/>
    <mergeCell ref="H24:I24"/>
    <mergeCell ref="H25:I25"/>
    <mergeCell ref="H26:I26"/>
    <mergeCell ref="H27:I27"/>
    <mergeCell ref="F74:G75"/>
    <mergeCell ref="H74:I75"/>
    <mergeCell ref="H35:I35"/>
    <mergeCell ref="F27:G27"/>
    <mergeCell ref="F28:G28"/>
    <mergeCell ref="F25:G25"/>
    <mergeCell ref="F23:G23"/>
    <mergeCell ref="H21:I21"/>
    <mergeCell ref="F20:G20"/>
    <mergeCell ref="H28:I28"/>
    <mergeCell ref="H33:I33"/>
    <mergeCell ref="H34:I34"/>
    <mergeCell ref="A15:E15"/>
    <mergeCell ref="F16:G16"/>
    <mergeCell ref="F15:G15"/>
    <mergeCell ref="H8:I8"/>
    <mergeCell ref="F184:G184"/>
    <mergeCell ref="A184:E184"/>
    <mergeCell ref="F187:G187"/>
    <mergeCell ref="F195:G195"/>
    <mergeCell ref="H187:I187"/>
    <mergeCell ref="A192:E192"/>
    <mergeCell ref="F183:G183"/>
    <mergeCell ref="H183:I183"/>
    <mergeCell ref="A213:E213"/>
    <mergeCell ref="F209:G209"/>
    <mergeCell ref="A211:E211"/>
    <mergeCell ref="F211:G211"/>
    <mergeCell ref="H211:I211"/>
    <mergeCell ref="A214:E214"/>
    <mergeCell ref="F214:G214"/>
    <mergeCell ref="H214:I214"/>
    <mergeCell ref="H213:I213"/>
    <mergeCell ref="H195:I195"/>
    <mergeCell ref="A195:E195"/>
    <mergeCell ref="F200:G200"/>
    <mergeCell ref="F201:G201"/>
    <mergeCell ref="A202:E202"/>
    <mergeCell ref="F202:G202"/>
    <mergeCell ref="H202:I202"/>
    <mergeCell ref="H205:I205"/>
    <mergeCell ref="H151:I151"/>
    <mergeCell ref="H155:I155"/>
    <mergeCell ref="A155:E155"/>
    <mergeCell ref="F192:G192"/>
    <mergeCell ref="H192:I192"/>
    <mergeCell ref="H170:I170"/>
    <mergeCell ref="A143:I143"/>
    <mergeCell ref="A145:E146"/>
    <mergeCell ref="F145:G146"/>
    <mergeCell ref="H145:I146"/>
    <mergeCell ref="A183:E183"/>
    <mergeCell ref="A196:E196"/>
    <mergeCell ref="F196:G196"/>
    <mergeCell ref="H196:I196"/>
    <mergeCell ref="A187:E187"/>
    <mergeCell ref="A168:E169"/>
    <mergeCell ref="F168:G169"/>
    <mergeCell ref="H168:I169"/>
    <mergeCell ref="H190:I190"/>
    <mergeCell ref="H191:I191"/>
    <mergeCell ref="A180:E180"/>
    <mergeCell ref="A152:E152"/>
    <mergeCell ref="F152:G152"/>
    <mergeCell ref="H152:I152"/>
    <mergeCell ref="A151:E151"/>
    <mergeCell ref="F151:G151"/>
    <mergeCell ref="A174:E174"/>
    <mergeCell ref="F174:G174"/>
    <mergeCell ref="H175:I175"/>
    <mergeCell ref="A170:E170"/>
    <mergeCell ref="F170:G170"/>
    <mergeCell ref="A172:E172"/>
    <mergeCell ref="A133:E133"/>
    <mergeCell ref="F117:G117"/>
    <mergeCell ref="F120:G120"/>
    <mergeCell ref="F133:G133"/>
    <mergeCell ref="H116:I116"/>
    <mergeCell ref="H117:I117"/>
    <mergeCell ref="H120:I120"/>
    <mergeCell ref="H133:I133"/>
    <mergeCell ref="A118:E118"/>
    <mergeCell ref="A119:E119"/>
    <mergeCell ref="F118:G118"/>
    <mergeCell ref="F119:G119"/>
    <mergeCell ref="F131:G131"/>
    <mergeCell ref="F132:G132"/>
    <mergeCell ref="H121:I121"/>
    <mergeCell ref="A108:I108"/>
    <mergeCell ref="A110:E111"/>
    <mergeCell ref="F110:G111"/>
    <mergeCell ref="H110:I111"/>
    <mergeCell ref="A112:E112"/>
    <mergeCell ref="F112:G112"/>
    <mergeCell ref="H112:I112"/>
    <mergeCell ref="A115:E115"/>
    <mergeCell ref="A124:E124"/>
    <mergeCell ref="F123:G123"/>
    <mergeCell ref="F124:G124"/>
    <mergeCell ref="H123:I123"/>
    <mergeCell ref="H124:I124"/>
    <mergeCell ref="A127:E127"/>
    <mergeCell ref="A128:E128"/>
    <mergeCell ref="F115:G115"/>
    <mergeCell ref="F134:G134"/>
    <mergeCell ref="H134:I134"/>
    <mergeCell ref="H138:I138"/>
    <mergeCell ref="A138:E138"/>
    <mergeCell ref="F138:G138"/>
    <mergeCell ref="F127:G127"/>
    <mergeCell ref="F128:G128"/>
    <mergeCell ref="H127:I127"/>
    <mergeCell ref="A201:E201"/>
    <mergeCell ref="A96:E96"/>
    <mergeCell ref="F93:G93"/>
    <mergeCell ref="F94:G94"/>
    <mergeCell ref="A134:E134"/>
    <mergeCell ref="H118:I118"/>
    <mergeCell ref="A132:E132"/>
    <mergeCell ref="F121:G121"/>
    <mergeCell ref="F114:G114"/>
    <mergeCell ref="H119:I119"/>
    <mergeCell ref="A121:E121"/>
    <mergeCell ref="A131:E131"/>
    <mergeCell ref="H95:I95"/>
    <mergeCell ref="H96:I96"/>
    <mergeCell ref="F155:G155"/>
    <mergeCell ref="A153:E153"/>
    <mergeCell ref="F153:G153"/>
    <mergeCell ref="H153:I153"/>
    <mergeCell ref="A154:E154"/>
    <mergeCell ref="F154:G154"/>
    <mergeCell ref="H154:I154"/>
    <mergeCell ref="A171:E171"/>
    <mergeCell ref="F171:G171"/>
    <mergeCell ref="H171:I171"/>
    <mergeCell ref="A409:E409"/>
    <mergeCell ref="F397:G397"/>
    <mergeCell ref="H397:I397"/>
    <mergeCell ref="H366:I366"/>
    <mergeCell ref="A352:E352"/>
    <mergeCell ref="F352:G352"/>
    <mergeCell ref="F347:G347"/>
    <mergeCell ref="F333:G333"/>
    <mergeCell ref="H333:I333"/>
    <mergeCell ref="A334:E334"/>
    <mergeCell ref="F334:G334"/>
    <mergeCell ref="H334:I334"/>
    <mergeCell ref="H398:I398"/>
    <mergeCell ref="A295:E295"/>
    <mergeCell ref="F420:G420"/>
    <mergeCell ref="H420:I420"/>
    <mergeCell ref="A370:E370"/>
    <mergeCell ref="A371:E371"/>
    <mergeCell ref="A373:E373"/>
    <mergeCell ref="A372:E372"/>
    <mergeCell ref="F373:G373"/>
    <mergeCell ref="F372:G372"/>
    <mergeCell ref="H373:I373"/>
    <mergeCell ref="H372:I372"/>
    <mergeCell ref="A414:I414"/>
    <mergeCell ref="H374:I374"/>
    <mergeCell ref="A325:E325"/>
    <mergeCell ref="F324:G324"/>
    <mergeCell ref="F325:G325"/>
    <mergeCell ref="A377:I377"/>
    <mergeCell ref="A379:E380"/>
    <mergeCell ref="F379:G380"/>
    <mergeCell ref="A585:E585"/>
    <mergeCell ref="F585:G585"/>
    <mergeCell ref="H585:I585"/>
    <mergeCell ref="H346:I346"/>
    <mergeCell ref="A350:E350"/>
    <mergeCell ref="F350:G350"/>
    <mergeCell ref="H350:I350"/>
    <mergeCell ref="A356:I356"/>
    <mergeCell ref="A358:E359"/>
    <mergeCell ref="F358:G359"/>
    <mergeCell ref="H358:I359"/>
    <mergeCell ref="H498:I499"/>
    <mergeCell ref="A488:E488"/>
    <mergeCell ref="F488:G488"/>
    <mergeCell ref="H488:I488"/>
    <mergeCell ref="A507:E507"/>
    <mergeCell ref="F507:G507"/>
    <mergeCell ref="A529:E529"/>
    <mergeCell ref="F529:G529"/>
    <mergeCell ref="H529:I529"/>
    <mergeCell ref="A530:E530"/>
    <mergeCell ref="H550:I550"/>
    <mergeCell ref="A543:E543"/>
    <mergeCell ref="F543:G543"/>
    <mergeCell ref="H543:I543"/>
    <mergeCell ref="A544:E544"/>
    <mergeCell ref="F544:G544"/>
    <mergeCell ref="H544:I544"/>
    <mergeCell ref="A549:E549"/>
    <mergeCell ref="F549:G549"/>
    <mergeCell ref="H549:I549"/>
    <mergeCell ref="A502:E502"/>
    <mergeCell ref="A547:E547"/>
    <mergeCell ref="F545:G545"/>
    <mergeCell ref="A554:E554"/>
    <mergeCell ref="F554:G554"/>
    <mergeCell ref="H554:I554"/>
    <mergeCell ref="A550:E550"/>
    <mergeCell ref="F550:G550"/>
    <mergeCell ref="H362:I362"/>
    <mergeCell ref="A363:E363"/>
    <mergeCell ref="F363:G363"/>
    <mergeCell ref="H363:I363"/>
    <mergeCell ref="F371:G371"/>
    <mergeCell ref="F370:G370"/>
    <mergeCell ref="H371:I371"/>
    <mergeCell ref="F430:G430"/>
    <mergeCell ref="H430:I430"/>
    <mergeCell ref="A432:E432"/>
    <mergeCell ref="F432:G432"/>
    <mergeCell ref="F551:G551"/>
    <mergeCell ref="H551:I551"/>
    <mergeCell ref="A548:E548"/>
    <mergeCell ref="F548:G548"/>
    <mergeCell ref="H548:I548"/>
    <mergeCell ref="F547:G547"/>
    <mergeCell ref="H545:I545"/>
    <mergeCell ref="H547:I547"/>
    <mergeCell ref="H384:I384"/>
    <mergeCell ref="A391:I391"/>
    <mergeCell ref="A393:E394"/>
    <mergeCell ref="A366:E366"/>
    <mergeCell ref="F366:G366"/>
    <mergeCell ref="F381:G381"/>
    <mergeCell ref="A542:E542"/>
    <mergeCell ref="F542:G542"/>
    <mergeCell ref="H542:I542"/>
    <mergeCell ref="A586:E586"/>
    <mergeCell ref="H507:I507"/>
    <mergeCell ref="A515:I515"/>
    <mergeCell ref="A517:E518"/>
    <mergeCell ref="F586:G586"/>
    <mergeCell ref="H586:I586"/>
    <mergeCell ref="A587:E587"/>
    <mergeCell ref="F587:G587"/>
    <mergeCell ref="H587:I587"/>
    <mergeCell ref="F530:G530"/>
    <mergeCell ref="H530:I530"/>
    <mergeCell ref="A531:E531"/>
    <mergeCell ref="F531:G531"/>
    <mergeCell ref="H531:I531"/>
    <mergeCell ref="A534:E534"/>
    <mergeCell ref="F534:G534"/>
    <mergeCell ref="H534:I534"/>
    <mergeCell ref="F532:G532"/>
    <mergeCell ref="H532:I532"/>
    <mergeCell ref="A533:E533"/>
    <mergeCell ref="F533:G533"/>
    <mergeCell ref="F553:G553"/>
    <mergeCell ref="H553:I553"/>
    <mergeCell ref="A537:E537"/>
    <mergeCell ref="A552:E552"/>
    <mergeCell ref="F552:G552"/>
    <mergeCell ref="H552:I552"/>
    <mergeCell ref="A553:E553"/>
    <mergeCell ref="A545:E545"/>
    <mergeCell ref="A599:E599"/>
    <mergeCell ref="F599:G599"/>
    <mergeCell ref="H599:I599"/>
    <mergeCell ref="H595:I595"/>
    <mergeCell ref="A588:E588"/>
    <mergeCell ref="F588:G588"/>
    <mergeCell ref="H588:I588"/>
    <mergeCell ref="A589:E589"/>
    <mergeCell ref="F589:G589"/>
    <mergeCell ref="H589:I589"/>
    <mergeCell ref="A590:E590"/>
    <mergeCell ref="F590:G590"/>
    <mergeCell ref="H590:I590"/>
    <mergeCell ref="A595:E595"/>
    <mergeCell ref="F595:G595"/>
    <mergeCell ref="A597:E597"/>
    <mergeCell ref="F597:G597"/>
    <mergeCell ref="H597:I597"/>
    <mergeCell ref="A594:E594"/>
    <mergeCell ref="F594:G594"/>
    <mergeCell ref="H594:I594"/>
    <mergeCell ref="A591:E591"/>
    <mergeCell ref="F591:G591"/>
    <mergeCell ref="H591:I591"/>
    <mergeCell ref="A593:E593"/>
    <mergeCell ref="F593:G593"/>
    <mergeCell ref="H593:I593"/>
    <mergeCell ref="A592:E592"/>
    <mergeCell ref="F592:G592"/>
    <mergeCell ref="H592:I592"/>
    <mergeCell ref="A551:E551"/>
    <mergeCell ref="A364:E364"/>
    <mergeCell ref="F364:G364"/>
    <mergeCell ref="H364:I364"/>
    <mergeCell ref="H284:I284"/>
    <mergeCell ref="F320:G320"/>
    <mergeCell ref="H320:I320"/>
    <mergeCell ref="A324:E324"/>
    <mergeCell ref="A598:E598"/>
    <mergeCell ref="F598:G598"/>
    <mergeCell ref="H598:I598"/>
    <mergeCell ref="A487:E487"/>
    <mergeCell ref="F487:G487"/>
    <mergeCell ref="A353:E353"/>
    <mergeCell ref="F353:G353"/>
    <mergeCell ref="H353:I353"/>
    <mergeCell ref="A403:I403"/>
    <mergeCell ref="A405:E406"/>
    <mergeCell ref="F405:G406"/>
    <mergeCell ref="H405:I406"/>
    <mergeCell ref="A422:E422"/>
    <mergeCell ref="F422:G422"/>
    <mergeCell ref="H422:I422"/>
    <mergeCell ref="A421:E421"/>
    <mergeCell ref="F421:G421"/>
    <mergeCell ref="H487:I487"/>
    <mergeCell ref="A396:E396"/>
    <mergeCell ref="F396:G396"/>
    <mergeCell ref="H396:I396"/>
    <mergeCell ref="A291:E291"/>
    <mergeCell ref="A287:E287"/>
    <mergeCell ref="F287:G287"/>
    <mergeCell ref="A285:E285"/>
    <mergeCell ref="F285:G285"/>
    <mergeCell ref="H285:I285"/>
    <mergeCell ref="H335:I335"/>
    <mergeCell ref="A279:E279"/>
    <mergeCell ref="F279:G279"/>
    <mergeCell ref="H279:I279"/>
    <mergeCell ref="A292:E292"/>
    <mergeCell ref="A280:E280"/>
    <mergeCell ref="F288:G288"/>
    <mergeCell ref="F292:G292"/>
    <mergeCell ref="H292:I292"/>
    <mergeCell ref="A302:E302"/>
    <mergeCell ref="F302:G302"/>
    <mergeCell ref="H302:I302"/>
    <mergeCell ref="A303:E303"/>
    <mergeCell ref="F303:G303"/>
    <mergeCell ref="H300:I300"/>
    <mergeCell ref="A301:E301"/>
    <mergeCell ref="F301:G301"/>
    <mergeCell ref="H301:I301"/>
    <mergeCell ref="A294:E294"/>
    <mergeCell ref="F294:G294"/>
    <mergeCell ref="H331:I331"/>
    <mergeCell ref="A332:E332"/>
    <mergeCell ref="F332:G332"/>
    <mergeCell ref="H332:I332"/>
    <mergeCell ref="A333:E333"/>
    <mergeCell ref="A293:E293"/>
    <mergeCell ref="F293:G293"/>
    <mergeCell ref="H293:I293"/>
    <mergeCell ref="A306:E306"/>
    <mergeCell ref="H379:I380"/>
    <mergeCell ref="F393:G394"/>
    <mergeCell ref="H393:I394"/>
    <mergeCell ref="A395:E395"/>
    <mergeCell ref="A383:E383"/>
    <mergeCell ref="A522:E522"/>
    <mergeCell ref="F522:G522"/>
    <mergeCell ref="H522:I522"/>
    <mergeCell ref="A489:E489"/>
    <mergeCell ref="F489:G489"/>
    <mergeCell ref="A477:I477"/>
    <mergeCell ref="A479:E480"/>
    <mergeCell ref="F502:G502"/>
    <mergeCell ref="H287:I287"/>
    <mergeCell ref="F306:G306"/>
    <mergeCell ref="H306:I306"/>
    <mergeCell ref="A304:E304"/>
    <mergeCell ref="A305:E305"/>
    <mergeCell ref="F304:G304"/>
    <mergeCell ref="A321:E321"/>
    <mergeCell ref="F321:G321"/>
    <mergeCell ref="H370:I370"/>
    <mergeCell ref="A369:E369"/>
    <mergeCell ref="F369:G369"/>
    <mergeCell ref="H369:I369"/>
    <mergeCell ref="F305:G305"/>
    <mergeCell ref="H304:I304"/>
    <mergeCell ref="H305:I305"/>
    <mergeCell ref="A425:I425"/>
    <mergeCell ref="H472:I472"/>
    <mergeCell ref="A473:E473"/>
    <mergeCell ref="F473:G473"/>
    <mergeCell ref="A541:E541"/>
    <mergeCell ref="F540:G540"/>
    <mergeCell ref="F541:G541"/>
    <mergeCell ref="H540:I540"/>
    <mergeCell ref="H541:I541"/>
    <mergeCell ref="F537:G537"/>
    <mergeCell ref="H537:I537"/>
    <mergeCell ref="A532:E532"/>
    <mergeCell ref="A538:E538"/>
    <mergeCell ref="F538:G538"/>
    <mergeCell ref="H538:I538"/>
    <mergeCell ref="A539:E539"/>
    <mergeCell ref="F539:G539"/>
    <mergeCell ref="F452:G452"/>
    <mergeCell ref="H452:I452"/>
    <mergeCell ref="A455:I455"/>
    <mergeCell ref="A520:E520"/>
    <mergeCell ref="H473:I473"/>
    <mergeCell ref="A474:E474"/>
    <mergeCell ref="F474:G474"/>
    <mergeCell ref="F517:G518"/>
    <mergeCell ref="H517:I518"/>
    <mergeCell ref="A519:E519"/>
    <mergeCell ref="A526:E526"/>
    <mergeCell ref="F526:G526"/>
    <mergeCell ref="H526:I526"/>
    <mergeCell ref="A481:E481"/>
    <mergeCell ref="F457:G458"/>
    <mergeCell ref="H457:I458"/>
    <mergeCell ref="A468:E469"/>
    <mergeCell ref="F468:G469"/>
    <mergeCell ref="H468:I469"/>
    <mergeCell ref="A408:E408"/>
    <mergeCell ref="F408:G408"/>
    <mergeCell ref="H408:I408"/>
    <mergeCell ref="F479:G480"/>
    <mergeCell ref="A484:E484"/>
    <mergeCell ref="A485:E485"/>
    <mergeCell ref="A486:E486"/>
    <mergeCell ref="F481:G481"/>
    <mergeCell ref="F482:G482"/>
    <mergeCell ref="F483:G483"/>
    <mergeCell ref="F484:G484"/>
    <mergeCell ref="F485:G485"/>
    <mergeCell ref="F486:G486"/>
    <mergeCell ref="H481:I481"/>
    <mergeCell ref="H539:I539"/>
    <mergeCell ref="A463:E463"/>
    <mergeCell ref="F463:G463"/>
    <mergeCell ref="H463:I463"/>
    <mergeCell ref="A535:E535"/>
    <mergeCell ref="F535:G535"/>
    <mergeCell ref="H535:I535"/>
    <mergeCell ref="A504:E504"/>
    <mergeCell ref="F504:G504"/>
    <mergeCell ref="H504:I504"/>
    <mergeCell ref="A505:E505"/>
    <mergeCell ref="F505:G505"/>
    <mergeCell ref="H505:I505"/>
    <mergeCell ref="A506:E506"/>
    <mergeCell ref="F506:G506"/>
    <mergeCell ref="H506:I506"/>
    <mergeCell ref="A472:E472"/>
    <mergeCell ref="F472:G472"/>
    <mergeCell ref="F362:G362"/>
    <mergeCell ref="H352:I352"/>
    <mergeCell ref="A347:E347"/>
    <mergeCell ref="A498:E499"/>
    <mergeCell ref="A335:E335"/>
    <mergeCell ref="F335:G335"/>
    <mergeCell ref="H470:I470"/>
    <mergeCell ref="A471:E471"/>
    <mergeCell ref="F471:G471"/>
    <mergeCell ref="A349:E349"/>
    <mergeCell ref="F348:G348"/>
    <mergeCell ref="F349:G349"/>
    <mergeCell ref="H421:I421"/>
    <mergeCell ref="A331:E331"/>
    <mergeCell ref="A540:E540"/>
    <mergeCell ref="F343:G343"/>
    <mergeCell ref="H343:I343"/>
    <mergeCell ref="A346:E346"/>
    <mergeCell ref="F346:G346"/>
    <mergeCell ref="A360:E360"/>
    <mergeCell ref="F360:G360"/>
    <mergeCell ref="H360:I360"/>
    <mergeCell ref="A367:E367"/>
    <mergeCell ref="F367:G367"/>
    <mergeCell ref="H367:I367"/>
    <mergeCell ref="A368:E368"/>
    <mergeCell ref="F368:G368"/>
    <mergeCell ref="H368:I368"/>
    <mergeCell ref="A374:E374"/>
    <mergeCell ref="F374:G374"/>
    <mergeCell ref="H348:I348"/>
    <mergeCell ref="H349:I349"/>
    <mergeCell ref="A320:E320"/>
    <mergeCell ref="F323:G323"/>
    <mergeCell ref="H323:I323"/>
    <mergeCell ref="A483:E483"/>
    <mergeCell ref="A431:E431"/>
    <mergeCell ref="F431:G431"/>
    <mergeCell ref="H431:I431"/>
    <mergeCell ref="A447:E447"/>
    <mergeCell ref="F447:G447"/>
    <mergeCell ref="H447:I447"/>
    <mergeCell ref="A462:E462"/>
    <mergeCell ref="F462:G462"/>
    <mergeCell ref="H462:I462"/>
    <mergeCell ref="A361:E361"/>
    <mergeCell ref="H471:I471"/>
    <mergeCell ref="A351:E351"/>
    <mergeCell ref="F351:G351"/>
    <mergeCell ref="H351:I351"/>
    <mergeCell ref="A338:I338"/>
    <mergeCell ref="A340:E341"/>
    <mergeCell ref="F340:G341"/>
    <mergeCell ref="H340:I341"/>
    <mergeCell ref="H342:I342"/>
    <mergeCell ref="A343:E343"/>
    <mergeCell ref="H432:I432"/>
    <mergeCell ref="A435:I435"/>
    <mergeCell ref="A437:E438"/>
    <mergeCell ref="F437:G438"/>
    <mergeCell ref="H437:I438"/>
    <mergeCell ref="F361:G361"/>
    <mergeCell ref="H361:I361"/>
    <mergeCell ref="A362:E362"/>
    <mergeCell ref="A288:E288"/>
    <mergeCell ref="A271:E271"/>
    <mergeCell ref="A274:E274"/>
    <mergeCell ref="F274:G274"/>
    <mergeCell ref="H274:I274"/>
    <mergeCell ref="F269:G269"/>
    <mergeCell ref="H328:I328"/>
    <mergeCell ref="A329:E329"/>
    <mergeCell ref="A330:E330"/>
    <mergeCell ref="F330:G330"/>
    <mergeCell ref="H330:I330"/>
    <mergeCell ref="A296:E296"/>
    <mergeCell ref="A297:E297"/>
    <mergeCell ref="A298:E298"/>
    <mergeCell ref="F295:G295"/>
    <mergeCell ref="F296:G296"/>
    <mergeCell ref="F297:G297"/>
    <mergeCell ref="F298:G298"/>
    <mergeCell ref="H295:I295"/>
    <mergeCell ref="H296:I296"/>
    <mergeCell ref="H297:I297"/>
    <mergeCell ref="H298:I298"/>
    <mergeCell ref="H303:I303"/>
    <mergeCell ref="A300:E300"/>
    <mergeCell ref="F300:G300"/>
    <mergeCell ref="A326:E326"/>
    <mergeCell ref="A327:E327"/>
    <mergeCell ref="F326:G326"/>
    <mergeCell ref="A316:I316"/>
    <mergeCell ref="A318:E319"/>
    <mergeCell ref="F318:G319"/>
    <mergeCell ref="H318:I319"/>
    <mergeCell ref="H172:I172"/>
    <mergeCell ref="A275:E275"/>
    <mergeCell ref="A276:E276"/>
    <mergeCell ref="F275:G275"/>
    <mergeCell ref="F276:G276"/>
    <mergeCell ref="H275:I275"/>
    <mergeCell ref="H276:I276"/>
    <mergeCell ref="H269:I269"/>
    <mergeCell ref="A270:E270"/>
    <mergeCell ref="F270:G270"/>
    <mergeCell ref="H270:I270"/>
    <mergeCell ref="A251:E251"/>
    <mergeCell ref="F251:G251"/>
    <mergeCell ref="F172:G172"/>
    <mergeCell ref="F189:G189"/>
    <mergeCell ref="H188:I188"/>
    <mergeCell ref="H189:I189"/>
    <mergeCell ref="H251:I251"/>
    <mergeCell ref="A256:E256"/>
    <mergeCell ref="F256:G256"/>
    <mergeCell ref="H256:I256"/>
    <mergeCell ref="A262:I262"/>
    <mergeCell ref="A264:E265"/>
    <mergeCell ref="F264:G265"/>
    <mergeCell ref="H264:I265"/>
    <mergeCell ref="H268:I268"/>
    <mergeCell ref="A268:E268"/>
    <mergeCell ref="F268:G268"/>
    <mergeCell ref="A266:E266"/>
    <mergeCell ref="F266:G266"/>
    <mergeCell ref="H266:I266"/>
    <mergeCell ref="F267:G267"/>
    <mergeCell ref="F190:G190"/>
    <mergeCell ref="F191:G191"/>
    <mergeCell ref="A200:E200"/>
    <mergeCell ref="H272:I272"/>
    <mergeCell ref="A277:E277"/>
    <mergeCell ref="F277:G277"/>
    <mergeCell ref="H277:I277"/>
    <mergeCell ref="A278:E278"/>
    <mergeCell ref="F278:G278"/>
    <mergeCell ref="H278:I278"/>
    <mergeCell ref="A273:E273"/>
    <mergeCell ref="F273:G273"/>
    <mergeCell ref="H273:I273"/>
    <mergeCell ref="F282:G282"/>
    <mergeCell ref="H281:I281"/>
    <mergeCell ref="H282:I282"/>
    <mergeCell ref="F255:G255"/>
    <mergeCell ref="H255:I255"/>
    <mergeCell ref="H267:I267"/>
    <mergeCell ref="A267:E267"/>
    <mergeCell ref="A252:E252"/>
    <mergeCell ref="F252:G252"/>
    <mergeCell ref="H252:I252"/>
    <mergeCell ref="A253:E253"/>
    <mergeCell ref="F253:G253"/>
    <mergeCell ref="H253:I253"/>
    <mergeCell ref="A254:E254"/>
    <mergeCell ref="A243:I243"/>
    <mergeCell ref="A245:E246"/>
    <mergeCell ref="F245:G246"/>
    <mergeCell ref="H245:I246"/>
    <mergeCell ref="F207:G207"/>
    <mergeCell ref="H13:I13"/>
    <mergeCell ref="H42:I42"/>
    <mergeCell ref="A43:E43"/>
    <mergeCell ref="A44:E44"/>
    <mergeCell ref="F43:G43"/>
    <mergeCell ref="F44:G44"/>
    <mergeCell ref="H43:I43"/>
    <mergeCell ref="H44:I44"/>
    <mergeCell ref="A47:E47"/>
    <mergeCell ref="A48:E48"/>
    <mergeCell ref="F47:G47"/>
    <mergeCell ref="F48:G48"/>
    <mergeCell ref="H47:I47"/>
    <mergeCell ref="H131:I131"/>
    <mergeCell ref="H132:I132"/>
    <mergeCell ref="A84:E84"/>
    <mergeCell ref="F84:G84"/>
    <mergeCell ref="A117:E117"/>
    <mergeCell ref="A120:E120"/>
    <mergeCell ref="A85:E85"/>
    <mergeCell ref="F85:G85"/>
    <mergeCell ref="H85:I85"/>
    <mergeCell ref="F39:G39"/>
    <mergeCell ref="A23:E23"/>
    <mergeCell ref="A24:E24"/>
    <mergeCell ref="H115:I115"/>
    <mergeCell ref="A116:E116"/>
    <mergeCell ref="F116:G116"/>
    <mergeCell ref="H128:I128"/>
    <mergeCell ref="A40:E40"/>
    <mergeCell ref="F40:G40"/>
    <mergeCell ref="H40:I40"/>
    <mergeCell ref="A14:E14"/>
    <mergeCell ref="F14:G14"/>
    <mergeCell ref="H14:I14"/>
    <mergeCell ref="A18:E18"/>
    <mergeCell ref="F18:G18"/>
    <mergeCell ref="H18:I18"/>
    <mergeCell ref="A344:E344"/>
    <mergeCell ref="A345:E345"/>
    <mergeCell ref="F344:G344"/>
    <mergeCell ref="F345:G345"/>
    <mergeCell ref="H344:I344"/>
    <mergeCell ref="H345:I345"/>
    <mergeCell ref="A158:E158"/>
    <mergeCell ref="F158:G158"/>
    <mergeCell ref="H158:I158"/>
    <mergeCell ref="F254:G254"/>
    <mergeCell ref="H254:I254"/>
    <mergeCell ref="A255:E255"/>
    <mergeCell ref="A323:E323"/>
    <mergeCell ref="F280:G280"/>
    <mergeCell ref="H280:I280"/>
    <mergeCell ref="A35:E35"/>
    <mergeCell ref="A38:E38"/>
    <mergeCell ref="A39:E39"/>
    <mergeCell ref="A45:E45"/>
    <mergeCell ref="A49:E49"/>
    <mergeCell ref="A114:E114"/>
    <mergeCell ref="F272:G272"/>
    <mergeCell ref="H57:I57"/>
    <mergeCell ref="H288:I288"/>
    <mergeCell ref="F271:G271"/>
    <mergeCell ref="H271:I271"/>
    <mergeCell ref="A482:E482"/>
    <mergeCell ref="A466:I466"/>
    <mergeCell ref="A36:E36"/>
    <mergeCell ref="H36:I36"/>
    <mergeCell ref="F36:G36"/>
    <mergeCell ref="A407:E407"/>
    <mergeCell ref="F407:G407"/>
    <mergeCell ref="H407:I407"/>
    <mergeCell ref="A448:E448"/>
    <mergeCell ref="A41:E41"/>
    <mergeCell ref="A42:E42"/>
    <mergeCell ref="F41:G41"/>
    <mergeCell ref="F42:G42"/>
    <mergeCell ref="H41:I41"/>
    <mergeCell ref="F329:G329"/>
    <mergeCell ref="H329:I329"/>
    <mergeCell ref="H321:I321"/>
    <mergeCell ref="A322:E322"/>
    <mergeCell ref="F322:G322"/>
    <mergeCell ref="H322:I322"/>
    <mergeCell ref="A87:E87"/>
    <mergeCell ref="H347:I347"/>
    <mergeCell ref="A342:E342"/>
    <mergeCell ref="F342:G342"/>
    <mergeCell ref="A286:E286"/>
    <mergeCell ref="F331:G331"/>
    <mergeCell ref="H482:I482"/>
    <mergeCell ref="H448:I448"/>
    <mergeCell ref="F365:G365"/>
    <mergeCell ref="H365:I365"/>
    <mergeCell ref="A113:E113"/>
    <mergeCell ref="F113:G113"/>
    <mergeCell ref="H483:I483"/>
    <mergeCell ref="H484:I484"/>
    <mergeCell ref="H485:I485"/>
    <mergeCell ref="H486:I486"/>
    <mergeCell ref="H474:I474"/>
    <mergeCell ref="H479:I480"/>
    <mergeCell ref="H48:I48"/>
    <mergeCell ref="A63:E63"/>
    <mergeCell ref="F63:G63"/>
    <mergeCell ref="H63:I63"/>
    <mergeCell ref="H294:I294"/>
    <mergeCell ref="A299:E299"/>
    <mergeCell ref="F299:G299"/>
    <mergeCell ref="H299:I299"/>
    <mergeCell ref="F291:G291"/>
    <mergeCell ref="H291:I291"/>
    <mergeCell ref="H149:I149"/>
    <mergeCell ref="H150:I150"/>
    <mergeCell ref="A328:E328"/>
    <mergeCell ref="F328:G328"/>
    <mergeCell ref="F286:G286"/>
    <mergeCell ref="H286:I286"/>
    <mergeCell ref="A284:E284"/>
    <mergeCell ref="F284:G284"/>
    <mergeCell ref="F281:G281"/>
    <mergeCell ref="A440:E440"/>
    <mergeCell ref="A441:E441"/>
    <mergeCell ref="F440:G440"/>
    <mergeCell ref="A57:E57"/>
    <mergeCell ref="F56:G56"/>
    <mergeCell ref="F57:G57"/>
    <mergeCell ref="H56:I56"/>
    <mergeCell ref="F470:G470"/>
    <mergeCell ref="A348:E348"/>
    <mergeCell ref="A88:E88"/>
    <mergeCell ref="F87:G87"/>
    <mergeCell ref="F88:G88"/>
    <mergeCell ref="H87:I87"/>
    <mergeCell ref="H88:I88"/>
    <mergeCell ref="A147:E147"/>
    <mergeCell ref="A148:E148"/>
    <mergeCell ref="F147:G147"/>
    <mergeCell ref="F148:G148"/>
    <mergeCell ref="H147:I147"/>
    <mergeCell ref="H148:I148"/>
    <mergeCell ref="A149:E149"/>
    <mergeCell ref="A150:E150"/>
    <mergeCell ref="F149:G149"/>
    <mergeCell ref="F150:G150"/>
    <mergeCell ref="F327:G327"/>
    <mergeCell ref="H326:I326"/>
    <mergeCell ref="H327:I327"/>
    <mergeCell ref="A173:E173"/>
    <mergeCell ref="F173:G173"/>
    <mergeCell ref="H173:I173"/>
    <mergeCell ref="A365:E365"/>
    <mergeCell ref="A470:E470"/>
    <mergeCell ref="A165:I166"/>
    <mergeCell ref="A190:E190"/>
    <mergeCell ref="A191:E191"/>
    <mergeCell ref="A272:E27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8"/>
  <sheetViews>
    <sheetView topLeftCell="A82" workbookViewId="0">
      <selection activeCell="C51" sqref="C51"/>
    </sheetView>
  </sheetViews>
  <sheetFormatPr defaultRowHeight="15" x14ac:dyDescent="0.25"/>
  <cols>
    <col min="1" max="1" width="64.7109375" style="1" customWidth="1"/>
    <col min="2" max="2" width="9.42578125" style="1" customWidth="1"/>
    <col min="3" max="3" width="22.42578125" style="1" customWidth="1"/>
    <col min="4" max="4" width="18.85546875" style="1" customWidth="1"/>
    <col min="5" max="5" width="18.7109375" style="1" customWidth="1"/>
    <col min="6" max="6" width="18.28515625" style="1" customWidth="1"/>
    <col min="7" max="7" width="18" style="1" customWidth="1"/>
    <col min="8" max="8" width="18.7109375" style="1" customWidth="1"/>
    <col min="9" max="256" width="9.140625" style="1"/>
    <col min="257" max="257" width="64.7109375" style="1" customWidth="1"/>
    <col min="258" max="258" width="9.42578125" style="1" customWidth="1"/>
    <col min="259" max="259" width="22.42578125" style="1" customWidth="1"/>
    <col min="260" max="260" width="18.85546875" style="1" customWidth="1"/>
    <col min="261" max="261" width="18.7109375" style="1" customWidth="1"/>
    <col min="262" max="262" width="18.28515625" style="1" customWidth="1"/>
    <col min="263" max="263" width="18" style="1" customWidth="1"/>
    <col min="264" max="264" width="18.7109375" style="1" customWidth="1"/>
    <col min="265" max="512" width="9.140625" style="1"/>
    <col min="513" max="513" width="64.7109375" style="1" customWidth="1"/>
    <col min="514" max="514" width="9.42578125" style="1" customWidth="1"/>
    <col min="515" max="515" width="22.42578125" style="1" customWidth="1"/>
    <col min="516" max="516" width="18.85546875" style="1" customWidth="1"/>
    <col min="517" max="517" width="18.7109375" style="1" customWidth="1"/>
    <col min="518" max="518" width="18.28515625" style="1" customWidth="1"/>
    <col min="519" max="519" width="18" style="1" customWidth="1"/>
    <col min="520" max="520" width="18.7109375" style="1" customWidth="1"/>
    <col min="521" max="768" width="9.140625" style="1"/>
    <col min="769" max="769" width="64.7109375" style="1" customWidth="1"/>
    <col min="770" max="770" width="9.42578125" style="1" customWidth="1"/>
    <col min="771" max="771" width="22.42578125" style="1" customWidth="1"/>
    <col min="772" max="772" width="18.85546875" style="1" customWidth="1"/>
    <col min="773" max="773" width="18.7109375" style="1" customWidth="1"/>
    <col min="774" max="774" width="18.28515625" style="1" customWidth="1"/>
    <col min="775" max="775" width="18" style="1" customWidth="1"/>
    <col min="776" max="776" width="18.7109375" style="1" customWidth="1"/>
    <col min="777" max="1024" width="9.140625" style="1"/>
    <col min="1025" max="1025" width="64.7109375" style="1" customWidth="1"/>
    <col min="1026" max="1026" width="9.42578125" style="1" customWidth="1"/>
    <col min="1027" max="1027" width="22.42578125" style="1" customWidth="1"/>
    <col min="1028" max="1028" width="18.85546875" style="1" customWidth="1"/>
    <col min="1029" max="1029" width="18.7109375" style="1" customWidth="1"/>
    <col min="1030" max="1030" width="18.28515625" style="1" customWidth="1"/>
    <col min="1031" max="1031" width="18" style="1" customWidth="1"/>
    <col min="1032" max="1032" width="18.7109375" style="1" customWidth="1"/>
    <col min="1033" max="1280" width="9.140625" style="1"/>
    <col min="1281" max="1281" width="64.7109375" style="1" customWidth="1"/>
    <col min="1282" max="1282" width="9.42578125" style="1" customWidth="1"/>
    <col min="1283" max="1283" width="22.42578125" style="1" customWidth="1"/>
    <col min="1284" max="1284" width="18.85546875" style="1" customWidth="1"/>
    <col min="1285" max="1285" width="18.7109375" style="1" customWidth="1"/>
    <col min="1286" max="1286" width="18.28515625" style="1" customWidth="1"/>
    <col min="1287" max="1287" width="18" style="1" customWidth="1"/>
    <col min="1288" max="1288" width="18.7109375" style="1" customWidth="1"/>
    <col min="1289" max="1536" width="9.140625" style="1"/>
    <col min="1537" max="1537" width="64.7109375" style="1" customWidth="1"/>
    <col min="1538" max="1538" width="9.42578125" style="1" customWidth="1"/>
    <col min="1539" max="1539" width="22.42578125" style="1" customWidth="1"/>
    <col min="1540" max="1540" width="18.85546875" style="1" customWidth="1"/>
    <col min="1541" max="1541" width="18.7109375" style="1" customWidth="1"/>
    <col min="1542" max="1542" width="18.28515625" style="1" customWidth="1"/>
    <col min="1543" max="1543" width="18" style="1" customWidth="1"/>
    <col min="1544" max="1544" width="18.7109375" style="1" customWidth="1"/>
    <col min="1545" max="1792" width="9.140625" style="1"/>
    <col min="1793" max="1793" width="64.7109375" style="1" customWidth="1"/>
    <col min="1794" max="1794" width="9.42578125" style="1" customWidth="1"/>
    <col min="1795" max="1795" width="22.42578125" style="1" customWidth="1"/>
    <col min="1796" max="1796" width="18.85546875" style="1" customWidth="1"/>
    <col min="1797" max="1797" width="18.7109375" style="1" customWidth="1"/>
    <col min="1798" max="1798" width="18.28515625" style="1" customWidth="1"/>
    <col min="1799" max="1799" width="18" style="1" customWidth="1"/>
    <col min="1800" max="1800" width="18.7109375" style="1" customWidth="1"/>
    <col min="1801" max="2048" width="9.140625" style="1"/>
    <col min="2049" max="2049" width="64.7109375" style="1" customWidth="1"/>
    <col min="2050" max="2050" width="9.42578125" style="1" customWidth="1"/>
    <col min="2051" max="2051" width="22.42578125" style="1" customWidth="1"/>
    <col min="2052" max="2052" width="18.85546875" style="1" customWidth="1"/>
    <col min="2053" max="2053" width="18.7109375" style="1" customWidth="1"/>
    <col min="2054" max="2054" width="18.28515625" style="1" customWidth="1"/>
    <col min="2055" max="2055" width="18" style="1" customWidth="1"/>
    <col min="2056" max="2056" width="18.7109375" style="1" customWidth="1"/>
    <col min="2057" max="2304" width="9.140625" style="1"/>
    <col min="2305" max="2305" width="64.7109375" style="1" customWidth="1"/>
    <col min="2306" max="2306" width="9.42578125" style="1" customWidth="1"/>
    <col min="2307" max="2307" width="22.42578125" style="1" customWidth="1"/>
    <col min="2308" max="2308" width="18.85546875" style="1" customWidth="1"/>
    <col min="2309" max="2309" width="18.7109375" style="1" customWidth="1"/>
    <col min="2310" max="2310" width="18.28515625" style="1" customWidth="1"/>
    <col min="2311" max="2311" width="18" style="1" customWidth="1"/>
    <col min="2312" max="2312" width="18.7109375" style="1" customWidth="1"/>
    <col min="2313" max="2560" width="9.140625" style="1"/>
    <col min="2561" max="2561" width="64.7109375" style="1" customWidth="1"/>
    <col min="2562" max="2562" width="9.42578125" style="1" customWidth="1"/>
    <col min="2563" max="2563" width="22.42578125" style="1" customWidth="1"/>
    <col min="2564" max="2564" width="18.85546875" style="1" customWidth="1"/>
    <col min="2565" max="2565" width="18.7109375" style="1" customWidth="1"/>
    <col min="2566" max="2566" width="18.28515625" style="1" customWidth="1"/>
    <col min="2567" max="2567" width="18" style="1" customWidth="1"/>
    <col min="2568" max="2568" width="18.7109375" style="1" customWidth="1"/>
    <col min="2569" max="2816" width="9.140625" style="1"/>
    <col min="2817" max="2817" width="64.7109375" style="1" customWidth="1"/>
    <col min="2818" max="2818" width="9.42578125" style="1" customWidth="1"/>
    <col min="2819" max="2819" width="22.42578125" style="1" customWidth="1"/>
    <col min="2820" max="2820" width="18.85546875" style="1" customWidth="1"/>
    <col min="2821" max="2821" width="18.7109375" style="1" customWidth="1"/>
    <col min="2822" max="2822" width="18.28515625" style="1" customWidth="1"/>
    <col min="2823" max="2823" width="18" style="1" customWidth="1"/>
    <col min="2824" max="2824" width="18.7109375" style="1" customWidth="1"/>
    <col min="2825" max="3072" width="9.140625" style="1"/>
    <col min="3073" max="3073" width="64.7109375" style="1" customWidth="1"/>
    <col min="3074" max="3074" width="9.42578125" style="1" customWidth="1"/>
    <col min="3075" max="3075" width="22.42578125" style="1" customWidth="1"/>
    <col min="3076" max="3076" width="18.85546875" style="1" customWidth="1"/>
    <col min="3077" max="3077" width="18.7109375" style="1" customWidth="1"/>
    <col min="3078" max="3078" width="18.28515625" style="1" customWidth="1"/>
    <col min="3079" max="3079" width="18" style="1" customWidth="1"/>
    <col min="3080" max="3080" width="18.7109375" style="1" customWidth="1"/>
    <col min="3081" max="3328" width="9.140625" style="1"/>
    <col min="3329" max="3329" width="64.7109375" style="1" customWidth="1"/>
    <col min="3330" max="3330" width="9.42578125" style="1" customWidth="1"/>
    <col min="3331" max="3331" width="22.42578125" style="1" customWidth="1"/>
    <col min="3332" max="3332" width="18.85546875" style="1" customWidth="1"/>
    <col min="3333" max="3333" width="18.7109375" style="1" customWidth="1"/>
    <col min="3334" max="3334" width="18.28515625" style="1" customWidth="1"/>
    <col min="3335" max="3335" width="18" style="1" customWidth="1"/>
    <col min="3336" max="3336" width="18.7109375" style="1" customWidth="1"/>
    <col min="3337" max="3584" width="9.140625" style="1"/>
    <col min="3585" max="3585" width="64.7109375" style="1" customWidth="1"/>
    <col min="3586" max="3586" width="9.42578125" style="1" customWidth="1"/>
    <col min="3587" max="3587" width="22.42578125" style="1" customWidth="1"/>
    <col min="3588" max="3588" width="18.85546875" style="1" customWidth="1"/>
    <col min="3589" max="3589" width="18.7109375" style="1" customWidth="1"/>
    <col min="3590" max="3590" width="18.28515625" style="1" customWidth="1"/>
    <col min="3591" max="3591" width="18" style="1" customWidth="1"/>
    <col min="3592" max="3592" width="18.7109375" style="1" customWidth="1"/>
    <col min="3593" max="3840" width="9.140625" style="1"/>
    <col min="3841" max="3841" width="64.7109375" style="1" customWidth="1"/>
    <col min="3842" max="3842" width="9.42578125" style="1" customWidth="1"/>
    <col min="3843" max="3843" width="22.42578125" style="1" customWidth="1"/>
    <col min="3844" max="3844" width="18.85546875" style="1" customWidth="1"/>
    <col min="3845" max="3845" width="18.7109375" style="1" customWidth="1"/>
    <col min="3846" max="3846" width="18.28515625" style="1" customWidth="1"/>
    <col min="3847" max="3847" width="18" style="1" customWidth="1"/>
    <col min="3848" max="3848" width="18.7109375" style="1" customWidth="1"/>
    <col min="3849" max="4096" width="9.140625" style="1"/>
    <col min="4097" max="4097" width="64.7109375" style="1" customWidth="1"/>
    <col min="4098" max="4098" width="9.42578125" style="1" customWidth="1"/>
    <col min="4099" max="4099" width="22.42578125" style="1" customWidth="1"/>
    <col min="4100" max="4100" width="18.85546875" style="1" customWidth="1"/>
    <col min="4101" max="4101" width="18.7109375" style="1" customWidth="1"/>
    <col min="4102" max="4102" width="18.28515625" style="1" customWidth="1"/>
    <col min="4103" max="4103" width="18" style="1" customWidth="1"/>
    <col min="4104" max="4104" width="18.7109375" style="1" customWidth="1"/>
    <col min="4105" max="4352" width="9.140625" style="1"/>
    <col min="4353" max="4353" width="64.7109375" style="1" customWidth="1"/>
    <col min="4354" max="4354" width="9.42578125" style="1" customWidth="1"/>
    <col min="4355" max="4355" width="22.42578125" style="1" customWidth="1"/>
    <col min="4356" max="4356" width="18.85546875" style="1" customWidth="1"/>
    <col min="4357" max="4357" width="18.7109375" style="1" customWidth="1"/>
    <col min="4358" max="4358" width="18.28515625" style="1" customWidth="1"/>
    <col min="4359" max="4359" width="18" style="1" customWidth="1"/>
    <col min="4360" max="4360" width="18.7109375" style="1" customWidth="1"/>
    <col min="4361" max="4608" width="9.140625" style="1"/>
    <col min="4609" max="4609" width="64.7109375" style="1" customWidth="1"/>
    <col min="4610" max="4610" width="9.42578125" style="1" customWidth="1"/>
    <col min="4611" max="4611" width="22.42578125" style="1" customWidth="1"/>
    <col min="4612" max="4612" width="18.85546875" style="1" customWidth="1"/>
    <col min="4613" max="4613" width="18.7109375" style="1" customWidth="1"/>
    <col min="4614" max="4614" width="18.28515625" style="1" customWidth="1"/>
    <col min="4615" max="4615" width="18" style="1" customWidth="1"/>
    <col min="4616" max="4616" width="18.7109375" style="1" customWidth="1"/>
    <col min="4617" max="4864" width="9.140625" style="1"/>
    <col min="4865" max="4865" width="64.7109375" style="1" customWidth="1"/>
    <col min="4866" max="4866" width="9.42578125" style="1" customWidth="1"/>
    <col min="4867" max="4867" width="22.42578125" style="1" customWidth="1"/>
    <col min="4868" max="4868" width="18.85546875" style="1" customWidth="1"/>
    <col min="4869" max="4869" width="18.7109375" style="1" customWidth="1"/>
    <col min="4870" max="4870" width="18.28515625" style="1" customWidth="1"/>
    <col min="4871" max="4871" width="18" style="1" customWidth="1"/>
    <col min="4872" max="4872" width="18.7109375" style="1" customWidth="1"/>
    <col min="4873" max="5120" width="9.140625" style="1"/>
    <col min="5121" max="5121" width="64.7109375" style="1" customWidth="1"/>
    <col min="5122" max="5122" width="9.42578125" style="1" customWidth="1"/>
    <col min="5123" max="5123" width="22.42578125" style="1" customWidth="1"/>
    <col min="5124" max="5124" width="18.85546875" style="1" customWidth="1"/>
    <col min="5125" max="5125" width="18.7109375" style="1" customWidth="1"/>
    <col min="5126" max="5126" width="18.28515625" style="1" customWidth="1"/>
    <col min="5127" max="5127" width="18" style="1" customWidth="1"/>
    <col min="5128" max="5128" width="18.7109375" style="1" customWidth="1"/>
    <col min="5129" max="5376" width="9.140625" style="1"/>
    <col min="5377" max="5377" width="64.7109375" style="1" customWidth="1"/>
    <col min="5378" max="5378" width="9.42578125" style="1" customWidth="1"/>
    <col min="5379" max="5379" width="22.42578125" style="1" customWidth="1"/>
    <col min="5380" max="5380" width="18.85546875" style="1" customWidth="1"/>
    <col min="5381" max="5381" width="18.7109375" style="1" customWidth="1"/>
    <col min="5382" max="5382" width="18.28515625" style="1" customWidth="1"/>
    <col min="5383" max="5383" width="18" style="1" customWidth="1"/>
    <col min="5384" max="5384" width="18.7109375" style="1" customWidth="1"/>
    <col min="5385" max="5632" width="9.140625" style="1"/>
    <col min="5633" max="5633" width="64.7109375" style="1" customWidth="1"/>
    <col min="5634" max="5634" width="9.42578125" style="1" customWidth="1"/>
    <col min="5635" max="5635" width="22.42578125" style="1" customWidth="1"/>
    <col min="5636" max="5636" width="18.85546875" style="1" customWidth="1"/>
    <col min="5637" max="5637" width="18.7109375" style="1" customWidth="1"/>
    <col min="5638" max="5638" width="18.28515625" style="1" customWidth="1"/>
    <col min="5639" max="5639" width="18" style="1" customWidth="1"/>
    <col min="5640" max="5640" width="18.7109375" style="1" customWidth="1"/>
    <col min="5641" max="5888" width="9.140625" style="1"/>
    <col min="5889" max="5889" width="64.7109375" style="1" customWidth="1"/>
    <col min="5890" max="5890" width="9.42578125" style="1" customWidth="1"/>
    <col min="5891" max="5891" width="22.42578125" style="1" customWidth="1"/>
    <col min="5892" max="5892" width="18.85546875" style="1" customWidth="1"/>
    <col min="5893" max="5893" width="18.7109375" style="1" customWidth="1"/>
    <col min="5894" max="5894" width="18.28515625" style="1" customWidth="1"/>
    <col min="5895" max="5895" width="18" style="1" customWidth="1"/>
    <col min="5896" max="5896" width="18.7109375" style="1" customWidth="1"/>
    <col min="5897" max="6144" width="9.140625" style="1"/>
    <col min="6145" max="6145" width="64.7109375" style="1" customWidth="1"/>
    <col min="6146" max="6146" width="9.42578125" style="1" customWidth="1"/>
    <col min="6147" max="6147" width="22.42578125" style="1" customWidth="1"/>
    <col min="6148" max="6148" width="18.85546875" style="1" customWidth="1"/>
    <col min="6149" max="6149" width="18.7109375" style="1" customWidth="1"/>
    <col min="6150" max="6150" width="18.28515625" style="1" customWidth="1"/>
    <col min="6151" max="6151" width="18" style="1" customWidth="1"/>
    <col min="6152" max="6152" width="18.7109375" style="1" customWidth="1"/>
    <col min="6153" max="6400" width="9.140625" style="1"/>
    <col min="6401" max="6401" width="64.7109375" style="1" customWidth="1"/>
    <col min="6402" max="6402" width="9.42578125" style="1" customWidth="1"/>
    <col min="6403" max="6403" width="22.42578125" style="1" customWidth="1"/>
    <col min="6404" max="6404" width="18.85546875" style="1" customWidth="1"/>
    <col min="6405" max="6405" width="18.7109375" style="1" customWidth="1"/>
    <col min="6406" max="6406" width="18.28515625" style="1" customWidth="1"/>
    <col min="6407" max="6407" width="18" style="1" customWidth="1"/>
    <col min="6408" max="6408" width="18.7109375" style="1" customWidth="1"/>
    <col min="6409" max="6656" width="9.140625" style="1"/>
    <col min="6657" max="6657" width="64.7109375" style="1" customWidth="1"/>
    <col min="6658" max="6658" width="9.42578125" style="1" customWidth="1"/>
    <col min="6659" max="6659" width="22.42578125" style="1" customWidth="1"/>
    <col min="6660" max="6660" width="18.85546875" style="1" customWidth="1"/>
    <col min="6661" max="6661" width="18.7109375" style="1" customWidth="1"/>
    <col min="6662" max="6662" width="18.28515625" style="1" customWidth="1"/>
    <col min="6663" max="6663" width="18" style="1" customWidth="1"/>
    <col min="6664" max="6664" width="18.7109375" style="1" customWidth="1"/>
    <col min="6665" max="6912" width="9.140625" style="1"/>
    <col min="6913" max="6913" width="64.7109375" style="1" customWidth="1"/>
    <col min="6914" max="6914" width="9.42578125" style="1" customWidth="1"/>
    <col min="6915" max="6915" width="22.42578125" style="1" customWidth="1"/>
    <col min="6916" max="6916" width="18.85546875" style="1" customWidth="1"/>
    <col min="6917" max="6917" width="18.7109375" style="1" customWidth="1"/>
    <col min="6918" max="6918" width="18.28515625" style="1" customWidth="1"/>
    <col min="6919" max="6919" width="18" style="1" customWidth="1"/>
    <col min="6920" max="6920" width="18.7109375" style="1" customWidth="1"/>
    <col min="6921" max="7168" width="9.140625" style="1"/>
    <col min="7169" max="7169" width="64.7109375" style="1" customWidth="1"/>
    <col min="7170" max="7170" width="9.42578125" style="1" customWidth="1"/>
    <col min="7171" max="7171" width="22.42578125" style="1" customWidth="1"/>
    <col min="7172" max="7172" width="18.85546875" style="1" customWidth="1"/>
    <col min="7173" max="7173" width="18.7109375" style="1" customWidth="1"/>
    <col min="7174" max="7174" width="18.28515625" style="1" customWidth="1"/>
    <col min="7175" max="7175" width="18" style="1" customWidth="1"/>
    <col min="7176" max="7176" width="18.7109375" style="1" customWidth="1"/>
    <col min="7177" max="7424" width="9.140625" style="1"/>
    <col min="7425" max="7425" width="64.7109375" style="1" customWidth="1"/>
    <col min="7426" max="7426" width="9.42578125" style="1" customWidth="1"/>
    <col min="7427" max="7427" width="22.42578125" style="1" customWidth="1"/>
    <col min="7428" max="7428" width="18.85546875" style="1" customWidth="1"/>
    <col min="7429" max="7429" width="18.7109375" style="1" customWidth="1"/>
    <col min="7430" max="7430" width="18.28515625" style="1" customWidth="1"/>
    <col min="7431" max="7431" width="18" style="1" customWidth="1"/>
    <col min="7432" max="7432" width="18.7109375" style="1" customWidth="1"/>
    <col min="7433" max="7680" width="9.140625" style="1"/>
    <col min="7681" max="7681" width="64.7109375" style="1" customWidth="1"/>
    <col min="7682" max="7682" width="9.42578125" style="1" customWidth="1"/>
    <col min="7683" max="7683" width="22.42578125" style="1" customWidth="1"/>
    <col min="7684" max="7684" width="18.85546875" style="1" customWidth="1"/>
    <col min="7685" max="7685" width="18.7109375" style="1" customWidth="1"/>
    <col min="7686" max="7686" width="18.28515625" style="1" customWidth="1"/>
    <col min="7687" max="7687" width="18" style="1" customWidth="1"/>
    <col min="7688" max="7688" width="18.7109375" style="1" customWidth="1"/>
    <col min="7689" max="7936" width="9.140625" style="1"/>
    <col min="7937" max="7937" width="64.7109375" style="1" customWidth="1"/>
    <col min="7938" max="7938" width="9.42578125" style="1" customWidth="1"/>
    <col min="7939" max="7939" width="22.42578125" style="1" customWidth="1"/>
    <col min="7940" max="7940" width="18.85546875" style="1" customWidth="1"/>
    <col min="7941" max="7941" width="18.7109375" style="1" customWidth="1"/>
    <col min="7942" max="7942" width="18.28515625" style="1" customWidth="1"/>
    <col min="7943" max="7943" width="18" style="1" customWidth="1"/>
    <col min="7944" max="7944" width="18.7109375" style="1" customWidth="1"/>
    <col min="7945" max="8192" width="9.140625" style="1"/>
    <col min="8193" max="8193" width="64.7109375" style="1" customWidth="1"/>
    <col min="8194" max="8194" width="9.42578125" style="1" customWidth="1"/>
    <col min="8195" max="8195" width="22.42578125" style="1" customWidth="1"/>
    <col min="8196" max="8196" width="18.85546875" style="1" customWidth="1"/>
    <col min="8197" max="8197" width="18.7109375" style="1" customWidth="1"/>
    <col min="8198" max="8198" width="18.28515625" style="1" customWidth="1"/>
    <col min="8199" max="8199" width="18" style="1" customWidth="1"/>
    <col min="8200" max="8200" width="18.7109375" style="1" customWidth="1"/>
    <col min="8201" max="8448" width="9.140625" style="1"/>
    <col min="8449" max="8449" width="64.7109375" style="1" customWidth="1"/>
    <col min="8450" max="8450" width="9.42578125" style="1" customWidth="1"/>
    <col min="8451" max="8451" width="22.42578125" style="1" customWidth="1"/>
    <col min="8452" max="8452" width="18.85546875" style="1" customWidth="1"/>
    <col min="8453" max="8453" width="18.7109375" style="1" customWidth="1"/>
    <col min="8454" max="8454" width="18.28515625" style="1" customWidth="1"/>
    <col min="8455" max="8455" width="18" style="1" customWidth="1"/>
    <col min="8456" max="8456" width="18.7109375" style="1" customWidth="1"/>
    <col min="8457" max="8704" width="9.140625" style="1"/>
    <col min="8705" max="8705" width="64.7109375" style="1" customWidth="1"/>
    <col min="8706" max="8706" width="9.42578125" style="1" customWidth="1"/>
    <col min="8707" max="8707" width="22.42578125" style="1" customWidth="1"/>
    <col min="8708" max="8708" width="18.85546875" style="1" customWidth="1"/>
    <col min="8709" max="8709" width="18.7109375" style="1" customWidth="1"/>
    <col min="8710" max="8710" width="18.28515625" style="1" customWidth="1"/>
    <col min="8711" max="8711" width="18" style="1" customWidth="1"/>
    <col min="8712" max="8712" width="18.7109375" style="1" customWidth="1"/>
    <col min="8713" max="8960" width="9.140625" style="1"/>
    <col min="8961" max="8961" width="64.7109375" style="1" customWidth="1"/>
    <col min="8962" max="8962" width="9.42578125" style="1" customWidth="1"/>
    <col min="8963" max="8963" width="22.42578125" style="1" customWidth="1"/>
    <col min="8964" max="8964" width="18.85546875" style="1" customWidth="1"/>
    <col min="8965" max="8965" width="18.7109375" style="1" customWidth="1"/>
    <col min="8966" max="8966" width="18.28515625" style="1" customWidth="1"/>
    <col min="8967" max="8967" width="18" style="1" customWidth="1"/>
    <col min="8968" max="8968" width="18.7109375" style="1" customWidth="1"/>
    <col min="8969" max="9216" width="9.140625" style="1"/>
    <col min="9217" max="9217" width="64.7109375" style="1" customWidth="1"/>
    <col min="9218" max="9218" width="9.42578125" style="1" customWidth="1"/>
    <col min="9219" max="9219" width="22.42578125" style="1" customWidth="1"/>
    <col min="9220" max="9220" width="18.85546875" style="1" customWidth="1"/>
    <col min="9221" max="9221" width="18.7109375" style="1" customWidth="1"/>
    <col min="9222" max="9222" width="18.28515625" style="1" customWidth="1"/>
    <col min="9223" max="9223" width="18" style="1" customWidth="1"/>
    <col min="9224" max="9224" width="18.7109375" style="1" customWidth="1"/>
    <col min="9225" max="9472" width="9.140625" style="1"/>
    <col min="9473" max="9473" width="64.7109375" style="1" customWidth="1"/>
    <col min="9474" max="9474" width="9.42578125" style="1" customWidth="1"/>
    <col min="9475" max="9475" width="22.42578125" style="1" customWidth="1"/>
    <col min="9476" max="9476" width="18.85546875" style="1" customWidth="1"/>
    <col min="9477" max="9477" width="18.7109375" style="1" customWidth="1"/>
    <col min="9478" max="9478" width="18.28515625" style="1" customWidth="1"/>
    <col min="9479" max="9479" width="18" style="1" customWidth="1"/>
    <col min="9480" max="9480" width="18.7109375" style="1" customWidth="1"/>
    <col min="9481" max="9728" width="9.140625" style="1"/>
    <col min="9729" max="9729" width="64.7109375" style="1" customWidth="1"/>
    <col min="9730" max="9730" width="9.42578125" style="1" customWidth="1"/>
    <col min="9731" max="9731" width="22.42578125" style="1" customWidth="1"/>
    <col min="9732" max="9732" width="18.85546875" style="1" customWidth="1"/>
    <col min="9733" max="9733" width="18.7109375" style="1" customWidth="1"/>
    <col min="9734" max="9734" width="18.28515625" style="1" customWidth="1"/>
    <col min="9735" max="9735" width="18" style="1" customWidth="1"/>
    <col min="9736" max="9736" width="18.7109375" style="1" customWidth="1"/>
    <col min="9737" max="9984" width="9.140625" style="1"/>
    <col min="9985" max="9985" width="64.7109375" style="1" customWidth="1"/>
    <col min="9986" max="9986" width="9.42578125" style="1" customWidth="1"/>
    <col min="9987" max="9987" width="22.42578125" style="1" customWidth="1"/>
    <col min="9988" max="9988" width="18.85546875" style="1" customWidth="1"/>
    <col min="9989" max="9989" width="18.7109375" style="1" customWidth="1"/>
    <col min="9990" max="9990" width="18.28515625" style="1" customWidth="1"/>
    <col min="9991" max="9991" width="18" style="1" customWidth="1"/>
    <col min="9992" max="9992" width="18.7109375" style="1" customWidth="1"/>
    <col min="9993" max="10240" width="9.140625" style="1"/>
    <col min="10241" max="10241" width="64.7109375" style="1" customWidth="1"/>
    <col min="10242" max="10242" width="9.42578125" style="1" customWidth="1"/>
    <col min="10243" max="10243" width="22.42578125" style="1" customWidth="1"/>
    <col min="10244" max="10244" width="18.85546875" style="1" customWidth="1"/>
    <col min="10245" max="10245" width="18.7109375" style="1" customWidth="1"/>
    <col min="10246" max="10246" width="18.28515625" style="1" customWidth="1"/>
    <col min="10247" max="10247" width="18" style="1" customWidth="1"/>
    <col min="10248" max="10248" width="18.7109375" style="1" customWidth="1"/>
    <col min="10249" max="10496" width="9.140625" style="1"/>
    <col min="10497" max="10497" width="64.7109375" style="1" customWidth="1"/>
    <col min="10498" max="10498" width="9.42578125" style="1" customWidth="1"/>
    <col min="10499" max="10499" width="22.42578125" style="1" customWidth="1"/>
    <col min="10500" max="10500" width="18.85546875" style="1" customWidth="1"/>
    <col min="10501" max="10501" width="18.7109375" style="1" customWidth="1"/>
    <col min="10502" max="10502" width="18.28515625" style="1" customWidth="1"/>
    <col min="10503" max="10503" width="18" style="1" customWidth="1"/>
    <col min="10504" max="10504" width="18.7109375" style="1" customWidth="1"/>
    <col min="10505" max="10752" width="9.140625" style="1"/>
    <col min="10753" max="10753" width="64.7109375" style="1" customWidth="1"/>
    <col min="10754" max="10754" width="9.42578125" style="1" customWidth="1"/>
    <col min="10755" max="10755" width="22.42578125" style="1" customWidth="1"/>
    <col min="10756" max="10756" width="18.85546875" style="1" customWidth="1"/>
    <col min="10757" max="10757" width="18.7109375" style="1" customWidth="1"/>
    <col min="10758" max="10758" width="18.28515625" style="1" customWidth="1"/>
    <col min="10759" max="10759" width="18" style="1" customWidth="1"/>
    <col min="10760" max="10760" width="18.7109375" style="1" customWidth="1"/>
    <col min="10761" max="11008" width="9.140625" style="1"/>
    <col min="11009" max="11009" width="64.7109375" style="1" customWidth="1"/>
    <col min="11010" max="11010" width="9.42578125" style="1" customWidth="1"/>
    <col min="11011" max="11011" width="22.42578125" style="1" customWidth="1"/>
    <col min="11012" max="11012" width="18.85546875" style="1" customWidth="1"/>
    <col min="11013" max="11013" width="18.7109375" style="1" customWidth="1"/>
    <col min="11014" max="11014" width="18.28515625" style="1" customWidth="1"/>
    <col min="11015" max="11015" width="18" style="1" customWidth="1"/>
    <col min="11016" max="11016" width="18.7109375" style="1" customWidth="1"/>
    <col min="11017" max="11264" width="9.140625" style="1"/>
    <col min="11265" max="11265" width="64.7109375" style="1" customWidth="1"/>
    <col min="11266" max="11266" width="9.42578125" style="1" customWidth="1"/>
    <col min="11267" max="11267" width="22.42578125" style="1" customWidth="1"/>
    <col min="11268" max="11268" width="18.85546875" style="1" customWidth="1"/>
    <col min="11269" max="11269" width="18.7109375" style="1" customWidth="1"/>
    <col min="11270" max="11270" width="18.28515625" style="1" customWidth="1"/>
    <col min="11271" max="11271" width="18" style="1" customWidth="1"/>
    <col min="11272" max="11272" width="18.7109375" style="1" customWidth="1"/>
    <col min="11273" max="11520" width="9.140625" style="1"/>
    <col min="11521" max="11521" width="64.7109375" style="1" customWidth="1"/>
    <col min="11522" max="11522" width="9.42578125" style="1" customWidth="1"/>
    <col min="11523" max="11523" width="22.42578125" style="1" customWidth="1"/>
    <col min="11524" max="11524" width="18.85546875" style="1" customWidth="1"/>
    <col min="11525" max="11525" width="18.7109375" style="1" customWidth="1"/>
    <col min="11526" max="11526" width="18.28515625" style="1" customWidth="1"/>
    <col min="11527" max="11527" width="18" style="1" customWidth="1"/>
    <col min="11528" max="11528" width="18.7109375" style="1" customWidth="1"/>
    <col min="11529" max="11776" width="9.140625" style="1"/>
    <col min="11777" max="11777" width="64.7109375" style="1" customWidth="1"/>
    <col min="11778" max="11778" width="9.42578125" style="1" customWidth="1"/>
    <col min="11779" max="11779" width="22.42578125" style="1" customWidth="1"/>
    <col min="11780" max="11780" width="18.85546875" style="1" customWidth="1"/>
    <col min="11781" max="11781" width="18.7109375" style="1" customWidth="1"/>
    <col min="11782" max="11782" width="18.28515625" style="1" customWidth="1"/>
    <col min="11783" max="11783" width="18" style="1" customWidth="1"/>
    <col min="11784" max="11784" width="18.7109375" style="1" customWidth="1"/>
    <col min="11785" max="12032" width="9.140625" style="1"/>
    <col min="12033" max="12033" width="64.7109375" style="1" customWidth="1"/>
    <col min="12034" max="12034" width="9.42578125" style="1" customWidth="1"/>
    <col min="12035" max="12035" width="22.42578125" style="1" customWidth="1"/>
    <col min="12036" max="12036" width="18.85546875" style="1" customWidth="1"/>
    <col min="12037" max="12037" width="18.7109375" style="1" customWidth="1"/>
    <col min="12038" max="12038" width="18.28515625" style="1" customWidth="1"/>
    <col min="12039" max="12039" width="18" style="1" customWidth="1"/>
    <col min="12040" max="12040" width="18.7109375" style="1" customWidth="1"/>
    <col min="12041" max="12288" width="9.140625" style="1"/>
    <col min="12289" max="12289" width="64.7109375" style="1" customWidth="1"/>
    <col min="12290" max="12290" width="9.42578125" style="1" customWidth="1"/>
    <col min="12291" max="12291" width="22.42578125" style="1" customWidth="1"/>
    <col min="12292" max="12292" width="18.85546875" style="1" customWidth="1"/>
    <col min="12293" max="12293" width="18.7109375" style="1" customWidth="1"/>
    <col min="12294" max="12294" width="18.28515625" style="1" customWidth="1"/>
    <col min="12295" max="12295" width="18" style="1" customWidth="1"/>
    <col min="12296" max="12296" width="18.7109375" style="1" customWidth="1"/>
    <col min="12297" max="12544" width="9.140625" style="1"/>
    <col min="12545" max="12545" width="64.7109375" style="1" customWidth="1"/>
    <col min="12546" max="12546" width="9.42578125" style="1" customWidth="1"/>
    <col min="12547" max="12547" width="22.42578125" style="1" customWidth="1"/>
    <col min="12548" max="12548" width="18.85546875" style="1" customWidth="1"/>
    <col min="12549" max="12549" width="18.7109375" style="1" customWidth="1"/>
    <col min="12550" max="12550" width="18.28515625" style="1" customWidth="1"/>
    <col min="12551" max="12551" width="18" style="1" customWidth="1"/>
    <col min="12552" max="12552" width="18.7109375" style="1" customWidth="1"/>
    <col min="12553" max="12800" width="9.140625" style="1"/>
    <col min="12801" max="12801" width="64.7109375" style="1" customWidth="1"/>
    <col min="12802" max="12802" width="9.42578125" style="1" customWidth="1"/>
    <col min="12803" max="12803" width="22.42578125" style="1" customWidth="1"/>
    <col min="12804" max="12804" width="18.85546875" style="1" customWidth="1"/>
    <col min="12805" max="12805" width="18.7109375" style="1" customWidth="1"/>
    <col min="12806" max="12806" width="18.28515625" style="1" customWidth="1"/>
    <col min="12807" max="12807" width="18" style="1" customWidth="1"/>
    <col min="12808" max="12808" width="18.7109375" style="1" customWidth="1"/>
    <col min="12809" max="13056" width="9.140625" style="1"/>
    <col min="13057" max="13057" width="64.7109375" style="1" customWidth="1"/>
    <col min="13058" max="13058" width="9.42578125" style="1" customWidth="1"/>
    <col min="13059" max="13059" width="22.42578125" style="1" customWidth="1"/>
    <col min="13060" max="13060" width="18.85546875" style="1" customWidth="1"/>
    <col min="13061" max="13061" width="18.7109375" style="1" customWidth="1"/>
    <col min="13062" max="13062" width="18.28515625" style="1" customWidth="1"/>
    <col min="13063" max="13063" width="18" style="1" customWidth="1"/>
    <col min="13064" max="13064" width="18.7109375" style="1" customWidth="1"/>
    <col min="13065" max="13312" width="9.140625" style="1"/>
    <col min="13313" max="13313" width="64.7109375" style="1" customWidth="1"/>
    <col min="13314" max="13314" width="9.42578125" style="1" customWidth="1"/>
    <col min="13315" max="13315" width="22.42578125" style="1" customWidth="1"/>
    <col min="13316" max="13316" width="18.85546875" style="1" customWidth="1"/>
    <col min="13317" max="13317" width="18.7109375" style="1" customWidth="1"/>
    <col min="13318" max="13318" width="18.28515625" style="1" customWidth="1"/>
    <col min="13319" max="13319" width="18" style="1" customWidth="1"/>
    <col min="13320" max="13320" width="18.7109375" style="1" customWidth="1"/>
    <col min="13321" max="13568" width="9.140625" style="1"/>
    <col min="13569" max="13569" width="64.7109375" style="1" customWidth="1"/>
    <col min="13570" max="13570" width="9.42578125" style="1" customWidth="1"/>
    <col min="13571" max="13571" width="22.42578125" style="1" customWidth="1"/>
    <col min="13572" max="13572" width="18.85546875" style="1" customWidth="1"/>
    <col min="13573" max="13573" width="18.7109375" style="1" customWidth="1"/>
    <col min="13574" max="13574" width="18.28515625" style="1" customWidth="1"/>
    <col min="13575" max="13575" width="18" style="1" customWidth="1"/>
    <col min="13576" max="13576" width="18.7109375" style="1" customWidth="1"/>
    <col min="13577" max="13824" width="9.140625" style="1"/>
    <col min="13825" max="13825" width="64.7109375" style="1" customWidth="1"/>
    <col min="13826" max="13826" width="9.42578125" style="1" customWidth="1"/>
    <col min="13827" max="13827" width="22.42578125" style="1" customWidth="1"/>
    <col min="13828" max="13828" width="18.85546875" style="1" customWidth="1"/>
    <col min="13829" max="13829" width="18.7109375" style="1" customWidth="1"/>
    <col min="13830" max="13830" width="18.28515625" style="1" customWidth="1"/>
    <col min="13831" max="13831" width="18" style="1" customWidth="1"/>
    <col min="13832" max="13832" width="18.7109375" style="1" customWidth="1"/>
    <col min="13833" max="14080" width="9.140625" style="1"/>
    <col min="14081" max="14081" width="64.7109375" style="1" customWidth="1"/>
    <col min="14082" max="14082" width="9.42578125" style="1" customWidth="1"/>
    <col min="14083" max="14083" width="22.42578125" style="1" customWidth="1"/>
    <col min="14084" max="14084" width="18.85546875" style="1" customWidth="1"/>
    <col min="14085" max="14085" width="18.7109375" style="1" customWidth="1"/>
    <col min="14086" max="14086" width="18.28515625" style="1" customWidth="1"/>
    <col min="14087" max="14087" width="18" style="1" customWidth="1"/>
    <col min="14088" max="14088" width="18.7109375" style="1" customWidth="1"/>
    <col min="14089" max="14336" width="9.140625" style="1"/>
    <col min="14337" max="14337" width="64.7109375" style="1" customWidth="1"/>
    <col min="14338" max="14338" width="9.42578125" style="1" customWidth="1"/>
    <col min="14339" max="14339" width="22.42578125" style="1" customWidth="1"/>
    <col min="14340" max="14340" width="18.85546875" style="1" customWidth="1"/>
    <col min="14341" max="14341" width="18.7109375" style="1" customWidth="1"/>
    <col min="14342" max="14342" width="18.28515625" style="1" customWidth="1"/>
    <col min="14343" max="14343" width="18" style="1" customWidth="1"/>
    <col min="14344" max="14344" width="18.7109375" style="1" customWidth="1"/>
    <col min="14345" max="14592" width="9.140625" style="1"/>
    <col min="14593" max="14593" width="64.7109375" style="1" customWidth="1"/>
    <col min="14594" max="14594" width="9.42578125" style="1" customWidth="1"/>
    <col min="14595" max="14595" width="22.42578125" style="1" customWidth="1"/>
    <col min="14596" max="14596" width="18.85546875" style="1" customWidth="1"/>
    <col min="14597" max="14597" width="18.7109375" style="1" customWidth="1"/>
    <col min="14598" max="14598" width="18.28515625" style="1" customWidth="1"/>
    <col min="14599" max="14599" width="18" style="1" customWidth="1"/>
    <col min="14600" max="14600" width="18.7109375" style="1" customWidth="1"/>
    <col min="14601" max="14848" width="9.140625" style="1"/>
    <col min="14849" max="14849" width="64.7109375" style="1" customWidth="1"/>
    <col min="14850" max="14850" width="9.42578125" style="1" customWidth="1"/>
    <col min="14851" max="14851" width="22.42578125" style="1" customWidth="1"/>
    <col min="14852" max="14852" width="18.85546875" style="1" customWidth="1"/>
    <col min="14853" max="14853" width="18.7109375" style="1" customWidth="1"/>
    <col min="14854" max="14854" width="18.28515625" style="1" customWidth="1"/>
    <col min="14855" max="14855" width="18" style="1" customWidth="1"/>
    <col min="14856" max="14856" width="18.7109375" style="1" customWidth="1"/>
    <col min="14857" max="15104" width="9.140625" style="1"/>
    <col min="15105" max="15105" width="64.7109375" style="1" customWidth="1"/>
    <col min="15106" max="15106" width="9.42578125" style="1" customWidth="1"/>
    <col min="15107" max="15107" width="22.42578125" style="1" customWidth="1"/>
    <col min="15108" max="15108" width="18.85546875" style="1" customWidth="1"/>
    <col min="15109" max="15109" width="18.7109375" style="1" customWidth="1"/>
    <col min="15110" max="15110" width="18.28515625" style="1" customWidth="1"/>
    <col min="15111" max="15111" width="18" style="1" customWidth="1"/>
    <col min="15112" max="15112" width="18.7109375" style="1" customWidth="1"/>
    <col min="15113" max="15360" width="9.140625" style="1"/>
    <col min="15361" max="15361" width="64.7109375" style="1" customWidth="1"/>
    <col min="15362" max="15362" width="9.42578125" style="1" customWidth="1"/>
    <col min="15363" max="15363" width="22.42578125" style="1" customWidth="1"/>
    <col min="15364" max="15364" width="18.85546875" style="1" customWidth="1"/>
    <col min="15365" max="15365" width="18.7109375" style="1" customWidth="1"/>
    <col min="15366" max="15366" width="18.28515625" style="1" customWidth="1"/>
    <col min="15367" max="15367" width="18" style="1" customWidth="1"/>
    <col min="15368" max="15368" width="18.7109375" style="1" customWidth="1"/>
    <col min="15369" max="15616" width="9.140625" style="1"/>
    <col min="15617" max="15617" width="64.7109375" style="1" customWidth="1"/>
    <col min="15618" max="15618" width="9.42578125" style="1" customWidth="1"/>
    <col min="15619" max="15619" width="22.42578125" style="1" customWidth="1"/>
    <col min="15620" max="15620" width="18.85546875" style="1" customWidth="1"/>
    <col min="15621" max="15621" width="18.7109375" style="1" customWidth="1"/>
    <col min="15622" max="15622" width="18.28515625" style="1" customWidth="1"/>
    <col min="15623" max="15623" width="18" style="1" customWidth="1"/>
    <col min="15624" max="15624" width="18.7109375" style="1" customWidth="1"/>
    <col min="15625" max="15872" width="9.140625" style="1"/>
    <col min="15873" max="15873" width="64.7109375" style="1" customWidth="1"/>
    <col min="15874" max="15874" width="9.42578125" style="1" customWidth="1"/>
    <col min="15875" max="15875" width="22.42578125" style="1" customWidth="1"/>
    <col min="15876" max="15876" width="18.85546875" style="1" customWidth="1"/>
    <col min="15877" max="15877" width="18.7109375" style="1" customWidth="1"/>
    <col min="15878" max="15878" width="18.28515625" style="1" customWidth="1"/>
    <col min="15879" max="15879" width="18" style="1" customWidth="1"/>
    <col min="15880" max="15880" width="18.7109375" style="1" customWidth="1"/>
    <col min="15881" max="16128" width="9.140625" style="1"/>
    <col min="16129" max="16129" width="64.7109375" style="1" customWidth="1"/>
    <col min="16130" max="16130" width="9.42578125" style="1" customWidth="1"/>
    <col min="16131" max="16131" width="22.42578125" style="1" customWidth="1"/>
    <col min="16132" max="16132" width="18.85546875" style="1" customWidth="1"/>
    <col min="16133" max="16133" width="18.7109375" style="1" customWidth="1"/>
    <col min="16134" max="16134" width="18.28515625" style="1" customWidth="1"/>
    <col min="16135" max="16135" width="18" style="1" customWidth="1"/>
    <col min="16136" max="16136" width="18.7109375" style="1" customWidth="1"/>
    <col min="16137" max="16384" width="9.140625" style="1"/>
  </cols>
  <sheetData>
    <row r="1" spans="1:8" ht="21.75" customHeight="1" x14ac:dyDescent="0.25">
      <c r="A1" s="358" t="s">
        <v>247</v>
      </c>
      <c r="B1" s="359"/>
      <c r="C1" s="359"/>
      <c r="D1" s="359"/>
      <c r="E1" s="359"/>
      <c r="F1" s="359"/>
      <c r="G1" s="359"/>
      <c r="H1" s="359"/>
    </row>
    <row r="2" spans="1:8" ht="26.25" customHeight="1" x14ac:dyDescent="0.25">
      <c r="A2" s="360" t="s">
        <v>215</v>
      </c>
      <c r="B2" s="361"/>
      <c r="C2" s="361"/>
      <c r="D2" s="361"/>
      <c r="E2" s="361"/>
      <c r="F2" s="361"/>
      <c r="G2" s="361"/>
      <c r="H2" s="361"/>
    </row>
    <row r="3" spans="1:8" x14ac:dyDescent="0.25">
      <c r="E3" s="6" t="s">
        <v>216</v>
      </c>
      <c r="G3" s="6"/>
    </row>
    <row r="4" spans="1:8" ht="30" x14ac:dyDescent="0.3">
      <c r="A4" s="7" t="s">
        <v>217</v>
      </c>
      <c r="B4" s="8" t="s">
        <v>218</v>
      </c>
      <c r="C4" s="9" t="s">
        <v>219</v>
      </c>
      <c r="D4" s="9"/>
      <c r="E4" s="10" t="s">
        <v>220</v>
      </c>
    </row>
    <row r="5" spans="1:8" ht="15.75" x14ac:dyDescent="0.3">
      <c r="A5" s="11"/>
      <c r="B5" s="12"/>
      <c r="C5" s="13"/>
      <c r="D5" s="14"/>
      <c r="E5" s="14">
        <f t="shared" ref="E5:E52" si="0">SUM(C5:D5)</f>
        <v>0</v>
      </c>
    </row>
    <row r="6" spans="1:8" ht="15.75" x14ac:dyDescent="0.3">
      <c r="A6" s="12"/>
      <c r="B6" s="12"/>
      <c r="C6" s="14"/>
      <c r="D6" s="14"/>
      <c r="E6" s="14">
        <f t="shared" si="0"/>
        <v>0</v>
      </c>
    </row>
    <row r="7" spans="1:8" ht="15.75" x14ac:dyDescent="0.3">
      <c r="A7" s="12"/>
      <c r="B7" s="12"/>
      <c r="C7" s="14"/>
      <c r="D7" s="14"/>
      <c r="E7" s="14">
        <f t="shared" si="0"/>
        <v>0</v>
      </c>
    </row>
    <row r="8" spans="1:8" ht="15.75" x14ac:dyDescent="0.3">
      <c r="A8" s="12"/>
      <c r="B8" s="12"/>
      <c r="C8" s="14"/>
      <c r="D8" s="14"/>
      <c r="E8" s="14">
        <f t="shared" si="0"/>
        <v>0</v>
      </c>
    </row>
    <row r="9" spans="1:8" x14ac:dyDescent="0.25">
      <c r="A9" s="15" t="s">
        <v>221</v>
      </c>
      <c r="B9" s="16" t="s">
        <v>222</v>
      </c>
      <c r="C9" s="17">
        <f>SUM(C5:C8)</f>
        <v>0</v>
      </c>
      <c r="D9" s="17"/>
      <c r="E9" s="17">
        <f t="shared" si="0"/>
        <v>0</v>
      </c>
    </row>
    <row r="10" spans="1:8" ht="15.75" x14ac:dyDescent="0.3">
      <c r="A10" s="18"/>
      <c r="B10" s="19"/>
      <c r="C10" s="14"/>
      <c r="D10" s="14"/>
      <c r="E10" s="14">
        <f t="shared" si="0"/>
        <v>0</v>
      </c>
    </row>
    <row r="11" spans="1:8" ht="15.75" x14ac:dyDescent="0.3">
      <c r="A11" s="18"/>
      <c r="B11" s="19"/>
      <c r="C11" s="14"/>
      <c r="D11" s="14"/>
      <c r="E11" s="14">
        <f t="shared" si="0"/>
        <v>0</v>
      </c>
    </row>
    <row r="12" spans="1:8" ht="15.75" x14ac:dyDescent="0.3">
      <c r="A12" s="18"/>
      <c r="B12" s="19"/>
      <c r="C12" s="14"/>
      <c r="D12" s="14"/>
      <c r="E12" s="14">
        <f t="shared" si="0"/>
        <v>0</v>
      </c>
    </row>
    <row r="13" spans="1:8" ht="15.75" x14ac:dyDescent="0.3">
      <c r="A13" s="18"/>
      <c r="B13" s="19"/>
      <c r="C13" s="14"/>
      <c r="D13" s="14"/>
      <c r="E13" s="14">
        <f t="shared" si="0"/>
        <v>0</v>
      </c>
    </row>
    <row r="14" spans="1:8" x14ac:dyDescent="0.25">
      <c r="A14" s="15" t="s">
        <v>223</v>
      </c>
      <c r="B14" s="16" t="s">
        <v>224</v>
      </c>
      <c r="C14" s="17">
        <f>SUM(C10:C13)</f>
        <v>0</v>
      </c>
      <c r="D14" s="17"/>
      <c r="E14" s="17">
        <f t="shared" si="0"/>
        <v>0</v>
      </c>
    </row>
    <row r="15" spans="1:8" ht="15.75" x14ac:dyDescent="0.3">
      <c r="A15" s="18"/>
      <c r="B15" s="19"/>
      <c r="C15" s="14"/>
      <c r="D15" s="14"/>
      <c r="E15" s="14">
        <f t="shared" si="0"/>
        <v>0</v>
      </c>
    </row>
    <row r="16" spans="1:8" ht="15.75" x14ac:dyDescent="0.3">
      <c r="A16" s="18"/>
      <c r="B16" s="19"/>
      <c r="C16" s="14"/>
      <c r="D16" s="14"/>
      <c r="E16" s="14">
        <f t="shared" si="0"/>
        <v>0</v>
      </c>
    </row>
    <row r="17" spans="1:5" ht="15.75" x14ac:dyDescent="0.3">
      <c r="A17" s="18"/>
      <c r="B17" s="19"/>
      <c r="C17" s="14"/>
      <c r="D17" s="14"/>
      <c r="E17" s="14">
        <f t="shared" si="0"/>
        <v>0</v>
      </c>
    </row>
    <row r="18" spans="1:5" ht="15.75" x14ac:dyDescent="0.3">
      <c r="A18" s="18"/>
      <c r="B18" s="19"/>
      <c r="C18" s="14"/>
      <c r="D18" s="14"/>
      <c r="E18" s="14">
        <f t="shared" si="0"/>
        <v>0</v>
      </c>
    </row>
    <row r="19" spans="1:5" x14ac:dyDescent="0.25">
      <c r="A19" s="20" t="s">
        <v>225</v>
      </c>
      <c r="B19" s="16" t="s">
        <v>226</v>
      </c>
      <c r="C19" s="17">
        <f>SUM(C15:C18)</f>
        <v>0</v>
      </c>
      <c r="D19" s="17"/>
      <c r="E19" s="17">
        <f t="shared" si="0"/>
        <v>0</v>
      </c>
    </row>
    <row r="20" spans="1:5" ht="15.75" x14ac:dyDescent="0.3">
      <c r="A20" s="18" t="s">
        <v>251</v>
      </c>
      <c r="B20" s="19"/>
      <c r="C20" s="13">
        <v>511732</v>
      </c>
      <c r="D20" s="14"/>
      <c r="E20" s="14">
        <f t="shared" si="0"/>
        <v>511732</v>
      </c>
    </row>
    <row r="21" spans="1:5" ht="15.75" x14ac:dyDescent="0.3">
      <c r="A21" s="18"/>
      <c r="B21" s="19"/>
      <c r="C21" s="14"/>
      <c r="D21" s="14"/>
      <c r="E21" s="14">
        <f t="shared" si="0"/>
        <v>0</v>
      </c>
    </row>
    <row r="22" spans="1:5" ht="15.75" x14ac:dyDescent="0.3">
      <c r="A22" s="18"/>
      <c r="B22" s="19"/>
      <c r="C22" s="14"/>
      <c r="D22" s="14"/>
      <c r="E22" s="14">
        <f t="shared" si="0"/>
        <v>0</v>
      </c>
    </row>
    <row r="23" spans="1:5" x14ac:dyDescent="0.25">
      <c r="A23" s="15" t="s">
        <v>61</v>
      </c>
      <c r="B23" s="16" t="s">
        <v>227</v>
      </c>
      <c r="C23" s="17">
        <f>SUM(C20:C22)</f>
        <v>511732</v>
      </c>
      <c r="D23" s="17"/>
      <c r="E23" s="17">
        <f t="shared" si="0"/>
        <v>511732</v>
      </c>
    </row>
    <row r="24" spans="1:5" ht="15.75" x14ac:dyDescent="0.3">
      <c r="A24" s="18"/>
      <c r="B24" s="19"/>
      <c r="C24" s="14"/>
      <c r="D24" s="14"/>
      <c r="E24" s="14">
        <f t="shared" si="0"/>
        <v>0</v>
      </c>
    </row>
    <row r="25" spans="1:5" ht="15.75" x14ac:dyDescent="0.3">
      <c r="A25" s="18"/>
      <c r="B25" s="19"/>
      <c r="C25" s="14"/>
      <c r="D25" s="14"/>
      <c r="E25" s="14">
        <f t="shared" si="0"/>
        <v>0</v>
      </c>
    </row>
    <row r="26" spans="1:5" ht="15.75" x14ac:dyDescent="0.3">
      <c r="A26" s="18"/>
      <c r="B26" s="19"/>
      <c r="C26" s="14"/>
      <c r="D26" s="14"/>
      <c r="E26" s="14">
        <f t="shared" si="0"/>
        <v>0</v>
      </c>
    </row>
    <row r="27" spans="1:5" ht="15.75" x14ac:dyDescent="0.3">
      <c r="A27" s="18"/>
      <c r="B27" s="19"/>
      <c r="C27" s="14"/>
      <c r="D27" s="14"/>
      <c r="E27" s="14">
        <f t="shared" si="0"/>
        <v>0</v>
      </c>
    </row>
    <row r="28" spans="1:5" ht="15.75" x14ac:dyDescent="0.3">
      <c r="A28" s="18"/>
      <c r="B28" s="19"/>
      <c r="C28" s="14"/>
      <c r="D28" s="14"/>
      <c r="E28" s="14">
        <f t="shared" si="0"/>
        <v>0</v>
      </c>
    </row>
    <row r="29" spans="1:5" x14ac:dyDescent="0.25">
      <c r="A29" s="15" t="s">
        <v>228</v>
      </c>
      <c r="B29" s="16" t="s">
        <v>229</v>
      </c>
      <c r="C29" s="17"/>
      <c r="D29" s="17"/>
      <c r="E29" s="17">
        <f t="shared" si="0"/>
        <v>0</v>
      </c>
    </row>
    <row r="30" spans="1:5" ht="15.75" x14ac:dyDescent="0.3">
      <c r="A30" s="18"/>
      <c r="B30" s="19"/>
      <c r="C30" s="14"/>
      <c r="D30" s="14"/>
      <c r="E30" s="14">
        <f t="shared" si="0"/>
        <v>0</v>
      </c>
    </row>
    <row r="31" spans="1:5" ht="15.75" x14ac:dyDescent="0.3">
      <c r="A31" s="18"/>
      <c r="B31" s="19"/>
      <c r="C31" s="14"/>
      <c r="D31" s="14"/>
      <c r="E31" s="14">
        <f t="shared" si="0"/>
        <v>0</v>
      </c>
    </row>
    <row r="32" spans="1:5" x14ac:dyDescent="0.25">
      <c r="A32" s="20" t="s">
        <v>230</v>
      </c>
      <c r="B32" s="16" t="s">
        <v>231</v>
      </c>
      <c r="C32" s="17"/>
      <c r="D32" s="17"/>
      <c r="E32" s="17">
        <f t="shared" si="0"/>
        <v>0</v>
      </c>
    </row>
    <row r="33" spans="1:5" ht="25.5" x14ac:dyDescent="0.25">
      <c r="A33" s="20" t="s">
        <v>232</v>
      </c>
      <c r="B33" s="16" t="s">
        <v>233</v>
      </c>
      <c r="C33" s="17">
        <v>138168</v>
      </c>
      <c r="D33" s="17"/>
      <c r="E33" s="17">
        <f t="shared" si="0"/>
        <v>138168</v>
      </c>
    </row>
    <row r="34" spans="1:5" x14ac:dyDescent="0.25">
      <c r="A34" s="21" t="s">
        <v>234</v>
      </c>
      <c r="B34" s="22" t="s">
        <v>235</v>
      </c>
      <c r="C34" s="17">
        <f>SUM(C9+C14+C19+C23+C29+C32+C33)</f>
        <v>649900</v>
      </c>
      <c r="D34" s="17"/>
      <c r="E34" s="17">
        <f t="shared" si="0"/>
        <v>649900</v>
      </c>
    </row>
    <row r="35" spans="1:5" ht="15.75" x14ac:dyDescent="0.3">
      <c r="A35" s="18" t="s">
        <v>248</v>
      </c>
      <c r="B35" s="16"/>
      <c r="C35" s="14">
        <v>13669143</v>
      </c>
      <c r="D35" s="14"/>
      <c r="E35" s="14">
        <f t="shared" si="0"/>
        <v>13669143</v>
      </c>
    </row>
    <row r="36" spans="1:5" ht="15.75" x14ac:dyDescent="0.3">
      <c r="A36" s="18" t="s">
        <v>250</v>
      </c>
      <c r="B36" s="16"/>
      <c r="C36" s="14">
        <v>200000</v>
      </c>
      <c r="D36" s="14"/>
      <c r="E36" s="14">
        <f t="shared" si="0"/>
        <v>200000</v>
      </c>
    </row>
    <row r="37" spans="1:5" ht="15.75" x14ac:dyDescent="0.3">
      <c r="A37" s="18" t="s">
        <v>255</v>
      </c>
      <c r="B37" s="16"/>
      <c r="C37" s="14">
        <v>300000</v>
      </c>
      <c r="D37" s="14"/>
      <c r="E37" s="14">
        <f t="shared" si="0"/>
        <v>300000</v>
      </c>
    </row>
    <row r="38" spans="1:5" ht="15.75" x14ac:dyDescent="0.3">
      <c r="A38" s="18" t="s">
        <v>260</v>
      </c>
      <c r="B38" s="16"/>
      <c r="C38" s="14">
        <v>3543307</v>
      </c>
      <c r="D38" s="14"/>
      <c r="E38" s="14">
        <f t="shared" si="0"/>
        <v>3543307</v>
      </c>
    </row>
    <row r="39" spans="1:5" ht="15.75" x14ac:dyDescent="0.3">
      <c r="A39" s="18"/>
      <c r="B39" s="16"/>
      <c r="C39" s="14"/>
      <c r="D39" s="14"/>
      <c r="E39" s="14">
        <f t="shared" si="0"/>
        <v>0</v>
      </c>
    </row>
    <row r="40" spans="1:5" x14ac:dyDescent="0.25">
      <c r="A40" s="15" t="s">
        <v>34</v>
      </c>
      <c r="B40" s="16" t="s">
        <v>236</v>
      </c>
      <c r="C40" s="17">
        <f>SUM(C35:C39)</f>
        <v>17712450</v>
      </c>
      <c r="D40" s="17"/>
      <c r="E40" s="17">
        <f t="shared" si="0"/>
        <v>17712450</v>
      </c>
    </row>
    <row r="41" spans="1:5" ht="15.75" x14ac:dyDescent="0.3">
      <c r="A41" s="18"/>
      <c r="B41" s="19"/>
      <c r="C41" s="14"/>
      <c r="D41" s="14"/>
      <c r="E41" s="14">
        <f t="shared" si="0"/>
        <v>0</v>
      </c>
    </row>
    <row r="42" spans="1:5" ht="15.75" x14ac:dyDescent="0.3">
      <c r="A42" s="18"/>
      <c r="B42" s="19"/>
      <c r="C42" s="14"/>
      <c r="D42" s="14"/>
      <c r="E42" s="14">
        <f t="shared" si="0"/>
        <v>0</v>
      </c>
    </row>
    <row r="43" spans="1:5" ht="15.75" x14ac:dyDescent="0.3">
      <c r="A43" s="18"/>
      <c r="B43" s="19"/>
      <c r="C43" s="14"/>
      <c r="D43" s="14"/>
      <c r="E43" s="14">
        <f t="shared" si="0"/>
        <v>0</v>
      </c>
    </row>
    <row r="44" spans="1:5" ht="15.75" x14ac:dyDescent="0.3">
      <c r="A44" s="18"/>
      <c r="B44" s="19"/>
      <c r="C44" s="14"/>
      <c r="D44" s="14"/>
      <c r="E44" s="14">
        <f t="shared" si="0"/>
        <v>0</v>
      </c>
    </row>
    <row r="45" spans="1:5" x14ac:dyDescent="0.25">
      <c r="A45" s="15" t="s">
        <v>237</v>
      </c>
      <c r="B45" s="16" t="s">
        <v>238</v>
      </c>
      <c r="C45" s="17">
        <f>SUM(C41:C44)</f>
        <v>0</v>
      </c>
      <c r="D45" s="17"/>
      <c r="E45" s="17">
        <f t="shared" si="0"/>
        <v>0</v>
      </c>
    </row>
    <row r="46" spans="1:5" ht="15.75" x14ac:dyDescent="0.3">
      <c r="A46" s="18"/>
      <c r="B46" s="19"/>
      <c r="C46" s="14"/>
      <c r="D46" s="14"/>
      <c r="E46" s="14">
        <f t="shared" si="0"/>
        <v>0</v>
      </c>
    </row>
    <row r="47" spans="1:5" ht="15.75" x14ac:dyDescent="0.3">
      <c r="A47" s="18"/>
      <c r="B47" s="19"/>
      <c r="C47" s="14"/>
      <c r="D47" s="14"/>
      <c r="E47" s="14">
        <f t="shared" si="0"/>
        <v>0</v>
      </c>
    </row>
    <row r="48" spans="1:5" ht="15.75" x14ac:dyDescent="0.3">
      <c r="A48" s="18"/>
      <c r="B48" s="19"/>
      <c r="C48" s="14"/>
      <c r="D48" s="14"/>
      <c r="E48" s="14">
        <f t="shared" si="0"/>
        <v>0</v>
      </c>
    </row>
    <row r="49" spans="1:7" ht="15.75" x14ac:dyDescent="0.3">
      <c r="A49" s="18"/>
      <c r="B49" s="19"/>
      <c r="C49" s="14"/>
      <c r="D49" s="14"/>
      <c r="E49" s="14">
        <f t="shared" si="0"/>
        <v>0</v>
      </c>
    </row>
    <row r="50" spans="1:7" x14ac:dyDescent="0.25">
      <c r="A50" s="15" t="s">
        <v>239</v>
      </c>
      <c r="B50" s="16" t="s">
        <v>240</v>
      </c>
      <c r="C50" s="17">
        <f>SUM(C46:C49)</f>
        <v>0</v>
      </c>
      <c r="D50" s="17"/>
      <c r="E50" s="17">
        <f t="shared" si="0"/>
        <v>0</v>
      </c>
    </row>
    <row r="51" spans="1:7" x14ac:dyDescent="0.25">
      <c r="A51" s="15" t="s">
        <v>241</v>
      </c>
      <c r="B51" s="16" t="s">
        <v>242</v>
      </c>
      <c r="C51" s="17">
        <v>4782361</v>
      </c>
      <c r="D51" s="17"/>
      <c r="E51" s="17">
        <f t="shared" si="0"/>
        <v>4782361</v>
      </c>
    </row>
    <row r="52" spans="1:7" x14ac:dyDescent="0.25">
      <c r="A52" s="21" t="s">
        <v>243</v>
      </c>
      <c r="B52" s="22" t="s">
        <v>244</v>
      </c>
      <c r="C52" s="17">
        <f>SUM(C40+C45+C50+C51)</f>
        <v>22494811</v>
      </c>
      <c r="D52" s="17"/>
      <c r="E52" s="17">
        <f t="shared" si="0"/>
        <v>22494811</v>
      </c>
    </row>
    <row r="53" spans="1:7" x14ac:dyDescent="0.25">
      <c r="A53" s="23"/>
      <c r="B53" s="23"/>
      <c r="C53" s="23"/>
      <c r="D53" s="23"/>
      <c r="E53" s="23"/>
    </row>
    <row r="54" spans="1:7" x14ac:dyDescent="0.25">
      <c r="A54" s="23"/>
      <c r="B54" s="23"/>
      <c r="C54" s="23"/>
      <c r="D54" s="23"/>
      <c r="E54" s="23"/>
    </row>
    <row r="55" spans="1:7" ht="15.75" x14ac:dyDescent="0.3">
      <c r="A55" s="24" t="s">
        <v>0</v>
      </c>
      <c r="B55" s="24"/>
      <c r="C55" s="24" t="s">
        <v>245</v>
      </c>
      <c r="D55" s="24" t="s">
        <v>246</v>
      </c>
      <c r="E55" s="25"/>
      <c r="F55" s="26"/>
      <c r="G55" s="26"/>
    </row>
    <row r="56" spans="1:7" ht="15.75" x14ac:dyDescent="0.3">
      <c r="A56" s="11"/>
      <c r="B56" s="25"/>
      <c r="C56" s="13"/>
      <c r="D56" s="13"/>
      <c r="E56" s="13">
        <f>SUM(C56:D56)</f>
        <v>0</v>
      </c>
      <c r="F56" s="26"/>
      <c r="G56" s="26"/>
    </row>
    <row r="57" spans="1:7" ht="15.75" x14ac:dyDescent="0.3">
      <c r="A57" s="25"/>
      <c r="B57" s="25"/>
      <c r="C57" s="13"/>
      <c r="D57" s="13"/>
      <c r="E57" s="13">
        <f t="shared" ref="E57:E92" si="1">SUM(C57:D57)</f>
        <v>0</v>
      </c>
      <c r="F57" s="26"/>
      <c r="G57" s="26"/>
    </row>
    <row r="58" spans="1:7" ht="15.75" x14ac:dyDescent="0.3">
      <c r="A58" s="25"/>
      <c r="B58" s="25"/>
      <c r="C58" s="13"/>
      <c r="D58" s="13"/>
      <c r="E58" s="13">
        <f t="shared" si="1"/>
        <v>0</v>
      </c>
      <c r="F58" s="26"/>
      <c r="G58" s="26"/>
    </row>
    <row r="59" spans="1:7" ht="15.75" x14ac:dyDescent="0.3">
      <c r="A59" s="25"/>
      <c r="B59" s="25"/>
      <c r="C59" s="13"/>
      <c r="D59" s="13"/>
      <c r="E59" s="13">
        <f t="shared" si="1"/>
        <v>0</v>
      </c>
      <c r="F59" s="26"/>
      <c r="G59" s="26"/>
    </row>
    <row r="60" spans="1:7" x14ac:dyDescent="0.25">
      <c r="A60" s="15" t="s">
        <v>221</v>
      </c>
      <c r="B60" s="16" t="s">
        <v>222</v>
      </c>
      <c r="C60" s="27">
        <f>SUM(C56:C59)</f>
        <v>0</v>
      </c>
      <c r="D60" s="27">
        <f>SUM(D56:D59)</f>
        <v>0</v>
      </c>
      <c r="E60" s="27">
        <f t="shared" si="1"/>
        <v>0</v>
      </c>
      <c r="F60" s="26"/>
      <c r="G60" s="26"/>
    </row>
    <row r="61" spans="1:7" ht="15.75" x14ac:dyDescent="0.3">
      <c r="A61" s="18"/>
      <c r="B61" s="19"/>
      <c r="C61" s="13"/>
      <c r="D61" s="13"/>
      <c r="E61" s="13">
        <f t="shared" si="1"/>
        <v>0</v>
      </c>
      <c r="F61" s="26"/>
      <c r="G61" s="26"/>
    </row>
    <row r="62" spans="1:7" ht="15.75" x14ac:dyDescent="0.3">
      <c r="A62" s="18"/>
      <c r="B62" s="19"/>
      <c r="C62" s="13"/>
      <c r="D62" s="13"/>
      <c r="E62" s="13">
        <f t="shared" si="1"/>
        <v>0</v>
      </c>
      <c r="F62" s="26"/>
      <c r="G62" s="26"/>
    </row>
    <row r="63" spans="1:7" ht="15.75" x14ac:dyDescent="0.3">
      <c r="A63" s="18"/>
      <c r="B63" s="19"/>
      <c r="C63" s="13"/>
      <c r="D63" s="13"/>
      <c r="E63" s="13">
        <f t="shared" si="1"/>
        <v>0</v>
      </c>
      <c r="F63" s="26"/>
      <c r="G63" s="26"/>
    </row>
    <row r="64" spans="1:7" ht="15.75" x14ac:dyDescent="0.3">
      <c r="A64" s="18"/>
      <c r="B64" s="19"/>
      <c r="C64" s="13"/>
      <c r="D64" s="13"/>
      <c r="E64" s="13">
        <f t="shared" si="1"/>
        <v>0</v>
      </c>
      <c r="F64" s="26"/>
      <c r="G64" s="26"/>
    </row>
    <row r="65" spans="1:7" x14ac:dyDescent="0.25">
      <c r="A65" s="15" t="s">
        <v>223</v>
      </c>
      <c r="B65" s="16" t="s">
        <v>224</v>
      </c>
      <c r="C65" s="27">
        <f>SUM(C61:C64)</f>
        <v>0</v>
      </c>
      <c r="D65" s="27">
        <f>SUM(D61:D64)</f>
        <v>0</v>
      </c>
      <c r="E65" s="27">
        <f t="shared" si="1"/>
        <v>0</v>
      </c>
      <c r="F65" s="26"/>
      <c r="G65" s="26"/>
    </row>
    <row r="66" spans="1:7" ht="15.75" x14ac:dyDescent="0.3">
      <c r="A66" s="18"/>
      <c r="B66" s="19"/>
      <c r="C66" s="13"/>
      <c r="D66" s="13"/>
      <c r="E66" s="13">
        <f t="shared" si="1"/>
        <v>0</v>
      </c>
      <c r="F66" s="26"/>
      <c r="G66" s="26"/>
    </row>
    <row r="67" spans="1:7" ht="15.75" x14ac:dyDescent="0.3">
      <c r="A67" s="18"/>
      <c r="B67" s="19"/>
      <c r="C67" s="13"/>
      <c r="D67" s="13"/>
      <c r="E67" s="13">
        <f t="shared" si="1"/>
        <v>0</v>
      </c>
      <c r="F67" s="26"/>
      <c r="G67" s="26"/>
    </row>
    <row r="68" spans="1:7" ht="15.75" x14ac:dyDescent="0.3">
      <c r="A68" s="18"/>
      <c r="B68" s="19"/>
      <c r="C68" s="13"/>
      <c r="D68" s="13"/>
      <c r="E68" s="13">
        <f t="shared" si="1"/>
        <v>0</v>
      </c>
      <c r="F68" s="26"/>
      <c r="G68" s="26"/>
    </row>
    <row r="69" spans="1:7" ht="15.75" x14ac:dyDescent="0.3">
      <c r="A69" s="18"/>
      <c r="B69" s="19"/>
      <c r="C69" s="13"/>
      <c r="D69" s="13"/>
      <c r="E69" s="13">
        <f t="shared" si="1"/>
        <v>0</v>
      </c>
      <c r="F69" s="26"/>
      <c r="G69" s="26"/>
    </row>
    <row r="70" spans="1:7" x14ac:dyDescent="0.25">
      <c r="A70" s="20" t="s">
        <v>225</v>
      </c>
      <c r="B70" s="16" t="s">
        <v>226</v>
      </c>
      <c r="C70" s="27">
        <f>SUM(C66:C69)</f>
        <v>0</v>
      </c>
      <c r="D70" s="27">
        <f>SUM(D66:D69)</f>
        <v>0</v>
      </c>
      <c r="E70" s="27">
        <f t="shared" si="1"/>
        <v>0</v>
      </c>
      <c r="F70" s="26"/>
      <c r="G70" s="26"/>
    </row>
    <row r="71" spans="1:7" ht="15.75" x14ac:dyDescent="0.3">
      <c r="A71" s="18" t="s">
        <v>251</v>
      </c>
      <c r="B71" s="19"/>
      <c r="C71" s="13">
        <v>511732</v>
      </c>
      <c r="D71" s="13">
        <f>C71*0.27</f>
        <v>138167.64000000001</v>
      </c>
      <c r="E71" s="13">
        <f t="shared" si="1"/>
        <v>649899.64</v>
      </c>
      <c r="F71" s="26"/>
      <c r="G71" s="26"/>
    </row>
    <row r="72" spans="1:7" ht="15.75" x14ac:dyDescent="0.3">
      <c r="A72" s="18"/>
      <c r="B72" s="19"/>
      <c r="C72" s="13"/>
      <c r="D72" s="13"/>
      <c r="E72" s="13">
        <f t="shared" si="1"/>
        <v>0</v>
      </c>
      <c r="F72" s="26"/>
      <c r="G72" s="26"/>
    </row>
    <row r="73" spans="1:7" ht="15.75" x14ac:dyDescent="0.3">
      <c r="A73" s="18"/>
      <c r="B73" s="19"/>
      <c r="C73" s="13"/>
      <c r="D73" s="13"/>
      <c r="E73" s="13">
        <f t="shared" si="1"/>
        <v>0</v>
      </c>
      <c r="F73" s="26"/>
      <c r="G73" s="26"/>
    </row>
    <row r="74" spans="1:7" x14ac:dyDescent="0.25">
      <c r="A74" s="15" t="s">
        <v>61</v>
      </c>
      <c r="B74" s="16" t="s">
        <v>227</v>
      </c>
      <c r="C74" s="27">
        <f>SUM(C71:C73)</f>
        <v>511732</v>
      </c>
      <c r="D74" s="27">
        <f>SUM(D71:D73)</f>
        <v>138167.64000000001</v>
      </c>
      <c r="E74" s="27">
        <f t="shared" si="1"/>
        <v>649899.64</v>
      </c>
      <c r="F74" s="26"/>
      <c r="G74" s="26"/>
    </row>
    <row r="75" spans="1:7" x14ac:dyDescent="0.25">
      <c r="A75" s="21" t="s">
        <v>234</v>
      </c>
      <c r="B75" s="22" t="s">
        <v>235</v>
      </c>
      <c r="C75" s="27">
        <f>SUM(C60+C65+C70+C74)</f>
        <v>511732</v>
      </c>
      <c r="D75" s="27">
        <f>SUM(D60+D65+D70+D74)</f>
        <v>138167.64000000001</v>
      </c>
      <c r="E75" s="27">
        <f t="shared" si="1"/>
        <v>649899.64</v>
      </c>
      <c r="F75" s="26"/>
      <c r="G75" s="26"/>
    </row>
    <row r="76" spans="1:7" ht="15.75" x14ac:dyDescent="0.3">
      <c r="A76" s="18" t="s">
        <v>248</v>
      </c>
      <c r="B76" s="16"/>
      <c r="C76" s="14">
        <v>13669143</v>
      </c>
      <c r="D76" s="13">
        <v>3690668</v>
      </c>
      <c r="E76" s="13">
        <f t="shared" si="1"/>
        <v>17359811</v>
      </c>
      <c r="F76" s="26"/>
      <c r="G76" s="26"/>
    </row>
    <row r="77" spans="1:7" ht="15.75" x14ac:dyDescent="0.3">
      <c r="A77" s="18" t="s">
        <v>250</v>
      </c>
      <c r="B77" s="16"/>
      <c r="C77" s="14">
        <v>200000</v>
      </c>
      <c r="D77" s="13">
        <f t="shared" ref="D77:D79" si="2">C77*0.27</f>
        <v>54000</v>
      </c>
      <c r="E77" s="13">
        <f t="shared" si="1"/>
        <v>254000</v>
      </c>
      <c r="F77" s="26"/>
      <c r="G77" s="26"/>
    </row>
    <row r="78" spans="1:7" ht="15.75" x14ac:dyDescent="0.3">
      <c r="A78" s="18" t="s">
        <v>255</v>
      </c>
      <c r="B78" s="16"/>
      <c r="C78" s="13">
        <v>300000</v>
      </c>
      <c r="D78" s="13">
        <f t="shared" si="2"/>
        <v>81000</v>
      </c>
      <c r="E78" s="13">
        <f t="shared" si="1"/>
        <v>381000</v>
      </c>
      <c r="F78" s="26"/>
      <c r="G78" s="26"/>
    </row>
    <row r="79" spans="1:7" ht="15.75" x14ac:dyDescent="0.3">
      <c r="A79" s="18" t="s">
        <v>260</v>
      </c>
      <c r="B79" s="16"/>
      <c r="C79" s="13">
        <v>3543307</v>
      </c>
      <c r="D79" s="13">
        <f t="shared" si="2"/>
        <v>956692.89</v>
      </c>
      <c r="E79" s="13">
        <f t="shared" si="1"/>
        <v>4499999.8899999997</v>
      </c>
      <c r="F79" s="26"/>
      <c r="G79" s="26"/>
    </row>
    <row r="80" spans="1:7" ht="15.75" x14ac:dyDescent="0.3">
      <c r="A80" s="18"/>
      <c r="B80" s="16"/>
      <c r="C80" s="13"/>
      <c r="D80" s="13"/>
      <c r="E80" s="13">
        <f t="shared" si="1"/>
        <v>0</v>
      </c>
      <c r="F80" s="26"/>
      <c r="G80" s="26"/>
    </row>
    <row r="81" spans="1:7" ht="15.75" x14ac:dyDescent="0.3">
      <c r="A81" s="15" t="s">
        <v>34</v>
      </c>
      <c r="B81" s="16" t="s">
        <v>236</v>
      </c>
      <c r="C81" s="27">
        <f>SUM(C76:C80)</f>
        <v>17712450</v>
      </c>
      <c r="D81" s="27">
        <f>SUM(D76:D80)</f>
        <v>4782360.8899999997</v>
      </c>
      <c r="E81" s="13">
        <f t="shared" si="1"/>
        <v>22494810.890000001</v>
      </c>
      <c r="F81" s="26"/>
      <c r="G81" s="26"/>
    </row>
    <row r="82" spans="1:7" ht="15.75" x14ac:dyDescent="0.3">
      <c r="A82" s="18"/>
      <c r="B82" s="19"/>
      <c r="C82" s="13"/>
      <c r="D82" s="13"/>
      <c r="E82" s="13">
        <f t="shared" si="1"/>
        <v>0</v>
      </c>
      <c r="F82" s="26"/>
      <c r="G82" s="26"/>
    </row>
    <row r="83" spans="1:7" ht="15.75" x14ac:dyDescent="0.3">
      <c r="A83" s="18"/>
      <c r="B83" s="19"/>
      <c r="C83" s="13"/>
      <c r="D83" s="13"/>
      <c r="E83" s="13">
        <f t="shared" si="1"/>
        <v>0</v>
      </c>
      <c r="F83" s="26"/>
      <c r="G83" s="26"/>
    </row>
    <row r="84" spans="1:7" ht="15.75" x14ac:dyDescent="0.3">
      <c r="A84" s="18"/>
      <c r="B84" s="19"/>
      <c r="C84" s="13"/>
      <c r="D84" s="13"/>
      <c r="E84" s="13">
        <f t="shared" si="1"/>
        <v>0</v>
      </c>
      <c r="F84" s="26"/>
      <c r="G84" s="26"/>
    </row>
    <row r="85" spans="1:7" ht="15.75" x14ac:dyDescent="0.3">
      <c r="A85" s="18"/>
      <c r="B85" s="19"/>
      <c r="C85" s="13"/>
      <c r="D85" s="13"/>
      <c r="E85" s="13">
        <f t="shared" si="1"/>
        <v>0</v>
      </c>
      <c r="F85" s="26"/>
      <c r="G85" s="26"/>
    </row>
    <row r="86" spans="1:7" x14ac:dyDescent="0.25">
      <c r="A86" s="15" t="s">
        <v>237</v>
      </c>
      <c r="B86" s="16" t="s">
        <v>238</v>
      </c>
      <c r="C86" s="27">
        <v>0</v>
      </c>
      <c r="D86" s="27">
        <v>0</v>
      </c>
      <c r="E86" s="27">
        <f t="shared" si="1"/>
        <v>0</v>
      </c>
      <c r="F86" s="26"/>
      <c r="G86" s="26"/>
    </row>
    <row r="87" spans="1:7" ht="15.75" x14ac:dyDescent="0.3">
      <c r="A87" s="18"/>
      <c r="B87" s="19"/>
      <c r="C87" s="13"/>
      <c r="D87" s="13"/>
      <c r="E87" s="13">
        <f t="shared" si="1"/>
        <v>0</v>
      </c>
      <c r="F87" s="26"/>
      <c r="G87" s="26"/>
    </row>
    <row r="88" spans="1:7" ht="15.75" x14ac:dyDescent="0.3">
      <c r="A88" s="18"/>
      <c r="B88" s="19"/>
      <c r="C88" s="13"/>
      <c r="D88" s="13"/>
      <c r="E88" s="13">
        <f t="shared" si="1"/>
        <v>0</v>
      </c>
      <c r="F88" s="26"/>
      <c r="G88" s="26"/>
    </row>
    <row r="89" spans="1:7" ht="15.75" x14ac:dyDescent="0.3">
      <c r="A89" s="18"/>
      <c r="B89" s="19"/>
      <c r="C89" s="13"/>
      <c r="D89" s="13"/>
      <c r="E89" s="13">
        <f t="shared" si="1"/>
        <v>0</v>
      </c>
      <c r="F89" s="26"/>
      <c r="G89" s="26"/>
    </row>
    <row r="90" spans="1:7" ht="15.75" x14ac:dyDescent="0.3">
      <c r="A90" s="18"/>
      <c r="B90" s="19"/>
      <c r="C90" s="13"/>
      <c r="D90" s="13"/>
      <c r="E90" s="13">
        <f t="shared" si="1"/>
        <v>0</v>
      </c>
      <c r="F90" s="26"/>
      <c r="G90" s="26"/>
    </row>
    <row r="91" spans="1:7" x14ac:dyDescent="0.25">
      <c r="A91" s="15" t="s">
        <v>239</v>
      </c>
      <c r="B91" s="16" t="s">
        <v>240</v>
      </c>
      <c r="C91" s="27"/>
      <c r="D91" s="27"/>
      <c r="E91" s="27">
        <f t="shared" si="1"/>
        <v>0</v>
      </c>
      <c r="F91" s="26"/>
      <c r="G91" s="26"/>
    </row>
    <row r="92" spans="1:7" x14ac:dyDescent="0.25">
      <c r="A92" s="21" t="s">
        <v>243</v>
      </c>
      <c r="B92" s="22" t="s">
        <v>244</v>
      </c>
      <c r="C92" s="27">
        <f>SUM(C81+C86+C91)</f>
        <v>17712450</v>
      </c>
      <c r="D92" s="27">
        <f>SUM(D81+D86+D91)</f>
        <v>4782360.8899999997</v>
      </c>
      <c r="E92" s="27">
        <f t="shared" si="1"/>
        <v>22494810.890000001</v>
      </c>
      <c r="F92" s="26"/>
      <c r="G92" s="26"/>
    </row>
    <row r="93" spans="1:7" x14ac:dyDescent="0.25">
      <c r="A93" s="26"/>
      <c r="B93" s="26"/>
      <c r="C93" s="26"/>
      <c r="D93" s="26"/>
      <c r="E93" s="26"/>
      <c r="F93" s="26"/>
      <c r="G93" s="26"/>
    </row>
    <row r="94" spans="1:7" x14ac:dyDescent="0.25">
      <c r="A94" s="26"/>
      <c r="B94" s="26"/>
      <c r="C94" s="26"/>
      <c r="D94" s="26"/>
      <c r="E94" s="26"/>
      <c r="F94" s="26"/>
      <c r="G94" s="26"/>
    </row>
    <row r="95" spans="1:7" x14ac:dyDescent="0.25">
      <c r="A95" s="26"/>
      <c r="B95" s="26"/>
      <c r="C95" s="26"/>
      <c r="D95" s="26"/>
      <c r="E95" s="26"/>
      <c r="F95" s="26"/>
      <c r="G95" s="26"/>
    </row>
    <row r="96" spans="1:7" x14ac:dyDescent="0.25">
      <c r="A96" s="26"/>
      <c r="B96" s="26"/>
      <c r="C96" s="26"/>
      <c r="D96" s="26"/>
      <c r="E96" s="26"/>
      <c r="F96" s="26"/>
      <c r="G96" s="26"/>
    </row>
    <row r="97" spans="1:7" x14ac:dyDescent="0.25">
      <c r="A97" s="26"/>
      <c r="B97" s="26"/>
      <c r="C97" s="26"/>
      <c r="D97" s="26"/>
      <c r="E97" s="26"/>
      <c r="F97" s="26"/>
      <c r="G97" s="26"/>
    </row>
    <row r="98" spans="1:7" x14ac:dyDescent="0.25">
      <c r="A98" s="26"/>
      <c r="B98" s="26"/>
      <c r="C98" s="26"/>
      <c r="D98" s="26"/>
      <c r="E98" s="26"/>
      <c r="F98" s="26"/>
      <c r="G98" s="26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indoklás</vt:lpstr>
      <vt:lpstr>beruházások felújítások</vt:lpstr>
      <vt:lpstr>'beruházások felújítások'!Nyomtatási_terület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Zalaapáti</dc:creator>
  <cp:lastModifiedBy>user</cp:lastModifiedBy>
  <cp:lastPrinted>2019-02-28T10:00:42Z</cp:lastPrinted>
  <dcterms:created xsi:type="dcterms:W3CDTF">2009-02-05T07:36:46Z</dcterms:created>
  <dcterms:modified xsi:type="dcterms:W3CDTF">2019-03-06T14:02:47Z</dcterms:modified>
</cp:coreProperties>
</file>