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2018 évi költségvetés" sheetId="22" r:id="rId1"/>
    <sheet name="Védőnő" sheetId="23" r:id="rId2"/>
  </sheets>
  <definedNames>
    <definedName name="_xlnm.Print_Area" localSheetId="0">'2018 évi költségvetés'!$A$1:$C$345</definedName>
  </definedNames>
  <calcPr calcId="124519"/>
</workbook>
</file>

<file path=xl/calcChain.xml><?xml version="1.0" encoding="utf-8"?>
<calcChain xmlns="http://schemas.openxmlformats.org/spreadsheetml/2006/main">
  <c r="C29" i="22"/>
  <c r="C342" s="1"/>
  <c r="C336"/>
  <c r="C319"/>
  <c r="C309"/>
  <c r="C310" s="1"/>
  <c r="C139"/>
  <c r="C324" s="1"/>
  <c r="C60"/>
  <c r="C27"/>
  <c r="C14"/>
  <c r="C335" s="1"/>
  <c r="C18" i="23"/>
  <c r="C15"/>
  <c r="C6"/>
  <c r="C186" i="22"/>
  <c r="C187" s="1"/>
  <c r="C192"/>
  <c r="C341" s="1"/>
  <c r="C156"/>
  <c r="C198"/>
  <c r="C278"/>
  <c r="C256"/>
  <c r="C242"/>
  <c r="C216"/>
  <c r="C213"/>
  <c r="C52"/>
  <c r="C57"/>
  <c r="C43"/>
  <c r="C44" s="1"/>
  <c r="F44" s="1"/>
  <c r="C38"/>
  <c r="C39" s="1"/>
  <c r="E39" s="1"/>
  <c r="C24"/>
  <c r="C343" s="1"/>
  <c r="C21"/>
  <c r="C228"/>
  <c r="C229" s="1"/>
  <c r="F229" s="1"/>
  <c r="C206"/>
  <c r="C207" s="1"/>
  <c r="E207" s="1"/>
  <c r="C178"/>
  <c r="C179" s="1"/>
  <c r="F179" s="1"/>
  <c r="C173"/>
  <c r="E173" s="1"/>
  <c r="C165"/>
  <c r="C159"/>
  <c r="C147"/>
  <c r="E147" s="1"/>
  <c r="C126"/>
  <c r="C326" s="1"/>
  <c r="C116"/>
  <c r="C117" s="1"/>
  <c r="E117" s="1"/>
  <c r="C108"/>
  <c r="C109" s="1"/>
  <c r="F109" s="1"/>
  <c r="C99"/>
  <c r="C100" s="1"/>
  <c r="F100" s="1"/>
  <c r="C92"/>
  <c r="C328" s="1"/>
  <c r="C90"/>
  <c r="C80"/>
  <c r="C81" s="1"/>
  <c r="F81" s="1"/>
  <c r="C11"/>
  <c r="E11" s="1"/>
  <c r="C338" l="1"/>
  <c r="C329"/>
  <c r="C140"/>
  <c r="C30"/>
  <c r="F30" s="1"/>
  <c r="C61"/>
  <c r="F61" s="1"/>
  <c r="C128"/>
  <c r="C19" i="23"/>
  <c r="C325" i="22"/>
  <c r="C217"/>
  <c r="F217" s="1"/>
  <c r="C339"/>
  <c r="C327"/>
  <c r="C199"/>
  <c r="F199" s="1"/>
  <c r="C340"/>
  <c r="C267"/>
  <c r="C268" s="1"/>
  <c r="F268" s="1"/>
  <c r="C288"/>
  <c r="C289" s="1"/>
  <c r="F289" s="1"/>
  <c r="C300"/>
  <c r="C301" s="1"/>
  <c r="F301" s="1"/>
  <c r="C93"/>
  <c r="E93" s="1"/>
  <c r="E140"/>
  <c r="C70"/>
  <c r="C337" s="1"/>
  <c r="C279"/>
  <c r="F279" s="1"/>
  <c r="C160"/>
  <c r="C166" s="1"/>
  <c r="C243"/>
  <c r="F243" s="1"/>
  <c r="C257"/>
  <c r="F257" s="1"/>
  <c r="C344" l="1"/>
  <c r="E344" s="1"/>
  <c r="F166"/>
  <c r="C330"/>
  <c r="C71"/>
  <c r="F71" s="1"/>
  <c r="E319"/>
  <c r="C365" l="1"/>
  <c r="F319"/>
  <c r="E321" s="1"/>
  <c r="F365" l="1"/>
</calcChain>
</file>

<file path=xl/sharedStrings.xml><?xml version="1.0" encoding="utf-8"?>
<sst xmlns="http://schemas.openxmlformats.org/spreadsheetml/2006/main" count="519" uniqueCount="196">
  <si>
    <t>Bevételek összesen:</t>
  </si>
  <si>
    <t>Adatok eFt-ban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</si>
  <si>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</si>
  <si>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</si>
  <si>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</si>
  <si>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</si>
  <si>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</si>
  <si>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</si>
  <si>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</si>
  <si>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</si>
  <si>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</si>
  <si>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</si>
  <si>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</si>
  <si>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</si>
  <si>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</si>
  <si>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</si>
  <si>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</si>
  <si>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</si>
  <si>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</si>
  <si>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</si>
  <si>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</si>
  <si>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Működési célú bevételek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</si>
  <si>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</si>
  <si>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</si>
  <si>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</si>
  <si>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</si>
  <si>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</si>
  <si>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</si>
  <si>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</si>
  <si>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</si>
  <si>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</si>
  <si>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</si>
  <si>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</si>
  <si>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</si>
  <si>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</si>
  <si>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</si>
  <si>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Céltartalék összesen:</t>
  </si>
  <si>
    <t>Magánszemélyek kommunális adója</t>
  </si>
  <si>
    <t>MABOSZ tagdíj</t>
  </si>
  <si>
    <t>TÖOSZ tagdíj</t>
  </si>
  <si>
    <t>A BAKONYÉRT V. A. Egyesület tagdíj</t>
  </si>
  <si>
    <t>Önkormányzati Hivatal működési kiadásai</t>
  </si>
  <si>
    <t>Közös hivatal működési kiadásainak támogatása</t>
  </si>
  <si>
    <t>Önkormányzati támogatás helyi civil szervezeteknek</t>
  </si>
  <si>
    <t>EZER-JÓ Vidékfejlesztési Egyesület</t>
  </si>
  <si>
    <t>Helyi adók összesen</t>
  </si>
  <si>
    <t xml:space="preserve">Települési önkormányzatok könyvtári, közművelődési feladatok támogatása </t>
  </si>
  <si>
    <t>B4</t>
  </si>
  <si>
    <t>K311</t>
  </si>
  <si>
    <t>K312</t>
  </si>
  <si>
    <t>K331</t>
  </si>
  <si>
    <t>K351</t>
  </si>
  <si>
    <t>K32</t>
  </si>
  <si>
    <t>K31</t>
  </si>
  <si>
    <t>K6</t>
  </si>
  <si>
    <t>Felújítási kiadások Áfa</t>
  </si>
  <si>
    <t>K7</t>
  </si>
  <si>
    <t>K11</t>
  </si>
  <si>
    <t>BURSA HUNGARICA ösztöndíj</t>
  </si>
  <si>
    <t>Egyéb üzemeltetési szolgáltatádsok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</si>
  <si>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</si>
  <si>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</si>
  <si>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</si>
  <si>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</si>
  <si>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</si>
  <si>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</si>
  <si>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</si>
  <si>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</si>
  <si>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</si>
  <si>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</si>
  <si>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</si>
  <si>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</si>
  <si>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</si>
  <si>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</si>
  <si>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</si>
  <si>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</t>
  </si>
  <si>
    <t>Ellátottak pénzbeli juttatásai</t>
  </si>
  <si>
    <t>K4824</t>
  </si>
  <si>
    <t>K4816</t>
  </si>
  <si>
    <t>K4822</t>
  </si>
  <si>
    <t>Köztemetés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</si>
  <si>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</si>
  <si>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</si>
  <si>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</si>
  <si>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</si>
  <si>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</si>
  <si>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</si>
  <si>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</si>
  <si>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</si>
  <si>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</si>
  <si>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</si>
  <si>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</si>
  <si>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</si>
  <si>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</si>
  <si>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Kommunikációs szolgáltatások igénybevétele</t>
  </si>
  <si>
    <t>B343</t>
  </si>
  <si>
    <t>B35107</t>
  </si>
  <si>
    <t>B355</t>
  </si>
  <si>
    <t>B354</t>
  </si>
  <si>
    <t>B11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</si>
  <si>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</si>
  <si>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</si>
  <si>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</si>
  <si>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</si>
  <si>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</si>
  <si>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</si>
  <si>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</si>
  <si>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</si>
  <si>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</si>
  <si>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</si>
  <si>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</si>
  <si>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</si>
  <si>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</si>
  <si>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</si>
  <si>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</si>
  <si>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</si>
  <si>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</si>
  <si>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</si>
  <si>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</si>
  <si>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</si>
  <si>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</si>
  <si>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</si>
  <si>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Előző évi pénzmaradvány</t>
  </si>
  <si>
    <t>Különféle befizetések és egyéb dologi kiadások (ÁFA)</t>
  </si>
  <si>
    <t>066020 Város- és községgazdálkodás m. n. s. szolgáltatások</t>
  </si>
  <si>
    <t>011130 Önkormányzati jogalkotás</t>
  </si>
  <si>
    <t>Szolgáltatások kiadásai (közüzemi díjak, karbantartás)</t>
  </si>
  <si>
    <t>Különféle befizetések  (ÁFA)</t>
  </si>
  <si>
    <t>Fejlesztési kiadások összesen</t>
  </si>
  <si>
    <t>Fejlesztési kiadások ÁFA</t>
  </si>
  <si>
    <t>045160 Közutak, hidak, alagutak üzemeltetése, fenntartása</t>
  </si>
  <si>
    <t>107060 Egyéb szociális pénzbeli és természetbeni ellátások</t>
  </si>
  <si>
    <t>Önkormányzati segélyek (települési támogatás)</t>
  </si>
  <si>
    <t>13350 Önkormányzati vagyonnal való gazdálkodás  elszámolásai</t>
  </si>
  <si>
    <t>Lakásértékesítés bevételei</t>
  </si>
  <si>
    <t>064010 Közvilágítás</t>
  </si>
  <si>
    <t>Egyéb dologi kiadások (ÁFA)</t>
  </si>
  <si>
    <t>841908 Általános tartalék elszámolása</t>
  </si>
  <si>
    <t>074031 Család- és nővédelem, egészségügyi gondozás</t>
  </si>
  <si>
    <t>074032 Ifjúság - egészségügyi gondozás</t>
  </si>
  <si>
    <t>041233 FoHe támogatás , hosszabb időtartamú közfoglalkoztatás</t>
  </si>
  <si>
    <t>890301 Civil szervezetek működési támogatása</t>
  </si>
  <si>
    <t>081091 Közművelődési intézmények, közösségi színterek működtetése</t>
  </si>
  <si>
    <t>091140 Óvodai nevelés, ellátás működési kiadásai</t>
  </si>
  <si>
    <t>Készletbeszerzés ÁFA</t>
  </si>
  <si>
    <t>Belföldi kiadás finanszirozásai összesen:</t>
  </si>
  <si>
    <t>052020 Szennyvíztisztítás és kezelés</t>
  </si>
  <si>
    <t>Eszközhasználati díj</t>
  </si>
  <si>
    <t>Eszközhasználati díj ÁFA</t>
  </si>
  <si>
    <t>Bérleti díjak, lakbérbevétel, közterület foglalás</t>
  </si>
  <si>
    <t>Általános tartalék</t>
  </si>
  <si>
    <t>Tartalék összesen:</t>
  </si>
  <si>
    <t>Rovatkód</t>
  </si>
  <si>
    <t>felújítási kiadások</t>
  </si>
  <si>
    <t xml:space="preserve">OEP finanszírozási többlet (Kincsesbánya műk kiad.  98 fő hozzájárulás </t>
  </si>
  <si>
    <t>082092 Közművelődési tevékenység támogatása</t>
  </si>
  <si>
    <t>018030 Támogatás célú finanszírozási műveletek</t>
  </si>
  <si>
    <t>900020 Önkormányzatok, TKT elszámolásai</t>
  </si>
  <si>
    <t>OEP finanszírozási többlet (Isztimér mük kiad. Hozzájárulás  61  fő)</t>
  </si>
  <si>
    <t>Konyha működési kiadásainak támogatása</t>
  </si>
  <si>
    <t>Mór TKT</t>
  </si>
  <si>
    <t>Pénzügyi alap</t>
  </si>
  <si>
    <t>Mór Város buszöböl</t>
  </si>
  <si>
    <t>Munkaruha, szerszámok</t>
  </si>
  <si>
    <t>Kisértékű eszközök beszerzése</t>
  </si>
  <si>
    <t>Kisértékű eszközök ÁFA</t>
  </si>
  <si>
    <t>Kisértékű eszközök összesen:</t>
  </si>
  <si>
    <t>016080 Kiemelt állami és önkormányzati rendezvények</t>
  </si>
  <si>
    <t>066010 Zöldterület kezelés</t>
  </si>
  <si>
    <t>Rászoruló gyermekek szünidei étkeztetése</t>
  </si>
  <si>
    <t>BEVÉTEL</t>
  </si>
  <si>
    <t>ÁHT-n belüli támogatások összesen:</t>
  </si>
  <si>
    <t>K914</t>
  </si>
  <si>
    <t>Elöző évek megelőlegezés visszafizetés</t>
  </si>
  <si>
    <t>Egyéb működési támogatások ÁHT-n belülről</t>
  </si>
  <si>
    <t>Szociális Alapszolgáltató Mór</t>
  </si>
  <si>
    <t>Hulladékgazdálkodási Társulás</t>
  </si>
  <si>
    <t>Fejlesztési kiadások(Rendezési Terv II. Ütem, kisértékű beszerzés, ASP)</t>
  </si>
  <si>
    <t>Fejlesztések összesen:</t>
  </si>
  <si>
    <t>Kincsesbánya Község Önkormányzata 2018. évi költségvetése</t>
  </si>
  <si>
    <t>Felújítási kiadások összesen</t>
  </si>
  <si>
    <t>Felújítási kiadások ÁFA</t>
  </si>
  <si>
    <t>Fejlesztési kiadások</t>
  </si>
  <si>
    <t>082044 Könyvtári szolgáltatások</t>
  </si>
  <si>
    <t>Közüzemi díjak, távhő szolgáltatás</t>
  </si>
  <si>
    <t>Egyéb közhatalmi bevételek</t>
  </si>
  <si>
    <t>018010 Önkormányzatok elszámolásai központi költségvetéssel</t>
  </si>
  <si>
    <t>Szociális, gyermekjóléti és gyermekétkeztetési feladatok támogatása</t>
  </si>
  <si>
    <t>Önkormányzatok működésének általános támogatása</t>
  </si>
  <si>
    <t>013370 Informatikai fejlesztések</t>
  </si>
  <si>
    <t>045161 Kerékpárutak építése</t>
  </si>
  <si>
    <t>ÁHT-n belüli támogatások (5407583*0,38)</t>
  </si>
  <si>
    <t>Felújítási kiadások (energetikai felújítás)</t>
  </si>
  <si>
    <t>Kincsesbánya Önkormányzat 2018. évi bevételei</t>
  </si>
  <si>
    <t>Kincsesbánya Önkormányzat 2018. évi kiadásai</t>
  </si>
  <si>
    <t>13. számú melléklet az 1/2018.(II.13.) önkormányzati rendelethez</t>
  </si>
</sst>
</file>

<file path=xl/styles.xml><?xml version="1.0" encoding="utf-8"?>
<styleSheet xmlns="http://schemas.openxmlformats.org/spreadsheetml/2006/main">
  <fonts count="20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3" fontId="16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0" xfId="0" applyFont="1" applyFill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3" fontId="1" fillId="3" borderId="0" xfId="0" applyNumberFormat="1" applyFont="1" applyFill="1" applyAlignment="1">
      <alignment horizontal="right" vertical="center"/>
    </xf>
    <xf numFmtId="0" fontId="8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0" fontId="11" fillId="3" borderId="0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3" fontId="1" fillId="3" borderId="0" xfId="0" applyNumberFormat="1" applyFont="1" applyFill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7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vertical="center"/>
    </xf>
    <xf numFmtId="3" fontId="17" fillId="3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vertical="center" shrinkToFit="1"/>
    </xf>
    <xf numFmtId="0" fontId="17" fillId="3" borderId="1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18" fillId="3" borderId="0" xfId="0" applyNumberFormat="1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0" fontId="11" fillId="2" borderId="5" xfId="0" applyFont="1" applyFill="1" applyBorder="1" applyAlignment="1">
      <alignment horizontal="left" vertical="center" wrapText="1"/>
    </xf>
    <xf numFmtId="3" fontId="11" fillId="2" borderId="5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Alignment="1">
      <alignment vertical="center"/>
    </xf>
    <xf numFmtId="0" fontId="2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3" fontId="4" fillId="3" borderId="2" xfId="0" applyNumberFormat="1" applyFont="1" applyFill="1" applyBorder="1" applyAlignment="1">
      <alignment vertical="center"/>
    </xf>
    <xf numFmtId="0" fontId="0" fillId="3" borderId="0" xfId="0" applyFill="1" applyAlignment="1"/>
    <xf numFmtId="0" fontId="0" fillId="3" borderId="0" xfId="0" applyFill="1" applyAlignment="1">
      <alignment horizontal="right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 wrapText="1"/>
    </xf>
    <xf numFmtId="3" fontId="7" fillId="3" borderId="0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3" fontId="12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right"/>
    </xf>
    <xf numFmtId="0" fontId="1" fillId="0" borderId="0" xfId="0" applyFont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12" fillId="3" borderId="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6</xdr:row>
      <xdr:rowOff>158750</xdr:rowOff>
    </xdr:to>
    <xdr:pic>
      <xdr:nvPicPr>
        <xdr:cNvPr id="2" name="Picture 9" descr="Kincsesbanya címer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3</xdr:row>
      <xdr:rowOff>0</xdr:rowOff>
    </xdr:from>
    <xdr:to>
      <xdr:col>1</xdr:col>
      <xdr:colOff>2343150</xdr:colOff>
      <xdr:row>6</xdr:row>
      <xdr:rowOff>98425</xdr:rowOff>
    </xdr:to>
    <xdr:pic>
      <xdr:nvPicPr>
        <xdr:cNvPr id="3" name="Picture 9" descr="Kincsesbanya címer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3</xdr:row>
      <xdr:rowOff>0</xdr:rowOff>
    </xdr:from>
    <xdr:to>
      <xdr:col>1</xdr:col>
      <xdr:colOff>2428875</xdr:colOff>
      <xdr:row>5</xdr:row>
      <xdr:rowOff>196850</xdr:rowOff>
    </xdr:to>
    <xdr:pic>
      <xdr:nvPicPr>
        <xdr:cNvPr id="4" name="Kép 3" descr="Kincsesbanya címer 1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7"/>
  <sheetViews>
    <sheetView tabSelected="1" view="pageBreakPreview" topLeftCell="A65" zoomScale="106" zoomScaleSheetLayoutView="106" workbookViewId="0">
      <selection activeCell="B67" sqref="B67"/>
    </sheetView>
  </sheetViews>
  <sheetFormatPr defaultRowHeight="15.75"/>
  <cols>
    <col min="1" max="1" width="9.140625" style="34"/>
    <col min="2" max="2" width="71.7109375" style="12" customWidth="1"/>
    <col min="3" max="3" width="16.7109375" style="12" customWidth="1"/>
    <col min="4" max="4" width="5.28515625" style="1" customWidth="1"/>
    <col min="5" max="5" width="15" style="1" customWidth="1"/>
    <col min="6" max="6" width="18" style="1" customWidth="1"/>
    <col min="7" max="16384" width="9.140625" style="1"/>
  </cols>
  <sheetData>
    <row r="1" spans="1:5" ht="14.25">
      <c r="A1" s="120" t="s">
        <v>195</v>
      </c>
      <c r="B1" s="120"/>
      <c r="C1" s="120"/>
      <c r="D1" s="90"/>
      <c r="E1" s="90"/>
    </row>
    <row r="2" spans="1:5" ht="14.25">
      <c r="A2" s="91"/>
      <c r="B2" s="91"/>
      <c r="C2" s="91"/>
      <c r="D2" s="90"/>
      <c r="E2" s="90"/>
    </row>
    <row r="3" spans="1:5" s="2" customFormat="1" ht="20.25" customHeight="1">
      <c r="A3" s="118" t="s">
        <v>179</v>
      </c>
      <c r="B3" s="118"/>
      <c r="C3" s="118"/>
      <c r="E3" s="1"/>
    </row>
    <row r="4" spans="1:5">
      <c r="B4" s="36"/>
      <c r="C4" s="37"/>
    </row>
    <row r="5" spans="1:5">
      <c r="B5" s="36"/>
      <c r="C5" s="31" t="s">
        <v>1</v>
      </c>
    </row>
    <row r="6" spans="1:5" ht="15.75" customHeight="1">
      <c r="A6" s="105" t="s">
        <v>152</v>
      </c>
      <c r="B6" s="106" t="s">
        <v>125</v>
      </c>
      <c r="C6" s="107" t="s">
        <v>9</v>
      </c>
    </row>
    <row r="7" spans="1:5" ht="15.75" customHeight="1">
      <c r="A7" s="105"/>
      <c r="B7" s="106"/>
      <c r="C7" s="107"/>
    </row>
    <row r="8" spans="1:5" ht="15.75" customHeight="1">
      <c r="A8" s="105"/>
      <c r="B8" s="106"/>
      <c r="C8" s="108"/>
    </row>
    <row r="9" spans="1:5" ht="20.100000000000001" customHeight="1">
      <c r="A9" s="112" t="s">
        <v>29</v>
      </c>
      <c r="B9" s="112"/>
      <c r="C9" s="112"/>
    </row>
    <row r="10" spans="1:5" ht="15.75" customHeight="1">
      <c r="A10" s="38" t="s">
        <v>47</v>
      </c>
      <c r="B10" s="39" t="s">
        <v>21</v>
      </c>
      <c r="C10" s="35">
        <v>365000</v>
      </c>
    </row>
    <row r="11" spans="1:5" s="59" customFormat="1" ht="20.100000000000001" customHeight="1">
      <c r="A11" s="119" t="s">
        <v>81</v>
      </c>
      <c r="B11" s="119"/>
      <c r="C11" s="58">
        <f>C10</f>
        <v>365000</v>
      </c>
      <c r="E11" s="72">
        <f>C11</f>
        <v>365000</v>
      </c>
    </row>
    <row r="12" spans="1:5" ht="20.100000000000001" customHeight="1">
      <c r="A12" s="112" t="s">
        <v>30</v>
      </c>
      <c r="B12" s="112"/>
      <c r="C12" s="112"/>
    </row>
    <row r="13" spans="1:5" s="16" customFormat="1" ht="15.75" customHeight="1">
      <c r="A13" s="43" t="s">
        <v>114</v>
      </c>
      <c r="B13" s="25" t="s">
        <v>4</v>
      </c>
      <c r="C13" s="20">
        <v>9949809</v>
      </c>
      <c r="E13" s="1"/>
    </row>
    <row r="14" spans="1:5" s="27" customFormat="1" ht="15.75" customHeight="1">
      <c r="A14" s="62" t="s">
        <v>57</v>
      </c>
      <c r="B14" s="42" t="s">
        <v>5</v>
      </c>
      <c r="C14" s="24">
        <f>C13</f>
        <v>9949809</v>
      </c>
      <c r="E14" s="1"/>
    </row>
    <row r="15" spans="1:5" s="27" customFormat="1" ht="15.75" customHeight="1">
      <c r="A15" s="62" t="s">
        <v>68</v>
      </c>
      <c r="B15" s="42" t="s">
        <v>6</v>
      </c>
      <c r="C15" s="24">
        <v>2048551</v>
      </c>
      <c r="E15" s="1"/>
    </row>
    <row r="16" spans="1:5" s="16" customFormat="1" ht="15.75" customHeight="1">
      <c r="A16" s="43" t="s">
        <v>53</v>
      </c>
      <c r="B16" s="25" t="s">
        <v>60</v>
      </c>
      <c r="C16" s="20">
        <v>708374</v>
      </c>
      <c r="E16" s="1"/>
    </row>
    <row r="17" spans="1:6" s="16" customFormat="1" ht="15.75" customHeight="1">
      <c r="A17" s="43" t="s">
        <v>52</v>
      </c>
      <c r="B17" s="25" t="s">
        <v>61</v>
      </c>
      <c r="C17" s="20">
        <v>1490974</v>
      </c>
      <c r="E17" s="1"/>
    </row>
    <row r="18" spans="1:6" s="16" customFormat="1" ht="15.75" customHeight="1">
      <c r="A18" s="43" t="s">
        <v>62</v>
      </c>
      <c r="B18" s="25" t="s">
        <v>126</v>
      </c>
      <c r="C18" s="20">
        <v>5535076</v>
      </c>
      <c r="E18" s="1"/>
    </row>
    <row r="19" spans="1:6" s="16" customFormat="1" ht="15.75" customHeight="1">
      <c r="A19" s="43" t="s">
        <v>64</v>
      </c>
      <c r="B19" s="25" t="s">
        <v>65</v>
      </c>
      <c r="C19" s="20">
        <v>229764</v>
      </c>
      <c r="E19" s="1"/>
    </row>
    <row r="20" spans="1:6" s="16" customFormat="1" ht="15.75" customHeight="1">
      <c r="A20" s="43" t="s">
        <v>66</v>
      </c>
      <c r="B20" s="25" t="s">
        <v>123</v>
      </c>
      <c r="C20" s="20">
        <v>1674930</v>
      </c>
      <c r="E20" s="1"/>
    </row>
    <row r="21" spans="1:6" s="27" customFormat="1" ht="15.75" customHeight="1">
      <c r="A21" s="62" t="s">
        <v>67</v>
      </c>
      <c r="B21" s="42" t="s">
        <v>2</v>
      </c>
      <c r="C21" s="24">
        <f>SUM(C16:C20)</f>
        <v>9639118</v>
      </c>
      <c r="E21" s="1"/>
    </row>
    <row r="22" spans="1:6" s="16" customFormat="1" ht="15.75" customHeight="1">
      <c r="A22" s="43" t="s">
        <v>54</v>
      </c>
      <c r="B22" s="25" t="s">
        <v>177</v>
      </c>
      <c r="C22" s="20">
        <v>1800000</v>
      </c>
    </row>
    <row r="23" spans="1:6" s="16" customFormat="1" ht="15.75" customHeight="1">
      <c r="A23" s="43" t="s">
        <v>54</v>
      </c>
      <c r="B23" s="25" t="s">
        <v>129</v>
      </c>
      <c r="C23" s="20">
        <v>125000</v>
      </c>
    </row>
    <row r="24" spans="1:6" s="27" customFormat="1" ht="15.75" customHeight="1">
      <c r="A24" s="62" t="s">
        <v>54</v>
      </c>
      <c r="B24" s="42" t="s">
        <v>128</v>
      </c>
      <c r="C24" s="24">
        <f>C22+C23</f>
        <v>1925000</v>
      </c>
    </row>
    <row r="25" spans="1:6" s="27" customFormat="1" ht="15.75" customHeight="1">
      <c r="A25" s="62" t="s">
        <v>56</v>
      </c>
      <c r="B25" s="39" t="s">
        <v>192</v>
      </c>
      <c r="C25" s="24">
        <v>51167850</v>
      </c>
    </row>
    <row r="26" spans="1:6" s="27" customFormat="1" ht="15.75" customHeight="1">
      <c r="A26" s="62" t="s">
        <v>56</v>
      </c>
      <c r="B26" s="39" t="s">
        <v>181</v>
      </c>
      <c r="C26" s="24">
        <v>13815284</v>
      </c>
    </row>
    <row r="27" spans="1:6" s="27" customFormat="1" ht="15.75" customHeight="1">
      <c r="A27" s="62" t="s">
        <v>56</v>
      </c>
      <c r="B27" s="42" t="s">
        <v>180</v>
      </c>
      <c r="C27" s="24">
        <f>SUM(C25:C26)</f>
        <v>64983134</v>
      </c>
    </row>
    <row r="28" spans="1:6" s="16" customFormat="1" ht="15.75" customHeight="1">
      <c r="A28" s="43" t="s">
        <v>117</v>
      </c>
      <c r="B28" s="25" t="s">
        <v>150</v>
      </c>
      <c r="C28" s="20">
        <v>4729897</v>
      </c>
    </row>
    <row r="29" spans="1:6" ht="15.75" customHeight="1">
      <c r="A29" s="62" t="s">
        <v>117</v>
      </c>
      <c r="B29" s="42" t="s">
        <v>151</v>
      </c>
      <c r="C29" s="24">
        <f>SUM(C28)</f>
        <v>4729897</v>
      </c>
    </row>
    <row r="30" spans="1:6" s="4" customFormat="1" ht="20.100000000000001" customHeight="1">
      <c r="A30" s="119" t="s">
        <v>74</v>
      </c>
      <c r="B30" s="119"/>
      <c r="C30" s="58">
        <f>SUM(C14+C15+C21+C29+C24+C27)</f>
        <v>93275509</v>
      </c>
      <c r="E30" s="1"/>
      <c r="F30" s="73">
        <f>C30</f>
        <v>93275509</v>
      </c>
    </row>
    <row r="31" spans="1:6" s="4" customFormat="1" ht="15.75" customHeight="1">
      <c r="A31" s="79"/>
      <c r="B31" s="79"/>
      <c r="C31" s="80"/>
      <c r="E31" s="1"/>
      <c r="F31" s="73"/>
    </row>
    <row r="32" spans="1:6" s="4" customFormat="1" ht="15.75" customHeight="1">
      <c r="A32" s="105" t="s">
        <v>152</v>
      </c>
      <c r="B32" s="106" t="s">
        <v>146</v>
      </c>
      <c r="C32" s="107" t="s">
        <v>9</v>
      </c>
      <c r="E32" s="1"/>
      <c r="F32" s="73"/>
    </row>
    <row r="33" spans="1:9" s="4" customFormat="1" ht="15.75" customHeight="1">
      <c r="A33" s="105"/>
      <c r="B33" s="106"/>
      <c r="C33" s="107"/>
      <c r="E33" s="1"/>
      <c r="F33" s="73"/>
      <c r="I33" s="4">
        <v>168</v>
      </c>
    </row>
    <row r="34" spans="1:9" s="4" customFormat="1" ht="15.75" customHeight="1">
      <c r="A34" s="105"/>
      <c r="B34" s="106"/>
      <c r="C34" s="108"/>
      <c r="E34" s="1"/>
      <c r="F34" s="73"/>
    </row>
    <row r="35" spans="1:9" s="4" customFormat="1" ht="20.100000000000001" customHeight="1">
      <c r="A35" s="102" t="s">
        <v>29</v>
      </c>
      <c r="B35" s="103"/>
      <c r="C35" s="104"/>
      <c r="E35" s="1"/>
      <c r="F35" s="73"/>
    </row>
    <row r="36" spans="1:9" s="17" customFormat="1" ht="15.75" customHeight="1">
      <c r="A36" s="19" t="s">
        <v>47</v>
      </c>
      <c r="B36" s="19" t="s">
        <v>147</v>
      </c>
      <c r="C36" s="22">
        <v>5000420</v>
      </c>
      <c r="F36" s="85"/>
    </row>
    <row r="37" spans="1:9" s="17" customFormat="1" ht="15.75" customHeight="1">
      <c r="A37" s="19" t="s">
        <v>47</v>
      </c>
      <c r="B37" s="19" t="s">
        <v>148</v>
      </c>
      <c r="C37" s="22">
        <v>1350113</v>
      </c>
      <c r="F37" s="85"/>
    </row>
    <row r="38" spans="1:9" ht="15.75" customHeight="1">
      <c r="A38" s="28" t="s">
        <v>47</v>
      </c>
      <c r="B38" s="28" t="s">
        <v>12</v>
      </c>
      <c r="C38" s="83">
        <f>C36+C37</f>
        <v>6350533</v>
      </c>
      <c r="F38" s="18"/>
    </row>
    <row r="39" spans="1:9" s="33" customFormat="1" ht="20.100000000000001" customHeight="1">
      <c r="A39" s="100" t="s">
        <v>81</v>
      </c>
      <c r="B39" s="101"/>
      <c r="C39" s="66">
        <f>C38</f>
        <v>6350533</v>
      </c>
      <c r="E39" s="74">
        <f>C39</f>
        <v>6350533</v>
      </c>
      <c r="F39" s="74"/>
    </row>
    <row r="40" spans="1:9" s="4" customFormat="1" ht="20.100000000000001" customHeight="1">
      <c r="A40" s="112" t="s">
        <v>30</v>
      </c>
      <c r="B40" s="112"/>
      <c r="C40" s="112"/>
      <c r="E40" s="1"/>
      <c r="F40" s="73"/>
    </row>
    <row r="41" spans="1:9" s="4" customFormat="1" ht="15.75" customHeight="1">
      <c r="A41" s="19" t="s">
        <v>56</v>
      </c>
      <c r="B41" s="19" t="s">
        <v>153</v>
      </c>
      <c r="C41" s="22">
        <v>5000420</v>
      </c>
      <c r="E41" s="1"/>
      <c r="F41" s="73"/>
    </row>
    <row r="42" spans="1:9" s="4" customFormat="1" ht="15.75" customHeight="1">
      <c r="A42" s="19" t="s">
        <v>56</v>
      </c>
      <c r="B42" s="19" t="s">
        <v>55</v>
      </c>
      <c r="C42" s="22">
        <v>1350113</v>
      </c>
      <c r="E42" s="1"/>
      <c r="F42" s="73"/>
    </row>
    <row r="43" spans="1:9" s="4" customFormat="1" ht="15.75" customHeight="1">
      <c r="A43" s="28" t="s">
        <v>56</v>
      </c>
      <c r="B43" s="28" t="s">
        <v>12</v>
      </c>
      <c r="C43" s="83">
        <f>C41+C42</f>
        <v>6350533</v>
      </c>
      <c r="E43" s="1"/>
      <c r="F43" s="73"/>
    </row>
    <row r="44" spans="1:9" s="4" customFormat="1" ht="20.100000000000001" customHeight="1">
      <c r="A44" s="100" t="s">
        <v>74</v>
      </c>
      <c r="B44" s="101"/>
      <c r="C44" s="66">
        <f>C43</f>
        <v>6350533</v>
      </c>
      <c r="E44" s="1"/>
      <c r="F44" s="73">
        <f>C44</f>
        <v>6350533</v>
      </c>
    </row>
    <row r="45" spans="1:9" s="4" customFormat="1" ht="15.75" customHeight="1">
      <c r="A45" s="81"/>
      <c r="B45" s="81"/>
      <c r="C45" s="82"/>
      <c r="E45" s="1"/>
      <c r="F45" s="73"/>
    </row>
    <row r="46" spans="1:9" ht="15.75" customHeight="1">
      <c r="A46" s="105" t="s">
        <v>152</v>
      </c>
      <c r="B46" s="122" t="s">
        <v>124</v>
      </c>
      <c r="C46" s="107" t="s">
        <v>9</v>
      </c>
    </row>
    <row r="47" spans="1:9" ht="15.75" customHeight="1">
      <c r="A47" s="105"/>
      <c r="B47" s="122"/>
      <c r="C47" s="107"/>
    </row>
    <row r="48" spans="1:9" ht="15.75" customHeight="1">
      <c r="A48" s="105"/>
      <c r="B48" s="122"/>
      <c r="C48" s="108"/>
    </row>
    <row r="49" spans="1:6" s="3" customFormat="1" ht="20.100000000000001" customHeight="1">
      <c r="A49" s="112" t="s">
        <v>30</v>
      </c>
      <c r="B49" s="112"/>
      <c r="C49" s="112"/>
    </row>
    <row r="50" spans="1:6" s="16" customFormat="1" ht="15.75" customHeight="1">
      <c r="A50" s="43" t="s">
        <v>57</v>
      </c>
      <c r="B50" s="25" t="s">
        <v>3</v>
      </c>
      <c r="C50" s="20">
        <v>4556500</v>
      </c>
      <c r="E50" s="1"/>
    </row>
    <row r="51" spans="1:6" s="16" customFormat="1" ht="15.75" customHeight="1">
      <c r="A51" s="43" t="s">
        <v>57</v>
      </c>
      <c r="B51" s="25" t="s">
        <v>4</v>
      </c>
      <c r="C51" s="20">
        <v>298018</v>
      </c>
      <c r="E51" s="1"/>
    </row>
    <row r="52" spans="1:6" s="27" customFormat="1" ht="15.75" customHeight="1">
      <c r="A52" s="62" t="s">
        <v>57</v>
      </c>
      <c r="B52" s="42" t="s">
        <v>5</v>
      </c>
      <c r="C52" s="24">
        <f>SUM(C50+C51)</f>
        <v>4854518</v>
      </c>
      <c r="E52" s="1"/>
    </row>
    <row r="53" spans="1:6" s="27" customFormat="1" ht="15.75" customHeight="1">
      <c r="A53" s="62" t="s">
        <v>68</v>
      </c>
      <c r="B53" s="42" t="s">
        <v>7</v>
      </c>
      <c r="C53" s="24">
        <v>990502</v>
      </c>
      <c r="E53" s="1"/>
    </row>
    <row r="54" spans="1:6" s="16" customFormat="1" ht="15.75" customHeight="1">
      <c r="A54" s="43" t="s">
        <v>53</v>
      </c>
      <c r="B54" s="25" t="s">
        <v>70</v>
      </c>
      <c r="C54" s="20">
        <v>952000</v>
      </c>
      <c r="E54" s="1"/>
    </row>
    <row r="55" spans="1:6" s="16" customFormat="1" ht="15.75" customHeight="1">
      <c r="A55" s="43" t="s">
        <v>62</v>
      </c>
      <c r="B55" s="25" t="s">
        <v>73</v>
      </c>
      <c r="C55" s="20">
        <v>1582981</v>
      </c>
      <c r="E55" s="1"/>
    </row>
    <row r="56" spans="1:6" s="16" customFormat="1" ht="15.75" customHeight="1">
      <c r="A56" s="43" t="s">
        <v>66</v>
      </c>
      <c r="B56" s="25" t="s">
        <v>127</v>
      </c>
      <c r="C56" s="20">
        <v>722545</v>
      </c>
      <c r="E56" s="1"/>
    </row>
    <row r="57" spans="1:6" s="27" customFormat="1" ht="15.75" customHeight="1">
      <c r="A57" s="62" t="s">
        <v>67</v>
      </c>
      <c r="B57" s="42" t="s">
        <v>8</v>
      </c>
      <c r="C57" s="24">
        <f>SUM(C54:C56)</f>
        <v>3257526</v>
      </c>
      <c r="E57" s="1"/>
    </row>
    <row r="58" spans="1:6" s="27" customFormat="1" ht="15.75" customHeight="1">
      <c r="A58" s="43" t="s">
        <v>54</v>
      </c>
      <c r="B58" s="25" t="s">
        <v>182</v>
      </c>
      <c r="C58" s="35">
        <v>1500000</v>
      </c>
      <c r="E58" s="1"/>
    </row>
    <row r="59" spans="1:6" s="27" customFormat="1" ht="15.75" customHeight="1">
      <c r="A59" s="43" t="s">
        <v>54</v>
      </c>
      <c r="B59" s="25" t="s">
        <v>129</v>
      </c>
      <c r="C59" s="35">
        <v>405000</v>
      </c>
      <c r="E59" s="1"/>
    </row>
    <row r="60" spans="1:6" s="27" customFormat="1" ht="20.100000000000001" customHeight="1">
      <c r="A60" s="62" t="s">
        <v>54</v>
      </c>
      <c r="B60" s="42" t="s">
        <v>128</v>
      </c>
      <c r="C60" s="24">
        <f>SUM(C58:C59)</f>
        <v>1905000</v>
      </c>
      <c r="E60" s="1"/>
    </row>
    <row r="61" spans="1:6" s="33" customFormat="1" ht="20.100000000000001" customHeight="1">
      <c r="A61" s="119" t="s">
        <v>74</v>
      </c>
      <c r="B61" s="119"/>
      <c r="C61" s="58">
        <f>C53+C52+C57+C60</f>
        <v>11007546</v>
      </c>
      <c r="E61" s="3"/>
      <c r="F61" s="74">
        <f>C61</f>
        <v>11007546</v>
      </c>
    </row>
    <row r="62" spans="1:6" s="14" customFormat="1" ht="15.75" customHeight="1">
      <c r="A62" s="34"/>
      <c r="B62" s="7"/>
      <c r="C62" s="11"/>
      <c r="E62" s="71"/>
    </row>
    <row r="63" spans="1:6" s="14" customFormat="1" ht="15.75" customHeight="1">
      <c r="A63" s="105" t="s">
        <v>152</v>
      </c>
      <c r="B63" s="106" t="s">
        <v>130</v>
      </c>
      <c r="C63" s="107" t="s">
        <v>9</v>
      </c>
      <c r="E63" s="71"/>
    </row>
    <row r="64" spans="1:6" s="14" customFormat="1" ht="15.75" customHeight="1">
      <c r="A64" s="105"/>
      <c r="B64" s="106"/>
      <c r="C64" s="107"/>
      <c r="E64" s="71"/>
    </row>
    <row r="65" spans="1:6" s="14" customFormat="1" ht="15.75" customHeight="1">
      <c r="A65" s="105"/>
      <c r="B65" s="106"/>
      <c r="C65" s="108"/>
      <c r="E65" s="71"/>
    </row>
    <row r="66" spans="1:6" s="14" customFormat="1" ht="20.100000000000001" customHeight="1">
      <c r="A66" s="112" t="s">
        <v>30</v>
      </c>
      <c r="B66" s="112"/>
      <c r="C66" s="112"/>
      <c r="E66" s="71"/>
    </row>
    <row r="67" spans="1:6" s="17" customFormat="1" ht="15.75" customHeight="1">
      <c r="A67" s="43" t="s">
        <v>53</v>
      </c>
      <c r="B67" s="25" t="s">
        <v>70</v>
      </c>
      <c r="C67" s="21">
        <v>120000</v>
      </c>
      <c r="E67" s="12"/>
    </row>
    <row r="68" spans="1:6" s="17" customFormat="1" ht="15.75" customHeight="1">
      <c r="A68" s="43" t="s">
        <v>62</v>
      </c>
      <c r="B68" s="25" t="s">
        <v>73</v>
      </c>
      <c r="C68" s="21">
        <v>1550000</v>
      </c>
      <c r="E68" s="12"/>
    </row>
    <row r="69" spans="1:6" s="17" customFormat="1" ht="15.75" customHeight="1">
      <c r="A69" s="43" t="s">
        <v>66</v>
      </c>
      <c r="B69" s="25" t="s">
        <v>136</v>
      </c>
      <c r="C69" s="21">
        <v>450900</v>
      </c>
      <c r="E69" s="12"/>
    </row>
    <row r="70" spans="1:6" s="30" customFormat="1" ht="15.75" customHeight="1">
      <c r="A70" s="62" t="s">
        <v>67</v>
      </c>
      <c r="B70" s="42" t="s">
        <v>2</v>
      </c>
      <c r="C70" s="44">
        <f>SUM(C67+C68+C69)</f>
        <v>2120900</v>
      </c>
      <c r="E70" s="12"/>
    </row>
    <row r="71" spans="1:6" s="34" customFormat="1" ht="20.100000000000001" customHeight="1">
      <c r="A71" s="100" t="s">
        <v>74</v>
      </c>
      <c r="B71" s="101"/>
      <c r="C71" s="61">
        <f>SUM(C70)</f>
        <v>2120900</v>
      </c>
      <c r="E71" s="71"/>
      <c r="F71" s="75">
        <f>C71</f>
        <v>2120900</v>
      </c>
    </row>
    <row r="72" spans="1:6" s="8" customFormat="1" ht="15.75" customHeight="1">
      <c r="A72" s="34"/>
      <c r="B72" s="7"/>
      <c r="C72" s="9"/>
      <c r="E72" s="12"/>
    </row>
    <row r="73" spans="1:6" s="5" customFormat="1" ht="15.75" customHeight="1">
      <c r="A73" s="105" t="s">
        <v>152</v>
      </c>
      <c r="B73" s="106" t="s">
        <v>131</v>
      </c>
      <c r="C73" s="107" t="s">
        <v>9</v>
      </c>
      <c r="E73" s="1"/>
    </row>
    <row r="74" spans="1:6" s="5" customFormat="1" ht="15.75" customHeight="1">
      <c r="A74" s="105"/>
      <c r="B74" s="106"/>
      <c r="C74" s="107"/>
      <c r="E74" s="1"/>
    </row>
    <row r="75" spans="1:6" s="5" customFormat="1" ht="15.75" customHeight="1">
      <c r="A75" s="105"/>
      <c r="B75" s="106"/>
      <c r="C75" s="108"/>
      <c r="E75" s="1"/>
    </row>
    <row r="76" spans="1:6" s="5" customFormat="1" ht="20.100000000000001" customHeight="1">
      <c r="A76" s="112" t="s">
        <v>30</v>
      </c>
      <c r="B76" s="112"/>
      <c r="C76" s="112"/>
      <c r="E76" s="1"/>
    </row>
    <row r="77" spans="1:6" s="16" customFormat="1" ht="15.75" customHeight="1">
      <c r="A77" s="43" t="s">
        <v>77</v>
      </c>
      <c r="B77" s="25" t="s">
        <v>58</v>
      </c>
      <c r="C77" s="21">
        <v>50000</v>
      </c>
      <c r="E77" s="1"/>
    </row>
    <row r="78" spans="1:6" s="16" customFormat="1" ht="15.75" customHeight="1">
      <c r="A78" s="43" t="s">
        <v>78</v>
      </c>
      <c r="B78" s="25" t="s">
        <v>132</v>
      </c>
      <c r="C78" s="21">
        <v>2304000</v>
      </c>
      <c r="E78" s="1"/>
    </row>
    <row r="79" spans="1:6" s="16" customFormat="1" ht="15.75" customHeight="1">
      <c r="A79" s="43" t="s">
        <v>79</v>
      </c>
      <c r="B79" s="25" t="s">
        <v>80</v>
      </c>
      <c r="C79" s="21">
        <v>250000</v>
      </c>
      <c r="E79" s="1"/>
    </row>
    <row r="80" spans="1:6" s="27" customFormat="1" ht="15.75" customHeight="1">
      <c r="A80" s="62" t="s">
        <v>75</v>
      </c>
      <c r="B80" s="42" t="s">
        <v>76</v>
      </c>
      <c r="C80" s="44">
        <f>SUM(C77:C79)</f>
        <v>2604000</v>
      </c>
      <c r="E80" s="1"/>
    </row>
    <row r="81" spans="1:6" s="4" customFormat="1" ht="20.100000000000001" customHeight="1">
      <c r="A81" s="100" t="s">
        <v>74</v>
      </c>
      <c r="B81" s="101"/>
      <c r="C81" s="61">
        <f>SUM(C80)</f>
        <v>2604000</v>
      </c>
      <c r="E81" s="1"/>
      <c r="F81" s="73">
        <f>C81</f>
        <v>2604000</v>
      </c>
    </row>
    <row r="82" spans="1:6" s="5" customFormat="1" ht="15.75" customHeight="1">
      <c r="A82" s="34"/>
      <c r="B82" s="7"/>
      <c r="C82" s="9"/>
      <c r="E82" s="1"/>
    </row>
    <row r="83" spans="1:6" s="5" customFormat="1" ht="15.75" customHeight="1">
      <c r="A83" s="105" t="s">
        <v>152</v>
      </c>
      <c r="B83" s="106" t="s">
        <v>133</v>
      </c>
      <c r="C83" s="107" t="s">
        <v>9</v>
      </c>
      <c r="E83" s="1"/>
    </row>
    <row r="84" spans="1:6" s="5" customFormat="1" ht="15.75" customHeight="1">
      <c r="A84" s="105"/>
      <c r="B84" s="106"/>
      <c r="C84" s="107"/>
      <c r="E84" s="1"/>
    </row>
    <row r="85" spans="1:6" s="5" customFormat="1" ht="15.75" customHeight="1">
      <c r="A85" s="105"/>
      <c r="B85" s="106"/>
      <c r="C85" s="107"/>
      <c r="E85" s="1"/>
    </row>
    <row r="86" spans="1:6" s="5" customFormat="1" ht="20.100000000000001" customHeight="1">
      <c r="A86" s="112" t="s">
        <v>29</v>
      </c>
      <c r="B86" s="112"/>
      <c r="C86" s="112"/>
      <c r="E86" s="1"/>
    </row>
    <row r="87" spans="1:6" s="17" customFormat="1" ht="15.75" customHeight="1">
      <c r="A87" s="43" t="s">
        <v>82</v>
      </c>
      <c r="B87" s="25" t="s">
        <v>26</v>
      </c>
      <c r="C87" s="21">
        <v>802258</v>
      </c>
      <c r="E87" s="12"/>
    </row>
    <row r="88" spans="1:6" s="17" customFormat="1" ht="15.75" customHeight="1">
      <c r="A88" s="43" t="s">
        <v>83</v>
      </c>
      <c r="B88" s="19" t="s">
        <v>31</v>
      </c>
      <c r="C88" s="22">
        <v>2712928</v>
      </c>
      <c r="E88" s="12"/>
    </row>
    <row r="89" spans="1:6" s="16" customFormat="1" ht="15.75" customHeight="1">
      <c r="A89" s="43" t="s">
        <v>84</v>
      </c>
      <c r="B89" s="19" t="s">
        <v>149</v>
      </c>
      <c r="C89" s="20">
        <v>4500000</v>
      </c>
      <c r="E89" s="1"/>
    </row>
    <row r="90" spans="1:6" s="27" customFormat="1" ht="15.75" customHeight="1">
      <c r="A90" s="62" t="s">
        <v>47</v>
      </c>
      <c r="B90" s="28" t="s">
        <v>85</v>
      </c>
      <c r="C90" s="24">
        <f>SUM(C87:C89)</f>
        <v>8015186</v>
      </c>
      <c r="E90" s="1"/>
    </row>
    <row r="91" spans="1:6" s="16" customFormat="1" ht="15.75" customHeight="1">
      <c r="A91" s="43" t="s">
        <v>86</v>
      </c>
      <c r="B91" s="19" t="s">
        <v>134</v>
      </c>
      <c r="C91" s="20">
        <v>98420</v>
      </c>
      <c r="E91" s="1"/>
    </row>
    <row r="92" spans="1:6" s="27" customFormat="1" ht="15.75" customHeight="1">
      <c r="A92" s="40" t="s">
        <v>87</v>
      </c>
      <c r="B92" s="28" t="s">
        <v>88</v>
      </c>
      <c r="C92" s="24">
        <f>SUM(C91)</f>
        <v>98420</v>
      </c>
      <c r="E92" s="1"/>
    </row>
    <row r="93" spans="1:6" s="4" customFormat="1" ht="20.100000000000001" customHeight="1">
      <c r="A93" s="100" t="s">
        <v>81</v>
      </c>
      <c r="B93" s="101"/>
      <c r="C93" s="63">
        <f>SUM(C90+C92)</f>
        <v>8113606</v>
      </c>
      <c r="E93" s="18">
        <f>C93</f>
        <v>8113606</v>
      </c>
    </row>
    <row r="94" spans="1:6" s="5" customFormat="1" ht="20.100000000000001" customHeight="1">
      <c r="A94" s="102" t="s">
        <v>30</v>
      </c>
      <c r="B94" s="103"/>
      <c r="C94" s="104"/>
      <c r="E94" s="1"/>
    </row>
    <row r="95" spans="1:6" s="16" customFormat="1" ht="15.75" customHeight="1">
      <c r="A95" s="43" t="s">
        <v>89</v>
      </c>
      <c r="B95" s="25" t="s">
        <v>27</v>
      </c>
      <c r="C95" s="21">
        <v>2712928</v>
      </c>
      <c r="E95" s="1"/>
    </row>
    <row r="96" spans="1:6" s="16" customFormat="1" ht="15.75" customHeight="1">
      <c r="A96" s="43" t="s">
        <v>51</v>
      </c>
      <c r="B96" s="25" t="s">
        <v>28</v>
      </c>
      <c r="C96" s="21">
        <v>802258</v>
      </c>
      <c r="E96" s="1"/>
    </row>
    <row r="97" spans="1:6" s="16" customFormat="1" ht="15.75" customHeight="1">
      <c r="A97" s="43" t="s">
        <v>72</v>
      </c>
      <c r="B97" s="25" t="s">
        <v>59</v>
      </c>
      <c r="C97" s="21">
        <v>488000</v>
      </c>
      <c r="E97" s="1"/>
    </row>
    <row r="98" spans="1:6" s="16" customFormat="1" ht="15.75" customHeight="1">
      <c r="A98" s="43" t="s">
        <v>50</v>
      </c>
      <c r="B98" s="25" t="s">
        <v>184</v>
      </c>
      <c r="C98" s="21">
        <v>258400</v>
      </c>
      <c r="E98" s="1"/>
    </row>
    <row r="99" spans="1:6" s="27" customFormat="1" ht="15.75" customHeight="1">
      <c r="A99" s="62" t="s">
        <v>67</v>
      </c>
      <c r="B99" s="42" t="s">
        <v>2</v>
      </c>
      <c r="C99" s="44">
        <f>SUM(C95:C98)</f>
        <v>4261586</v>
      </c>
      <c r="E99" s="1"/>
    </row>
    <row r="100" spans="1:6" s="4" customFormat="1" ht="20.100000000000001" customHeight="1">
      <c r="A100" s="100" t="s">
        <v>74</v>
      </c>
      <c r="B100" s="101"/>
      <c r="C100" s="61">
        <f>SUM(C99)</f>
        <v>4261586</v>
      </c>
      <c r="E100" s="1"/>
      <c r="F100" s="73">
        <f>C100</f>
        <v>4261586</v>
      </c>
    </row>
    <row r="101" spans="1:6" ht="15.75" customHeight="1">
      <c r="B101" s="123"/>
      <c r="C101" s="123"/>
    </row>
    <row r="102" spans="1:6" ht="15.75" customHeight="1">
      <c r="A102" s="105" t="s">
        <v>152</v>
      </c>
      <c r="B102" s="106" t="s">
        <v>135</v>
      </c>
      <c r="C102" s="107" t="s">
        <v>9</v>
      </c>
    </row>
    <row r="103" spans="1:6" ht="15.75" customHeight="1">
      <c r="A103" s="105"/>
      <c r="B103" s="106"/>
      <c r="C103" s="107"/>
    </row>
    <row r="104" spans="1:6" ht="15.75" customHeight="1">
      <c r="A104" s="105"/>
      <c r="B104" s="106"/>
      <c r="C104" s="108"/>
    </row>
    <row r="105" spans="1:6" s="6" customFormat="1" ht="20.100000000000001" customHeight="1">
      <c r="A105" s="102" t="s">
        <v>30</v>
      </c>
      <c r="B105" s="103"/>
      <c r="C105" s="104"/>
      <c r="E105" s="3"/>
    </row>
    <row r="106" spans="1:6" s="16" customFormat="1" ht="15.75" customHeight="1">
      <c r="A106" s="43" t="s">
        <v>62</v>
      </c>
      <c r="B106" s="25" t="s">
        <v>63</v>
      </c>
      <c r="C106" s="20">
        <v>2758629</v>
      </c>
      <c r="E106" s="1"/>
    </row>
    <row r="107" spans="1:6" s="16" customFormat="1" ht="15.75" customHeight="1">
      <c r="A107" s="43" t="s">
        <v>66</v>
      </c>
      <c r="B107" s="25" t="s">
        <v>136</v>
      </c>
      <c r="C107" s="20">
        <v>711830</v>
      </c>
      <c r="E107" s="1"/>
    </row>
    <row r="108" spans="1:6" s="27" customFormat="1" ht="15.75" customHeight="1">
      <c r="A108" s="60" t="s">
        <v>67</v>
      </c>
      <c r="B108" s="42" t="s">
        <v>2</v>
      </c>
      <c r="C108" s="24">
        <f>SUM(C106+C107)</f>
        <v>3470459</v>
      </c>
      <c r="E108" s="1"/>
    </row>
    <row r="109" spans="1:6" s="4" customFormat="1" ht="20.100000000000001" customHeight="1">
      <c r="A109" s="100" t="s">
        <v>74</v>
      </c>
      <c r="B109" s="101"/>
      <c r="C109" s="58">
        <f>SUM(C108)</f>
        <v>3470459</v>
      </c>
      <c r="E109" s="1"/>
      <c r="F109" s="73">
        <f>C109</f>
        <v>3470459</v>
      </c>
    </row>
    <row r="110" spans="1:6" ht="15.75" customHeight="1">
      <c r="B110" s="45"/>
      <c r="C110" s="46"/>
    </row>
    <row r="111" spans="1:6" s="3" customFormat="1" ht="15.75" customHeight="1">
      <c r="A111" s="105" t="s">
        <v>152</v>
      </c>
      <c r="B111" s="106" t="s">
        <v>137</v>
      </c>
      <c r="C111" s="107" t="s">
        <v>9</v>
      </c>
    </row>
    <row r="112" spans="1:6" s="3" customFormat="1" ht="15.75" customHeight="1">
      <c r="A112" s="105"/>
      <c r="B112" s="106"/>
      <c r="C112" s="107"/>
    </row>
    <row r="113" spans="1:5" s="4" customFormat="1" ht="15.75" customHeight="1">
      <c r="A113" s="105"/>
      <c r="B113" s="106"/>
      <c r="C113" s="108"/>
      <c r="E113" s="1"/>
    </row>
    <row r="114" spans="1:5" s="5" customFormat="1" ht="20.100000000000001" customHeight="1">
      <c r="A114" s="102" t="s">
        <v>29</v>
      </c>
      <c r="B114" s="103"/>
      <c r="C114" s="104"/>
      <c r="E114" s="1"/>
    </row>
    <row r="115" spans="1:5" s="16" customFormat="1" ht="15.75" customHeight="1">
      <c r="A115" s="43" t="s">
        <v>90</v>
      </c>
      <c r="B115" s="25" t="s">
        <v>92</v>
      </c>
      <c r="C115" s="20">
        <v>168163204</v>
      </c>
      <c r="E115" s="1"/>
    </row>
    <row r="116" spans="1:5" s="27" customFormat="1" ht="15.75" customHeight="1">
      <c r="A116" s="62" t="s">
        <v>91</v>
      </c>
      <c r="B116" s="42" t="s">
        <v>93</v>
      </c>
      <c r="C116" s="24">
        <f>C115</f>
        <v>168163204</v>
      </c>
      <c r="E116" s="1"/>
    </row>
    <row r="117" spans="1:5" s="32" customFormat="1" ht="20.100000000000001" customHeight="1">
      <c r="A117" s="100" t="s">
        <v>81</v>
      </c>
      <c r="B117" s="101"/>
      <c r="C117" s="64">
        <f>C116</f>
        <v>168163204</v>
      </c>
      <c r="E117" s="18">
        <f>C117</f>
        <v>168163204</v>
      </c>
    </row>
    <row r="118" spans="1:5" s="4" customFormat="1" ht="15.75" customHeight="1">
      <c r="A118" s="34"/>
      <c r="B118" s="45"/>
      <c r="C118" s="46"/>
      <c r="E118" s="1"/>
    </row>
    <row r="119" spans="1:5" s="4" customFormat="1" ht="15.75" customHeight="1">
      <c r="A119" s="105" t="s">
        <v>152</v>
      </c>
      <c r="B119" s="106" t="s">
        <v>157</v>
      </c>
      <c r="C119" s="107" t="s">
        <v>9</v>
      </c>
      <c r="E119" s="1"/>
    </row>
    <row r="120" spans="1:5" s="4" customFormat="1" ht="15.75" customHeight="1">
      <c r="A120" s="105"/>
      <c r="B120" s="106"/>
      <c r="C120" s="107"/>
      <c r="E120" s="1"/>
    </row>
    <row r="121" spans="1:5" s="4" customFormat="1" ht="15.75" customHeight="1">
      <c r="A121" s="105"/>
      <c r="B121" s="106"/>
      <c r="C121" s="108"/>
      <c r="E121" s="1"/>
    </row>
    <row r="122" spans="1:5" s="5" customFormat="1" ht="20.100000000000001" customHeight="1">
      <c r="A122" s="102" t="s">
        <v>29</v>
      </c>
      <c r="B122" s="103"/>
      <c r="C122" s="104"/>
      <c r="E122" s="1"/>
    </row>
    <row r="123" spans="1:5" s="16" customFormat="1" ht="15.75" customHeight="1">
      <c r="A123" s="43" t="s">
        <v>95</v>
      </c>
      <c r="B123" s="25" t="s">
        <v>37</v>
      </c>
      <c r="C123" s="20">
        <v>3300000</v>
      </c>
      <c r="E123" s="1"/>
    </row>
    <row r="124" spans="1:5" s="16" customFormat="1" ht="15.75" customHeight="1">
      <c r="A124" s="43" t="s">
        <v>96</v>
      </c>
      <c r="B124" s="25" t="s">
        <v>18</v>
      </c>
      <c r="C124" s="20">
        <v>47000000</v>
      </c>
      <c r="E124" s="1"/>
    </row>
    <row r="125" spans="1:5" s="16" customFormat="1" ht="15.75" customHeight="1">
      <c r="A125" s="43" t="s">
        <v>97</v>
      </c>
      <c r="B125" s="25" t="s">
        <v>185</v>
      </c>
      <c r="C125" s="20">
        <v>278600</v>
      </c>
      <c r="E125" s="1"/>
    </row>
    <row r="126" spans="1:5" s="27" customFormat="1" ht="15.75" customHeight="1">
      <c r="A126" s="124" t="s">
        <v>45</v>
      </c>
      <c r="B126" s="125"/>
      <c r="C126" s="84">
        <f>SUM(C123:C125)</f>
        <v>50578600</v>
      </c>
      <c r="E126" s="1"/>
    </row>
    <row r="127" spans="1:5" s="27" customFormat="1" ht="15.75" customHeight="1">
      <c r="A127" s="62" t="s">
        <v>98</v>
      </c>
      <c r="B127" s="42" t="s">
        <v>19</v>
      </c>
      <c r="C127" s="24">
        <v>3767000</v>
      </c>
      <c r="E127" s="1"/>
    </row>
    <row r="128" spans="1:5" s="27" customFormat="1" ht="20.100000000000001" customHeight="1">
      <c r="A128" s="119" t="s">
        <v>81</v>
      </c>
      <c r="B128" s="119"/>
      <c r="C128" s="24">
        <f>C126+C127</f>
        <v>54345600</v>
      </c>
      <c r="E128" s="18">
        <v>54345600</v>
      </c>
    </row>
    <row r="129" spans="1:5" s="27" customFormat="1" ht="15.75" customHeight="1">
      <c r="A129" s="92"/>
      <c r="B129" s="93"/>
      <c r="C129" s="94"/>
      <c r="E129" s="1"/>
    </row>
    <row r="130" spans="1:5" s="27" customFormat="1" ht="15.75" customHeight="1">
      <c r="A130" s="105" t="s">
        <v>152</v>
      </c>
      <c r="B130" s="106" t="s">
        <v>186</v>
      </c>
      <c r="C130" s="107" t="s">
        <v>9</v>
      </c>
      <c r="E130" s="1"/>
    </row>
    <row r="131" spans="1:5" s="27" customFormat="1" ht="15.75" customHeight="1">
      <c r="A131" s="105"/>
      <c r="B131" s="106"/>
      <c r="C131" s="107"/>
      <c r="E131" s="1"/>
    </row>
    <row r="132" spans="1:5" s="27" customFormat="1" ht="15.75" customHeight="1">
      <c r="A132" s="105"/>
      <c r="B132" s="106"/>
      <c r="C132" s="108"/>
      <c r="E132" s="1"/>
    </row>
    <row r="133" spans="1:5" s="27" customFormat="1" ht="20.25" customHeight="1">
      <c r="A133" s="102" t="s">
        <v>29</v>
      </c>
      <c r="B133" s="103"/>
      <c r="C133" s="104"/>
      <c r="E133" s="1"/>
    </row>
    <row r="134" spans="1:5" s="27" customFormat="1" ht="15.75" customHeight="1">
      <c r="A134" s="47" t="s">
        <v>99</v>
      </c>
      <c r="B134" s="95" t="s">
        <v>188</v>
      </c>
      <c r="C134" s="20">
        <v>4446620</v>
      </c>
      <c r="E134" s="1"/>
    </row>
    <row r="135" spans="1:5" s="16" customFormat="1" ht="15.75" customHeight="1">
      <c r="A135" s="43" t="s">
        <v>99</v>
      </c>
      <c r="B135" s="25" t="s">
        <v>41</v>
      </c>
      <c r="C135" s="20">
        <v>36090400</v>
      </c>
      <c r="E135" s="1"/>
    </row>
    <row r="136" spans="1:5" s="16" customFormat="1" ht="15.75" customHeight="1">
      <c r="A136" s="43" t="s">
        <v>99</v>
      </c>
      <c r="B136" s="25" t="s">
        <v>187</v>
      </c>
      <c r="C136" s="20">
        <v>16385082</v>
      </c>
      <c r="E136" s="1"/>
    </row>
    <row r="137" spans="1:5" s="16" customFormat="1" ht="15.75" customHeight="1">
      <c r="A137" s="43" t="s">
        <v>99</v>
      </c>
      <c r="B137" s="25" t="s">
        <v>46</v>
      </c>
      <c r="C137" s="49">
        <v>1863400</v>
      </c>
      <c r="E137" s="1"/>
    </row>
    <row r="138" spans="1:5" s="16" customFormat="1" ht="15.75" customHeight="1">
      <c r="A138" s="43" t="s">
        <v>99</v>
      </c>
      <c r="B138" s="25" t="s">
        <v>169</v>
      </c>
      <c r="C138" s="49">
        <v>93120</v>
      </c>
      <c r="E138" s="1"/>
    </row>
    <row r="139" spans="1:5" ht="15.75" customHeight="1">
      <c r="A139" s="113" t="s">
        <v>20</v>
      </c>
      <c r="B139" s="114"/>
      <c r="C139" s="50">
        <f>SUM(C134:C138)</f>
        <v>58878622</v>
      </c>
    </row>
    <row r="140" spans="1:5" s="4" customFormat="1" ht="20.100000000000001" customHeight="1">
      <c r="A140" s="100" t="s">
        <v>81</v>
      </c>
      <c r="B140" s="101"/>
      <c r="C140" s="58">
        <f>C139</f>
        <v>58878622</v>
      </c>
      <c r="E140" s="18">
        <f>C140</f>
        <v>58878622</v>
      </c>
    </row>
    <row r="141" spans="1:5" s="8" customFormat="1" ht="15.75" customHeight="1">
      <c r="A141" s="34"/>
      <c r="B141" s="7"/>
      <c r="C141" s="15"/>
      <c r="E141" s="12"/>
    </row>
    <row r="142" spans="1:5" s="4" customFormat="1" ht="15.75" customHeight="1">
      <c r="A142" s="105" t="s">
        <v>152</v>
      </c>
      <c r="B142" s="106" t="s">
        <v>138</v>
      </c>
      <c r="C142" s="106" t="s">
        <v>9</v>
      </c>
      <c r="E142" s="1"/>
    </row>
    <row r="143" spans="1:5" s="4" customFormat="1" ht="15.75" customHeight="1">
      <c r="A143" s="105"/>
      <c r="B143" s="106"/>
      <c r="C143" s="106"/>
      <c r="E143" s="1"/>
    </row>
    <row r="144" spans="1:5" s="4" customFormat="1" ht="15.75" customHeight="1">
      <c r="A144" s="105"/>
      <c r="B144" s="106"/>
      <c r="C144" s="108"/>
      <c r="E144" s="1"/>
    </row>
    <row r="145" spans="1:5" s="5" customFormat="1" ht="20.100000000000001" customHeight="1">
      <c r="A145" s="112" t="s">
        <v>29</v>
      </c>
      <c r="B145" s="112"/>
      <c r="C145" s="112"/>
      <c r="E145" s="1"/>
    </row>
    <row r="146" spans="1:5" s="27" customFormat="1" ht="15.75" customHeight="1">
      <c r="A146" s="62" t="s">
        <v>101</v>
      </c>
      <c r="B146" s="42" t="s">
        <v>102</v>
      </c>
      <c r="C146" s="26">
        <v>5089200</v>
      </c>
      <c r="E146" s="1"/>
    </row>
    <row r="147" spans="1:5" s="33" customFormat="1" ht="20.100000000000001" customHeight="1">
      <c r="A147" s="100" t="s">
        <v>81</v>
      </c>
      <c r="B147" s="101"/>
      <c r="C147" s="66">
        <f>C146</f>
        <v>5089200</v>
      </c>
      <c r="E147" s="77">
        <f>C147</f>
        <v>5089200</v>
      </c>
    </row>
    <row r="148" spans="1:5" s="5" customFormat="1" ht="20.100000000000001" customHeight="1">
      <c r="A148" s="102" t="s">
        <v>30</v>
      </c>
      <c r="B148" s="103"/>
      <c r="C148" s="104"/>
      <c r="E148" s="1"/>
    </row>
    <row r="149" spans="1:5" s="27" customFormat="1" ht="15.75" customHeight="1">
      <c r="A149" s="62" t="s">
        <v>57</v>
      </c>
      <c r="B149" s="42" t="s">
        <v>5</v>
      </c>
      <c r="C149" s="24">
        <v>3989204</v>
      </c>
      <c r="E149" s="1"/>
    </row>
    <row r="150" spans="1:5" s="27" customFormat="1" ht="15.75" customHeight="1">
      <c r="A150" s="62" t="s">
        <v>68</v>
      </c>
      <c r="B150" s="42" t="s">
        <v>7</v>
      </c>
      <c r="C150" s="24">
        <v>799829</v>
      </c>
      <c r="E150" s="1"/>
    </row>
    <row r="151" spans="1:5" s="16" customFormat="1" ht="15.75" customHeight="1">
      <c r="A151" s="43" t="s">
        <v>53</v>
      </c>
      <c r="B151" s="25" t="s">
        <v>70</v>
      </c>
      <c r="C151" s="20">
        <v>53800</v>
      </c>
      <c r="E151" s="1"/>
    </row>
    <row r="152" spans="1:5" s="16" customFormat="1" ht="15.75" customHeight="1">
      <c r="A152" s="43" t="s">
        <v>52</v>
      </c>
      <c r="B152" s="25" t="s">
        <v>94</v>
      </c>
      <c r="C152" s="20">
        <v>88240</v>
      </c>
      <c r="E152" s="1"/>
    </row>
    <row r="153" spans="1:5" s="16" customFormat="1" ht="15.75" customHeight="1">
      <c r="A153" s="43" t="s">
        <v>62</v>
      </c>
      <c r="B153" s="25" t="s">
        <v>73</v>
      </c>
      <c r="C153" s="20">
        <v>71090</v>
      </c>
      <c r="E153" s="1"/>
    </row>
    <row r="154" spans="1:5" s="16" customFormat="1" ht="15.75" customHeight="1">
      <c r="A154" s="43" t="s">
        <v>66</v>
      </c>
      <c r="B154" s="25" t="s">
        <v>136</v>
      </c>
      <c r="C154" s="20">
        <v>38351</v>
      </c>
      <c r="E154" s="1"/>
    </row>
    <row r="155" spans="1:5" s="16" customFormat="1" ht="15.75" customHeight="1">
      <c r="A155" s="43" t="s">
        <v>64</v>
      </c>
      <c r="B155" s="25" t="s">
        <v>103</v>
      </c>
      <c r="C155" s="20">
        <v>48686</v>
      </c>
      <c r="E155" s="1"/>
    </row>
    <row r="156" spans="1:5" s="27" customFormat="1" ht="15.75" customHeight="1">
      <c r="A156" s="62" t="s">
        <v>67</v>
      </c>
      <c r="B156" s="42" t="s">
        <v>2</v>
      </c>
      <c r="C156" s="24">
        <f>SUM(C151:C155)</f>
        <v>300167</v>
      </c>
      <c r="E156" s="1"/>
    </row>
    <row r="157" spans="1:5" s="16" customFormat="1" ht="15.75" customHeight="1">
      <c r="A157" s="43" t="s">
        <v>111</v>
      </c>
      <c r="B157" s="25" t="s">
        <v>158</v>
      </c>
      <c r="C157" s="20"/>
      <c r="E157" s="1"/>
    </row>
    <row r="158" spans="1:5" s="16" customFormat="1" ht="15.75" customHeight="1">
      <c r="A158" s="115" t="s">
        <v>154</v>
      </c>
      <c r="B158" s="116"/>
      <c r="C158" s="117"/>
      <c r="E158" s="1"/>
    </row>
    <row r="159" spans="1:5" s="27" customFormat="1" ht="15.75" customHeight="1">
      <c r="A159" s="62" t="s">
        <v>106</v>
      </c>
      <c r="B159" s="42" t="s">
        <v>112</v>
      </c>
      <c r="C159" s="24">
        <f>SUM(C157:C158)</f>
        <v>0</v>
      </c>
      <c r="E159" s="1"/>
    </row>
    <row r="160" spans="1:5" s="27" customFormat="1" ht="15.75" customHeight="1">
      <c r="A160" s="113" t="s">
        <v>24</v>
      </c>
      <c r="B160" s="114"/>
      <c r="C160" s="41">
        <f>C149+C150+C156+C159</f>
        <v>5089200</v>
      </c>
      <c r="E160" s="1"/>
    </row>
    <row r="161" spans="1:6" s="17" customFormat="1" ht="15.75" customHeight="1">
      <c r="A161" s="43" t="s">
        <v>48</v>
      </c>
      <c r="B161" s="25" t="s">
        <v>32</v>
      </c>
      <c r="C161" s="20">
        <v>15000</v>
      </c>
    </row>
    <row r="162" spans="1:6" s="17" customFormat="1" ht="15.75" customHeight="1">
      <c r="A162" s="43" t="s">
        <v>49</v>
      </c>
      <c r="B162" s="25" t="s">
        <v>10</v>
      </c>
      <c r="C162" s="20">
        <v>10000</v>
      </c>
    </row>
    <row r="163" spans="1:6" s="17" customFormat="1" ht="15.75" customHeight="1">
      <c r="A163" s="43" t="s">
        <v>50</v>
      </c>
      <c r="B163" s="25" t="s">
        <v>71</v>
      </c>
      <c r="C163" s="20">
        <v>96000</v>
      </c>
    </row>
    <row r="164" spans="1:6" s="17" customFormat="1" ht="15.75" customHeight="1">
      <c r="A164" s="43" t="s">
        <v>51</v>
      </c>
      <c r="B164" s="25" t="s">
        <v>17</v>
      </c>
      <c r="C164" s="20">
        <v>32670</v>
      </c>
    </row>
    <row r="165" spans="1:6" s="27" customFormat="1" ht="15.75" customHeight="1">
      <c r="A165" s="62" t="s">
        <v>67</v>
      </c>
      <c r="B165" s="42" t="s">
        <v>25</v>
      </c>
      <c r="C165" s="24">
        <f>SUM(C161:C164)</f>
        <v>153670</v>
      </c>
      <c r="E165" s="1"/>
    </row>
    <row r="166" spans="1:6" s="33" customFormat="1" ht="20.100000000000001" customHeight="1">
      <c r="A166" s="100" t="s">
        <v>74</v>
      </c>
      <c r="B166" s="101"/>
      <c r="C166" s="58">
        <f>C160+C165</f>
        <v>5242870</v>
      </c>
      <c r="E166" s="3"/>
      <c r="F166" s="74">
        <f>C166</f>
        <v>5242870</v>
      </c>
    </row>
    <row r="167" spans="1:6" s="14" customFormat="1" ht="15.75" customHeight="1">
      <c r="A167" s="34"/>
      <c r="B167" s="7"/>
      <c r="C167" s="11"/>
      <c r="E167" s="71"/>
    </row>
    <row r="168" spans="1:6" ht="15.75" customHeight="1">
      <c r="A168" s="105" t="s">
        <v>152</v>
      </c>
      <c r="B168" s="106" t="s">
        <v>139</v>
      </c>
      <c r="C168" s="107" t="s">
        <v>9</v>
      </c>
    </row>
    <row r="169" spans="1:6" ht="15.75" customHeight="1">
      <c r="A169" s="105"/>
      <c r="B169" s="106"/>
      <c r="C169" s="107"/>
    </row>
    <row r="170" spans="1:6" ht="15.75" customHeight="1">
      <c r="A170" s="105"/>
      <c r="B170" s="106"/>
      <c r="C170" s="108"/>
    </row>
    <row r="171" spans="1:6" s="3" customFormat="1" ht="20.100000000000001" customHeight="1">
      <c r="A171" s="109" t="s">
        <v>29</v>
      </c>
      <c r="B171" s="110"/>
      <c r="C171" s="111"/>
    </row>
    <row r="172" spans="1:6" s="27" customFormat="1" ht="15.75" customHeight="1">
      <c r="A172" s="62" t="s">
        <v>101</v>
      </c>
      <c r="B172" s="42" t="s">
        <v>102</v>
      </c>
      <c r="C172" s="26">
        <v>117600</v>
      </c>
      <c r="E172" s="1"/>
    </row>
    <row r="173" spans="1:6" s="33" customFormat="1" ht="20.100000000000001" customHeight="1">
      <c r="A173" s="100" t="s">
        <v>81</v>
      </c>
      <c r="B173" s="101"/>
      <c r="C173" s="67">
        <f>C172</f>
        <v>117600</v>
      </c>
      <c r="E173" s="77">
        <f>C173</f>
        <v>117600</v>
      </c>
    </row>
    <row r="174" spans="1:6" s="5" customFormat="1" ht="20.100000000000001" customHeight="1">
      <c r="A174" s="109" t="s">
        <v>30</v>
      </c>
      <c r="B174" s="110"/>
      <c r="C174" s="111"/>
      <c r="E174" s="1"/>
    </row>
    <row r="175" spans="1:6" s="16" customFormat="1" ht="15.75" customHeight="1">
      <c r="A175" s="43" t="s">
        <v>104</v>
      </c>
      <c r="B175" s="47" t="s">
        <v>23</v>
      </c>
      <c r="C175" s="20">
        <v>58800</v>
      </c>
      <c r="E175" s="1"/>
    </row>
    <row r="176" spans="1:6" s="16" customFormat="1" ht="15.75" customHeight="1">
      <c r="A176" s="43" t="s">
        <v>49</v>
      </c>
      <c r="B176" s="47" t="s">
        <v>69</v>
      </c>
      <c r="C176" s="20">
        <v>46300</v>
      </c>
      <c r="E176" s="1"/>
    </row>
    <row r="177" spans="1:6" s="16" customFormat="1" ht="15.75" customHeight="1">
      <c r="A177" s="43" t="s">
        <v>51</v>
      </c>
      <c r="B177" s="47" t="s">
        <v>16</v>
      </c>
      <c r="C177" s="20">
        <v>12500</v>
      </c>
      <c r="E177" s="1"/>
    </row>
    <row r="178" spans="1:6" s="27" customFormat="1" ht="15.75" customHeight="1">
      <c r="A178" s="62" t="s">
        <v>67</v>
      </c>
      <c r="B178" s="48" t="s">
        <v>2</v>
      </c>
      <c r="C178" s="24">
        <f>SUM(C175:C177)</f>
        <v>117600</v>
      </c>
      <c r="E178" s="1"/>
    </row>
    <row r="179" spans="1:6" s="10" customFormat="1" ht="20.100000000000001" customHeight="1">
      <c r="A179" s="100" t="s">
        <v>74</v>
      </c>
      <c r="B179" s="101"/>
      <c r="C179" s="64">
        <f>SUM(C178)</f>
        <v>117600</v>
      </c>
      <c r="E179" s="12"/>
      <c r="F179" s="76">
        <f>C179</f>
        <v>117600</v>
      </c>
    </row>
    <row r="180" spans="1:6" s="10" customFormat="1" ht="15.75" customHeight="1">
      <c r="A180" s="34"/>
      <c r="B180" s="51"/>
      <c r="C180" s="52"/>
      <c r="E180" s="12"/>
    </row>
    <row r="181" spans="1:6" s="10" customFormat="1" ht="15.75" customHeight="1">
      <c r="A181" s="105" t="s">
        <v>152</v>
      </c>
      <c r="B181" s="106" t="s">
        <v>156</v>
      </c>
      <c r="C181" s="107" t="s">
        <v>9</v>
      </c>
      <c r="E181" s="12"/>
    </row>
    <row r="182" spans="1:6" s="10" customFormat="1" ht="15.75" customHeight="1">
      <c r="A182" s="105"/>
      <c r="B182" s="106"/>
      <c r="C182" s="107"/>
      <c r="E182" s="12"/>
    </row>
    <row r="183" spans="1:6" s="10" customFormat="1" ht="15.75" customHeight="1">
      <c r="A183" s="105"/>
      <c r="B183" s="106"/>
      <c r="C183" s="108"/>
      <c r="E183" s="12"/>
    </row>
    <row r="184" spans="1:6" s="10" customFormat="1" ht="20.100000000000001" customHeight="1">
      <c r="A184" s="109" t="s">
        <v>170</v>
      </c>
      <c r="B184" s="110"/>
      <c r="C184" s="111"/>
      <c r="E184" s="12"/>
    </row>
    <row r="185" spans="1:6" s="10" customFormat="1" ht="15.75" customHeight="1">
      <c r="A185" s="47" t="s">
        <v>101</v>
      </c>
      <c r="B185" s="47" t="s">
        <v>191</v>
      </c>
      <c r="C185" s="23">
        <v>2054881</v>
      </c>
      <c r="E185" s="12">
        <v>2054881</v>
      </c>
    </row>
    <row r="186" spans="1:6" s="10" customFormat="1" ht="15.75" customHeight="1">
      <c r="A186" s="88" t="s">
        <v>101</v>
      </c>
      <c r="B186" s="48" t="s">
        <v>174</v>
      </c>
      <c r="C186" s="29">
        <f>SUM(C185)</f>
        <v>2054881</v>
      </c>
      <c r="E186" s="12"/>
    </row>
    <row r="187" spans="1:6" s="10" customFormat="1" ht="20.100000000000001" customHeight="1">
      <c r="A187" s="100" t="s">
        <v>81</v>
      </c>
      <c r="B187" s="101"/>
      <c r="C187" s="89">
        <f>SUM(C186)</f>
        <v>2054881</v>
      </c>
      <c r="E187" s="12"/>
    </row>
    <row r="188" spans="1:6" s="8" customFormat="1" ht="20.100000000000001" customHeight="1">
      <c r="A188" s="102" t="s">
        <v>30</v>
      </c>
      <c r="B188" s="103"/>
      <c r="C188" s="104"/>
      <c r="E188" s="12"/>
    </row>
    <row r="189" spans="1:6" s="17" customFormat="1" ht="15.75" customHeight="1">
      <c r="A189" s="43" t="s">
        <v>105</v>
      </c>
      <c r="B189" s="47" t="s">
        <v>42</v>
      </c>
      <c r="C189" s="21">
        <v>41497983</v>
      </c>
      <c r="E189" s="12"/>
    </row>
    <row r="190" spans="1:6" s="17" customFormat="1" ht="15.75" customHeight="1">
      <c r="A190" s="43" t="s">
        <v>105</v>
      </c>
      <c r="B190" s="47" t="s">
        <v>159</v>
      </c>
      <c r="C190" s="21">
        <v>18881033</v>
      </c>
      <c r="E190" s="12"/>
    </row>
    <row r="191" spans="1:6" s="17" customFormat="1" ht="15.75" customHeight="1">
      <c r="A191" s="43" t="s">
        <v>172</v>
      </c>
      <c r="B191" s="47" t="s">
        <v>173</v>
      </c>
      <c r="C191" s="21">
        <v>2355145</v>
      </c>
      <c r="E191" s="12"/>
    </row>
    <row r="192" spans="1:6" s="17" customFormat="1" ht="15.75" customHeight="1">
      <c r="A192" s="62" t="s">
        <v>116</v>
      </c>
      <c r="B192" s="48" t="s">
        <v>100</v>
      </c>
      <c r="C192" s="44">
        <f>SUM(C189:C191)</f>
        <v>62734161</v>
      </c>
      <c r="E192" s="12"/>
    </row>
    <row r="193" spans="1:6" s="17" customFormat="1" ht="15.75" customHeight="1">
      <c r="A193" s="43" t="s">
        <v>115</v>
      </c>
      <c r="B193" s="47" t="s">
        <v>175</v>
      </c>
      <c r="C193" s="21">
        <v>5722000</v>
      </c>
      <c r="E193" s="12"/>
    </row>
    <row r="194" spans="1:6" s="17" customFormat="1" ht="15.75" customHeight="1">
      <c r="A194" s="43"/>
      <c r="B194" s="47" t="s">
        <v>160</v>
      </c>
      <c r="C194" s="21">
        <v>8840000</v>
      </c>
      <c r="E194" s="12"/>
    </row>
    <row r="195" spans="1:6" s="17" customFormat="1" ht="15.75" customHeight="1">
      <c r="A195" s="43"/>
      <c r="B195" s="47" t="s">
        <v>161</v>
      </c>
      <c r="C195" s="21">
        <v>50000</v>
      </c>
      <c r="E195" s="12"/>
    </row>
    <row r="196" spans="1:6" s="17" customFormat="1" ht="15.75" customHeight="1">
      <c r="A196" s="43"/>
      <c r="B196" s="47" t="s">
        <v>176</v>
      </c>
      <c r="C196" s="21">
        <v>155500</v>
      </c>
      <c r="E196" s="12"/>
    </row>
    <row r="197" spans="1:6" s="17" customFormat="1" ht="15.75" customHeight="1">
      <c r="A197" s="43"/>
      <c r="B197" s="47" t="s">
        <v>162</v>
      </c>
      <c r="C197" s="21">
        <v>484000</v>
      </c>
      <c r="E197" s="12"/>
    </row>
    <row r="198" spans="1:6" s="30" customFormat="1" ht="15.75" customHeight="1">
      <c r="A198" s="62" t="s">
        <v>115</v>
      </c>
      <c r="B198" s="48" t="s">
        <v>171</v>
      </c>
      <c r="C198" s="44">
        <f>SUM(C193:C197)</f>
        <v>15251500</v>
      </c>
      <c r="E198" s="12"/>
    </row>
    <row r="199" spans="1:6" s="4" customFormat="1" ht="20.100000000000001" customHeight="1">
      <c r="A199" s="100" t="s">
        <v>74</v>
      </c>
      <c r="B199" s="101"/>
      <c r="C199" s="58">
        <f>C192+C198</f>
        <v>77985661</v>
      </c>
      <c r="E199" s="1"/>
      <c r="F199" s="73">
        <f>C199</f>
        <v>77985661</v>
      </c>
    </row>
    <row r="200" spans="1:6" ht="15.75" customHeight="1">
      <c r="B200" s="7"/>
      <c r="C200" s="9"/>
    </row>
    <row r="201" spans="1:6" s="12" customFormat="1" ht="15.75" customHeight="1">
      <c r="A201" s="105" t="s">
        <v>152</v>
      </c>
      <c r="B201" s="106" t="s">
        <v>140</v>
      </c>
      <c r="C201" s="106" t="s">
        <v>9</v>
      </c>
    </row>
    <row r="202" spans="1:6" s="12" customFormat="1" ht="15.75" customHeight="1">
      <c r="A202" s="105"/>
      <c r="B202" s="106"/>
      <c r="C202" s="106"/>
    </row>
    <row r="203" spans="1:6" s="12" customFormat="1" ht="15.75" customHeight="1">
      <c r="A203" s="105"/>
      <c r="B203" s="106"/>
      <c r="C203" s="108"/>
    </row>
    <row r="204" spans="1:6" s="12" customFormat="1" ht="20.100000000000001" customHeight="1">
      <c r="A204" s="102" t="s">
        <v>29</v>
      </c>
      <c r="B204" s="103"/>
      <c r="C204" s="104"/>
    </row>
    <row r="205" spans="1:6" s="17" customFormat="1" ht="15.75" customHeight="1">
      <c r="A205" s="43" t="s">
        <v>101</v>
      </c>
      <c r="B205" s="47" t="s">
        <v>33</v>
      </c>
      <c r="C205" s="23">
        <v>4724544</v>
      </c>
      <c r="E205" s="12"/>
    </row>
    <row r="206" spans="1:6" s="30" customFormat="1" ht="15.75" customHeight="1">
      <c r="A206" s="62" t="s">
        <v>101</v>
      </c>
      <c r="B206" s="42" t="s">
        <v>34</v>
      </c>
      <c r="C206" s="26">
        <f>SUM(C205:C205)</f>
        <v>4724544</v>
      </c>
      <c r="E206" s="12"/>
    </row>
    <row r="207" spans="1:6" s="10" customFormat="1" ht="20.100000000000001" customHeight="1">
      <c r="A207" s="100" t="s">
        <v>81</v>
      </c>
      <c r="B207" s="101"/>
      <c r="C207" s="66">
        <f>C206</f>
        <v>4724544</v>
      </c>
      <c r="E207" s="57">
        <f>C207</f>
        <v>4724544</v>
      </c>
    </row>
    <row r="208" spans="1:6" s="12" customFormat="1" ht="20.100000000000001" customHeight="1">
      <c r="A208" s="102" t="s">
        <v>30</v>
      </c>
      <c r="B208" s="103"/>
      <c r="C208" s="104"/>
    </row>
    <row r="209" spans="1:6" s="30" customFormat="1" ht="15.75" customHeight="1">
      <c r="A209" s="62" t="s">
        <v>57</v>
      </c>
      <c r="B209" s="48" t="s">
        <v>5</v>
      </c>
      <c r="C209" s="26">
        <v>3994970</v>
      </c>
      <c r="E209" s="12"/>
    </row>
    <row r="210" spans="1:6" s="30" customFormat="1" ht="15.75" customHeight="1">
      <c r="A210" s="62" t="s">
        <v>68</v>
      </c>
      <c r="B210" s="48" t="s">
        <v>6</v>
      </c>
      <c r="C210" s="26">
        <v>389550</v>
      </c>
      <c r="E210" s="12"/>
    </row>
    <row r="211" spans="1:6" s="30" customFormat="1" ht="15.75" customHeight="1">
      <c r="A211" s="43" t="s">
        <v>67</v>
      </c>
      <c r="B211" s="86" t="s">
        <v>163</v>
      </c>
      <c r="C211" s="23">
        <v>88192</v>
      </c>
      <c r="E211" s="12"/>
    </row>
    <row r="212" spans="1:6" s="30" customFormat="1" ht="15.75" customHeight="1">
      <c r="A212" s="43" t="s">
        <v>51</v>
      </c>
      <c r="B212" s="47" t="s">
        <v>136</v>
      </c>
      <c r="C212" s="23">
        <v>23812</v>
      </c>
      <c r="E212" s="12"/>
    </row>
    <row r="213" spans="1:6" s="30" customFormat="1" ht="15.75" customHeight="1">
      <c r="A213" s="62" t="s">
        <v>67</v>
      </c>
      <c r="B213" s="48" t="s">
        <v>2</v>
      </c>
      <c r="C213" s="26">
        <f>SUM(C211:C212)</f>
        <v>112004</v>
      </c>
      <c r="E213" s="12"/>
    </row>
    <row r="214" spans="1:6" s="30" customFormat="1" ht="15.75" customHeight="1">
      <c r="A214" s="43" t="s">
        <v>54</v>
      </c>
      <c r="B214" s="86" t="s">
        <v>164</v>
      </c>
      <c r="C214" s="23">
        <v>250000</v>
      </c>
      <c r="E214" s="12"/>
    </row>
    <row r="215" spans="1:6" s="30" customFormat="1" ht="15.75" customHeight="1">
      <c r="A215" s="43" t="s">
        <v>54</v>
      </c>
      <c r="B215" s="86" t="s">
        <v>165</v>
      </c>
      <c r="C215" s="23">
        <v>67500</v>
      </c>
      <c r="E215" s="12"/>
    </row>
    <row r="216" spans="1:6" s="30" customFormat="1" ht="15.75" customHeight="1">
      <c r="A216" s="62" t="s">
        <v>54</v>
      </c>
      <c r="B216" s="87" t="s">
        <v>166</v>
      </c>
      <c r="C216" s="26">
        <f>SUM(C214:C215)</f>
        <v>317500</v>
      </c>
      <c r="E216" s="12"/>
    </row>
    <row r="217" spans="1:6" s="10" customFormat="1" ht="18.75" customHeight="1">
      <c r="A217" s="100" t="s">
        <v>74</v>
      </c>
      <c r="B217" s="101"/>
      <c r="C217" s="66">
        <f>C209+C210+C213+C216</f>
        <v>4814024</v>
      </c>
      <c r="E217" s="12"/>
      <c r="F217" s="76">
        <f>C217</f>
        <v>4814024</v>
      </c>
    </row>
    <row r="218" spans="1:6" s="12" customFormat="1" ht="15.75" customHeight="1">
      <c r="A218" s="34"/>
      <c r="B218" s="7"/>
      <c r="C218" s="11"/>
    </row>
    <row r="219" spans="1:6" s="12" customFormat="1" ht="15.75" customHeight="1">
      <c r="A219" s="105" t="s">
        <v>152</v>
      </c>
      <c r="B219" s="106" t="s">
        <v>141</v>
      </c>
      <c r="C219" s="106" t="s">
        <v>9</v>
      </c>
    </row>
    <row r="220" spans="1:6" s="12" customFormat="1" ht="15.75" customHeight="1">
      <c r="A220" s="105"/>
      <c r="B220" s="106"/>
      <c r="C220" s="106"/>
    </row>
    <row r="221" spans="1:6" s="12" customFormat="1" ht="15.75" customHeight="1">
      <c r="A221" s="105"/>
      <c r="B221" s="106"/>
      <c r="C221" s="108"/>
    </row>
    <row r="222" spans="1:6" s="12" customFormat="1" ht="20.100000000000001" customHeight="1">
      <c r="A222" s="102" t="s">
        <v>30</v>
      </c>
      <c r="B222" s="103"/>
      <c r="C222" s="104"/>
    </row>
    <row r="223" spans="1:6" s="17" customFormat="1" ht="15.75" customHeight="1">
      <c r="A223" s="43" t="s">
        <v>107</v>
      </c>
      <c r="B223" s="47" t="s">
        <v>43</v>
      </c>
      <c r="C223" s="20">
        <v>500000</v>
      </c>
      <c r="E223" s="12"/>
    </row>
    <row r="224" spans="1:6" s="17" customFormat="1" ht="15.75" customHeight="1">
      <c r="A224" s="43" t="s">
        <v>107</v>
      </c>
      <c r="B224" s="47" t="s">
        <v>38</v>
      </c>
      <c r="C224" s="20">
        <v>31100</v>
      </c>
      <c r="E224" s="12"/>
    </row>
    <row r="225" spans="1:6" s="17" customFormat="1" ht="15.75" customHeight="1">
      <c r="A225" s="43" t="s">
        <v>107</v>
      </c>
      <c r="B225" s="47" t="s">
        <v>39</v>
      </c>
      <c r="C225" s="20">
        <v>32000</v>
      </c>
      <c r="E225" s="12"/>
    </row>
    <row r="226" spans="1:6" s="17" customFormat="1" ht="15.75" customHeight="1">
      <c r="A226" s="43" t="s">
        <v>107</v>
      </c>
      <c r="B226" s="47" t="s">
        <v>40</v>
      </c>
      <c r="C226" s="20">
        <v>30000</v>
      </c>
      <c r="E226" s="12"/>
    </row>
    <row r="227" spans="1:6" s="17" customFormat="1" ht="15.75" customHeight="1">
      <c r="A227" s="43" t="s">
        <v>107</v>
      </c>
      <c r="B227" s="47" t="s">
        <v>44</v>
      </c>
      <c r="C227" s="20">
        <v>3000</v>
      </c>
      <c r="E227" s="12"/>
    </row>
    <row r="228" spans="1:6" s="30" customFormat="1" ht="15.75" customHeight="1">
      <c r="A228" s="62" t="s">
        <v>107</v>
      </c>
      <c r="B228" s="42" t="s">
        <v>108</v>
      </c>
      <c r="C228" s="24">
        <f>SUM(C223:C227)</f>
        <v>596100</v>
      </c>
      <c r="E228" s="12"/>
    </row>
    <row r="229" spans="1:6" s="10" customFormat="1" ht="20.100000000000001" customHeight="1">
      <c r="A229" s="100" t="s">
        <v>74</v>
      </c>
      <c r="B229" s="101"/>
      <c r="C229" s="58">
        <f>C228</f>
        <v>596100</v>
      </c>
      <c r="E229" s="12"/>
      <c r="F229" s="76">
        <f>C229</f>
        <v>596100</v>
      </c>
    </row>
    <row r="230" spans="1:6" s="12" customFormat="1" ht="15.75" customHeight="1">
      <c r="A230" s="34"/>
      <c r="B230" s="7"/>
      <c r="C230" s="11"/>
    </row>
    <row r="231" spans="1:6" ht="15.75" customHeight="1">
      <c r="A231" s="105" t="s">
        <v>152</v>
      </c>
      <c r="B231" s="106" t="s">
        <v>155</v>
      </c>
      <c r="C231" s="107" t="s">
        <v>9</v>
      </c>
    </row>
    <row r="232" spans="1:6" ht="15.75" customHeight="1">
      <c r="A232" s="105"/>
      <c r="B232" s="106"/>
      <c r="C232" s="107"/>
    </row>
    <row r="233" spans="1:6" ht="15.75" customHeight="1">
      <c r="A233" s="105"/>
      <c r="B233" s="106"/>
      <c r="C233" s="107"/>
    </row>
    <row r="234" spans="1:6" s="8" customFormat="1" ht="20.100000000000001" customHeight="1">
      <c r="A234" s="102" t="s">
        <v>30</v>
      </c>
      <c r="B234" s="103"/>
      <c r="C234" s="104"/>
      <c r="E234" s="12"/>
    </row>
    <row r="235" spans="1:6" s="27" customFormat="1" ht="15.75" customHeight="1">
      <c r="A235" s="62" t="s">
        <v>57</v>
      </c>
      <c r="B235" s="48" t="s">
        <v>5</v>
      </c>
      <c r="C235" s="44">
        <v>5095518</v>
      </c>
      <c r="E235" s="1"/>
    </row>
    <row r="236" spans="1:6" s="27" customFormat="1" ht="15.75" customHeight="1">
      <c r="A236" s="62" t="s">
        <v>68</v>
      </c>
      <c r="B236" s="48" t="s">
        <v>11</v>
      </c>
      <c r="C236" s="44">
        <v>1037494</v>
      </c>
      <c r="E236" s="1"/>
    </row>
    <row r="237" spans="1:6" s="16" customFormat="1" ht="15.75" customHeight="1">
      <c r="A237" s="43" t="s">
        <v>53</v>
      </c>
      <c r="B237" s="47" t="s">
        <v>70</v>
      </c>
      <c r="C237" s="21">
        <v>200000</v>
      </c>
      <c r="E237" s="1"/>
    </row>
    <row r="238" spans="1:6" s="16" customFormat="1" ht="15.75" customHeight="1">
      <c r="A238" s="43" t="s">
        <v>52</v>
      </c>
      <c r="B238" s="47" t="s">
        <v>61</v>
      </c>
      <c r="C238" s="21">
        <v>128450</v>
      </c>
      <c r="E238" s="1"/>
    </row>
    <row r="239" spans="1:6" s="16" customFormat="1" ht="15.75" customHeight="1">
      <c r="A239" s="43" t="s">
        <v>62</v>
      </c>
      <c r="B239" s="47" t="s">
        <v>73</v>
      </c>
      <c r="C239" s="21">
        <v>1417360</v>
      </c>
      <c r="E239" s="1"/>
    </row>
    <row r="240" spans="1:6" s="16" customFormat="1" ht="15.75" customHeight="1">
      <c r="A240" s="43" t="s">
        <v>66</v>
      </c>
      <c r="B240" s="47" t="s">
        <v>136</v>
      </c>
      <c r="C240" s="21">
        <v>471368</v>
      </c>
      <c r="E240" s="1"/>
    </row>
    <row r="241" spans="1:6" s="16" customFormat="1" ht="15.75" customHeight="1">
      <c r="A241" s="43" t="s">
        <v>64</v>
      </c>
      <c r="B241" s="47" t="s">
        <v>109</v>
      </c>
      <c r="C241" s="21">
        <v>25000</v>
      </c>
      <c r="E241" s="1"/>
    </row>
    <row r="242" spans="1:6" s="27" customFormat="1" ht="15.75" customHeight="1">
      <c r="A242" s="62" t="s">
        <v>67</v>
      </c>
      <c r="B242" s="48" t="s">
        <v>2</v>
      </c>
      <c r="C242" s="44">
        <f>SUM(C237:C241)</f>
        <v>2242178</v>
      </c>
      <c r="E242" s="1"/>
    </row>
    <row r="243" spans="1:6" s="4" customFormat="1" ht="20.100000000000001" customHeight="1">
      <c r="A243" s="100" t="s">
        <v>74</v>
      </c>
      <c r="B243" s="101"/>
      <c r="C243" s="58">
        <f>SUM(C235,C236,C242)</f>
        <v>8375190</v>
      </c>
      <c r="E243" s="1"/>
      <c r="F243" s="73">
        <f>C243</f>
        <v>8375190</v>
      </c>
    </row>
    <row r="244" spans="1:6" s="8" customFormat="1" ht="15.75" customHeight="1">
      <c r="A244" s="34"/>
      <c r="B244" s="7"/>
      <c r="C244" s="11"/>
      <c r="E244" s="12"/>
    </row>
    <row r="245" spans="1:6" s="8" customFormat="1" ht="15.75" customHeight="1">
      <c r="A245" s="105" t="s">
        <v>152</v>
      </c>
      <c r="B245" s="106" t="s">
        <v>142</v>
      </c>
      <c r="C245" s="107" t="s">
        <v>9</v>
      </c>
      <c r="E245" s="12"/>
    </row>
    <row r="246" spans="1:6" s="8" customFormat="1" ht="15.75" customHeight="1">
      <c r="A246" s="105"/>
      <c r="B246" s="106"/>
      <c r="C246" s="107"/>
      <c r="E246" s="12"/>
    </row>
    <row r="247" spans="1:6" s="8" customFormat="1" ht="15.75" customHeight="1">
      <c r="A247" s="105"/>
      <c r="B247" s="106"/>
      <c r="C247" s="108"/>
      <c r="E247" s="12"/>
    </row>
    <row r="248" spans="1:6" s="8" customFormat="1" ht="20.100000000000001" customHeight="1">
      <c r="A248" s="109" t="s">
        <v>30</v>
      </c>
      <c r="B248" s="110"/>
      <c r="C248" s="111"/>
      <c r="E248" s="12"/>
    </row>
    <row r="249" spans="1:6" s="30" customFormat="1" ht="15.75" customHeight="1">
      <c r="A249" s="62" t="s">
        <v>57</v>
      </c>
      <c r="B249" s="48" t="s">
        <v>5</v>
      </c>
      <c r="C249" s="44">
        <v>2495509</v>
      </c>
      <c r="E249" s="12"/>
    </row>
    <row r="250" spans="1:6" s="30" customFormat="1" ht="15.75" customHeight="1">
      <c r="A250" s="62" t="s">
        <v>68</v>
      </c>
      <c r="B250" s="48" t="s">
        <v>7</v>
      </c>
      <c r="C250" s="44">
        <v>508559</v>
      </c>
      <c r="E250" s="12"/>
    </row>
    <row r="251" spans="1:6" s="17" customFormat="1" ht="15.75" customHeight="1">
      <c r="A251" s="43" t="s">
        <v>53</v>
      </c>
      <c r="B251" s="47" t="s">
        <v>70</v>
      </c>
      <c r="C251" s="21">
        <v>300000</v>
      </c>
      <c r="E251" s="12"/>
    </row>
    <row r="252" spans="1:6" s="17" customFormat="1" ht="15.75" customHeight="1">
      <c r="A252" s="43" t="s">
        <v>52</v>
      </c>
      <c r="B252" s="47" t="s">
        <v>61</v>
      </c>
      <c r="C252" s="21">
        <v>31176</v>
      </c>
      <c r="E252" s="12"/>
    </row>
    <row r="253" spans="1:6" s="17" customFormat="1" ht="15.75" customHeight="1">
      <c r="A253" s="43" t="s">
        <v>62</v>
      </c>
      <c r="B253" s="47" t="s">
        <v>73</v>
      </c>
      <c r="C253" s="21">
        <v>897366</v>
      </c>
      <c r="E253" s="12"/>
    </row>
    <row r="254" spans="1:6" s="17" customFormat="1" ht="15.75" customHeight="1">
      <c r="A254" s="43" t="s">
        <v>66</v>
      </c>
      <c r="B254" s="47" t="s">
        <v>136</v>
      </c>
      <c r="C254" s="21">
        <v>331706</v>
      </c>
      <c r="E254" s="12"/>
    </row>
    <row r="255" spans="1:6" s="17" customFormat="1" ht="15.75" customHeight="1">
      <c r="A255" s="43" t="s">
        <v>64</v>
      </c>
      <c r="B255" s="47" t="s">
        <v>110</v>
      </c>
      <c r="C255" s="21">
        <v>15000</v>
      </c>
      <c r="E255" s="12"/>
    </row>
    <row r="256" spans="1:6" s="30" customFormat="1" ht="15.75" customHeight="1">
      <c r="A256" s="62" t="s">
        <v>67</v>
      </c>
      <c r="B256" s="48" t="s">
        <v>35</v>
      </c>
      <c r="C256" s="44">
        <f>SUM(C251:C255)</f>
        <v>1575248</v>
      </c>
      <c r="E256" s="12"/>
    </row>
    <row r="257" spans="1:6" s="10" customFormat="1" ht="20.100000000000001" customHeight="1">
      <c r="A257" s="100" t="s">
        <v>74</v>
      </c>
      <c r="B257" s="101"/>
      <c r="C257" s="58">
        <f>C249+C250+C256</f>
        <v>4579316</v>
      </c>
      <c r="E257" s="12"/>
      <c r="F257" s="76">
        <f>C257</f>
        <v>4579316</v>
      </c>
    </row>
    <row r="258" spans="1:6" ht="15.75" customHeight="1">
      <c r="B258" s="51"/>
      <c r="C258" s="52"/>
    </row>
    <row r="259" spans="1:6" ht="15.75" customHeight="1">
      <c r="A259" s="105" t="s">
        <v>152</v>
      </c>
      <c r="B259" s="106" t="s">
        <v>183</v>
      </c>
      <c r="C259" s="107" t="s">
        <v>9</v>
      </c>
    </row>
    <row r="260" spans="1:6" ht="15.75" customHeight="1">
      <c r="A260" s="105"/>
      <c r="B260" s="106"/>
      <c r="C260" s="107"/>
    </row>
    <row r="261" spans="1:6" ht="15.75" customHeight="1">
      <c r="A261" s="105"/>
      <c r="B261" s="106"/>
      <c r="C261" s="108"/>
    </row>
    <row r="262" spans="1:6" s="5" customFormat="1" ht="20.100000000000001" customHeight="1">
      <c r="A262" s="112" t="s">
        <v>30</v>
      </c>
      <c r="B262" s="112"/>
      <c r="C262" s="112"/>
      <c r="E262" s="1"/>
    </row>
    <row r="263" spans="1:6" s="27" customFormat="1" ht="15.75" customHeight="1">
      <c r="A263" s="62" t="s">
        <v>57</v>
      </c>
      <c r="B263" s="48" t="s">
        <v>5</v>
      </c>
      <c r="C263" s="44">
        <v>300000</v>
      </c>
      <c r="E263" s="1"/>
    </row>
    <row r="264" spans="1:6" s="27" customFormat="1" ht="15.75" customHeight="1">
      <c r="A264" s="62" t="s">
        <v>68</v>
      </c>
      <c r="B264" s="48" t="s">
        <v>6</v>
      </c>
      <c r="C264" s="44">
        <v>58500</v>
      </c>
      <c r="E264" s="1"/>
    </row>
    <row r="265" spans="1:6" s="16" customFormat="1" ht="15.75" customHeight="1">
      <c r="A265" s="43" t="s">
        <v>48</v>
      </c>
      <c r="B265" s="25" t="s">
        <v>70</v>
      </c>
      <c r="C265" s="20">
        <v>365500</v>
      </c>
      <c r="E265" s="1"/>
    </row>
    <row r="266" spans="1:6" s="16" customFormat="1" ht="15.75" customHeight="1">
      <c r="A266" s="43" t="s">
        <v>66</v>
      </c>
      <c r="B266" s="25" t="s">
        <v>136</v>
      </c>
      <c r="C266" s="20">
        <v>18275</v>
      </c>
      <c r="E266" s="1"/>
    </row>
    <row r="267" spans="1:6" s="27" customFormat="1" ht="15.75" customHeight="1">
      <c r="A267" s="62" t="s">
        <v>67</v>
      </c>
      <c r="B267" s="42" t="s">
        <v>8</v>
      </c>
      <c r="C267" s="24">
        <f>SUM(C265+C266)</f>
        <v>383775</v>
      </c>
      <c r="E267" s="1"/>
    </row>
    <row r="268" spans="1:6" s="4" customFormat="1" ht="20.100000000000001" customHeight="1">
      <c r="A268" s="100" t="s">
        <v>74</v>
      </c>
      <c r="B268" s="101"/>
      <c r="C268" s="58">
        <f>SUM(C263,C264,C267)</f>
        <v>742275</v>
      </c>
      <c r="E268" s="1"/>
      <c r="F268" s="73">
        <f>C268</f>
        <v>742275</v>
      </c>
    </row>
    <row r="269" spans="1:6" s="8" customFormat="1" ht="15.75" customHeight="1">
      <c r="A269" s="34"/>
      <c r="B269" s="7"/>
      <c r="C269" s="11"/>
      <c r="E269" s="12"/>
    </row>
    <row r="270" spans="1:6" s="5" customFormat="1" ht="15.75" customHeight="1">
      <c r="A270" s="105" t="s">
        <v>152</v>
      </c>
      <c r="B270" s="106" t="s">
        <v>143</v>
      </c>
      <c r="C270" s="107" t="s">
        <v>9</v>
      </c>
      <c r="E270" s="1"/>
    </row>
    <row r="271" spans="1:6" s="5" customFormat="1" ht="15.75" customHeight="1">
      <c r="A271" s="105"/>
      <c r="B271" s="106"/>
      <c r="C271" s="107"/>
      <c r="E271" s="1"/>
    </row>
    <row r="272" spans="1:6" s="5" customFormat="1" ht="15.75" customHeight="1">
      <c r="A272" s="105"/>
      <c r="B272" s="106"/>
      <c r="C272" s="108"/>
      <c r="E272" s="1"/>
    </row>
    <row r="273" spans="1:6" s="5" customFormat="1" ht="20.100000000000001" customHeight="1">
      <c r="A273" s="112" t="s">
        <v>30</v>
      </c>
      <c r="B273" s="112"/>
      <c r="C273" s="112"/>
      <c r="E273" s="1"/>
    </row>
    <row r="274" spans="1:6" s="5" customFormat="1" ht="15.75" customHeight="1">
      <c r="A274" s="19" t="s">
        <v>53</v>
      </c>
      <c r="B274" s="19" t="s">
        <v>70</v>
      </c>
      <c r="C274" s="22">
        <v>250000</v>
      </c>
      <c r="E274" s="1"/>
    </row>
    <row r="275" spans="1:6" s="16" customFormat="1" ht="15.75" customHeight="1">
      <c r="A275" s="43" t="s">
        <v>62</v>
      </c>
      <c r="B275" s="25" t="s">
        <v>73</v>
      </c>
      <c r="C275" s="20">
        <v>1245700</v>
      </c>
      <c r="E275" s="1"/>
    </row>
    <row r="276" spans="1:6" s="16" customFormat="1" ht="15.75" customHeight="1">
      <c r="A276" s="43" t="s">
        <v>52</v>
      </c>
      <c r="B276" s="25" t="s">
        <v>61</v>
      </c>
      <c r="C276" s="20">
        <v>64000</v>
      </c>
      <c r="E276" s="1"/>
    </row>
    <row r="277" spans="1:6" s="16" customFormat="1" ht="15.75" customHeight="1">
      <c r="A277" s="43" t="s">
        <v>66</v>
      </c>
      <c r="B277" s="25" t="s">
        <v>136</v>
      </c>
      <c r="C277" s="20">
        <v>421119</v>
      </c>
      <c r="E277" s="1"/>
    </row>
    <row r="278" spans="1:6" s="27" customFormat="1" ht="15.75" customHeight="1">
      <c r="A278" s="62" t="s">
        <v>67</v>
      </c>
      <c r="B278" s="42" t="s">
        <v>2</v>
      </c>
      <c r="C278" s="24">
        <f>SUM(C274:C277)</f>
        <v>1980819</v>
      </c>
      <c r="E278" s="1"/>
    </row>
    <row r="279" spans="1:6" s="32" customFormat="1" ht="20.100000000000001" customHeight="1">
      <c r="A279" s="100" t="s">
        <v>74</v>
      </c>
      <c r="B279" s="101"/>
      <c r="C279" s="58">
        <f>SUM(C278)</f>
        <v>1980819</v>
      </c>
      <c r="E279" s="1"/>
      <c r="F279" s="78">
        <f>C279</f>
        <v>1980819</v>
      </c>
    </row>
    <row r="280" spans="1:6" s="8" customFormat="1" ht="15.75" customHeight="1">
      <c r="A280" s="34"/>
      <c r="B280" s="7"/>
      <c r="C280" s="11"/>
      <c r="E280" s="12"/>
    </row>
    <row r="281" spans="1:6" s="5" customFormat="1" ht="15.75" customHeight="1">
      <c r="A281" s="105" t="s">
        <v>152</v>
      </c>
      <c r="B281" s="106" t="s">
        <v>167</v>
      </c>
      <c r="C281" s="107" t="s">
        <v>9</v>
      </c>
      <c r="E281" s="1"/>
    </row>
    <row r="282" spans="1:6" s="5" customFormat="1" ht="15.75" customHeight="1">
      <c r="A282" s="105"/>
      <c r="B282" s="106"/>
      <c r="C282" s="107"/>
      <c r="E282" s="1"/>
    </row>
    <row r="283" spans="1:6" s="5" customFormat="1" ht="15.75" customHeight="1">
      <c r="A283" s="105"/>
      <c r="B283" s="106"/>
      <c r="C283" s="108"/>
      <c r="E283" s="1"/>
    </row>
    <row r="284" spans="1:6" s="5" customFormat="1" ht="20.100000000000001" customHeight="1">
      <c r="A284" s="102" t="s">
        <v>30</v>
      </c>
      <c r="B284" s="103"/>
      <c r="C284" s="104"/>
      <c r="E284" s="1"/>
    </row>
    <row r="285" spans="1:6" s="16" customFormat="1" ht="15.75" customHeight="1">
      <c r="A285" s="43" t="s">
        <v>53</v>
      </c>
      <c r="B285" s="47" t="s">
        <v>70</v>
      </c>
      <c r="C285" s="21">
        <v>50000</v>
      </c>
      <c r="E285" s="1"/>
    </row>
    <row r="286" spans="1:6" s="16" customFormat="1" ht="15.75" customHeight="1">
      <c r="A286" s="43" t="s">
        <v>62</v>
      </c>
      <c r="B286" s="47" t="s">
        <v>73</v>
      </c>
      <c r="C286" s="21">
        <v>1000000</v>
      </c>
      <c r="E286" s="1"/>
    </row>
    <row r="287" spans="1:6" s="16" customFormat="1" ht="15.75" customHeight="1">
      <c r="A287" s="43" t="s">
        <v>66</v>
      </c>
      <c r="B287" s="47" t="s">
        <v>144</v>
      </c>
      <c r="C287" s="21">
        <v>200000</v>
      </c>
      <c r="E287" s="1"/>
    </row>
    <row r="288" spans="1:6" s="27" customFormat="1" ht="15.75" customHeight="1">
      <c r="A288" s="62" t="s">
        <v>67</v>
      </c>
      <c r="B288" s="48" t="s">
        <v>2</v>
      </c>
      <c r="C288" s="44">
        <f>C285+C286+C287</f>
        <v>1250000</v>
      </c>
      <c r="E288" s="1"/>
    </row>
    <row r="289" spans="1:6" s="4" customFormat="1" ht="20.100000000000001" customHeight="1">
      <c r="A289" s="100" t="s">
        <v>74</v>
      </c>
      <c r="B289" s="101"/>
      <c r="C289" s="58">
        <f>SUM(C288)</f>
        <v>1250000</v>
      </c>
      <c r="E289" s="1"/>
      <c r="F289" s="73">
        <f>C289</f>
        <v>1250000</v>
      </c>
    </row>
    <row r="290" spans="1:6" s="8" customFormat="1" ht="15.75" customHeight="1">
      <c r="A290" s="34"/>
      <c r="B290" s="7"/>
      <c r="C290" s="11"/>
      <c r="E290" s="12"/>
    </row>
    <row r="291" spans="1:6" s="13" customFormat="1" ht="15.75" customHeight="1">
      <c r="A291" s="105" t="s">
        <v>152</v>
      </c>
      <c r="B291" s="106" t="s">
        <v>168</v>
      </c>
      <c r="C291" s="107" t="s">
        <v>9</v>
      </c>
      <c r="E291" s="1"/>
    </row>
    <row r="292" spans="1:6" s="13" customFormat="1" ht="15.75" customHeight="1">
      <c r="A292" s="105"/>
      <c r="B292" s="106"/>
      <c r="C292" s="107"/>
      <c r="E292" s="1"/>
    </row>
    <row r="293" spans="1:6" s="13" customFormat="1" ht="15.75" customHeight="1">
      <c r="A293" s="105"/>
      <c r="B293" s="106"/>
      <c r="C293" s="108"/>
      <c r="E293" s="1"/>
    </row>
    <row r="294" spans="1:6" s="5" customFormat="1" ht="20.25" customHeight="1">
      <c r="A294" s="102" t="s">
        <v>30</v>
      </c>
      <c r="B294" s="103"/>
      <c r="C294" s="104"/>
      <c r="E294" s="1"/>
    </row>
    <row r="295" spans="1:6" s="27" customFormat="1" ht="15.75" customHeight="1">
      <c r="A295" s="62" t="s">
        <v>57</v>
      </c>
      <c r="B295" s="42" t="s">
        <v>5</v>
      </c>
      <c r="C295" s="24">
        <v>1943009</v>
      </c>
      <c r="E295" s="1"/>
    </row>
    <row r="296" spans="1:6" s="27" customFormat="1" ht="15.75" customHeight="1">
      <c r="A296" s="62" t="s">
        <v>68</v>
      </c>
      <c r="B296" s="42" t="s">
        <v>7</v>
      </c>
      <c r="C296" s="24">
        <v>400821</v>
      </c>
      <c r="E296" s="1"/>
    </row>
    <row r="297" spans="1:6" s="16" customFormat="1" ht="15.75" customHeight="1">
      <c r="A297" s="43" t="s">
        <v>53</v>
      </c>
      <c r="B297" s="25" t="s">
        <v>70</v>
      </c>
      <c r="C297" s="20">
        <v>210000</v>
      </c>
      <c r="E297" s="1"/>
    </row>
    <row r="298" spans="1:6" s="16" customFormat="1" ht="15.75" customHeight="1">
      <c r="A298" s="43" t="s">
        <v>113</v>
      </c>
      <c r="B298" s="25" t="s">
        <v>73</v>
      </c>
      <c r="C298" s="20">
        <v>135000</v>
      </c>
      <c r="E298" s="1"/>
    </row>
    <row r="299" spans="1:6" s="16" customFormat="1" ht="15.75" customHeight="1">
      <c r="A299" s="43" t="s">
        <v>66</v>
      </c>
      <c r="B299" s="25" t="s">
        <v>136</v>
      </c>
      <c r="C299" s="20">
        <v>194750</v>
      </c>
      <c r="E299" s="1"/>
    </row>
    <row r="300" spans="1:6" s="27" customFormat="1" ht="15.75" customHeight="1">
      <c r="A300" s="62" t="s">
        <v>67</v>
      </c>
      <c r="B300" s="42" t="s">
        <v>8</v>
      </c>
      <c r="C300" s="24">
        <f>SUM(C297+C298+C299)</f>
        <v>539750</v>
      </c>
      <c r="E300" s="1"/>
    </row>
    <row r="301" spans="1:6" s="4" customFormat="1" ht="20.100000000000001" customHeight="1">
      <c r="A301" s="100" t="s">
        <v>74</v>
      </c>
      <c r="B301" s="101"/>
      <c r="C301" s="58">
        <f>C300+C296+C295</f>
        <v>2883580</v>
      </c>
      <c r="E301" s="1"/>
      <c r="F301" s="73">
        <f>C301</f>
        <v>2883580</v>
      </c>
    </row>
    <row r="302" spans="1:6" s="4" customFormat="1" ht="15.75" customHeight="1">
      <c r="A302" s="81"/>
      <c r="B302" s="81"/>
      <c r="C302" s="82"/>
      <c r="E302" s="1"/>
      <c r="F302" s="73"/>
    </row>
    <row r="303" spans="1:6" s="4" customFormat="1" ht="15.75" customHeight="1">
      <c r="A303" s="105" t="s">
        <v>152</v>
      </c>
      <c r="B303" s="106" t="s">
        <v>189</v>
      </c>
      <c r="C303" s="107" t="s">
        <v>9</v>
      </c>
      <c r="E303" s="1"/>
      <c r="F303" s="73"/>
    </row>
    <row r="304" spans="1:6" s="4" customFormat="1" ht="15.75" customHeight="1">
      <c r="A304" s="105"/>
      <c r="B304" s="106"/>
      <c r="C304" s="107"/>
      <c r="E304" s="1"/>
      <c r="F304" s="73"/>
    </row>
    <row r="305" spans="1:6" s="4" customFormat="1" ht="15.75" customHeight="1">
      <c r="A305" s="105"/>
      <c r="B305" s="106"/>
      <c r="C305" s="108"/>
      <c r="E305" s="1"/>
      <c r="F305" s="73"/>
    </row>
    <row r="306" spans="1:6" s="4" customFormat="1" ht="21.75" customHeight="1">
      <c r="A306" s="112" t="s">
        <v>30</v>
      </c>
      <c r="B306" s="112"/>
      <c r="C306" s="112"/>
      <c r="E306" s="1"/>
      <c r="F306" s="73"/>
    </row>
    <row r="307" spans="1:6" s="4" customFormat="1" ht="15.75" customHeight="1">
      <c r="A307" s="19" t="s">
        <v>52</v>
      </c>
      <c r="B307" s="25" t="s">
        <v>61</v>
      </c>
      <c r="C307" s="99">
        <v>1344000</v>
      </c>
      <c r="E307" s="1"/>
      <c r="F307" s="73"/>
    </row>
    <row r="308" spans="1:6" s="4" customFormat="1" ht="15.75" customHeight="1">
      <c r="A308" s="19" t="s">
        <v>66</v>
      </c>
      <c r="B308" s="47" t="s">
        <v>144</v>
      </c>
      <c r="C308" s="99">
        <v>362080</v>
      </c>
      <c r="E308" s="1"/>
      <c r="F308" s="73"/>
    </row>
    <row r="309" spans="1:6" s="4" customFormat="1" ht="15.75" customHeight="1">
      <c r="A309" s="62" t="s">
        <v>67</v>
      </c>
      <c r="B309" s="42" t="s">
        <v>8</v>
      </c>
      <c r="C309" s="98">
        <f>SUM(C307:C308)</f>
        <v>1706080</v>
      </c>
      <c r="E309" s="1"/>
      <c r="F309" s="73"/>
    </row>
    <row r="310" spans="1:6" s="4" customFormat="1" ht="20.100000000000001" customHeight="1">
      <c r="A310" s="100" t="s">
        <v>74</v>
      </c>
      <c r="B310" s="101"/>
      <c r="C310" s="56">
        <f>SUM(C309)</f>
        <v>1706080</v>
      </c>
      <c r="E310" s="1"/>
      <c r="F310" s="73"/>
    </row>
    <row r="311" spans="1:6" s="4" customFormat="1" ht="15.75" customHeight="1">
      <c r="A311" s="96"/>
      <c r="B311" s="96"/>
      <c r="C311" s="97"/>
      <c r="E311" s="1"/>
      <c r="F311" s="73"/>
    </row>
    <row r="312" spans="1:6" s="4" customFormat="1" ht="15.75" customHeight="1">
      <c r="A312" s="105" t="s">
        <v>152</v>
      </c>
      <c r="B312" s="106" t="s">
        <v>190</v>
      </c>
      <c r="C312" s="107" t="s">
        <v>9</v>
      </c>
      <c r="E312" s="1"/>
      <c r="F312" s="73"/>
    </row>
    <row r="313" spans="1:6" s="4" customFormat="1" ht="15.75" customHeight="1">
      <c r="A313" s="105"/>
      <c r="B313" s="106"/>
      <c r="C313" s="107"/>
      <c r="E313" s="1"/>
      <c r="F313" s="73"/>
    </row>
    <row r="314" spans="1:6" s="4" customFormat="1" ht="15.75" customHeight="1">
      <c r="A314" s="105"/>
      <c r="B314" s="106"/>
      <c r="C314" s="108"/>
      <c r="E314" s="1"/>
      <c r="F314" s="73"/>
    </row>
    <row r="315" spans="1:6" s="4" customFormat="1" ht="21" customHeight="1">
      <c r="A315" s="102" t="s">
        <v>30</v>
      </c>
      <c r="B315" s="103"/>
      <c r="C315" s="104"/>
      <c r="E315" s="1"/>
      <c r="F315" s="73"/>
    </row>
    <row r="316" spans="1:6" s="4" customFormat="1" ht="15.75" customHeight="1">
      <c r="A316" s="19" t="s">
        <v>62</v>
      </c>
      <c r="B316" s="19" t="s">
        <v>63</v>
      </c>
      <c r="C316" s="99">
        <v>508000</v>
      </c>
      <c r="E316" s="1"/>
      <c r="F316" s="73"/>
    </row>
    <row r="317" spans="1:6" s="4" customFormat="1" ht="15.75" customHeight="1">
      <c r="A317" s="19" t="s">
        <v>54</v>
      </c>
      <c r="B317" s="19" t="s">
        <v>182</v>
      </c>
      <c r="C317" s="99">
        <v>58528180</v>
      </c>
      <c r="E317" s="1"/>
      <c r="F317" s="73"/>
    </row>
    <row r="318" spans="1:6" s="4" customFormat="1" ht="15.75" customHeight="1">
      <c r="A318" s="19" t="s">
        <v>54</v>
      </c>
      <c r="B318" s="19" t="s">
        <v>129</v>
      </c>
      <c r="C318" s="99">
        <v>15802562</v>
      </c>
      <c r="E318" s="1"/>
      <c r="F318" s="73"/>
    </row>
    <row r="319" spans="1:6" s="12" customFormat="1" ht="20.100000000000001" customHeight="1">
      <c r="A319" s="100" t="s">
        <v>74</v>
      </c>
      <c r="B319" s="101"/>
      <c r="C319" s="56">
        <f>SUM(C316:C318)</f>
        <v>74838742</v>
      </c>
      <c r="E319" s="12">
        <f>SUM(E6:E301)</f>
        <v>308202790</v>
      </c>
      <c r="F319" s="12">
        <f>SUM(F6:F301)</f>
        <v>231657968</v>
      </c>
    </row>
    <row r="320" spans="1:6" s="12" customFormat="1" ht="18">
      <c r="A320" s="102"/>
      <c r="B320" s="103"/>
      <c r="C320" s="104"/>
    </row>
    <row r="321" spans="1:6" ht="14.25" customHeight="1">
      <c r="A321" s="105" t="s">
        <v>152</v>
      </c>
      <c r="B321" s="128" t="s">
        <v>193</v>
      </c>
      <c r="C321" s="107" t="s">
        <v>9</v>
      </c>
      <c r="E321" s="121">
        <f>E319-F319</f>
        <v>76544822</v>
      </c>
      <c r="F321" s="121"/>
    </row>
    <row r="322" spans="1:6" ht="14.25">
      <c r="A322" s="105"/>
      <c r="B322" s="128"/>
      <c r="C322" s="129"/>
    </row>
    <row r="323" spans="1:6" ht="14.25">
      <c r="A323" s="105"/>
      <c r="B323" s="128"/>
      <c r="C323" s="129"/>
    </row>
    <row r="324" spans="1:6" ht="20.100000000000001" customHeight="1">
      <c r="A324" s="60" t="s">
        <v>99</v>
      </c>
      <c r="B324" s="68" t="s">
        <v>119</v>
      </c>
      <c r="C324" s="65">
        <f>C139</f>
        <v>58878622</v>
      </c>
    </row>
    <row r="325" spans="1:6" ht="20.100000000000001" customHeight="1">
      <c r="A325" s="60" t="s">
        <v>101</v>
      </c>
      <c r="B325" s="60" t="s">
        <v>120</v>
      </c>
      <c r="C325" s="65">
        <f>C146+C172+C207+C187</f>
        <v>11986225</v>
      </c>
    </row>
    <row r="326" spans="1:6" ht="20.100000000000001" customHeight="1">
      <c r="A326" s="60" t="s">
        <v>118</v>
      </c>
      <c r="B326" s="69" t="s">
        <v>121</v>
      </c>
      <c r="C326" s="65">
        <f>C126+C127</f>
        <v>54345600</v>
      </c>
    </row>
    <row r="327" spans="1:6" ht="20.100000000000001" customHeight="1">
      <c r="A327" s="60" t="s">
        <v>47</v>
      </c>
      <c r="B327" s="69" t="s">
        <v>85</v>
      </c>
      <c r="C327" s="65">
        <f>C10+C38+C90</f>
        <v>14730719</v>
      </c>
    </row>
    <row r="328" spans="1:6" ht="20.100000000000001" customHeight="1">
      <c r="A328" s="60" t="s">
        <v>87</v>
      </c>
      <c r="B328" s="60" t="s">
        <v>88</v>
      </c>
      <c r="C328" s="65">
        <f>C92</f>
        <v>98420</v>
      </c>
    </row>
    <row r="329" spans="1:6" ht="20.100000000000001" customHeight="1">
      <c r="A329" s="60" t="s">
        <v>90</v>
      </c>
      <c r="B329" s="60" t="s">
        <v>122</v>
      </c>
      <c r="C329" s="65">
        <f>C116</f>
        <v>168163204</v>
      </c>
    </row>
    <row r="330" spans="1:6" ht="24.95" customHeight="1">
      <c r="A330" s="130" t="s">
        <v>0</v>
      </c>
      <c r="B330" s="131"/>
      <c r="C330" s="53">
        <f>SUM(C324:C329)</f>
        <v>308202790</v>
      </c>
    </row>
    <row r="331" spans="1:6">
      <c r="B331" s="54"/>
      <c r="C331" s="55"/>
    </row>
    <row r="332" spans="1:6" ht="14.25" customHeight="1">
      <c r="A332" s="105" t="s">
        <v>152</v>
      </c>
      <c r="B332" s="128" t="s">
        <v>194</v>
      </c>
      <c r="C332" s="106" t="s">
        <v>9</v>
      </c>
    </row>
    <row r="333" spans="1:6" ht="16.5" customHeight="1">
      <c r="A333" s="105"/>
      <c r="B333" s="128"/>
      <c r="C333" s="129"/>
    </row>
    <row r="334" spans="1:6" ht="16.5" customHeight="1">
      <c r="A334" s="105"/>
      <c r="B334" s="128"/>
      <c r="C334" s="129"/>
    </row>
    <row r="335" spans="1:6" s="32" customFormat="1" ht="20.100000000000001" customHeight="1">
      <c r="A335" s="60" t="s">
        <v>57</v>
      </c>
      <c r="B335" s="70" t="s">
        <v>5</v>
      </c>
      <c r="C335" s="65">
        <f>C14+C52+C149+C209+C235+C249+C263+C295</f>
        <v>32622537</v>
      </c>
      <c r="E335" s="1"/>
    </row>
    <row r="336" spans="1:6" s="32" customFormat="1" ht="20.100000000000001" customHeight="1">
      <c r="A336" s="60" t="s">
        <v>68</v>
      </c>
      <c r="B336" s="70" t="s">
        <v>6</v>
      </c>
      <c r="C336" s="65">
        <f>C15+C53+C150+C210+C236+C250+C264+C296</f>
        <v>6233806</v>
      </c>
      <c r="E336" s="1"/>
    </row>
    <row r="337" spans="1:5" s="32" customFormat="1" ht="20.100000000000001" customHeight="1">
      <c r="A337" s="60" t="s">
        <v>67</v>
      </c>
      <c r="B337" s="70" t="s">
        <v>2</v>
      </c>
      <c r="C337" s="65">
        <f>C21+C57+C70+C99+C108+C156+C165+C178+C213+C242+C256+C267+C278+C288+C300+C309+C316</f>
        <v>33618880</v>
      </c>
      <c r="E337" s="1"/>
    </row>
    <row r="338" spans="1:5" s="32" customFormat="1" ht="20.100000000000001" customHeight="1">
      <c r="A338" s="60" t="s">
        <v>56</v>
      </c>
      <c r="B338" s="70" t="s">
        <v>22</v>
      </c>
      <c r="C338" s="65">
        <f>C43+C27</f>
        <v>71333667</v>
      </c>
      <c r="E338" s="1"/>
    </row>
    <row r="339" spans="1:5" s="32" customFormat="1" ht="20.100000000000001" customHeight="1">
      <c r="A339" s="60" t="s">
        <v>115</v>
      </c>
      <c r="B339" s="70" t="s">
        <v>13</v>
      </c>
      <c r="C339" s="65">
        <f>C159+C198+C228</f>
        <v>15847600</v>
      </c>
      <c r="E339" s="1"/>
    </row>
    <row r="340" spans="1:5" s="32" customFormat="1" ht="20.100000000000001" customHeight="1">
      <c r="A340" s="60" t="s">
        <v>75</v>
      </c>
      <c r="B340" s="70" t="s">
        <v>14</v>
      </c>
      <c r="C340" s="65">
        <f>C80</f>
        <v>2604000</v>
      </c>
      <c r="E340" s="1"/>
    </row>
    <row r="341" spans="1:5" s="32" customFormat="1" ht="20.100000000000001" customHeight="1">
      <c r="A341" s="60" t="s">
        <v>116</v>
      </c>
      <c r="B341" s="70" t="s">
        <v>145</v>
      </c>
      <c r="C341" s="65">
        <f>C192</f>
        <v>62734161</v>
      </c>
      <c r="E341" s="1"/>
    </row>
    <row r="342" spans="1:5" s="32" customFormat="1" ht="20.100000000000001" customHeight="1">
      <c r="A342" s="60" t="s">
        <v>117</v>
      </c>
      <c r="B342" s="70" t="s">
        <v>36</v>
      </c>
      <c r="C342" s="65">
        <f>C29</f>
        <v>4729897</v>
      </c>
      <c r="E342" s="1"/>
    </row>
    <row r="343" spans="1:5" s="32" customFormat="1" ht="20.100000000000001" customHeight="1">
      <c r="A343" s="60" t="s">
        <v>54</v>
      </c>
      <c r="B343" s="70" t="s">
        <v>178</v>
      </c>
      <c r="C343" s="65">
        <f>C24+C60+C216+C317+C318</f>
        <v>78478242</v>
      </c>
      <c r="E343" s="1"/>
    </row>
    <row r="344" spans="1:5" ht="24.95" customHeight="1">
      <c r="A344" s="126" t="s">
        <v>15</v>
      </c>
      <c r="B344" s="127"/>
      <c r="C344" s="56">
        <f>SUM(C335:C343)</f>
        <v>308202790</v>
      </c>
      <c r="E344" s="18">
        <f>C344-C330</f>
        <v>0</v>
      </c>
    </row>
    <row r="345" spans="1:5" ht="24.95" customHeight="1">
      <c r="A345" s="96"/>
      <c r="B345" s="96"/>
      <c r="C345" s="97"/>
      <c r="E345" s="18"/>
    </row>
    <row r="346" spans="1:5" ht="24.95" customHeight="1">
      <c r="A346" s="96"/>
      <c r="B346" s="96"/>
      <c r="C346" s="97"/>
      <c r="E346" s="18"/>
    </row>
    <row r="347" spans="1:5" ht="15.75" customHeight="1">
      <c r="A347" s="1"/>
      <c r="B347" s="1"/>
      <c r="C347" s="1"/>
      <c r="E347" s="18"/>
    </row>
    <row r="348" spans="1:5" ht="15.75" customHeight="1">
      <c r="A348" s="1"/>
      <c r="B348" s="1"/>
      <c r="C348" s="1"/>
      <c r="E348" s="18"/>
    </row>
    <row r="349" spans="1:5" ht="15.75" customHeight="1">
      <c r="A349" s="1"/>
      <c r="B349" s="1"/>
      <c r="C349" s="1"/>
      <c r="E349" s="18"/>
    </row>
    <row r="350" spans="1:5" ht="20.25" customHeight="1">
      <c r="A350" s="1"/>
      <c r="B350" s="1"/>
      <c r="C350" s="1"/>
      <c r="E350" s="18"/>
    </row>
    <row r="351" spans="1:5" ht="15.75" customHeight="1">
      <c r="A351" s="1"/>
      <c r="B351" s="1"/>
      <c r="C351" s="1"/>
      <c r="E351" s="18"/>
    </row>
    <row r="352" spans="1:5" ht="15.75" customHeight="1">
      <c r="A352" s="1"/>
      <c r="B352" s="1"/>
      <c r="C352" s="1"/>
      <c r="E352" s="18"/>
    </row>
    <row r="353" spans="1:6" ht="15.75" customHeight="1">
      <c r="A353" s="1"/>
      <c r="B353" s="1"/>
      <c r="C353" s="1"/>
      <c r="E353" s="18"/>
    </row>
    <row r="354" spans="1:6" ht="15.75" customHeight="1">
      <c r="A354" s="1"/>
      <c r="B354" s="1"/>
      <c r="C354" s="1"/>
      <c r="E354" s="18"/>
      <c r="F354" s="1">
        <v>1706080</v>
      </c>
    </row>
    <row r="355" spans="1:6" ht="24.95" customHeight="1">
      <c r="A355" s="1"/>
      <c r="B355" s="1"/>
      <c r="C355" s="1"/>
      <c r="E355" s="18"/>
    </row>
    <row r="356" spans="1:6" ht="15.75" customHeight="1">
      <c r="A356" s="1"/>
      <c r="B356" s="1"/>
      <c r="C356" s="1"/>
      <c r="E356" s="18"/>
    </row>
    <row r="357" spans="1:6" ht="15.75" customHeight="1">
      <c r="A357" s="1"/>
      <c r="B357" s="1"/>
      <c r="C357" s="1"/>
      <c r="E357" s="18"/>
    </row>
    <row r="358" spans="1:6" ht="15.75" customHeight="1">
      <c r="A358" s="1"/>
      <c r="B358" s="1"/>
      <c r="C358" s="1"/>
      <c r="E358" s="18"/>
    </row>
    <row r="359" spans="1:6" ht="19.5" customHeight="1">
      <c r="A359" s="1"/>
      <c r="B359" s="1"/>
      <c r="C359" s="1"/>
      <c r="E359" s="18"/>
    </row>
    <row r="360" spans="1:6" ht="15.75" customHeight="1">
      <c r="A360" s="1"/>
      <c r="B360" s="1"/>
      <c r="C360" s="1"/>
      <c r="E360" s="18"/>
    </row>
    <row r="361" spans="1:6" ht="15.75" customHeight="1">
      <c r="A361" s="1"/>
      <c r="B361" s="1"/>
      <c r="C361" s="1"/>
      <c r="E361" s="18"/>
    </row>
    <row r="362" spans="1:6" ht="15.75" customHeight="1">
      <c r="A362" s="1"/>
      <c r="B362" s="1"/>
      <c r="C362" s="1"/>
      <c r="E362" s="18"/>
    </row>
    <row r="363" spans="1:6" ht="20.25" customHeight="1">
      <c r="A363" s="1"/>
      <c r="B363" s="1"/>
      <c r="C363" s="1"/>
      <c r="E363" s="18"/>
      <c r="F363" s="1">
        <v>74838742</v>
      </c>
    </row>
    <row r="365" spans="1:6">
      <c r="C365" s="57">
        <f>C330-C344</f>
        <v>0</v>
      </c>
      <c r="F365" s="18">
        <f>C365-E321</f>
        <v>-76544822</v>
      </c>
    </row>
    <row r="366" spans="1:6">
      <c r="C366" s="57"/>
    </row>
    <row r="367" spans="1:6" ht="15.75" customHeight="1"/>
  </sheetData>
  <mergeCells count="146">
    <mergeCell ref="A332:A334"/>
    <mergeCell ref="A344:B344"/>
    <mergeCell ref="A273:C273"/>
    <mergeCell ref="A279:B279"/>
    <mergeCell ref="B332:B334"/>
    <mergeCell ref="C332:C334"/>
    <mergeCell ref="B321:B323"/>
    <mergeCell ref="C321:C323"/>
    <mergeCell ref="A294:C294"/>
    <mergeCell ref="A330:B330"/>
    <mergeCell ref="A301:B301"/>
    <mergeCell ref="A321:A323"/>
    <mergeCell ref="B291:B293"/>
    <mergeCell ref="C291:C293"/>
    <mergeCell ref="A284:C284"/>
    <mergeCell ref="A289:B289"/>
    <mergeCell ref="A291:A293"/>
    <mergeCell ref="B281:B283"/>
    <mergeCell ref="C281:C283"/>
    <mergeCell ref="A312:A314"/>
    <mergeCell ref="B312:B314"/>
    <mergeCell ref="C312:C314"/>
    <mergeCell ref="A315:C315"/>
    <mergeCell ref="A319:B319"/>
    <mergeCell ref="A262:C262"/>
    <mergeCell ref="A270:A272"/>
    <mergeCell ref="B245:B247"/>
    <mergeCell ref="C245:C247"/>
    <mergeCell ref="C270:C272"/>
    <mergeCell ref="A268:B268"/>
    <mergeCell ref="A306:C306"/>
    <mergeCell ref="A303:A305"/>
    <mergeCell ref="B303:B305"/>
    <mergeCell ref="C303:C305"/>
    <mergeCell ref="B259:B261"/>
    <mergeCell ref="C259:C261"/>
    <mergeCell ref="B270:B272"/>
    <mergeCell ref="A281:A283"/>
    <mergeCell ref="A259:A261"/>
    <mergeCell ref="A310:B310"/>
    <mergeCell ref="A49:C49"/>
    <mergeCell ref="A100:B100"/>
    <mergeCell ref="A140:B140"/>
    <mergeCell ref="A126:B126"/>
    <mergeCell ref="A139:B139"/>
    <mergeCell ref="B73:B75"/>
    <mergeCell ref="C73:C75"/>
    <mergeCell ref="A102:A104"/>
    <mergeCell ref="A105:C105"/>
    <mergeCell ref="A109:B109"/>
    <mergeCell ref="B102:B104"/>
    <mergeCell ref="C102:C104"/>
    <mergeCell ref="A73:A75"/>
    <mergeCell ref="A122:C122"/>
    <mergeCell ref="B119:B121"/>
    <mergeCell ref="A257:B257"/>
    <mergeCell ref="A114:C114"/>
    <mergeCell ref="A117:B117"/>
    <mergeCell ref="B111:B113"/>
    <mergeCell ref="A201:A203"/>
    <mergeCell ref="A231:A233"/>
    <mergeCell ref="A217:B217"/>
    <mergeCell ref="A219:A221"/>
    <mergeCell ref="A222:C222"/>
    <mergeCell ref="A229:B229"/>
    <mergeCell ref="A204:C204"/>
    <mergeCell ref="A207:B207"/>
    <mergeCell ref="A208:C208"/>
    <mergeCell ref="B201:B203"/>
    <mergeCell ref="C201:C203"/>
    <mergeCell ref="A187:B187"/>
    <mergeCell ref="A234:C234"/>
    <mergeCell ref="C231:C233"/>
    <mergeCell ref="A199:B199"/>
    <mergeCell ref="A243:B243"/>
    <mergeCell ref="A245:A247"/>
    <mergeCell ref="A128:B128"/>
    <mergeCell ref="A130:A132"/>
    <mergeCell ref="B130:B132"/>
    <mergeCell ref="C130:C132"/>
    <mergeCell ref="A133:C133"/>
    <mergeCell ref="A1:C1"/>
    <mergeCell ref="E321:F321"/>
    <mergeCell ref="A66:C66"/>
    <mergeCell ref="A71:B71"/>
    <mergeCell ref="B46:B48"/>
    <mergeCell ref="C46:C48"/>
    <mergeCell ref="B63:B65"/>
    <mergeCell ref="C63:C65"/>
    <mergeCell ref="A61:B61"/>
    <mergeCell ref="A63:A65"/>
    <mergeCell ref="B83:B85"/>
    <mergeCell ref="C83:C85"/>
    <mergeCell ref="B101:C101"/>
    <mergeCell ref="A76:C76"/>
    <mergeCell ref="A81:B81"/>
    <mergeCell ref="A83:A85"/>
    <mergeCell ref="A86:C86"/>
    <mergeCell ref="A40:C40"/>
    <mergeCell ref="A44:B44"/>
    <mergeCell ref="B219:B221"/>
    <mergeCell ref="C219:C221"/>
    <mergeCell ref="A184:C184"/>
    <mergeCell ref="A248:C248"/>
    <mergeCell ref="B6:B8"/>
    <mergeCell ref="C6:C8"/>
    <mergeCell ref="A3:C3"/>
    <mergeCell ref="A32:A34"/>
    <mergeCell ref="B32:B34"/>
    <mergeCell ref="C32:C34"/>
    <mergeCell ref="A35:C35"/>
    <mergeCell ref="A39:B39"/>
    <mergeCell ref="A6:A8"/>
    <mergeCell ref="A9:C9"/>
    <mergeCell ref="A11:B11"/>
    <mergeCell ref="A12:C12"/>
    <mergeCell ref="A30:B30"/>
    <mergeCell ref="C119:C121"/>
    <mergeCell ref="A111:A113"/>
    <mergeCell ref="C111:C113"/>
    <mergeCell ref="A119:A121"/>
    <mergeCell ref="B231:B233"/>
    <mergeCell ref="A93:B93"/>
    <mergeCell ref="A94:C94"/>
    <mergeCell ref="A46:A48"/>
    <mergeCell ref="A320:C320"/>
    <mergeCell ref="A173:B173"/>
    <mergeCell ref="B181:B183"/>
    <mergeCell ref="C181:C183"/>
    <mergeCell ref="A174:C174"/>
    <mergeCell ref="A179:B179"/>
    <mergeCell ref="A181:A183"/>
    <mergeCell ref="A142:A144"/>
    <mergeCell ref="A145:C145"/>
    <mergeCell ref="B142:B144"/>
    <mergeCell ref="C142:C144"/>
    <mergeCell ref="B168:B170"/>
    <mergeCell ref="C168:C170"/>
    <mergeCell ref="A166:B166"/>
    <mergeCell ref="A168:A170"/>
    <mergeCell ref="A171:C171"/>
    <mergeCell ref="A160:B160"/>
    <mergeCell ref="A147:B147"/>
    <mergeCell ref="A148:C148"/>
    <mergeCell ref="A158:C158"/>
    <mergeCell ref="A188:C188"/>
  </mergeCells>
  <printOptions horizontalCentered="1"/>
  <pageMargins left="0.15748031496062992" right="0.19685039370078741" top="0.39370078740157483" bottom="0.51181102362204722" header="0.23622047244094491" footer="0.23622047244094491"/>
  <pageSetup paperSize="9" orientation="portrait" r:id="rId1"/>
  <headerFooter>
    <oddFooter>&amp;C&amp;P</oddFooter>
  </headerFooter>
  <rowBreaks count="8" manualBreakCount="8">
    <brk id="44" max="2" man="1"/>
    <brk id="81" max="2" man="1"/>
    <brk id="128" max="2" man="1"/>
    <brk id="166" max="16383" man="1"/>
    <brk id="199" max="2" man="1"/>
    <brk id="243" max="2" man="1"/>
    <brk id="289" max="2" man="1"/>
    <brk id="319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B12" sqref="B12"/>
    </sheetView>
  </sheetViews>
  <sheetFormatPr defaultRowHeight="12.75"/>
  <cols>
    <col min="2" max="2" width="71.7109375" customWidth="1"/>
    <col min="3" max="3" width="16.7109375" customWidth="1"/>
  </cols>
  <sheetData>
    <row r="1" spans="1:3">
      <c r="A1" s="105" t="s">
        <v>152</v>
      </c>
      <c r="B1" s="106" t="s">
        <v>138</v>
      </c>
      <c r="C1" s="106" t="s">
        <v>9</v>
      </c>
    </row>
    <row r="2" spans="1:3">
      <c r="A2" s="105"/>
      <c r="B2" s="106"/>
      <c r="C2" s="106"/>
    </row>
    <row r="3" spans="1:3">
      <c r="A3" s="105"/>
      <c r="B3" s="106"/>
      <c r="C3" s="108"/>
    </row>
    <row r="4" spans="1:3" ht="18">
      <c r="A4" s="112" t="s">
        <v>29</v>
      </c>
      <c r="B4" s="112"/>
      <c r="C4" s="112"/>
    </row>
    <row r="5" spans="1:3" ht="14.25">
      <c r="A5" s="62" t="s">
        <v>101</v>
      </c>
      <c r="B5" s="42" t="s">
        <v>102</v>
      </c>
      <c r="C5" s="26">
        <v>4899600</v>
      </c>
    </row>
    <row r="6" spans="1:3" ht="15.75">
      <c r="A6" s="100" t="s">
        <v>81</v>
      </c>
      <c r="B6" s="101"/>
      <c r="C6" s="66">
        <f>C5</f>
        <v>4899600</v>
      </c>
    </row>
    <row r="7" spans="1:3" ht="18">
      <c r="A7" s="102" t="s">
        <v>30</v>
      </c>
      <c r="B7" s="103"/>
      <c r="C7" s="104"/>
    </row>
    <row r="8" spans="1:3" ht="14.25">
      <c r="A8" s="62" t="s">
        <v>57</v>
      </c>
      <c r="B8" s="42" t="s">
        <v>5</v>
      </c>
      <c r="C8" s="24">
        <v>3280688</v>
      </c>
    </row>
    <row r="9" spans="1:3" ht="14.25">
      <c r="A9" s="62" t="s">
        <v>68</v>
      </c>
      <c r="B9" s="42" t="s">
        <v>7</v>
      </c>
      <c r="C9" s="24">
        <v>740352</v>
      </c>
    </row>
    <row r="10" spans="1:3">
      <c r="A10" s="43" t="s">
        <v>53</v>
      </c>
      <c r="B10" s="25" t="s">
        <v>70</v>
      </c>
      <c r="C10" s="20">
        <v>60000</v>
      </c>
    </row>
    <row r="11" spans="1:3">
      <c r="A11" s="43" t="s">
        <v>52</v>
      </c>
      <c r="B11" s="25" t="s">
        <v>94</v>
      </c>
      <c r="C11" s="20">
        <v>88240</v>
      </c>
    </row>
    <row r="12" spans="1:3">
      <c r="A12" s="43" t="s">
        <v>62</v>
      </c>
      <c r="B12" s="25" t="s">
        <v>73</v>
      </c>
      <c r="C12" s="20">
        <v>50000</v>
      </c>
    </row>
    <row r="13" spans="1:3">
      <c r="A13" s="43" t="s">
        <v>66</v>
      </c>
      <c r="B13" s="25" t="s">
        <v>136</v>
      </c>
      <c r="C13" s="20">
        <v>42725</v>
      </c>
    </row>
    <row r="14" spans="1:3">
      <c r="A14" s="43" t="s">
        <v>64</v>
      </c>
      <c r="B14" s="25" t="s">
        <v>103</v>
      </c>
      <c r="C14" s="20">
        <v>48686</v>
      </c>
    </row>
    <row r="15" spans="1:3" ht="14.25">
      <c r="A15" s="62" t="s">
        <v>67</v>
      </c>
      <c r="B15" s="42" t="s">
        <v>2</v>
      </c>
      <c r="C15" s="24">
        <f>SUM(C10:C14)</f>
        <v>289651</v>
      </c>
    </row>
    <row r="16" spans="1:3">
      <c r="A16" s="43" t="s">
        <v>111</v>
      </c>
      <c r="B16" s="25" t="s">
        <v>158</v>
      </c>
      <c r="C16" s="20">
        <v>253231</v>
      </c>
    </row>
    <row r="17" spans="1:3" ht="12.75" customHeight="1">
      <c r="A17" s="43" t="s">
        <v>111</v>
      </c>
      <c r="B17" s="47" t="s">
        <v>154</v>
      </c>
      <c r="C17" s="23">
        <v>335678</v>
      </c>
    </row>
    <row r="18" spans="1:3" ht="14.25">
      <c r="A18" s="62" t="s">
        <v>106</v>
      </c>
      <c r="B18" s="42" t="s">
        <v>112</v>
      </c>
      <c r="C18" s="24">
        <f>SUM(C16:C17)</f>
        <v>588909</v>
      </c>
    </row>
    <row r="19" spans="1:3" ht="14.25">
      <c r="A19" s="113" t="s">
        <v>24</v>
      </c>
      <c r="B19" s="114"/>
      <c r="C19" s="41">
        <f>C8+C9+C15+C18</f>
        <v>4899600</v>
      </c>
    </row>
  </sheetData>
  <mergeCells count="7">
    <mergeCell ref="A19:B19"/>
    <mergeCell ref="A1:A3"/>
    <mergeCell ref="B1:B3"/>
    <mergeCell ref="C1:C3"/>
    <mergeCell ref="A4:C4"/>
    <mergeCell ref="A6:B6"/>
    <mergeCell ref="A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2018 évi költségvetés</vt:lpstr>
      <vt:lpstr>Védőnő</vt:lpstr>
      <vt:lpstr>'2018 évi költségvetés'!Nyomtatási_terület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2018-02-06T07:59:27Z</cp:lastPrinted>
  <dcterms:created xsi:type="dcterms:W3CDTF">2001-11-26T10:13:34Z</dcterms:created>
  <dcterms:modified xsi:type="dcterms:W3CDTF">2018-02-19T10:02:50Z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