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1" activeTab="1"/>
  </bookViews>
  <sheets>
    <sheet name="1.m Címrend" sheetId="1" state="hidden" r:id="rId1"/>
    <sheet name="2.m Pénzm.|3.m Hiány" sheetId="2" r:id="rId2"/>
    <sheet name="4.m Bevételek" sheetId="3" r:id="rId3"/>
    <sheet name="5. m Kiadások" sheetId="4" r:id="rId4"/>
    <sheet name="6m Beruh|7m Fejl|8m Lakosság.j." sheetId="5" r:id="rId5"/>
    <sheet name="9. m EU" sheetId="6" state="hidden" r:id="rId6"/>
    <sheet name="10m létsz|11m közf|12m fejl.cél" sheetId="7" state="hidden" r:id="rId7"/>
    <sheet name="13. m stabilitás" sheetId="8" state="hidden" r:id="rId8"/>
    <sheet name="14. m Mérleg" sheetId="9" r:id="rId9"/>
    <sheet name="15. m céltart|16. m Többéves" sheetId="10" state="hidden" r:id="rId10"/>
    <sheet name="17. m ütemterv|18. m közv.tám. " sheetId="11" state="hidden" r:id="rId11"/>
    <sheet name="19. mell" sheetId="12" state="hidden" r:id="rId12"/>
  </sheets>
  <definedNames/>
  <calcPr fullCalcOnLoad="1"/>
</workbook>
</file>

<file path=xl/sharedStrings.xml><?xml version="1.0" encoding="utf-8"?>
<sst xmlns="http://schemas.openxmlformats.org/spreadsheetml/2006/main" count="639" uniqueCount="500">
  <si>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</si>
  <si>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</si>
  <si>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</si>
  <si>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</si>
  <si>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</si>
  <si>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</si>
  <si>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</si>
  <si>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</si>
  <si>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</si>
  <si>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</si>
  <si>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Támogatás értékű bevétel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</si>
  <si>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</si>
  <si>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</si>
  <si>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</si>
  <si>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</si>
  <si>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</si>
  <si>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</si>
  <si>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</si>
  <si>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</si>
  <si>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</si>
  <si>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</si>
  <si>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</si>
  <si>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</si>
  <si>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</si>
  <si>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</si>
  <si>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</si>
  <si>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</si>
  <si>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</si>
  <si>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</si>
  <si>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</si>
  <si>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</si>
  <si>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</si>
  <si>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</si>
  <si>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</si>
  <si>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</si>
  <si>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</si>
  <si>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</si>
  <si>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</si>
  <si>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</si>
  <si>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</si>
  <si>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</si>
  <si>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</si>
  <si>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</si>
  <si>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</si>
  <si>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</si>
  <si>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</si>
  <si>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</si>
  <si>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</si>
  <si>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</si>
  <si>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</si>
  <si>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</si>
  <si>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</si>
  <si>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</si>
  <si>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</si>
  <si>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</si>
  <si>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</si>
  <si>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</si>
  <si>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</si>
  <si>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</si>
  <si>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</si>
  <si>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</si>
  <si>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</si>
  <si>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</si>
  <si>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</si>
  <si>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</si>
  <si>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</si>
  <si>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</si>
  <si>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</si>
  <si>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</si>
  <si>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</si>
  <si>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</si>
  <si>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13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</si>
  <si>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</si>
  <si>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</si>
  <si>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</si>
  <si>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</si>
  <si>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</si>
  <si>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</si>
  <si>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</si>
  <si>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</si>
  <si>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</si>
  <si>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</si>
  <si>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</si>
  <si>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</si>
  <si>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</si>
  <si>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</si>
  <si>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</si>
  <si>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</si>
  <si>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</si>
  <si>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</si>
  <si>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</si>
  <si>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</si>
  <si>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</si>
  <si>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</si>
  <si>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</si>
  <si>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</si>
  <si>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26.1</t>
  </si>
  <si>
    <t>26.2</t>
  </si>
  <si>
    <t>26.3</t>
  </si>
  <si>
    <t>26.4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</si>
  <si>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</si>
  <si>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</si>
  <si>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</si>
  <si>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</si>
  <si>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</si>
  <si>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</si>
  <si>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</si>
  <si>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</si>
  <si>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</si>
  <si>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</si>
  <si>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</si>
  <si>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</si>
  <si>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</si>
  <si>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részvények, értékpapírok értékesítése</t>
  </si>
  <si>
    <t>33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</si>
  <si>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</si>
  <si>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</si>
  <si>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</si>
  <si>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</si>
  <si>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</si>
  <si>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</si>
  <si>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</si>
  <si>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</si>
  <si>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</si>
  <si>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</si>
  <si>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</si>
  <si>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</si>
  <si>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</si>
  <si>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</si>
  <si>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</si>
  <si>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</si>
  <si>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</si>
  <si>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</si>
  <si>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</si>
  <si>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</si>
  <si>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pénzforgalom nélküli kiadások</t>
  </si>
  <si>
    <t>Önkormányzati működési kiadások</t>
  </si>
  <si>
    <t>folyószámla hitel kamata</t>
  </si>
  <si>
    <t>működési célú általános tartalék</t>
  </si>
  <si>
    <t>működési célú céltartalék</t>
  </si>
  <si>
    <t>előző évi támogatás visszafizetése</t>
  </si>
  <si>
    <t>Támogatásértékű felhalmozási kiadások</t>
  </si>
  <si>
    <t>14.1</t>
  </si>
  <si>
    <t>14.2</t>
  </si>
  <si>
    <t>14.3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</si>
  <si>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</si>
  <si>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</si>
  <si>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</si>
  <si>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</si>
  <si>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</si>
  <si>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</si>
  <si>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</si>
  <si>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</si>
  <si>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</si>
  <si>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</si>
  <si>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</si>
  <si>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</si>
  <si>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</si>
  <si>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</si>
  <si>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</si>
  <si>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</si>
  <si>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</si>
  <si>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</si>
  <si>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</si>
  <si>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</si>
  <si>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</si>
  <si>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</si>
  <si>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</si>
  <si>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</si>
  <si>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</si>
  <si>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</si>
  <si>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</si>
  <si>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</si>
  <si>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</si>
  <si>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</si>
  <si>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</si>
  <si>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</si>
  <si>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</si>
  <si>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</si>
  <si>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</si>
  <si>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</si>
  <si>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</si>
  <si>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</si>
  <si>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</si>
  <si>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</si>
  <si>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</si>
  <si>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</si>
  <si>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</si>
  <si>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</si>
  <si>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</si>
  <si>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</si>
  <si>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</si>
  <si>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Egyéb forrásból fedezett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</si>
  <si>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</si>
  <si>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</si>
  <si>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</si>
  <si>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</si>
  <si>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</si>
  <si>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</si>
  <si>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</si>
  <si>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</si>
  <si>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</si>
  <si>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</si>
  <si>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</si>
  <si>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</si>
  <si>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</si>
  <si>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</si>
  <si>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</si>
  <si>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</si>
  <si>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</si>
  <si>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</si>
  <si>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</si>
  <si>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</si>
  <si>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</si>
  <si>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</si>
  <si>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</si>
  <si>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</si>
  <si>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</si>
  <si>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</si>
  <si>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</si>
  <si>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</si>
  <si>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</si>
  <si>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</si>
  <si>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</si>
  <si>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</si>
  <si>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</si>
  <si>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</si>
  <si>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</si>
  <si>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</si>
  <si>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</si>
  <si>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</si>
  <si>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</si>
  <si>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Vízdíj támogatás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</si>
  <si>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</si>
  <si>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</si>
  <si>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</si>
  <si>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</si>
  <si>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</si>
  <si>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</si>
  <si>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</si>
  <si>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</si>
  <si>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</si>
  <si>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</si>
  <si>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</si>
  <si>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</si>
  <si>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</si>
  <si>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</si>
  <si>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</si>
  <si>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</si>
  <si>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</si>
  <si>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</si>
  <si>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</si>
  <si>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</si>
  <si>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</si>
  <si>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</si>
  <si>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</si>
  <si>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</si>
  <si>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</si>
  <si>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</si>
  <si>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</si>
  <si>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</si>
  <si>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</si>
  <si>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</si>
  <si>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</si>
  <si>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</si>
  <si>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</si>
  <si>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háztartásnak</t>
  </si>
  <si>
    <t>Személyi juttatások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</si>
  <si>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</si>
  <si>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</si>
  <si>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</si>
  <si>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</si>
  <si>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</si>
  <si>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</si>
  <si>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</si>
  <si>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</si>
  <si>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</si>
  <si>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</si>
  <si>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</si>
  <si>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</si>
  <si>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</si>
  <si>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</si>
  <si>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</si>
  <si>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</si>
  <si>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</si>
  <si>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</si>
  <si>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</si>
  <si>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</si>
  <si>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</si>
  <si>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</si>
  <si>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</si>
  <si>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</si>
  <si>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</si>
  <si>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</si>
  <si>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</si>
  <si>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</si>
  <si>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</si>
  <si>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</si>
  <si>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</si>
  <si>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</si>
  <si>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</si>
  <si>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</si>
  <si>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</si>
  <si>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saját bevétel</t>
  </si>
  <si>
    <t>átvett pe. ÁHT-n kívülről</t>
  </si>
  <si>
    <t>felhalmozási bevételek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</si>
  <si>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</si>
  <si>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</si>
  <si>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</si>
  <si>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</si>
  <si>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</si>
  <si>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</si>
  <si>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</si>
  <si>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</si>
  <si>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</si>
  <si>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</si>
  <si>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</si>
  <si>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</si>
  <si>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</si>
  <si>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</si>
  <si>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</si>
  <si>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</si>
  <si>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</si>
  <si>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</si>
  <si>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</si>
  <si>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</si>
  <si>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</si>
  <si>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</si>
  <si>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</si>
  <si>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</si>
  <si>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</si>
  <si>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</si>
  <si>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</si>
  <si>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</si>
  <si>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Önkormányzati fejezeti tartalék</t>
  </si>
  <si>
    <t>Költégvetési bevételek</t>
  </si>
  <si>
    <t>Előző évi pénzmaradvány igénybevétele</t>
  </si>
  <si>
    <t xml:space="preserve"> Közös Hivatal fenntartására adott támogatás</t>
  </si>
  <si>
    <t>2.</t>
  </si>
  <si>
    <t>Települési önkormányzatok működésének ált. tám.</t>
  </si>
  <si>
    <t>Települési Önkormányzatok Működésének Tám.</t>
  </si>
  <si>
    <t>Felújítási kiadások</t>
  </si>
  <si>
    <t>kiegészitő támogatás</t>
  </si>
  <si>
    <t>támogatásértékű  bevétel</t>
  </si>
  <si>
    <t>hitel, kölcsön ,kezességvállalás</t>
  </si>
  <si>
    <t>KÖTELEZŐ ÖNKORMÁNYZATI FELADATOK</t>
  </si>
  <si>
    <t>e Ft</t>
  </si>
  <si>
    <t>SAJÁT BEV. FELHASZN.</t>
  </si>
  <si>
    <t>1. településfejlesztés, településrendezés</t>
  </si>
  <si>
    <t>- településszerkezeti terv,</t>
  </si>
  <si>
    <t xml:space="preserve">- helyi építési szabályzat, </t>
  </si>
  <si>
    <t xml:space="preserve">2. településüzemeltetés </t>
  </si>
  <si>
    <t>köztemetők kialakítása és fenntartása,</t>
  </si>
  <si>
    <t>közvilágításról való gondoskodás,</t>
  </si>
  <si>
    <t xml:space="preserve">kéményseprő-ipari szolgáltatás biztosítása, </t>
  </si>
  <si>
    <t>helyi közutak és tartozékainak kialakítása és fenntartása,</t>
  </si>
  <si>
    <t>közparkok és egyéb közterületek kialakítása és fenntartása,</t>
  </si>
  <si>
    <t>Egyéb kötelező önkormányzati feladatok támogatása</t>
  </si>
  <si>
    <t>3. a közterületek, valamint az önkormányzat tulajdonában álló közintézmény elnevezése;</t>
  </si>
  <si>
    <t>4. egészségügyi alapellátás, az egészséges életmód segítését célzó szolgáltatások;</t>
  </si>
  <si>
    <r>
      <t xml:space="preserve">- </t>
    </r>
    <r>
      <rPr>
        <sz val="10"/>
        <color indexed="8"/>
        <rFont val="Century Gothic"/>
        <family val="2"/>
      </rPr>
      <t>a háziorvosi, házi gyermekorvosi ellátás</t>
    </r>
  </si>
  <si>
    <r>
      <t xml:space="preserve">- </t>
    </r>
    <r>
      <rPr>
        <sz val="10"/>
        <color indexed="8"/>
        <rFont val="Century Gothic"/>
        <family val="2"/>
      </rPr>
      <t>a fogorvosi alapellátás</t>
    </r>
  </si>
  <si>
    <r>
      <t xml:space="preserve">- </t>
    </r>
    <r>
      <rPr>
        <sz val="10"/>
        <color indexed="8"/>
        <rFont val="Century Gothic"/>
        <family val="2"/>
      </rPr>
      <t>az alapellátáshoz kapcsolódó ügyeleti ellátásról,</t>
    </r>
  </si>
  <si>
    <r>
      <t xml:space="preserve">- </t>
    </r>
    <r>
      <rPr>
        <sz val="10"/>
        <color indexed="8"/>
        <rFont val="Century Gothic"/>
        <family val="2"/>
      </rPr>
      <t>a védőnői ellátásról,</t>
    </r>
  </si>
  <si>
    <r>
      <t xml:space="preserve">- </t>
    </r>
    <r>
      <rPr>
        <sz val="10"/>
        <color indexed="8"/>
        <rFont val="Century Gothic"/>
        <family val="2"/>
      </rPr>
      <t>az iskola-egészségügyi ellátásról.</t>
    </r>
  </si>
  <si>
    <t>5. környezet-egészségügy (köztisztaság, települési környezet tisztaságának biztosítása, rovar- és rágcsálóirtás);</t>
  </si>
  <si>
    <r>
      <t>-</t>
    </r>
    <r>
      <rPr>
        <sz val="10"/>
        <color indexed="8"/>
        <rFont val="Century Gothic"/>
        <family val="2"/>
      </rPr>
      <t>a köztisztasági és településtisztasági feladatok ellátásáról,</t>
    </r>
  </si>
  <si>
    <t>- rovarok és rágcsálók irtás</t>
  </si>
  <si>
    <t>6. óvodai ellátás;</t>
  </si>
  <si>
    <t>7. kulturális szolgáltatás, különösen a nyilvános könyvtári ellátás biztosítása;  a helyi közművelődési tevékenység támogatása;</t>
  </si>
  <si>
    <r>
      <t xml:space="preserve">- </t>
    </r>
    <r>
      <rPr>
        <sz val="9"/>
        <color indexed="8"/>
        <rFont val="Century Gothic"/>
        <family val="2"/>
      </rPr>
      <t>nyilvános könyvtár fenntartása</t>
    </r>
  </si>
  <si>
    <r>
      <t>-</t>
    </r>
    <r>
      <rPr>
        <sz val="9"/>
        <color indexed="8"/>
        <rFont val="Century Gothic"/>
        <family val="2"/>
      </rPr>
      <t>a megyei könyvtár szolgáltatásainak igénybevételével teljesíti.</t>
    </r>
  </si>
  <si>
    <r>
      <t xml:space="preserve">- </t>
    </r>
    <r>
      <rPr>
        <sz val="9"/>
        <color indexed="8"/>
        <rFont val="Century Gothic"/>
        <family val="2"/>
      </rPr>
      <t>az iskolarendszeren kívüli, öntevékeny, önképző, szakképző tanfolyamok, életminőséget és életesélyt javító tanulási, felnőttoktatási lehetőségek, népfőiskolák megteremtése,</t>
    </r>
  </si>
  <si>
    <r>
      <t xml:space="preserve">- </t>
    </r>
    <r>
      <rPr>
        <sz val="9"/>
        <color indexed="8"/>
        <rFont val="Century Gothic"/>
        <family val="2"/>
      </rPr>
      <t>a település környezeti, szellemi, művészeti értékeinek, hagyományainak feltárása, megismertetése, a helyi művelődési szokások gondozása, gazdagítása,</t>
    </r>
  </si>
  <si>
    <r>
      <t xml:space="preserve">- </t>
    </r>
    <r>
      <rPr>
        <sz val="9"/>
        <color indexed="8"/>
        <rFont val="Century Gothic"/>
        <family val="2"/>
      </rPr>
      <t>az egyetemes, a nemzeti, a nemzetiségi és más kisebbségi kultúra értékeinek megismertetése, a megértés, a befogadás elősegítése, az ünnepek kultúrájának gondozása,</t>
    </r>
  </si>
  <si>
    <r>
      <t xml:space="preserve">- </t>
    </r>
    <r>
      <rPr>
        <sz val="9"/>
        <color indexed="8"/>
        <rFont val="Century Gothic"/>
        <family val="2"/>
      </rPr>
      <t>az ismeretszerző, az amatőr alkotó, művelődő közösségek tevékenységének támogatása,</t>
    </r>
  </si>
  <si>
    <r>
      <t xml:space="preserve">- </t>
    </r>
    <r>
      <rPr>
        <sz val="9"/>
        <color indexed="8"/>
        <rFont val="Century Gothic"/>
        <family val="2"/>
      </rPr>
      <t>a helyi társadalom kapcsolatrendszerének, közösségi életének, érdekérvényesítésének segítése,</t>
    </r>
  </si>
  <si>
    <t>- a különböző kultúrák közötti kapcsolatok kiépítésének és fennt. seg.</t>
  </si>
  <si>
    <r>
      <t xml:space="preserve">- </t>
    </r>
    <r>
      <rPr>
        <sz val="9"/>
        <color indexed="8"/>
        <rFont val="Century Gothic"/>
        <family val="2"/>
      </rPr>
      <t>a szabadidő kulturális célú eltöltéséhez a feltételek biztosítása,</t>
    </r>
  </si>
  <si>
    <r>
      <t xml:space="preserve">- </t>
    </r>
    <r>
      <rPr>
        <sz val="9"/>
        <color indexed="8"/>
        <rFont val="Century Gothic"/>
        <family val="2"/>
      </rPr>
      <t>egyéb művelődést segítő lehetőségek biztosítása,</t>
    </r>
  </si>
  <si>
    <r>
      <t>-</t>
    </r>
    <r>
      <rPr>
        <sz val="9"/>
        <color indexed="8"/>
        <rFont val="Century Gothic"/>
        <family val="2"/>
      </rPr>
      <t xml:space="preserve"> a település közigazgatási területén lévő muzeális intézmény közművelődési tevékenységének támogatása.</t>
    </r>
  </si>
  <si>
    <t xml:space="preserve">8. szociális, gyermekjóléti szolgáltatások és ellátások;( amit a törvény kötelezővé tesz ) </t>
  </si>
  <si>
    <t>foglalkoztatást helyettesítő támogatás</t>
  </si>
  <si>
    <t>lakásfenntartási támogatás</t>
  </si>
  <si>
    <t>méltányos ápolási díj</t>
  </si>
  <si>
    <t>átmeneti segély</t>
  </si>
  <si>
    <t>temetési segély</t>
  </si>
  <si>
    <t>szociális kölcsön</t>
  </si>
  <si>
    <t>köztemetés</t>
  </si>
  <si>
    <t>méltányos közgyógyellátás</t>
  </si>
  <si>
    <t>rendszeres szociális segély</t>
  </si>
  <si>
    <t>jelzőrendszeres szolgálat</t>
  </si>
  <si>
    <t xml:space="preserve">házi segítségnyútás, </t>
  </si>
  <si>
    <t xml:space="preserve">A gyermekvédelmi törvény alapján </t>
  </si>
  <si>
    <t>rendszeres gyermekvédelmi kedvezmény</t>
  </si>
  <si>
    <t>kiegészítő gyermekvédelmi támogatás</t>
  </si>
  <si>
    <t>óvodáztatási támogatás</t>
  </si>
  <si>
    <t>rendkívüli gyermekvédelmi támogatás</t>
  </si>
  <si>
    <t>gyermekjóléti szolgáltatás</t>
  </si>
  <si>
    <t>gyermekek napközbeni ellátása</t>
  </si>
  <si>
    <t>gyermekek átmeneti gondozása</t>
  </si>
  <si>
    <t>gyermekétkeztetés biztosítása.</t>
  </si>
  <si>
    <t>9. helyi környezet- és természetvédelem, vízgazdálkodás, vízkárelhárítás; a helyi vízrendezés és vízkárelhárítás, az árvíz- és belvízelvezetés</t>
  </si>
  <si>
    <t>10. helyi közfoglalkoztatás,</t>
  </si>
  <si>
    <t xml:space="preserve">11. sport ( kizárólag a sportlétesítmény fenntartása) </t>
  </si>
  <si>
    <t>12. hulladékgazdálkodás; (csak közszolgáltatási szerződéskötési kötelezettsége van)</t>
  </si>
  <si>
    <t xml:space="preserve">13. víziközmű-szolgáltatás, (csak közszolgáltatási szerződéskötési kötelezettsége van, valamit a tulajdonában álló vízmű koncessziós használatba adása) </t>
  </si>
  <si>
    <t xml:space="preserve">14.Vagyongazdálkodás (a tulaj-ban álló vagyon fennt.) </t>
  </si>
  <si>
    <t>15. Helyi közutak fenntartása (a tulajdonában álló közutak fenntartása, közlekedésbiztonság megteremtése)</t>
  </si>
  <si>
    <t xml:space="preserve">16. önkormányzati hivatal létrehozása és fenntartása </t>
  </si>
  <si>
    <t>Göllei Közös Önkormányzati Hivatal</t>
  </si>
  <si>
    <t>önkormányzat személyi jellegű kiadása</t>
  </si>
  <si>
    <t>KÖTELEZŐ FELADATOK ÖSSZESEN:</t>
  </si>
  <si>
    <t>ÖNKÉNT VÁLLALT ÖNK.-I FELADATOK</t>
  </si>
  <si>
    <t>Sportszervezetek, egyesületek , egyházak támogatása</t>
  </si>
  <si>
    <t xml:space="preserve">Rendezvények szervezése , támogatása ( falunap, idősek  napja, szüreti   felvonulás, bálok támogatása  stb. ) </t>
  </si>
  <si>
    <t>Testvér települési kapcsolatok fenntartása ,</t>
  </si>
  <si>
    <t>Ösztöndíj nyújtása</t>
  </si>
  <si>
    <t>Diákok utazási - bérlet -  támogatása</t>
  </si>
  <si>
    <t>Iskolakezdési támogatás nyújtása</t>
  </si>
  <si>
    <t>Idősek napi támogatás</t>
  </si>
  <si>
    <t>Mikulásnapi, karácsonyi stb. adományozás, támogatás</t>
  </si>
  <si>
    <t>Elismerő címek, kitüntetések adományozása</t>
  </si>
  <si>
    <t>Helyi jelentőségű természeti terület védetté nyilvánítása, fenntartása</t>
  </si>
  <si>
    <t>Szemétszállítási díj átvállalása</t>
  </si>
  <si>
    <t>Közbiztonsági feladatok ellátása ,( mezőőr , közterület felügyelet  polgárőrség, térfigyelő kamerák stb. )</t>
  </si>
  <si>
    <t>Önkéntes társulásokban, szövetségekben való részvétel</t>
  </si>
  <si>
    <t xml:space="preserve">Falugondnoki szolgálat ( falubusz üzemeletetése ) </t>
  </si>
  <si>
    <t>A kistermelők, őstermelők számára - jogszabályban meghatározott termékeik - értékesítési lehetőségeinek biztosítása, ideértve a hétvégi árusítás lehetőségét is</t>
  </si>
  <si>
    <t>Helyi újság kiadása</t>
  </si>
  <si>
    <t>Tartalék</t>
  </si>
  <si>
    <t>Felhalmozás</t>
  </si>
  <si>
    <t>ÖNKÉNT VÁLLALT FELADATOK ÖSSZESEN:</t>
  </si>
  <si>
    <t>BEVÉTELEK MEGOSZLÁSA:</t>
  </si>
  <si>
    <t>ÁLLAMI</t>
  </si>
  <si>
    <t>SAJÁT</t>
  </si>
  <si>
    <t>MINDÖSSZESEN:</t>
  </si>
  <si>
    <t>Pénzügyi befektetés/pénzpiaci alap/</t>
  </si>
  <si>
    <t>pénzügyi befektetés/pénzpiaci alap</t>
  </si>
  <si>
    <t>A saját bevétel tartalmazza a 11.005  e Ft előző évi pénzmaradványt, a 10.657e Ft pénzpiaci alap befektetést, és a 2.000 e Ft helyi önkormányzatok kiegészítő támogatását, mely összegek a költségvetési hiányt képezik.</t>
  </si>
  <si>
    <t>Könyvtári, közművelődési és múzeumi feladatok</t>
  </si>
  <si>
    <t>Egyéb kötelező önkormányzati feladatok tám.</t>
  </si>
  <si>
    <t>Falugondnoki szolgálat támogatása</t>
  </si>
  <si>
    <t>Lakott külterülettel kapcsolatos feladatok</t>
  </si>
  <si>
    <t>1.5</t>
  </si>
  <si>
    <t>1.6</t>
  </si>
  <si>
    <t>1.7</t>
  </si>
  <si>
    <t>Könyvtári, közművelődési és múzeumi faledatok</t>
  </si>
  <si>
    <t>Egyéb kötelező önkormányzati feladatok</t>
  </si>
  <si>
    <t>Falugondnoki szolgáltatás</t>
  </si>
  <si>
    <t>Rendkívüli önkormányzati támogatás:</t>
  </si>
  <si>
    <t>A mérleg az önkormányzat 2015-re tervezett bevételeit és kiadásait a rendelet 3. és 4. sz. melléklete szerinti tagolásban, összességében egyensúlyban, az ezt megteremtő finanszírozási műveletet is bemutatva tartalmazza. Adataiból képet kaphatunk a működési, valamint a felhalmozási bevételek és kiadások viszonyáról, a költségvetés belső arányairól.</t>
  </si>
  <si>
    <t>Felhalmozási kiadások</t>
  </si>
  <si>
    <t xml:space="preserve"> Ft</t>
  </si>
  <si>
    <t>Rászoruló gyermekekszünidei étkeztetése</t>
  </si>
  <si>
    <t xml:space="preserve"> Ft-ban</t>
  </si>
  <si>
    <t>Ft</t>
  </si>
  <si>
    <t>Települési Önkormányzatok szociális támogatása</t>
  </si>
  <si>
    <t>Támogatásértékű bevétel non-profit szervezetnek</t>
  </si>
  <si>
    <t>Rendkívüli önkormányzati támogatáskieg tám.</t>
  </si>
  <si>
    <t xml:space="preserve">Nemzeti Közfoglalkoztatási Alap </t>
  </si>
  <si>
    <t>Nemzeti Közfoglalkoztatási Alap</t>
  </si>
  <si>
    <t>Települési önkormányzatok szociális támogatása</t>
  </si>
  <si>
    <t>1.8</t>
  </si>
  <si>
    <t>Polgármester illetményének támogatása</t>
  </si>
  <si>
    <t>Rászoruló gyermekek szünidei étkeztetése</t>
  </si>
  <si>
    <t>8 fő</t>
  </si>
  <si>
    <t>TOP pályázat"Szomszédolás a Kapos Völgyében"</t>
  </si>
  <si>
    <t>2019. évi</t>
  </si>
  <si>
    <t>TOP "Szomszédolás a Kapos Völgyében"</t>
  </si>
  <si>
    <t>2019 évi</t>
  </si>
  <si>
    <t>11. sz. melléklet
a 1/2019. (II.16.)  rendelethez
Kisgyalán Községi Önkormányzat 2019. évi közfoglalkoztatási létszám-előirányzata</t>
  </si>
  <si>
    <t>2019. évre megállapított közfoglalkoztatási létszám:  fő (átlag 12 fő)</t>
  </si>
  <si>
    <t>2019.</t>
  </si>
  <si>
    <t>12. sz. melléklet
a 1/2019. (II.16)  rendelethez
Kisgyalán Községi Önkormányzat 2019 évi 
adósságot keletkeztető ügylet megkötését igénylő fejlesztési célok</t>
  </si>
  <si>
    <t>2019. évi eredeti</t>
  </si>
  <si>
    <t>2019. évi módosított  I.</t>
  </si>
  <si>
    <t>2019 évi eredeti</t>
  </si>
  <si>
    <t>2019 évi módosított  I.</t>
  </si>
  <si>
    <t>2019 év előtti támogatás</t>
  </si>
  <si>
    <t>2019. évi utáni támogatás</t>
  </si>
  <si>
    <t>2019. évi kiadás</t>
  </si>
  <si>
    <t>2019 év utáni kiadás</t>
  </si>
  <si>
    <t>2019. év előtti kiadás</t>
  </si>
  <si>
    <t>2019. évi támogatás</t>
  </si>
  <si>
    <t>16. számú melléklet 
az 1/2019. (II.16.)  rendelethez
Kisgyalán Község Önkormányzat
többéves kihatással járó feladatainak előirányzatai éves bontásban és összesítve</t>
  </si>
  <si>
    <t>18. számú melléklet 
az 1/2019. (II.16.)  rendelethez  2019. évi közvetett támogatások</t>
  </si>
  <si>
    <t>Ingatlan felújítás</t>
  </si>
  <si>
    <t>ÁHT-n belűli megelőlegezés</t>
  </si>
  <si>
    <t>ÁHT megelőlegezés</t>
  </si>
  <si>
    <t>Felhalmozási bevétel</t>
  </si>
  <si>
    <t>2019. évi teljesítés</t>
  </si>
  <si>
    <t>2019 évi teljesítés</t>
  </si>
  <si>
    <t>teljesítés</t>
  </si>
  <si>
    <t>2019. december 31-ei pénzmaradvány összege:</t>
  </si>
  <si>
    <t>2. sz. melléklet
a 3/2020. (VII.09.)  rendelethez
Kisgyalán Községi Önkormányzat 2019. évi költségvetésének pénzmaradvány kimutatása</t>
  </si>
  <si>
    <t>20</t>
  </si>
  <si>
    <t>Államháztartáson belűli megelőlegezések</t>
  </si>
  <si>
    <t>Működési célú költségvetési támogatások</t>
  </si>
  <si>
    <t>6. sz. melléklet
a 3/2020. (VII.09.)  rendelethez
Kisgyalán Önkormányzat 2019. évi felújítási kiadásai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</si>
</sst>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Arial CE"/>
      <family val="0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name val="Calibri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medium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6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22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49" fontId="6" fillId="0" borderId="2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indent="2"/>
    </xf>
    <xf numFmtId="3" fontId="7" fillId="0" borderId="2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indent="2"/>
    </xf>
    <xf numFmtId="3" fontId="7" fillId="0" borderId="25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4" fillId="33" borderId="33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3" fontId="5" fillId="0" borderId="20" xfId="0" applyNumberFormat="1" applyFont="1" applyBorder="1" applyAlignment="1">
      <alignment horizontal="right" vertical="center"/>
    </xf>
    <xf numFmtId="49" fontId="6" fillId="35" borderId="24" xfId="0" applyNumberFormat="1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left" vertical="center" wrapText="1" indent="2"/>
    </xf>
    <xf numFmtId="3" fontId="7" fillId="35" borderId="22" xfId="0" applyNumberFormat="1" applyFont="1" applyFill="1" applyBorder="1" applyAlignment="1">
      <alignment horizontal="right" vertical="center"/>
    </xf>
    <xf numFmtId="49" fontId="6" fillId="0" borderId="36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 indent="2"/>
    </xf>
    <xf numFmtId="3" fontId="7" fillId="0" borderId="25" xfId="0" applyNumberFormat="1" applyFont="1" applyBorder="1" applyAlignment="1">
      <alignment horizontal="right" vertical="center"/>
    </xf>
    <xf numFmtId="49" fontId="4" fillId="35" borderId="24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/>
    </xf>
    <xf numFmtId="3" fontId="5" fillId="35" borderId="22" xfId="0" applyNumberFormat="1" applyFont="1" applyFill="1" applyBorder="1" applyAlignment="1">
      <alignment horizontal="right"/>
    </xf>
    <xf numFmtId="49" fontId="6" fillId="35" borderId="24" xfId="0" applyNumberFormat="1" applyFont="1" applyFill="1" applyBorder="1" applyAlignment="1">
      <alignment horizontal="center"/>
    </xf>
    <xf numFmtId="0" fontId="7" fillId="35" borderId="22" xfId="0" applyFont="1" applyFill="1" applyBorder="1" applyAlignment="1">
      <alignment horizontal="left" indent="2"/>
    </xf>
    <xf numFmtId="3" fontId="7" fillId="35" borderId="22" xfId="0" applyNumberFormat="1" applyFont="1" applyFill="1" applyBorder="1" applyAlignment="1">
      <alignment horizontal="right"/>
    </xf>
    <xf numFmtId="49" fontId="6" fillId="35" borderId="36" xfId="0" applyNumberFormat="1" applyFont="1" applyFill="1" applyBorder="1" applyAlignment="1">
      <alignment horizontal="center"/>
    </xf>
    <xf numFmtId="0" fontId="7" fillId="35" borderId="25" xfId="0" applyFont="1" applyFill="1" applyBorder="1" applyAlignment="1">
      <alignment horizontal="left" indent="2"/>
    </xf>
    <xf numFmtId="3" fontId="7" fillId="35" borderId="25" xfId="0" applyNumberFormat="1" applyFont="1" applyFill="1" applyBorder="1" applyAlignment="1">
      <alignment horizontal="right"/>
    </xf>
    <xf numFmtId="49" fontId="4" fillId="35" borderId="36" xfId="0" applyNumberFormat="1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3" fontId="5" fillId="35" borderId="25" xfId="0" applyNumberFormat="1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4" fillId="33" borderId="33" xfId="0" applyFont="1" applyFill="1" applyBorder="1" applyAlignment="1">
      <alignment vertical="center"/>
    </xf>
    <xf numFmtId="0" fontId="4" fillId="0" borderId="22" xfId="59" applyFont="1" applyBorder="1" applyAlignment="1">
      <alignment horizontal="center" vertical="center"/>
    </xf>
    <xf numFmtId="0" fontId="5" fillId="0" borderId="0" xfId="59" applyAlignment="1">
      <alignment vertical="top"/>
    </xf>
    <xf numFmtId="0" fontId="5" fillId="0" borderId="22" xfId="59" applyBorder="1" applyAlignment="1">
      <alignment vertical="top"/>
    </xf>
    <xf numFmtId="0" fontId="5" fillId="0" borderId="20" xfId="59" applyBorder="1" applyAlignment="1">
      <alignment horizontal="center" vertical="center"/>
    </xf>
    <xf numFmtId="0" fontId="5" fillId="0" borderId="22" xfId="59" applyBorder="1" applyAlignment="1">
      <alignment horizontal="center" vertical="center"/>
    </xf>
    <xf numFmtId="0" fontId="4" fillId="0" borderId="20" xfId="59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3" fillId="0" borderId="18" xfId="0" applyNumberFormat="1" applyFont="1" applyBorder="1" applyAlignment="1">
      <alignment/>
    </xf>
    <xf numFmtId="0" fontId="12" fillId="0" borderId="37" xfId="0" applyFont="1" applyBorder="1" applyAlignment="1">
      <alignment/>
    </xf>
    <xf numFmtId="3" fontId="12" fillId="0" borderId="22" xfId="0" applyNumberFormat="1" applyFont="1" applyBorder="1" applyAlignment="1">
      <alignment vertical="center"/>
    </xf>
    <xf numFmtId="0" fontId="12" fillId="0" borderId="38" xfId="0" applyFont="1" applyBorder="1" applyAlignment="1">
      <alignment/>
    </xf>
    <xf numFmtId="3" fontId="12" fillId="0" borderId="39" xfId="0" applyNumberFormat="1" applyFont="1" applyBorder="1" applyAlignment="1">
      <alignment vertical="center"/>
    </xf>
    <xf numFmtId="0" fontId="12" fillId="0" borderId="40" xfId="0" applyFont="1" applyBorder="1" applyAlignment="1">
      <alignment/>
    </xf>
    <xf numFmtId="0" fontId="0" fillId="0" borderId="31" xfId="0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12" fillId="0" borderId="41" xfId="0" applyFont="1" applyBorder="1" applyAlignment="1">
      <alignment/>
    </xf>
    <xf numFmtId="3" fontId="12" fillId="0" borderId="29" xfId="0" applyNumberFormat="1" applyFont="1" applyBorder="1" applyAlignment="1">
      <alignment vertical="center"/>
    </xf>
    <xf numFmtId="0" fontId="12" fillId="0" borderId="42" xfId="0" applyFont="1" applyBorder="1" applyAlignment="1">
      <alignment/>
    </xf>
    <xf numFmtId="3" fontId="12" fillId="0" borderId="20" xfId="0" applyNumberFormat="1" applyFont="1" applyBorder="1" applyAlignment="1">
      <alignment vertical="center"/>
    </xf>
    <xf numFmtId="0" fontId="12" fillId="0" borderId="43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4" borderId="44" xfId="0" applyFill="1" applyBorder="1" applyAlignment="1">
      <alignment/>
    </xf>
    <xf numFmtId="0" fontId="0" fillId="0" borderId="37" xfId="0" applyBorder="1" applyAlignment="1">
      <alignment horizontal="left" indent="4"/>
    </xf>
    <xf numFmtId="0" fontId="0" fillId="0" borderId="43" xfId="0" applyBorder="1" applyAlignment="1">
      <alignment horizontal="left" indent="4"/>
    </xf>
    <xf numFmtId="0" fontId="0" fillId="0" borderId="38" xfId="0" applyBorder="1" applyAlignment="1">
      <alignment horizontal="left" indent="4"/>
    </xf>
    <xf numFmtId="0" fontId="2" fillId="0" borderId="40" xfId="0" applyFont="1" applyBorder="1" applyAlignment="1">
      <alignment horizontal="left" indent="4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8" xfId="56" applyFont="1" applyBorder="1">
      <alignment/>
      <protection/>
    </xf>
    <xf numFmtId="0" fontId="17" fillId="0" borderId="48" xfId="56" applyFont="1" applyBorder="1" applyAlignment="1">
      <alignment horizontal="center"/>
      <protection/>
    </xf>
    <xf numFmtId="0" fontId="18" fillId="0" borderId="50" xfId="56" applyFont="1" applyBorder="1">
      <alignment/>
      <protection/>
    </xf>
    <xf numFmtId="3" fontId="18" fillId="0" borderId="51" xfId="56" applyNumberFormat="1" applyFont="1" applyBorder="1" applyAlignment="1">
      <alignment horizontal="center" vertical="center" wrapText="1"/>
      <protection/>
    </xf>
    <xf numFmtId="3" fontId="18" fillId="0" borderId="52" xfId="56" applyNumberFormat="1" applyFont="1" applyBorder="1" applyAlignment="1">
      <alignment horizontal="center" vertical="center" wrapText="1"/>
      <protection/>
    </xf>
    <xf numFmtId="3" fontId="18" fillId="0" borderId="53" xfId="56" applyNumberFormat="1" applyFont="1" applyBorder="1" applyAlignment="1">
      <alignment horizontal="center" vertical="center" wrapText="1"/>
      <protection/>
    </xf>
    <xf numFmtId="3" fontId="18" fillId="0" borderId="54" xfId="56" applyNumberFormat="1" applyFont="1" applyBorder="1" applyAlignment="1">
      <alignment horizontal="center" vertical="center" wrapText="1"/>
      <protection/>
    </xf>
    <xf numFmtId="0" fontId="17" fillId="0" borderId="50" xfId="56" applyFont="1" applyBorder="1" applyAlignment="1">
      <alignment horizontal="center"/>
      <protection/>
    </xf>
    <xf numFmtId="0" fontId="18" fillId="0" borderId="48" xfId="56" applyFont="1" applyBorder="1" applyAlignment="1">
      <alignment wrapText="1"/>
      <protection/>
    </xf>
    <xf numFmtId="3" fontId="18" fillId="0" borderId="55" xfId="56" applyNumberFormat="1" applyFont="1" applyBorder="1" applyAlignment="1">
      <alignment wrapText="1"/>
      <protection/>
    </xf>
    <xf numFmtId="3" fontId="18" fillId="0" borderId="27" xfId="56" applyNumberFormat="1" applyFont="1" applyBorder="1">
      <alignment/>
      <protection/>
    </xf>
    <xf numFmtId="3" fontId="18" fillId="0" borderId="56" xfId="56" applyNumberFormat="1" applyFont="1" applyBorder="1">
      <alignment/>
      <protection/>
    </xf>
    <xf numFmtId="3" fontId="18" fillId="0" borderId="57" xfId="56" applyNumberFormat="1" applyFont="1" applyBorder="1">
      <alignment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0" xfId="56" applyNumberFormat="1" applyFont="1">
      <alignment/>
      <protection/>
    </xf>
    <xf numFmtId="0" fontId="18" fillId="0" borderId="62" xfId="56" applyFont="1" applyBorder="1" applyAlignment="1">
      <alignment wrapText="1"/>
      <protection/>
    </xf>
    <xf numFmtId="3" fontId="18" fillId="0" borderId="63" xfId="56" applyNumberFormat="1" applyFont="1" applyBorder="1" applyAlignment="1">
      <alignment wrapText="1"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3" fontId="18" fillId="0" borderId="6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0" fontId="18" fillId="0" borderId="62" xfId="56" applyFont="1" applyBorder="1">
      <alignment/>
      <protection/>
    </xf>
    <xf numFmtId="3" fontId="18" fillId="0" borderId="72" xfId="56" applyNumberFormat="1" applyFont="1" applyBorder="1">
      <alignment/>
      <protection/>
    </xf>
    <xf numFmtId="0" fontId="18" fillId="0" borderId="49" xfId="56" applyFont="1" applyBorder="1" applyAlignment="1">
      <alignment wrapText="1"/>
      <protection/>
    </xf>
    <xf numFmtId="3" fontId="18" fillId="0" borderId="31" xfId="56" applyNumberFormat="1" applyFont="1" applyBorder="1" applyAlignment="1">
      <alignment wrapText="1"/>
      <protection/>
    </xf>
    <xf numFmtId="3" fontId="18" fillId="0" borderId="32" xfId="56" applyNumberFormat="1" applyFont="1" applyBorder="1">
      <alignment/>
      <protection/>
    </xf>
    <xf numFmtId="3" fontId="18" fillId="0" borderId="73" xfId="56" applyNumberFormat="1" applyFont="1" applyBorder="1">
      <alignment/>
      <protection/>
    </xf>
    <xf numFmtId="3" fontId="18" fillId="0" borderId="74" xfId="56" applyNumberFormat="1" applyFont="1" applyBorder="1">
      <alignment/>
      <protection/>
    </xf>
    <xf numFmtId="3" fontId="18" fillId="0" borderId="75" xfId="56" applyNumberFormat="1" applyFont="1" applyBorder="1">
      <alignment/>
      <protection/>
    </xf>
    <xf numFmtId="3" fontId="18" fillId="0" borderId="76" xfId="56" applyNumberFormat="1" applyFont="1" applyBorder="1">
      <alignment/>
      <protection/>
    </xf>
    <xf numFmtId="3" fontId="18" fillId="0" borderId="77" xfId="56" applyNumberFormat="1" applyFont="1" applyBorder="1">
      <alignment/>
      <protection/>
    </xf>
    <xf numFmtId="3" fontId="18" fillId="0" borderId="78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9" xfId="56" applyFont="1" applyBorder="1">
      <alignment/>
      <protection/>
    </xf>
    <xf numFmtId="0" fontId="5" fillId="0" borderId="0" xfId="61">
      <alignment/>
      <protection/>
    </xf>
    <xf numFmtId="0" fontId="4" fillId="0" borderId="0" xfId="61" applyFont="1">
      <alignment/>
      <protection/>
    </xf>
    <xf numFmtId="0" fontId="4" fillId="0" borderId="11" xfId="61" applyFont="1" applyBorder="1">
      <alignment/>
      <protection/>
    </xf>
    <xf numFmtId="0" fontId="5" fillId="0" borderId="12" xfId="61" applyBorder="1">
      <alignment/>
      <protection/>
    </xf>
    <xf numFmtId="0" fontId="5" fillId="0" borderId="79" xfId="61" applyBorder="1">
      <alignment/>
      <protection/>
    </xf>
    <xf numFmtId="0" fontId="5" fillId="0" borderId="80" xfId="61" applyBorder="1">
      <alignment/>
      <protection/>
    </xf>
    <xf numFmtId="0" fontId="4" fillId="0" borderId="11" xfId="61" applyFont="1" applyBorder="1" applyAlignment="1">
      <alignment horizontal="right"/>
      <protection/>
    </xf>
    <xf numFmtId="0" fontId="4" fillId="0" borderId="33" xfId="61" applyFont="1" applyBorder="1">
      <alignment/>
      <protection/>
    </xf>
    <xf numFmtId="0" fontId="5" fillId="0" borderId="50" xfId="61" applyBorder="1" applyAlignment="1">
      <alignment horizontal="justify" wrapText="1"/>
      <protection/>
    </xf>
    <xf numFmtId="0" fontId="5" fillId="0" borderId="47" xfId="61" applyBorder="1" applyAlignment="1">
      <alignment horizontal="justify"/>
      <protection/>
    </xf>
    <xf numFmtId="0" fontId="5" fillId="0" borderId="81" xfId="61" applyBorder="1" applyAlignment="1">
      <alignment horizontal="justify"/>
      <protection/>
    </xf>
    <xf numFmtId="0" fontId="5" fillId="0" borderId="82" xfId="61" applyBorder="1">
      <alignment/>
      <protection/>
    </xf>
    <xf numFmtId="0" fontId="4" fillId="0" borderId="11" xfId="61" applyFont="1" applyBorder="1" applyAlignment="1">
      <alignment horizontal="justify"/>
      <protection/>
    </xf>
    <xf numFmtId="0" fontId="4" fillId="0" borderId="17" xfId="61" applyFont="1" applyBorder="1">
      <alignment/>
      <protection/>
    </xf>
    <xf numFmtId="0" fontId="4" fillId="0" borderId="18" xfId="61" applyFont="1" applyBorder="1">
      <alignment/>
      <protection/>
    </xf>
    <xf numFmtId="0" fontId="4" fillId="0" borderId="37" xfId="61" applyFont="1" applyBorder="1">
      <alignment/>
      <protection/>
    </xf>
    <xf numFmtId="0" fontId="5" fillId="0" borderId="50" xfId="61" applyBorder="1">
      <alignment/>
      <protection/>
    </xf>
    <xf numFmtId="0" fontId="5" fillId="0" borderId="54" xfId="61" applyBorder="1">
      <alignment/>
      <protection/>
    </xf>
    <xf numFmtId="0" fontId="5" fillId="0" borderId="20" xfId="61" applyBorder="1">
      <alignment/>
      <protection/>
    </xf>
    <xf numFmtId="0" fontId="5" fillId="0" borderId="43" xfId="61" applyBorder="1">
      <alignment/>
      <protection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16" xfId="0" applyFont="1" applyBorder="1" applyAlignment="1">
      <alignment/>
    </xf>
    <xf numFmtId="0" fontId="12" fillId="0" borderId="35" xfId="0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43" xfId="0" applyNumberFormat="1" applyFont="1" applyBorder="1" applyAlignment="1">
      <alignment/>
    </xf>
    <xf numFmtId="0" fontId="12" fillId="0" borderId="2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2" fillId="0" borderId="24" xfId="0" applyFont="1" applyBorder="1" applyAlignment="1">
      <alignment/>
    </xf>
    <xf numFmtId="3" fontId="12" fillId="0" borderId="38" xfId="0" applyNumberFormat="1" applyFont="1" applyBorder="1" applyAlignment="1">
      <alignment/>
    </xf>
    <xf numFmtId="0" fontId="13" fillId="0" borderId="44" xfId="0" applyFont="1" applyBorder="1" applyAlignment="1">
      <alignment horizontal="right" vertical="center"/>
    </xf>
    <xf numFmtId="3" fontId="13" fillId="0" borderId="40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/>
    </xf>
    <xf numFmtId="0" fontId="12" fillId="0" borderId="83" xfId="0" applyFont="1" applyBorder="1" applyAlignment="1">
      <alignment/>
    </xf>
    <xf numFmtId="3" fontId="12" fillId="0" borderId="83" xfId="0" applyNumberFormat="1" applyFont="1" applyBorder="1" applyAlignment="1">
      <alignment/>
    </xf>
    <xf numFmtId="0" fontId="0" fillId="0" borderId="84" xfId="0" applyBorder="1" applyAlignment="1">
      <alignment/>
    </xf>
    <xf numFmtId="3" fontId="0" fillId="0" borderId="84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33" xfId="61" applyFont="1" applyBorder="1" applyAlignment="1">
      <alignment horizontal="right"/>
      <protection/>
    </xf>
    <xf numFmtId="0" fontId="5" fillId="0" borderId="24" xfId="61" applyBorder="1">
      <alignment/>
      <protection/>
    </xf>
    <xf numFmtId="0" fontId="5" fillId="0" borderId="38" xfId="61" applyBorder="1">
      <alignment/>
      <protection/>
    </xf>
    <xf numFmtId="0" fontId="5" fillId="0" borderId="0" xfId="55">
      <alignment/>
      <protection/>
    </xf>
    <xf numFmtId="0" fontId="4" fillId="0" borderId="22" xfId="55" applyFont="1" applyBorder="1" applyAlignment="1">
      <alignment horizontal="center"/>
      <protection/>
    </xf>
    <xf numFmtId="0" fontId="5" fillId="0" borderId="22" xfId="55" applyBorder="1" applyAlignment="1">
      <alignment horizontal="center"/>
      <protection/>
    </xf>
    <xf numFmtId="0" fontId="5" fillId="0" borderId="22" xfId="55" applyBorder="1">
      <alignment/>
      <protection/>
    </xf>
    <xf numFmtId="0" fontId="19" fillId="0" borderId="22" xfId="55" applyFont="1" applyBorder="1">
      <alignment/>
      <protection/>
    </xf>
    <xf numFmtId="0" fontId="20" fillId="0" borderId="22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0" xfId="55" applyFont="1">
      <alignment/>
      <protection/>
    </xf>
    <xf numFmtId="0" fontId="5" fillId="0" borderId="56" xfId="55" applyBorder="1">
      <alignment/>
      <protection/>
    </xf>
    <xf numFmtId="0" fontId="5" fillId="0" borderId="56" xfId="55" applyFont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24" xfId="63" applyBorder="1">
      <alignment/>
      <protection/>
    </xf>
    <xf numFmtId="0" fontId="5" fillId="0" borderId="22" xfId="63" applyBorder="1">
      <alignment/>
      <protection/>
    </xf>
    <xf numFmtId="0" fontId="5" fillId="0" borderId="38" xfId="63" applyBorder="1">
      <alignment/>
      <protection/>
    </xf>
    <xf numFmtId="0" fontId="4" fillId="0" borderId="24" xfId="63" applyFont="1" applyBorder="1">
      <alignment/>
      <protection/>
    </xf>
    <xf numFmtId="0" fontId="4" fillId="0" borderId="22" xfId="63" applyFont="1" applyBorder="1" applyAlignment="1">
      <alignment horizontal="center"/>
      <protection/>
    </xf>
    <xf numFmtId="0" fontId="5" fillId="0" borderId="24" xfId="63" applyBorder="1" applyAlignment="1">
      <alignment wrapText="1"/>
      <protection/>
    </xf>
    <xf numFmtId="0" fontId="5" fillId="0" borderId="44" xfId="63" applyBorder="1">
      <alignment/>
      <protection/>
    </xf>
    <xf numFmtId="0" fontId="5" fillId="0" borderId="39" xfId="63" applyBorder="1">
      <alignment/>
      <protection/>
    </xf>
    <xf numFmtId="0" fontId="5" fillId="0" borderId="40" xfId="63" applyBorder="1">
      <alignment/>
      <protection/>
    </xf>
    <xf numFmtId="0" fontId="4" fillId="0" borderId="34" xfId="61" applyFont="1" applyBorder="1">
      <alignment/>
      <protection/>
    </xf>
    <xf numFmtId="3" fontId="5" fillId="0" borderId="30" xfId="61" applyNumberFormat="1" applyBorder="1">
      <alignment/>
      <protection/>
    </xf>
    <xf numFmtId="3" fontId="5" fillId="0" borderId="22" xfId="61" applyNumberFormat="1" applyBorder="1">
      <alignment/>
      <protection/>
    </xf>
    <xf numFmtId="3" fontId="5" fillId="0" borderId="38" xfId="61" applyNumberFormat="1" applyBorder="1">
      <alignment/>
      <protection/>
    </xf>
    <xf numFmtId="3" fontId="5" fillId="0" borderId="85" xfId="61" applyNumberFormat="1" applyBorder="1">
      <alignment/>
      <protection/>
    </xf>
    <xf numFmtId="3" fontId="5" fillId="0" borderId="39" xfId="61" applyNumberFormat="1" applyBorder="1">
      <alignment/>
      <protection/>
    </xf>
    <xf numFmtId="3" fontId="5" fillId="0" borderId="40" xfId="61" applyNumberFormat="1" applyBorder="1">
      <alignment/>
      <protection/>
    </xf>
    <xf numFmtId="3" fontId="5" fillId="0" borderId="17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37" xfId="61" applyNumberFormat="1" applyBorder="1">
      <alignment/>
      <protection/>
    </xf>
    <xf numFmtId="3" fontId="5" fillId="0" borderId="79" xfId="61" applyNumberFormat="1" applyBorder="1">
      <alignment/>
      <protection/>
    </xf>
    <xf numFmtId="3" fontId="5" fillId="0" borderId="80" xfId="61" applyNumberFormat="1" applyBorder="1">
      <alignment/>
      <protection/>
    </xf>
    <xf numFmtId="3" fontId="5" fillId="0" borderId="82" xfId="61" applyNumberFormat="1" applyBorder="1">
      <alignment/>
      <protection/>
    </xf>
    <xf numFmtId="3" fontId="5" fillId="0" borderId="33" xfId="61" applyNumberFormat="1" applyBorder="1">
      <alignment/>
      <protection/>
    </xf>
    <xf numFmtId="0" fontId="4" fillId="0" borderId="44" xfId="61" applyFont="1" applyBorder="1">
      <alignment/>
      <protection/>
    </xf>
    <xf numFmtId="0" fontId="4" fillId="0" borderId="40" xfId="61" applyFont="1" applyBorder="1">
      <alignment/>
      <protection/>
    </xf>
    <xf numFmtId="0" fontId="2" fillId="0" borderId="39" xfId="0" applyFont="1" applyBorder="1" applyAlignment="1">
      <alignment horizontal="left" indent="4"/>
    </xf>
    <xf numFmtId="0" fontId="2" fillId="0" borderId="3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55" xfId="0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3" fontId="0" fillId="0" borderId="27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5" fillId="0" borderId="35" xfId="61" applyBorder="1">
      <alignment/>
      <protection/>
    </xf>
    <xf numFmtId="0" fontId="24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48" fillId="0" borderId="0" xfId="57" applyAlignment="1">
      <alignment horizontal="center"/>
      <protection/>
    </xf>
    <xf numFmtId="0" fontId="48" fillId="0" borderId="0" xfId="57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6" fillId="0" borderId="28" xfId="57" applyFont="1" applyBorder="1" applyAlignment="1">
      <alignment vertical="top" wrapText="1"/>
      <protection/>
    </xf>
    <xf numFmtId="3" fontId="25" fillId="0" borderId="29" xfId="57" applyNumberFormat="1" applyFont="1" applyBorder="1">
      <alignment/>
      <protection/>
    </xf>
    <xf numFmtId="3" fontId="21" fillId="0" borderId="29" xfId="57" applyNumberFormat="1" applyFont="1" applyBorder="1">
      <alignment/>
      <protection/>
    </xf>
    <xf numFmtId="3" fontId="21" fillId="0" borderId="42" xfId="57" applyNumberFormat="1" applyFont="1" applyBorder="1">
      <alignment/>
      <protection/>
    </xf>
    <xf numFmtId="0" fontId="27" fillId="0" borderId="24" xfId="57" applyFont="1" applyBorder="1" applyAlignment="1">
      <alignment vertical="top" wrapText="1"/>
      <protection/>
    </xf>
    <xf numFmtId="3" fontId="28" fillId="0" borderId="22" xfId="57" applyNumberFormat="1" applyFont="1" applyBorder="1">
      <alignment/>
      <protection/>
    </xf>
    <xf numFmtId="3" fontId="48" fillId="0" borderId="87" xfId="57" applyNumberFormat="1" applyBorder="1">
      <alignment/>
      <protection/>
    </xf>
    <xf numFmtId="3" fontId="48" fillId="0" borderId="38" xfId="57" applyNumberFormat="1" applyBorder="1">
      <alignment/>
      <protection/>
    </xf>
    <xf numFmtId="0" fontId="27" fillId="0" borderId="44" xfId="57" applyFont="1" applyBorder="1" applyAlignment="1">
      <alignment vertical="top" wrapText="1"/>
      <protection/>
    </xf>
    <xf numFmtId="3" fontId="28" fillId="0" borderId="39" xfId="57" applyNumberFormat="1" applyFont="1" applyBorder="1">
      <alignment/>
      <protection/>
    </xf>
    <xf numFmtId="3" fontId="48" fillId="0" borderId="88" xfId="57" applyNumberFormat="1" applyBorder="1">
      <alignment/>
      <protection/>
    </xf>
    <xf numFmtId="3" fontId="48" fillId="0" borderId="40" xfId="57" applyNumberFormat="1" applyBorder="1">
      <alignment/>
      <protection/>
    </xf>
    <xf numFmtId="3" fontId="28" fillId="0" borderId="0" xfId="57" applyNumberFormat="1" applyFont="1">
      <alignment/>
      <protection/>
    </xf>
    <xf numFmtId="3" fontId="48" fillId="0" borderId="0" xfId="57" applyNumberFormat="1">
      <alignment/>
      <protection/>
    </xf>
    <xf numFmtId="3" fontId="28" fillId="0" borderId="22" xfId="57" applyNumberFormat="1" applyFont="1" applyBorder="1">
      <alignment/>
      <protection/>
    </xf>
    <xf numFmtId="3" fontId="28" fillId="0" borderId="39" xfId="57" applyNumberFormat="1" applyFont="1" applyBorder="1">
      <alignment/>
      <protection/>
    </xf>
    <xf numFmtId="0" fontId="29" fillId="0" borderId="0" xfId="57" applyFont="1" applyAlignment="1">
      <alignment vertical="top" wrapText="1"/>
      <protection/>
    </xf>
    <xf numFmtId="0" fontId="26" fillId="0" borderId="16" xfId="57" applyFont="1" applyBorder="1" applyAlignment="1">
      <alignment vertical="top" wrapText="1"/>
      <protection/>
    </xf>
    <xf numFmtId="3" fontId="25" fillId="0" borderId="18" xfId="57" applyNumberFormat="1" applyFont="1" applyBorder="1">
      <alignment/>
      <protection/>
    </xf>
    <xf numFmtId="3" fontId="21" fillId="0" borderId="89" xfId="57" applyNumberFormat="1" applyFont="1" applyBorder="1">
      <alignment/>
      <protection/>
    </xf>
    <xf numFmtId="3" fontId="21" fillId="0" borderId="37" xfId="57" applyNumberFormat="1" applyFont="1" applyBorder="1">
      <alignment/>
      <protection/>
    </xf>
    <xf numFmtId="0" fontId="30" fillId="0" borderId="24" xfId="57" applyFont="1" applyBorder="1" applyAlignment="1">
      <alignment vertical="top" wrapText="1"/>
      <protection/>
    </xf>
    <xf numFmtId="0" fontId="30" fillId="0" borderId="44" xfId="57" applyFont="1" applyBorder="1" applyAlignment="1">
      <alignment vertical="top" wrapText="1"/>
      <protection/>
    </xf>
    <xf numFmtId="0" fontId="31" fillId="0" borderId="24" xfId="57" applyFont="1" applyBorder="1" applyAlignment="1">
      <alignment vertical="top" wrapText="1"/>
      <protection/>
    </xf>
    <xf numFmtId="49" fontId="32" fillId="0" borderId="24" xfId="57" applyNumberFormat="1" applyFont="1" applyBorder="1" applyAlignment="1">
      <alignment vertical="top" wrapText="1"/>
      <protection/>
    </xf>
    <xf numFmtId="0" fontId="31" fillId="0" borderId="44" xfId="57" applyFont="1" applyBorder="1" applyAlignment="1">
      <alignment vertical="top" wrapText="1"/>
      <protection/>
    </xf>
    <xf numFmtId="0" fontId="26" fillId="0" borderId="24" xfId="57" applyFont="1" applyBorder="1" applyAlignment="1">
      <alignment vertical="top" wrapText="1"/>
      <protection/>
    </xf>
    <xf numFmtId="3" fontId="25" fillId="0" borderId="22" xfId="57" applyNumberFormat="1" applyFont="1" applyBorder="1">
      <alignment/>
      <protection/>
    </xf>
    <xf numFmtId="3" fontId="21" fillId="0" borderId="22" xfId="57" applyNumberFormat="1" applyFont="1" applyBorder="1">
      <alignment/>
      <protection/>
    </xf>
    <xf numFmtId="3" fontId="21" fillId="0" borderId="38" xfId="57" applyNumberFormat="1" applyFont="1" applyBorder="1">
      <alignment/>
      <protection/>
    </xf>
    <xf numFmtId="3" fontId="25" fillId="0" borderId="0" xfId="57" applyNumberFormat="1" applyFont="1">
      <alignment/>
      <protection/>
    </xf>
    <xf numFmtId="3" fontId="21" fillId="0" borderId="0" xfId="57" applyNumberFormat="1" applyFont="1">
      <alignment/>
      <protection/>
    </xf>
    <xf numFmtId="0" fontId="26" fillId="0" borderId="0" xfId="57" applyFont="1" applyAlignment="1">
      <alignment vertical="top" wrapText="1"/>
      <protection/>
    </xf>
    <xf numFmtId="0" fontId="27" fillId="0" borderId="55" xfId="57" applyFont="1" applyBorder="1" applyAlignment="1">
      <alignment vertical="top" wrapText="1"/>
      <protection/>
    </xf>
    <xf numFmtId="3" fontId="28" fillId="0" borderId="27" xfId="57" applyNumberFormat="1" applyFont="1" applyBorder="1">
      <alignment/>
      <protection/>
    </xf>
    <xf numFmtId="3" fontId="21" fillId="0" borderId="56" xfId="57" applyNumberFormat="1" applyFont="1" applyBorder="1">
      <alignment/>
      <protection/>
    </xf>
    <xf numFmtId="3" fontId="1" fillId="0" borderId="86" xfId="57" applyNumberFormat="1" applyFont="1" applyBorder="1">
      <alignment/>
      <protection/>
    </xf>
    <xf numFmtId="3" fontId="48" fillId="0" borderId="0" xfId="57" applyNumberFormat="1">
      <alignment/>
      <protection/>
    </xf>
    <xf numFmtId="0" fontId="26" fillId="0" borderId="16" xfId="57" applyFont="1" applyBorder="1" applyAlignment="1">
      <alignment horizontal="left" vertical="center" wrapText="1"/>
      <protection/>
    </xf>
    <xf numFmtId="3" fontId="25" fillId="0" borderId="18" xfId="57" applyNumberFormat="1" applyFont="1" applyBorder="1" applyAlignment="1">
      <alignment horizontal="right" vertical="center"/>
      <protection/>
    </xf>
    <xf numFmtId="3" fontId="21" fillId="0" borderId="89" xfId="57" applyNumberFormat="1" applyFont="1" applyBorder="1" applyAlignment="1">
      <alignment horizontal="right" vertical="center"/>
      <protection/>
    </xf>
    <xf numFmtId="3" fontId="21" fillId="0" borderId="37" xfId="57" applyNumberFormat="1" applyFont="1" applyBorder="1" applyAlignment="1">
      <alignment horizontal="right" vertical="center"/>
      <protection/>
    </xf>
    <xf numFmtId="0" fontId="27" fillId="0" borderId="28" xfId="57" applyFont="1" applyBorder="1" applyAlignment="1">
      <alignment vertical="top" wrapText="1"/>
      <protection/>
    </xf>
    <xf numFmtId="0" fontId="28" fillId="0" borderId="29" xfId="57" applyFont="1" applyBorder="1">
      <alignment/>
      <protection/>
    </xf>
    <xf numFmtId="0" fontId="48" fillId="0" borderId="90" xfId="57" applyBorder="1">
      <alignment/>
      <protection/>
    </xf>
    <xf numFmtId="0" fontId="28" fillId="0" borderId="42" xfId="57" applyFont="1" applyBorder="1">
      <alignment/>
      <protection/>
    </xf>
    <xf numFmtId="0" fontId="28" fillId="0" borderId="22" xfId="57" applyFont="1" applyBorder="1">
      <alignment/>
      <protection/>
    </xf>
    <xf numFmtId="0" fontId="48" fillId="0" borderId="87" xfId="57" applyBorder="1">
      <alignment/>
      <protection/>
    </xf>
    <xf numFmtId="0" fontId="28" fillId="0" borderId="38" xfId="57" applyFont="1" applyBorder="1">
      <alignment/>
      <protection/>
    </xf>
    <xf numFmtId="0" fontId="28" fillId="0" borderId="22" xfId="57" applyFont="1" applyBorder="1">
      <alignment/>
      <protection/>
    </xf>
    <xf numFmtId="0" fontId="48" fillId="0" borderId="0" xfId="57">
      <alignment/>
      <protection/>
    </xf>
    <xf numFmtId="0" fontId="27" fillId="0" borderId="36" xfId="57" applyFont="1" applyBorder="1" applyAlignment="1">
      <alignment vertical="top" wrapText="1"/>
      <protection/>
    </xf>
    <xf numFmtId="0" fontId="28" fillId="0" borderId="25" xfId="57" applyFont="1" applyBorder="1">
      <alignment/>
      <protection/>
    </xf>
    <xf numFmtId="0" fontId="48" fillId="0" borderId="91" xfId="57" applyBorder="1">
      <alignment/>
      <protection/>
    </xf>
    <xf numFmtId="0" fontId="48" fillId="0" borderId="45" xfId="57" applyBorder="1">
      <alignment/>
      <protection/>
    </xf>
    <xf numFmtId="0" fontId="48" fillId="0" borderId="22" xfId="57" applyBorder="1">
      <alignment/>
      <protection/>
    </xf>
    <xf numFmtId="0" fontId="48" fillId="0" borderId="38" xfId="57" applyBorder="1">
      <alignment/>
      <protection/>
    </xf>
    <xf numFmtId="0" fontId="28" fillId="0" borderId="39" xfId="57" applyFont="1" applyBorder="1">
      <alignment/>
      <protection/>
    </xf>
    <xf numFmtId="0" fontId="48" fillId="0" borderId="39" xfId="57" applyBorder="1">
      <alignment/>
      <protection/>
    </xf>
    <xf numFmtId="0" fontId="48" fillId="0" borderId="40" xfId="57" applyBorder="1">
      <alignment/>
      <protection/>
    </xf>
    <xf numFmtId="0" fontId="26" fillId="0" borderId="15" xfId="57" applyFont="1" applyBorder="1" applyAlignment="1">
      <alignment horizontal="left" vertical="center" wrapText="1"/>
      <protection/>
    </xf>
    <xf numFmtId="3" fontId="25" fillId="0" borderId="15" xfId="57" applyNumberFormat="1" applyFont="1" applyBorder="1" applyAlignment="1">
      <alignment horizontal="right" vertical="center"/>
      <protection/>
    </xf>
    <xf numFmtId="3" fontId="21" fillId="0" borderId="15" xfId="57" applyNumberFormat="1" applyFont="1" applyBorder="1" applyAlignment="1">
      <alignment horizontal="right" vertical="center"/>
      <protection/>
    </xf>
    <xf numFmtId="0" fontId="26" fillId="0" borderId="10" xfId="57" applyFont="1" applyBorder="1" applyAlignment="1">
      <alignment horizontal="left" vertical="center" wrapText="1"/>
      <protection/>
    </xf>
    <xf numFmtId="3" fontId="21" fillId="0" borderId="10" xfId="57" applyNumberFormat="1" applyFont="1" applyBorder="1" applyAlignment="1">
      <alignment horizontal="right" vertical="center"/>
      <protection/>
    </xf>
    <xf numFmtId="0" fontId="28" fillId="34" borderId="11" xfId="57" applyFont="1" applyFill="1" applyBorder="1" applyAlignment="1">
      <alignment horizontal="center" vertical="center"/>
      <protection/>
    </xf>
    <xf numFmtId="3" fontId="48" fillId="34" borderId="11" xfId="57" applyNumberFormat="1" applyFill="1" applyBorder="1" applyAlignment="1">
      <alignment horizontal="center" vertical="center"/>
      <protection/>
    </xf>
    <xf numFmtId="0" fontId="48" fillId="0" borderId="11" xfId="57" applyBorder="1" applyAlignment="1">
      <alignment horizontal="center" vertical="center"/>
      <protection/>
    </xf>
    <xf numFmtId="3" fontId="28" fillId="34" borderId="11" xfId="57" applyNumberFormat="1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right"/>
      <protection/>
    </xf>
    <xf numFmtId="0" fontId="28" fillId="0" borderId="0" xfId="57" applyFont="1">
      <alignment/>
      <protection/>
    </xf>
    <xf numFmtId="3" fontId="8" fillId="0" borderId="0" xfId="0" applyNumberFormat="1" applyFont="1" applyAlignment="1">
      <alignment/>
    </xf>
    <xf numFmtId="3" fontId="12" fillId="0" borderId="86" xfId="0" applyNumberFormat="1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25" xfId="59" applyBorder="1" applyAlignment="1">
      <alignment horizontal="center" vertical="center"/>
    </xf>
    <xf numFmtId="0" fontId="5" fillId="0" borderId="20" xfId="59" applyBorder="1" applyAlignment="1">
      <alignment horizontal="center" vertical="center"/>
    </xf>
    <xf numFmtId="0" fontId="10" fillId="0" borderId="25" xfId="59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0" borderId="25" xfId="59" applyBorder="1" applyAlignment="1">
      <alignment vertical="top"/>
    </xf>
    <xf numFmtId="0" fontId="5" fillId="0" borderId="20" xfId="59" applyBorder="1" applyAlignment="1">
      <alignment vertical="top"/>
    </xf>
    <xf numFmtId="0" fontId="0" fillId="0" borderId="20" xfId="0" applyBorder="1" applyAlignment="1">
      <alignment/>
    </xf>
    <xf numFmtId="0" fontId="11" fillId="0" borderId="25" xfId="59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2" xfId="59" applyFont="1" applyBorder="1" applyAlignment="1">
      <alignment vertical="top"/>
    </xf>
    <xf numFmtId="0" fontId="4" fillId="0" borderId="25" xfId="59" applyFont="1" applyBorder="1" applyAlignment="1">
      <alignment horizontal="center" vertical="center"/>
    </xf>
    <xf numFmtId="0" fontId="4" fillId="0" borderId="27" xfId="59" applyFont="1" applyBorder="1" applyAlignment="1">
      <alignment horizontal="center" vertical="center"/>
    </xf>
    <xf numFmtId="0" fontId="4" fillId="0" borderId="20" xfId="59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7" xfId="59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34" borderId="9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8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93" xfId="0" applyBorder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2" fillId="34" borderId="39" xfId="0" applyFont="1" applyFill="1" applyBorder="1" applyAlignment="1">
      <alignment horizontal="center" vertical="center"/>
    </xf>
    <xf numFmtId="3" fontId="2" fillId="34" borderId="39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/>
    </xf>
    <xf numFmtId="0" fontId="22" fillId="0" borderId="94" xfId="0" applyFont="1" applyBorder="1" applyAlignment="1">
      <alignment horizontal="left" vertical="center" wrapText="1"/>
    </xf>
    <xf numFmtId="0" fontId="23" fillId="0" borderId="95" xfId="0" applyFont="1" applyBorder="1" applyAlignment="1">
      <alignment/>
    </xf>
    <xf numFmtId="0" fontId="23" fillId="0" borderId="96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left" vertical="center"/>
    </xf>
    <xf numFmtId="0" fontId="16" fillId="0" borderId="97" xfId="0" applyFont="1" applyBorder="1" applyAlignment="1">
      <alignment horizontal="left" vertical="center"/>
    </xf>
    <xf numFmtId="3" fontId="0" fillId="0" borderId="2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89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98" xfId="0" applyBorder="1" applyAlignment="1">
      <alignment/>
    </xf>
    <xf numFmtId="0" fontId="0" fillId="0" borderId="26" xfId="0" applyBorder="1" applyAlignment="1">
      <alignment/>
    </xf>
    <xf numFmtId="0" fontId="0" fillId="0" borderId="59" xfId="0" applyBorder="1" applyAlignment="1">
      <alignment/>
    </xf>
    <xf numFmtId="0" fontId="0" fillId="0" borderId="92" xfId="0" applyBorder="1" applyAlignment="1">
      <alignment/>
    </xf>
    <xf numFmtId="0" fontId="0" fillId="0" borderId="76" xfId="0" applyBorder="1" applyAlignment="1">
      <alignment/>
    </xf>
    <xf numFmtId="0" fontId="2" fillId="0" borderId="90" xfId="0" applyFont="1" applyBorder="1" applyAlignment="1">
      <alignment/>
    </xf>
    <xf numFmtId="0" fontId="2" fillId="0" borderId="95" xfId="0" applyFont="1" applyBorder="1" applyAlignment="1">
      <alignment/>
    </xf>
    <xf numFmtId="0" fontId="0" fillId="0" borderId="97" xfId="0" applyBorder="1" applyAlignment="1">
      <alignment/>
    </xf>
    <xf numFmtId="0" fontId="0" fillId="0" borderId="87" xfId="0" applyBorder="1" applyAlignment="1">
      <alignment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88" xfId="0" applyBorder="1" applyAlignment="1">
      <alignment/>
    </xf>
    <xf numFmtId="0" fontId="0" fillId="0" borderId="99" xfId="0" applyBorder="1" applyAlignment="1">
      <alignment/>
    </xf>
    <xf numFmtId="0" fontId="0" fillId="0" borderId="85" xfId="0" applyBorder="1" applyAlignment="1">
      <alignment/>
    </xf>
    <xf numFmtId="3" fontId="17" fillId="0" borderId="0" xfId="56" applyNumberFormat="1" applyFont="1" applyAlignment="1">
      <alignment horizontal="center" vertical="center" wrapText="1"/>
      <protection/>
    </xf>
    <xf numFmtId="3" fontId="17" fillId="0" borderId="83" xfId="56" applyNumberFormat="1" applyFont="1" applyBorder="1" applyAlignment="1">
      <alignment horizontal="center" vertical="center" wrapText="1"/>
      <protection/>
    </xf>
    <xf numFmtId="3" fontId="17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60" xfId="56" applyNumberFormat="1" applyFont="1" applyBorder="1" applyAlignment="1">
      <alignment horizontal="center" vertical="center" wrapText="1"/>
      <protection/>
    </xf>
    <xf numFmtId="3" fontId="17" fillId="0" borderId="100" xfId="56" applyNumberFormat="1" applyFont="1" applyBorder="1" applyAlignment="1">
      <alignment horizontal="center" vertical="center" wrapText="1"/>
      <protection/>
    </xf>
    <xf numFmtId="3" fontId="17" fillId="0" borderId="94" xfId="56" applyNumberFormat="1" applyFont="1" applyBorder="1" applyAlignment="1">
      <alignment horizontal="center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96" xfId="56" applyNumberFormat="1" applyFont="1" applyBorder="1" applyAlignment="1">
      <alignment horizontal="center"/>
      <protection/>
    </xf>
    <xf numFmtId="3" fontId="18" fillId="0" borderId="36" xfId="56" applyNumberFormat="1" applyFont="1" applyBorder="1" applyAlignment="1">
      <alignment horizontal="center" vertical="center" wrapText="1"/>
      <protection/>
    </xf>
    <xf numFmtId="3" fontId="18" fillId="0" borderId="35" xfId="56" applyNumberFormat="1" applyFont="1" applyBorder="1" applyAlignment="1">
      <alignment horizontal="center" vertical="center" wrapText="1"/>
      <protection/>
    </xf>
    <xf numFmtId="3" fontId="17" fillId="0" borderId="25" xfId="56" applyNumberFormat="1" applyFont="1" applyBorder="1" applyAlignment="1">
      <alignment horizontal="center" vertical="center" wrapText="1"/>
      <protection/>
    </xf>
    <xf numFmtId="3" fontId="17" fillId="0" borderId="87" xfId="56" applyNumberFormat="1" applyFont="1" applyBorder="1" applyAlignment="1">
      <alignment horizontal="center" vertical="center"/>
      <protection/>
    </xf>
    <xf numFmtId="3" fontId="17" fillId="0" borderId="46" xfId="56" applyNumberFormat="1" applyFont="1" applyBorder="1" applyAlignment="1">
      <alignment horizontal="center" vertical="center"/>
      <protection/>
    </xf>
    <xf numFmtId="3" fontId="17" fillId="0" borderId="30" xfId="56" applyNumberFormat="1" applyFont="1" applyBorder="1" applyAlignment="1">
      <alignment horizontal="center" vertical="center"/>
      <protection/>
    </xf>
    <xf numFmtId="3" fontId="17" fillId="0" borderId="101" xfId="56" applyNumberFormat="1" applyFont="1" applyBorder="1" applyAlignment="1">
      <alignment horizontal="center" vertical="center" wrapText="1"/>
      <protection/>
    </xf>
    <xf numFmtId="3" fontId="17" fillId="0" borderId="61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21" xfId="0" applyBorder="1" applyAlignment="1">
      <alignment/>
    </xf>
    <xf numFmtId="0" fontId="2" fillId="0" borderId="102" xfId="0" applyFont="1" applyBorder="1" applyAlignment="1">
      <alignment/>
    </xf>
    <xf numFmtId="0" fontId="2" fillId="0" borderId="99" xfId="0" applyFont="1" applyBorder="1" applyAlignment="1">
      <alignment/>
    </xf>
    <xf numFmtId="0" fontId="0" fillId="0" borderId="0" xfId="0" applyAlignment="1">
      <alignment horizontal="left" indent="1"/>
    </xf>
    <xf numFmtId="0" fontId="0" fillId="0" borderId="28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44" xfId="0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wrapText="1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2" fillId="0" borderId="44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4" fillId="0" borderId="0" xfId="61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justify" wrapText="1"/>
    </xf>
    <xf numFmtId="0" fontId="15" fillId="34" borderId="94" xfId="63" applyFont="1" applyFill="1" applyBorder="1" applyAlignment="1">
      <alignment horizontal="center" vertical="center"/>
      <protection/>
    </xf>
    <xf numFmtId="0" fontId="13" fillId="34" borderId="95" xfId="0" applyFont="1" applyFill="1" applyBorder="1" applyAlignment="1">
      <alignment horizontal="center" vertical="center"/>
    </xf>
    <xf numFmtId="0" fontId="13" fillId="34" borderId="96" xfId="0" applyFont="1" applyFill="1" applyBorder="1" applyAlignment="1">
      <alignment horizontal="center" vertical="center"/>
    </xf>
    <xf numFmtId="0" fontId="5" fillId="0" borderId="0" xfId="61" applyAlignment="1">
      <alignment horizontal="center" vertical="center" wrapText="1"/>
      <protection/>
    </xf>
    <xf numFmtId="0" fontId="5" fillId="0" borderId="0" xfId="61" applyAlignment="1">
      <alignment horizontal="center" vertical="center"/>
      <protection/>
    </xf>
    <xf numFmtId="0" fontId="5" fillId="0" borderId="44" xfId="61" applyBorder="1">
      <alignment/>
      <protection/>
    </xf>
    <xf numFmtId="0" fontId="5" fillId="0" borderId="39" xfId="61" applyBorder="1">
      <alignment/>
      <protection/>
    </xf>
    <xf numFmtId="0" fontId="5" fillId="0" borderId="40" xfId="61" applyBorder="1">
      <alignment/>
      <protection/>
    </xf>
    <xf numFmtId="0" fontId="5" fillId="0" borderId="0" xfId="55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22" xfId="55" applyBorder="1" applyAlignment="1">
      <alignment horizontal="center"/>
      <protection/>
    </xf>
    <xf numFmtId="0" fontId="5" fillId="0" borderId="28" xfId="61" applyBorder="1">
      <alignment/>
      <protection/>
    </xf>
    <xf numFmtId="0" fontId="5" fillId="0" borderId="29" xfId="61" applyBorder="1">
      <alignment/>
      <protection/>
    </xf>
    <xf numFmtId="0" fontId="5" fillId="0" borderId="42" xfId="61" applyBorder="1">
      <alignment/>
      <protection/>
    </xf>
    <xf numFmtId="0" fontId="5" fillId="0" borderId="24" xfId="61" applyBorder="1">
      <alignment/>
      <protection/>
    </xf>
    <xf numFmtId="0" fontId="5" fillId="0" borderId="22" xfId="61" applyBorder="1">
      <alignment/>
      <protection/>
    </xf>
    <xf numFmtId="0" fontId="5" fillId="0" borderId="38" xfId="61" applyBorder="1">
      <alignment/>
      <protection/>
    </xf>
    <xf numFmtId="0" fontId="1" fillId="0" borderId="0" xfId="57" applyFont="1" applyAlignment="1">
      <alignment horizontal="left" vertical="top" wrapText="1"/>
      <protection/>
    </xf>
    <xf numFmtId="0" fontId="5" fillId="0" borderId="0" xfId="60" applyAlignment="1">
      <alignment horizontal="left" vertical="top" wrapText="1"/>
      <protection/>
    </xf>
    <xf numFmtId="3" fontId="25" fillId="0" borderId="10" xfId="57" applyNumberFormat="1" applyFont="1" applyBorder="1" applyAlignment="1">
      <alignment horizontal="center" vertical="center"/>
      <protection/>
    </xf>
    <xf numFmtId="0" fontId="5" fillId="0" borderId="10" xfId="61" applyBorder="1" applyAlignment="1">
      <alignment horizontal="center" vertical="center"/>
      <protection/>
    </xf>
    <xf numFmtId="0" fontId="21" fillId="0" borderId="11" xfId="57" applyFont="1" applyBorder="1" applyAlignment="1">
      <alignment horizontal="right" vertical="center"/>
      <protection/>
    </xf>
    <xf numFmtId="3" fontId="28" fillId="0" borderId="13" xfId="57" applyNumberFormat="1" applyFont="1" applyBorder="1" applyAlignment="1">
      <alignment horizontal="center"/>
      <protection/>
    </xf>
    <xf numFmtId="0" fontId="5" fillId="0" borderId="49" xfId="61" applyBorder="1" applyAlignment="1">
      <alignment horizontal="center"/>
      <protection/>
    </xf>
    <xf numFmtId="3" fontId="48" fillId="0" borderId="11" xfId="57" applyNumberFormat="1" applyBorder="1" applyAlignment="1">
      <alignment horizontal="center"/>
      <protection/>
    </xf>
    <xf numFmtId="0" fontId="48" fillId="0" borderId="11" xfId="57" applyBorder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2_Költégvetés Kisgyalán 2013" xfId="58"/>
    <cellStyle name="Normál 3" xfId="59"/>
    <cellStyle name="Normál 3 2" xfId="60"/>
    <cellStyle name="Normál 4" xfId="61"/>
    <cellStyle name="Normál 8" xfId="62"/>
    <cellStyle name="Normál_Büssü 2008.évi gördülő-ütemterv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E38"/>
  <sheetViews>
    <sheetView view="pageLayout" workbookViewId="0" topLeftCell="A1">
      <selection activeCell="C37" sqref="C37:C38"/>
    </sheetView>
  </sheetViews>
  <sheetFormatPr defaultColWidth="9.00390625" defaultRowHeight="12.75"/>
  <cols>
    <col min="1" max="1" width="19.375" style="79" customWidth="1"/>
    <col min="2" max="2" width="34.875" style="79" customWidth="1"/>
    <col min="3" max="3" width="24.375" style="79" customWidth="1"/>
    <col min="4" max="4" width="23.625" style="79" bestFit="1" customWidth="1"/>
    <col min="5" max="5" width="30.875" style="79" bestFit="1" customWidth="1"/>
    <col min="6" max="16384" width="9.125" style="79" customWidth="1"/>
  </cols>
  <sheetData>
    <row r="3" spans="1:5" ht="19.5" customHeight="1">
      <c r="A3" s="78" t="s">
        <v>148</v>
      </c>
      <c r="B3" s="78" t="s">
        <v>149</v>
      </c>
      <c r="C3" s="78" t="s">
        <v>150</v>
      </c>
      <c r="D3" s="78" t="s">
        <v>151</v>
      </c>
      <c r="E3" s="78" t="s">
        <v>152</v>
      </c>
    </row>
    <row r="4" spans="1:5" ht="12.75">
      <c r="A4" s="357" t="s">
        <v>153</v>
      </c>
      <c r="B4" s="362" t="s">
        <v>154</v>
      </c>
      <c r="C4" s="364" t="s">
        <v>155</v>
      </c>
      <c r="D4" s="364"/>
      <c r="E4" s="364"/>
    </row>
    <row r="5" spans="1:5" ht="12.75">
      <c r="A5" s="358"/>
      <c r="B5" s="358"/>
      <c r="C5" s="365" t="s">
        <v>156</v>
      </c>
      <c r="D5" s="355" t="s">
        <v>157</v>
      </c>
      <c r="E5" s="80" t="s">
        <v>158</v>
      </c>
    </row>
    <row r="6" spans="1:5" ht="12.75">
      <c r="A6" s="358"/>
      <c r="B6" s="358"/>
      <c r="C6" s="366"/>
      <c r="D6" s="371"/>
      <c r="E6" s="80" t="s">
        <v>159</v>
      </c>
    </row>
    <row r="7" spans="1:5" ht="12.75">
      <c r="A7" s="358"/>
      <c r="B7" s="358"/>
      <c r="C7" s="366"/>
      <c r="D7" s="371"/>
      <c r="E7" s="80" t="s">
        <v>160</v>
      </c>
    </row>
    <row r="8" spans="1:5" ht="12.75">
      <c r="A8" s="358"/>
      <c r="B8" s="358"/>
      <c r="C8" s="366"/>
      <c r="D8" s="356"/>
      <c r="E8" s="80" t="s">
        <v>161</v>
      </c>
    </row>
    <row r="9" spans="1:5" ht="12.75">
      <c r="A9" s="358"/>
      <c r="B9" s="358"/>
      <c r="C9" s="366"/>
      <c r="D9" s="355" t="s">
        <v>162</v>
      </c>
      <c r="E9" s="80" t="s">
        <v>163</v>
      </c>
    </row>
    <row r="10" spans="1:5" ht="12.75">
      <c r="A10" s="358"/>
      <c r="B10" s="358"/>
      <c r="C10" s="366"/>
      <c r="D10" s="356"/>
      <c r="E10" s="80" t="s">
        <v>164</v>
      </c>
    </row>
    <row r="11" spans="1:5" ht="12.75">
      <c r="A11" s="358"/>
      <c r="B11" s="358"/>
      <c r="C11" s="366"/>
      <c r="D11" s="82" t="s">
        <v>165</v>
      </c>
      <c r="E11" s="80"/>
    </row>
    <row r="12" spans="1:5" ht="12.75">
      <c r="A12" s="358"/>
      <c r="B12" s="358"/>
      <c r="C12" s="367"/>
      <c r="D12" s="82" t="s">
        <v>166</v>
      </c>
      <c r="E12" s="80"/>
    </row>
    <row r="13" spans="1:5" ht="12.75">
      <c r="A13" s="358"/>
      <c r="B13" s="358"/>
      <c r="C13" s="365" t="s">
        <v>167</v>
      </c>
      <c r="D13" s="355" t="s">
        <v>157</v>
      </c>
      <c r="E13" s="80" t="s">
        <v>158</v>
      </c>
    </row>
    <row r="14" spans="1:5" ht="12.75">
      <c r="A14" s="358"/>
      <c r="B14" s="358"/>
      <c r="C14" s="366"/>
      <c r="D14" s="371"/>
      <c r="E14" s="80" t="s">
        <v>159</v>
      </c>
    </row>
    <row r="15" spans="1:5" ht="12.75">
      <c r="A15" s="358"/>
      <c r="B15" s="358"/>
      <c r="C15" s="370"/>
      <c r="D15" s="363"/>
      <c r="E15" s="80" t="s">
        <v>160</v>
      </c>
    </row>
    <row r="16" spans="1:5" ht="12.75">
      <c r="A16" s="358"/>
      <c r="B16" s="358"/>
      <c r="C16" s="365" t="s">
        <v>168</v>
      </c>
      <c r="D16" s="355" t="s">
        <v>157</v>
      </c>
      <c r="E16" s="80" t="s">
        <v>158</v>
      </c>
    </row>
    <row r="17" spans="1:5" ht="12.75">
      <c r="A17" s="358"/>
      <c r="B17" s="358"/>
      <c r="C17" s="366"/>
      <c r="D17" s="371"/>
      <c r="E17" s="80" t="s">
        <v>159</v>
      </c>
    </row>
    <row r="18" spans="1:5" ht="12.75">
      <c r="A18" s="358"/>
      <c r="B18" s="358"/>
      <c r="C18" s="370"/>
      <c r="D18" s="363"/>
      <c r="E18" s="80" t="s">
        <v>160</v>
      </c>
    </row>
    <row r="19" spans="1:5" ht="12.75">
      <c r="A19" s="358"/>
      <c r="B19" s="358"/>
      <c r="C19" s="368" t="s">
        <v>169</v>
      </c>
      <c r="D19" s="85" t="s">
        <v>157</v>
      </c>
      <c r="E19" s="80" t="s">
        <v>160</v>
      </c>
    </row>
    <row r="20" spans="1:5" ht="12.75">
      <c r="A20" s="358"/>
      <c r="B20" s="358"/>
      <c r="C20" s="369"/>
      <c r="D20" s="355" t="s">
        <v>162</v>
      </c>
      <c r="E20" s="80" t="s">
        <v>163</v>
      </c>
    </row>
    <row r="21" spans="1:5" ht="12.75">
      <c r="A21" s="358"/>
      <c r="B21" s="358"/>
      <c r="C21" s="370"/>
      <c r="D21" s="356"/>
      <c r="E21" s="80" t="s">
        <v>164</v>
      </c>
    </row>
    <row r="22" spans="1:5" ht="12.75">
      <c r="A22" s="358"/>
      <c r="B22" s="358"/>
      <c r="C22" s="84" t="s">
        <v>170</v>
      </c>
      <c r="D22" s="81" t="s">
        <v>157</v>
      </c>
      <c r="E22" s="80" t="s">
        <v>171</v>
      </c>
    </row>
    <row r="23" spans="1:5" ht="12.75">
      <c r="A23" s="358"/>
      <c r="B23" s="358"/>
      <c r="C23" s="84" t="s">
        <v>172</v>
      </c>
      <c r="D23" s="81" t="s">
        <v>157</v>
      </c>
      <c r="E23" s="80" t="s">
        <v>160</v>
      </c>
    </row>
    <row r="24" spans="1:5" ht="12.75">
      <c r="A24" s="358"/>
      <c r="B24" s="358"/>
      <c r="C24" s="84" t="s">
        <v>173</v>
      </c>
      <c r="D24" s="81" t="s">
        <v>157</v>
      </c>
      <c r="E24" s="80" t="s">
        <v>160</v>
      </c>
    </row>
    <row r="25" spans="1:5" ht="12.75">
      <c r="A25" s="358"/>
      <c r="B25" s="358"/>
      <c r="C25" s="83" t="s">
        <v>174</v>
      </c>
      <c r="D25" s="82" t="s">
        <v>157</v>
      </c>
      <c r="E25" s="80" t="s">
        <v>160</v>
      </c>
    </row>
    <row r="26" spans="1:5" ht="12.75">
      <c r="A26" s="358"/>
      <c r="B26" s="358"/>
      <c r="C26" s="364" t="s">
        <v>175</v>
      </c>
      <c r="D26" s="364"/>
      <c r="E26" s="364"/>
    </row>
    <row r="27" spans="1:5" ht="12.75">
      <c r="A27" s="358"/>
      <c r="B27" s="358"/>
      <c r="C27" s="365" t="s">
        <v>176</v>
      </c>
      <c r="D27" s="355" t="s">
        <v>157</v>
      </c>
      <c r="E27" s="80" t="s">
        <v>158</v>
      </c>
    </row>
    <row r="28" spans="1:5" ht="12.75">
      <c r="A28" s="358"/>
      <c r="B28" s="358"/>
      <c r="C28" s="366"/>
      <c r="D28" s="371"/>
      <c r="E28" s="80" t="s">
        <v>159</v>
      </c>
    </row>
    <row r="29" spans="1:5" ht="12.75">
      <c r="A29" s="358"/>
      <c r="B29" s="358"/>
      <c r="C29" s="367"/>
      <c r="D29" s="356"/>
      <c r="E29" s="80" t="s">
        <v>160</v>
      </c>
    </row>
    <row r="30" spans="1:5" ht="12.75">
      <c r="A30" s="358"/>
      <c r="B30" s="358"/>
      <c r="C30" s="365" t="s">
        <v>177</v>
      </c>
      <c r="D30" s="355" t="s">
        <v>157</v>
      </c>
      <c r="E30" s="80" t="s">
        <v>158</v>
      </c>
    </row>
    <row r="31" spans="1:5" ht="12.75">
      <c r="A31" s="358"/>
      <c r="B31" s="358"/>
      <c r="C31" s="367"/>
      <c r="D31" s="356"/>
      <c r="E31" s="80" t="s">
        <v>160</v>
      </c>
    </row>
    <row r="32" spans="1:5" ht="12.75">
      <c r="A32" s="358"/>
      <c r="B32" s="363"/>
      <c r="C32" s="78" t="s">
        <v>178</v>
      </c>
      <c r="D32" s="82" t="s">
        <v>157</v>
      </c>
      <c r="E32" s="80" t="s">
        <v>160</v>
      </c>
    </row>
    <row r="33" spans="1:5" ht="12.75">
      <c r="A33" s="357" t="s">
        <v>163</v>
      </c>
      <c r="B33" s="359"/>
      <c r="C33" s="355"/>
      <c r="D33" s="355" t="s">
        <v>162</v>
      </c>
      <c r="E33" s="80" t="s">
        <v>179</v>
      </c>
    </row>
    <row r="34" spans="1:5" ht="12.75">
      <c r="A34" s="358"/>
      <c r="B34" s="360"/>
      <c r="C34" s="356"/>
      <c r="D34" s="356"/>
      <c r="E34" s="80"/>
    </row>
    <row r="35" spans="1:5" ht="12.75">
      <c r="A35" s="357" t="s">
        <v>180</v>
      </c>
      <c r="B35" s="359"/>
      <c r="C35" s="355" t="s">
        <v>467</v>
      </c>
      <c r="D35" s="355" t="s">
        <v>162</v>
      </c>
      <c r="E35" s="80" t="s">
        <v>181</v>
      </c>
    </row>
    <row r="36" spans="1:5" ht="12.75">
      <c r="A36" s="361"/>
      <c r="B36" s="360"/>
      <c r="C36" s="356"/>
      <c r="D36" s="356"/>
      <c r="E36" s="80"/>
    </row>
    <row r="37" ht="12.75">
      <c r="C37" s="355"/>
    </row>
    <row r="38" ht="12.75">
      <c r="C38" s="356"/>
    </row>
  </sheetData>
  <sheetProtection/>
  <mergeCells count="26">
    <mergeCell ref="D30:D31"/>
    <mergeCell ref="C16:C18"/>
    <mergeCell ref="D16:D18"/>
    <mergeCell ref="D5:D8"/>
    <mergeCell ref="D9:D10"/>
    <mergeCell ref="C13:C15"/>
    <mergeCell ref="D13:D15"/>
    <mergeCell ref="A4:A32"/>
    <mergeCell ref="B4:B32"/>
    <mergeCell ref="C4:E4"/>
    <mergeCell ref="C5:C12"/>
    <mergeCell ref="C19:C21"/>
    <mergeCell ref="D20:D21"/>
    <mergeCell ref="C26:E26"/>
    <mergeCell ref="C27:C29"/>
    <mergeCell ref="D27:D29"/>
    <mergeCell ref="C30:C31"/>
    <mergeCell ref="C37:C38"/>
    <mergeCell ref="A33:A34"/>
    <mergeCell ref="B33:B34"/>
    <mergeCell ref="C33:C34"/>
    <mergeCell ref="D33:D34"/>
    <mergeCell ref="A35:A36"/>
    <mergeCell ref="B35:B36"/>
    <mergeCell ref="C35:C36"/>
    <mergeCell ref="D35:D36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>
    <oddHeader>&amp;C  1. sz. melléklet 
a 1/2019. (II.16.)  rendelethez
Kisgyalán Községi Önkormányzat 2019.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3" sqref="A13:G15"/>
    </sheetView>
  </sheetViews>
  <sheetFormatPr defaultColWidth="9.00390625" defaultRowHeight="12.75"/>
  <cols>
    <col min="1" max="1" width="21.875" style="177" customWidth="1"/>
    <col min="2" max="2" width="11.75390625" style="177" customWidth="1"/>
    <col min="3" max="16384" width="9.125" style="177" customWidth="1"/>
  </cols>
  <sheetData>
    <row r="3" ht="12.75">
      <c r="A3" s="178" t="s">
        <v>283</v>
      </c>
    </row>
    <row r="4" ht="13.5" thickBot="1">
      <c r="B4" s="177" t="s">
        <v>453</v>
      </c>
    </row>
    <row r="5" spans="1:2" ht="13.5" thickBot="1">
      <c r="A5" s="179" t="s">
        <v>284</v>
      </c>
      <c r="B5" s="217" t="s">
        <v>285</v>
      </c>
    </row>
    <row r="6" spans="1:2" ht="12.75">
      <c r="A6" s="270"/>
      <c r="B6" s="196">
        <v>0</v>
      </c>
    </row>
    <row r="7" spans="1:2" ht="12.75">
      <c r="A7" s="218"/>
      <c r="B7" s="219"/>
    </row>
    <row r="8" spans="1:2" ht="12.75">
      <c r="A8" s="218"/>
      <c r="B8" s="219"/>
    </row>
    <row r="9" spans="1:2" ht="13.5" thickBot="1">
      <c r="A9" s="255" t="s">
        <v>246</v>
      </c>
      <c r="B9" s="256"/>
    </row>
    <row r="13" spans="1:7" ht="12.75">
      <c r="A13" s="492" t="s">
        <v>485</v>
      </c>
      <c r="B13" s="493"/>
      <c r="C13" s="493"/>
      <c r="D13" s="493"/>
      <c r="E13" s="493"/>
      <c r="F13" s="493"/>
      <c r="G13" s="493"/>
    </row>
    <row r="14" spans="1:7" ht="12.75">
      <c r="A14" s="493"/>
      <c r="B14" s="493"/>
      <c r="C14" s="493"/>
      <c r="D14" s="493"/>
      <c r="E14" s="493"/>
      <c r="F14" s="493"/>
      <c r="G14" s="493"/>
    </row>
    <row r="15" spans="1:7" ht="35.25" customHeight="1">
      <c r="A15" s="493"/>
      <c r="B15" s="493"/>
      <c r="C15" s="493"/>
      <c r="D15" s="493"/>
      <c r="E15" s="493"/>
      <c r="F15" s="493"/>
      <c r="G15" s="493"/>
    </row>
    <row r="16" ht="13.5" thickBot="1"/>
    <row r="17" spans="1:6" ht="15">
      <c r="A17" s="489" t="s">
        <v>314</v>
      </c>
      <c r="B17" s="490"/>
      <c r="C17" s="490"/>
      <c r="D17" s="490"/>
      <c r="E17" s="490"/>
      <c r="F17" s="491"/>
    </row>
    <row r="18" spans="1:6" ht="12.75">
      <c r="A18" s="232"/>
      <c r="B18" s="233"/>
      <c r="C18" s="233"/>
      <c r="D18" s="233"/>
      <c r="E18" s="233"/>
      <c r="F18" s="234"/>
    </row>
    <row r="19" spans="1:6" ht="12.75">
      <c r="A19" s="235" t="s">
        <v>315</v>
      </c>
      <c r="B19" s="236">
        <v>2019</v>
      </c>
      <c r="C19" s="236">
        <v>2020</v>
      </c>
      <c r="D19" s="236">
        <v>2021</v>
      </c>
      <c r="E19" s="236">
        <v>2022</v>
      </c>
      <c r="F19" s="236">
        <v>2023</v>
      </c>
    </row>
    <row r="20" spans="1:6" ht="12.75">
      <c r="A20" s="232"/>
      <c r="B20" s="233"/>
      <c r="C20" s="233"/>
      <c r="D20" s="233"/>
      <c r="E20" s="233"/>
      <c r="F20" s="234"/>
    </row>
    <row r="21" spans="1:6" ht="12.75">
      <c r="A21" s="232" t="s">
        <v>316</v>
      </c>
      <c r="B21" s="233">
        <v>0</v>
      </c>
      <c r="C21" s="233">
        <v>0</v>
      </c>
      <c r="D21" s="233">
        <v>0</v>
      </c>
      <c r="E21" s="233">
        <v>0</v>
      </c>
      <c r="F21" s="234">
        <v>0</v>
      </c>
    </row>
    <row r="22" spans="1:6" ht="38.25">
      <c r="A22" s="237" t="s">
        <v>317</v>
      </c>
      <c r="B22" s="233">
        <v>0</v>
      </c>
      <c r="C22" s="233">
        <v>0</v>
      </c>
      <c r="D22" s="233">
        <v>0</v>
      </c>
      <c r="E22" s="233">
        <v>0</v>
      </c>
      <c r="F22" s="234">
        <v>0</v>
      </c>
    </row>
    <row r="23" spans="1:6" ht="38.25">
      <c r="A23" s="237" t="s">
        <v>318</v>
      </c>
      <c r="B23" s="233">
        <v>0</v>
      </c>
      <c r="C23" s="233">
        <v>0</v>
      </c>
      <c r="D23" s="233">
        <v>0</v>
      </c>
      <c r="E23" s="233">
        <v>0</v>
      </c>
      <c r="F23" s="234">
        <v>0</v>
      </c>
    </row>
    <row r="24" spans="1:6" ht="12.75">
      <c r="A24" s="232" t="s">
        <v>319</v>
      </c>
      <c r="B24" s="233">
        <v>0</v>
      </c>
      <c r="C24" s="233">
        <v>0</v>
      </c>
      <c r="D24" s="233">
        <v>0</v>
      </c>
      <c r="E24" s="233">
        <v>0</v>
      </c>
      <c r="F24" s="234">
        <v>0</v>
      </c>
    </row>
    <row r="25" spans="1:6" ht="12.75">
      <c r="A25" s="232" t="s">
        <v>320</v>
      </c>
      <c r="B25" s="233">
        <v>0</v>
      </c>
      <c r="C25" s="233">
        <v>0</v>
      </c>
      <c r="D25" s="233">
        <v>0</v>
      </c>
      <c r="E25" s="233">
        <v>0</v>
      </c>
      <c r="F25" s="234">
        <v>0</v>
      </c>
    </row>
    <row r="26" spans="1:6" ht="13.5" thickBot="1">
      <c r="A26" s="238" t="s">
        <v>321</v>
      </c>
      <c r="B26" s="239">
        <v>0</v>
      </c>
      <c r="C26" s="239">
        <v>0</v>
      </c>
      <c r="D26" s="239">
        <v>0</v>
      </c>
      <c r="E26" s="239">
        <v>0</v>
      </c>
      <c r="F26" s="240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sz. melléklet
az 1/2019. (II.16.)  rendelethez
Kisgyalán Községi Önkormányzat 2019.évi céltartalék felosztása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O32"/>
  <sheetViews>
    <sheetView view="pageLayout" workbookViewId="0" topLeftCell="A1">
      <selection activeCell="L29" sqref="L29"/>
    </sheetView>
  </sheetViews>
  <sheetFormatPr defaultColWidth="9.00390625" defaultRowHeight="12.75"/>
  <cols>
    <col min="1" max="1" width="33.25390625" style="220" customWidth="1"/>
    <col min="2" max="6" width="7.75390625" style="220" customWidth="1"/>
    <col min="7" max="7" width="10.125" style="220" customWidth="1"/>
    <col min="8" max="11" width="7.75390625" style="220" customWidth="1"/>
    <col min="12" max="12" width="9.00390625" style="220" bestFit="1" customWidth="1"/>
    <col min="13" max="13" width="7.75390625" style="220" customWidth="1"/>
    <col min="14" max="14" width="10.75390625" style="231" customWidth="1"/>
    <col min="15" max="15" width="0" style="220" hidden="1" customWidth="1"/>
    <col min="16" max="16384" width="9.125" style="220" customWidth="1"/>
  </cols>
  <sheetData>
    <row r="2" spans="1:14" ht="12.75">
      <c r="A2" s="231" t="s">
        <v>286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 t="s">
        <v>456</v>
      </c>
    </row>
    <row r="3" spans="1:14" ht="12.75">
      <c r="A3" s="221" t="s">
        <v>287</v>
      </c>
      <c r="B3" s="222" t="s">
        <v>288</v>
      </c>
      <c r="C3" s="222" t="s">
        <v>289</v>
      </c>
      <c r="D3" s="222" t="s">
        <v>290</v>
      </c>
      <c r="E3" s="222" t="s">
        <v>291</v>
      </c>
      <c r="F3" s="222" t="s">
        <v>292</v>
      </c>
      <c r="G3" s="222" t="s">
        <v>293</v>
      </c>
      <c r="H3" s="222" t="s">
        <v>294</v>
      </c>
      <c r="I3" s="222" t="s">
        <v>295</v>
      </c>
      <c r="J3" s="222" t="s">
        <v>296</v>
      </c>
      <c r="K3" s="222" t="s">
        <v>297</v>
      </c>
      <c r="L3" s="222" t="s">
        <v>298</v>
      </c>
      <c r="M3" s="222" t="s">
        <v>299</v>
      </c>
      <c r="N3" s="221" t="s">
        <v>300</v>
      </c>
    </row>
    <row r="4" spans="1:14" ht="12.75">
      <c r="A4" s="500" t="s">
        <v>301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</row>
    <row r="5" spans="1:14" ht="12.75">
      <c r="A5" s="223" t="s">
        <v>302</v>
      </c>
      <c r="B5" s="224">
        <v>0</v>
      </c>
      <c r="C5" s="224">
        <v>0</v>
      </c>
      <c r="D5" s="224">
        <v>0</v>
      </c>
      <c r="E5" s="224">
        <v>0</v>
      </c>
      <c r="F5" s="224">
        <v>0</v>
      </c>
      <c r="G5" s="224">
        <v>7932479</v>
      </c>
      <c r="H5" s="224">
        <v>0</v>
      </c>
      <c r="I5" s="224">
        <v>0</v>
      </c>
      <c r="J5" s="224"/>
      <c r="K5" s="224">
        <v>0</v>
      </c>
      <c r="L5" s="224"/>
      <c r="M5" s="224">
        <v>0</v>
      </c>
      <c r="N5" s="225">
        <f>SUM(G5)</f>
        <v>7932479</v>
      </c>
    </row>
    <row r="6" spans="1:14" ht="12.75">
      <c r="A6" s="223" t="s">
        <v>343</v>
      </c>
      <c r="B6" s="224">
        <v>800000</v>
      </c>
      <c r="C6" s="224">
        <v>800000</v>
      </c>
      <c r="D6" s="224">
        <v>900000</v>
      </c>
      <c r="E6" s="224">
        <v>900000</v>
      </c>
      <c r="F6" s="224">
        <v>800000</v>
      </c>
      <c r="G6" s="224">
        <v>1886591</v>
      </c>
      <c r="H6" s="224">
        <v>500000</v>
      </c>
      <c r="I6" s="224">
        <v>800000</v>
      </c>
      <c r="J6" s="224">
        <v>900000</v>
      </c>
      <c r="K6" s="224">
        <v>900000</v>
      </c>
      <c r="L6" s="224">
        <v>5978469</v>
      </c>
      <c r="M6" s="224">
        <v>900000</v>
      </c>
      <c r="N6" s="225">
        <f>SUM(B6:M6)</f>
        <v>16065060</v>
      </c>
    </row>
    <row r="7" spans="1:14" ht="12.75">
      <c r="A7" s="223" t="s">
        <v>342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2.75">
      <c r="A8" s="223" t="s">
        <v>303</v>
      </c>
      <c r="B8" s="224">
        <v>100000</v>
      </c>
      <c r="C8" s="224">
        <v>1000000</v>
      </c>
      <c r="D8" s="224">
        <v>1000000</v>
      </c>
      <c r="E8" s="224">
        <v>50000</v>
      </c>
      <c r="F8" s="224">
        <v>50000</v>
      </c>
      <c r="G8" s="224">
        <v>50000</v>
      </c>
      <c r="H8" s="224">
        <v>80000</v>
      </c>
      <c r="I8" s="224">
        <v>20000</v>
      </c>
      <c r="J8" s="224">
        <v>2705000</v>
      </c>
      <c r="K8" s="224">
        <v>400000</v>
      </c>
      <c r="L8" s="224">
        <v>145000</v>
      </c>
      <c r="M8" s="224">
        <v>50000</v>
      </c>
      <c r="N8" s="225">
        <f>SUM(B8:M8)</f>
        <v>5650000</v>
      </c>
    </row>
    <row r="9" spans="1:14" ht="12.75">
      <c r="A9" s="223" t="s">
        <v>304</v>
      </c>
      <c r="B9" s="224"/>
      <c r="C9" s="224"/>
      <c r="D9" s="224"/>
      <c r="E9" s="224"/>
      <c r="F9" s="224"/>
      <c r="G9" s="224">
        <v>170000</v>
      </c>
      <c r="H9" s="224"/>
      <c r="I9" s="224"/>
      <c r="J9" s="224"/>
      <c r="K9" s="224"/>
      <c r="L9" s="224"/>
      <c r="M9" s="224"/>
      <c r="N9" s="225">
        <f>SUM(G9:M9)</f>
        <v>170000</v>
      </c>
    </row>
    <row r="10" spans="1:14" ht="12.75">
      <c r="A10" s="223" t="s">
        <v>438</v>
      </c>
      <c r="B10" s="224"/>
      <c r="C10" s="224">
        <v>0</v>
      </c>
      <c r="D10" s="224">
        <v>0</v>
      </c>
      <c r="E10" s="224">
        <v>0</v>
      </c>
      <c r="F10" s="224">
        <v>0</v>
      </c>
      <c r="G10" s="224">
        <v>10837339</v>
      </c>
      <c r="H10" s="224"/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5">
        <f>SUM(G10+K17)</f>
        <v>10837339</v>
      </c>
    </row>
    <row r="11" spans="1:14" ht="12.75">
      <c r="A11" s="223" t="s">
        <v>305</v>
      </c>
      <c r="B11" s="224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3162457</v>
      </c>
      <c r="J11" s="224">
        <v>0</v>
      </c>
      <c r="K11" s="224">
        <v>0</v>
      </c>
      <c r="L11" s="224">
        <v>0</v>
      </c>
      <c r="M11" s="224">
        <v>0</v>
      </c>
      <c r="N11" s="225">
        <f>SUM(I11+M5)</f>
        <v>3162457</v>
      </c>
    </row>
    <row r="12" spans="1:14" s="227" customFormat="1" ht="12.75">
      <c r="A12" s="226" t="s">
        <v>306</v>
      </c>
      <c r="B12" s="225">
        <f aca="true" t="shared" si="0" ref="B12:M12">SUM(B5:B11)</f>
        <v>900000</v>
      </c>
      <c r="C12" s="225">
        <f t="shared" si="0"/>
        <v>1800000</v>
      </c>
      <c r="D12" s="225">
        <f t="shared" si="0"/>
        <v>1900000</v>
      </c>
      <c r="E12" s="225">
        <f t="shared" si="0"/>
        <v>950000</v>
      </c>
      <c r="F12" s="225">
        <f t="shared" si="0"/>
        <v>850000</v>
      </c>
      <c r="G12" s="225">
        <f t="shared" si="0"/>
        <v>20876409</v>
      </c>
      <c r="H12" s="225">
        <f t="shared" si="0"/>
        <v>580000</v>
      </c>
      <c r="I12" s="225">
        <f t="shared" si="0"/>
        <v>3982457</v>
      </c>
      <c r="J12" s="225">
        <f t="shared" si="0"/>
        <v>3605000</v>
      </c>
      <c r="K12" s="225">
        <f t="shared" si="0"/>
        <v>1300000</v>
      </c>
      <c r="L12" s="225">
        <f t="shared" si="0"/>
        <v>6123469</v>
      </c>
      <c r="M12" s="225">
        <f t="shared" si="0"/>
        <v>950000</v>
      </c>
      <c r="N12" s="225">
        <f>SUM(N8:N11,N5:N6)</f>
        <v>43817335</v>
      </c>
    </row>
    <row r="13" spans="1:14" ht="12.75">
      <c r="A13" s="500" t="s">
        <v>307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</row>
    <row r="14" spans="1:14" ht="12.75">
      <c r="A14" s="223" t="s">
        <v>308</v>
      </c>
      <c r="B14" s="224">
        <f>$N$14/12</f>
        <v>0</v>
      </c>
      <c r="C14" s="224">
        <f aca="true" t="shared" si="1" ref="C14:M14">$N$14/12</f>
        <v>0</v>
      </c>
      <c r="D14" s="224">
        <f t="shared" si="1"/>
        <v>0</v>
      </c>
      <c r="E14" s="224">
        <f t="shared" si="1"/>
        <v>0</v>
      </c>
      <c r="F14" s="224">
        <f t="shared" si="1"/>
        <v>0</v>
      </c>
      <c r="G14" s="224">
        <f t="shared" si="1"/>
        <v>0</v>
      </c>
      <c r="H14" s="224">
        <f t="shared" si="1"/>
        <v>0</v>
      </c>
      <c r="I14" s="224">
        <f t="shared" si="1"/>
        <v>0</v>
      </c>
      <c r="J14" s="224">
        <f t="shared" si="1"/>
        <v>0</v>
      </c>
      <c r="K14" s="224">
        <f t="shared" si="1"/>
        <v>0</v>
      </c>
      <c r="L14" s="224">
        <f t="shared" si="1"/>
        <v>0</v>
      </c>
      <c r="M14" s="224">
        <f t="shared" si="1"/>
        <v>0</v>
      </c>
      <c r="N14" s="225">
        <v>0</v>
      </c>
    </row>
    <row r="15" spans="1:14" ht="12.75">
      <c r="A15" s="223" t="s">
        <v>309</v>
      </c>
      <c r="B15" s="224">
        <v>200000</v>
      </c>
      <c r="C15" s="224"/>
      <c r="D15" s="224">
        <v>200000</v>
      </c>
      <c r="E15" s="224"/>
      <c r="F15" s="224">
        <v>100000</v>
      </c>
      <c r="G15" s="224">
        <v>50000</v>
      </c>
      <c r="H15" s="224">
        <v>50000</v>
      </c>
      <c r="I15" s="224">
        <v>50000</v>
      </c>
      <c r="J15" s="224">
        <v>50000</v>
      </c>
      <c r="K15" s="224">
        <v>50000</v>
      </c>
      <c r="L15" s="224">
        <v>175666</v>
      </c>
      <c r="M15" s="224">
        <v>750579</v>
      </c>
      <c r="N15" s="225">
        <f>SUM(M15+L15+K15+J15+I15+H15+G15+F15+E15+D15+C15+B15+N14)</f>
        <v>1676245</v>
      </c>
    </row>
    <row r="16" spans="1:15" ht="12.75">
      <c r="A16" s="223" t="s">
        <v>310</v>
      </c>
      <c r="B16" s="224">
        <v>3000000</v>
      </c>
      <c r="C16" s="224">
        <v>3000000</v>
      </c>
      <c r="D16" s="224">
        <v>3000000</v>
      </c>
      <c r="E16" s="224">
        <v>3000000</v>
      </c>
      <c r="F16" s="224">
        <v>3000000</v>
      </c>
      <c r="G16" s="224">
        <v>3000000</v>
      </c>
      <c r="H16" s="224">
        <v>2000000</v>
      </c>
      <c r="I16" s="224">
        <v>2000000</v>
      </c>
      <c r="J16" s="224">
        <v>2000000</v>
      </c>
      <c r="K16" s="224">
        <v>2773486</v>
      </c>
      <c r="L16" s="224">
        <v>11188041</v>
      </c>
      <c r="M16" s="224">
        <v>1132606</v>
      </c>
      <c r="N16" s="225">
        <f>SUM(B16:M16)</f>
        <v>39094133</v>
      </c>
      <c r="O16" s="228"/>
    </row>
    <row r="17" spans="1:15" ht="12.75">
      <c r="A17" s="223" t="s">
        <v>311</v>
      </c>
      <c r="B17" s="224"/>
      <c r="C17" s="224">
        <f aca="true" t="shared" si="2" ref="C17:M17">$N$17/12</f>
        <v>0</v>
      </c>
      <c r="D17" s="224">
        <f t="shared" si="2"/>
        <v>0</v>
      </c>
      <c r="E17" s="224">
        <f t="shared" si="2"/>
        <v>0</v>
      </c>
      <c r="F17" s="224">
        <f t="shared" si="2"/>
        <v>0</v>
      </c>
      <c r="G17" s="224">
        <f t="shared" si="2"/>
        <v>0</v>
      </c>
      <c r="H17" s="224">
        <f t="shared" si="2"/>
        <v>0</v>
      </c>
      <c r="I17" s="224">
        <f t="shared" si="2"/>
        <v>0</v>
      </c>
      <c r="J17" s="224">
        <f t="shared" si="2"/>
        <v>0</v>
      </c>
      <c r="K17" s="224">
        <f t="shared" si="2"/>
        <v>0</v>
      </c>
      <c r="L17" s="224">
        <f t="shared" si="2"/>
        <v>0</v>
      </c>
      <c r="M17" s="224">
        <f t="shared" si="2"/>
        <v>0</v>
      </c>
      <c r="N17" s="225">
        <v>0</v>
      </c>
      <c r="O17" s="228"/>
    </row>
    <row r="18" spans="1:15" ht="12.75">
      <c r="A18" s="223" t="s">
        <v>312</v>
      </c>
      <c r="B18" s="224"/>
      <c r="C18" s="224">
        <v>0</v>
      </c>
      <c r="D18" s="224">
        <v>0</v>
      </c>
      <c r="E18" s="224">
        <v>0</v>
      </c>
      <c r="F18" s="224"/>
      <c r="G18" s="224">
        <v>0</v>
      </c>
      <c r="H18" s="224">
        <v>0</v>
      </c>
      <c r="I18" s="224">
        <v>3046957</v>
      </c>
      <c r="J18" s="224">
        <v>0</v>
      </c>
      <c r="K18" s="224">
        <v>0</v>
      </c>
      <c r="L18" s="224">
        <v>0</v>
      </c>
      <c r="M18" s="224">
        <v>0</v>
      </c>
      <c r="N18" s="225">
        <f>SUM(I18+J18)</f>
        <v>3046957</v>
      </c>
      <c r="O18" s="228"/>
    </row>
    <row r="19" spans="1:15" s="230" customFormat="1" ht="12.75">
      <c r="A19" s="226" t="s">
        <v>313</v>
      </c>
      <c r="B19" s="225">
        <f aca="true" t="shared" si="3" ref="B19:N19">SUM(B14:B18)</f>
        <v>3200000</v>
      </c>
      <c r="C19" s="225">
        <f t="shared" si="3"/>
        <v>3000000</v>
      </c>
      <c r="D19" s="225">
        <f t="shared" si="3"/>
        <v>3200000</v>
      </c>
      <c r="E19" s="225">
        <f t="shared" si="3"/>
        <v>3000000</v>
      </c>
      <c r="F19" s="225">
        <f t="shared" si="3"/>
        <v>3100000</v>
      </c>
      <c r="G19" s="225">
        <f t="shared" si="3"/>
        <v>3050000</v>
      </c>
      <c r="H19" s="225">
        <f t="shared" si="3"/>
        <v>2050000</v>
      </c>
      <c r="I19" s="225">
        <f t="shared" si="3"/>
        <v>5096957</v>
      </c>
      <c r="J19" s="225">
        <f t="shared" si="3"/>
        <v>2050000</v>
      </c>
      <c r="K19" s="225">
        <f t="shared" si="3"/>
        <v>2823486</v>
      </c>
      <c r="L19" s="225">
        <f t="shared" si="3"/>
        <v>11363707</v>
      </c>
      <c r="M19" s="225">
        <f t="shared" si="3"/>
        <v>1883185</v>
      </c>
      <c r="N19" s="225">
        <f t="shared" si="3"/>
        <v>43817335</v>
      </c>
      <c r="O19" s="229"/>
    </row>
    <row r="21" ht="33.75" customHeight="1"/>
    <row r="22" spans="1:14" ht="12.75">
      <c r="A22" s="497" t="s">
        <v>486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9"/>
    </row>
    <row r="23" spans="1:14" ht="12.75">
      <c r="A23" s="498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9"/>
    </row>
    <row r="24" spans="1:14" ht="12.75">
      <c r="A24" s="498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9"/>
    </row>
    <row r="26" s="177" customFormat="1" ht="13.5" thickBot="1">
      <c r="A26" s="178" t="s">
        <v>322</v>
      </c>
    </row>
    <row r="27" spans="1:11" s="177" customFormat="1" ht="13.5" thickBot="1">
      <c r="A27" s="241" t="s">
        <v>323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3" t="s">
        <v>324</v>
      </c>
    </row>
    <row r="28" spans="1:11" s="177" customFormat="1" ht="12.75">
      <c r="A28" s="501" t="s">
        <v>325</v>
      </c>
      <c r="B28" s="502"/>
      <c r="C28" s="502"/>
      <c r="D28" s="502"/>
      <c r="E28" s="502"/>
      <c r="F28" s="502"/>
      <c r="G28" s="502"/>
      <c r="H28" s="502"/>
      <c r="I28" s="502"/>
      <c r="J28" s="503"/>
      <c r="K28" s="181">
        <v>0</v>
      </c>
    </row>
    <row r="29" spans="1:11" s="177" customFormat="1" ht="12.75">
      <c r="A29" s="504" t="s">
        <v>326</v>
      </c>
      <c r="B29" s="505"/>
      <c r="C29" s="505"/>
      <c r="D29" s="505"/>
      <c r="E29" s="505"/>
      <c r="F29" s="505"/>
      <c r="G29" s="505"/>
      <c r="H29" s="505"/>
      <c r="I29" s="505"/>
      <c r="J29" s="506"/>
      <c r="K29" s="182">
        <v>0</v>
      </c>
    </row>
    <row r="30" spans="1:11" s="177" customFormat="1" ht="12.75">
      <c r="A30" s="504" t="s">
        <v>327</v>
      </c>
      <c r="B30" s="505"/>
      <c r="C30" s="505"/>
      <c r="D30" s="505"/>
      <c r="E30" s="505"/>
      <c r="F30" s="505"/>
      <c r="G30" s="505"/>
      <c r="H30" s="505"/>
      <c r="I30" s="505"/>
      <c r="J30" s="506"/>
      <c r="K30" s="182">
        <v>0</v>
      </c>
    </row>
    <row r="31" spans="1:11" s="177" customFormat="1" ht="12.75">
      <c r="A31" s="504" t="s">
        <v>328</v>
      </c>
      <c r="B31" s="505"/>
      <c r="C31" s="505"/>
      <c r="D31" s="505"/>
      <c r="E31" s="505"/>
      <c r="F31" s="505"/>
      <c r="G31" s="505"/>
      <c r="H31" s="505"/>
      <c r="I31" s="505"/>
      <c r="J31" s="506"/>
      <c r="K31" s="182">
        <v>0</v>
      </c>
    </row>
    <row r="32" spans="1:11" s="177" customFormat="1" ht="13.5" thickBot="1">
      <c r="A32" s="494" t="s">
        <v>329</v>
      </c>
      <c r="B32" s="495"/>
      <c r="C32" s="495"/>
      <c r="D32" s="495"/>
      <c r="E32" s="495"/>
      <c r="F32" s="495"/>
      <c r="G32" s="495"/>
      <c r="H32" s="495"/>
      <c r="I32" s="495"/>
      <c r="J32" s="496"/>
      <c r="K32" s="188">
        <v>0</v>
      </c>
    </row>
  </sheetData>
  <sheetProtection/>
  <mergeCells count="8">
    <mergeCell ref="A32:J32"/>
    <mergeCell ref="A22:N24"/>
    <mergeCell ref="A4:N4"/>
    <mergeCell ref="A13:N13"/>
    <mergeCell ref="A28:J28"/>
    <mergeCell ref="A29:J29"/>
    <mergeCell ref="A30:J30"/>
    <mergeCell ref="A31:J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&amp;C17. sz. melléklete
az 1/2019. (II.16.)  rendelethez
Kisgyalán Önkormányzat 2019.évi várható bevételi és kiadási előirányzatainak teljesüléséről készített előirányzat felhasználási ütemterv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5"/>
  <sheetViews>
    <sheetView view="pageLayout" workbookViewId="0" topLeftCell="A1">
      <selection activeCell="F106" sqref="F106"/>
    </sheetView>
  </sheetViews>
  <sheetFormatPr defaultColWidth="9.00390625" defaultRowHeight="12.75"/>
  <cols>
    <col min="1" max="1" width="61.875" style="274" customWidth="1"/>
    <col min="2" max="2" width="8.25390625" style="347" bestFit="1" customWidth="1"/>
    <col min="3" max="3" width="10.75390625" style="274" bestFit="1" customWidth="1"/>
    <col min="4" max="4" width="7.625" style="274" bestFit="1" customWidth="1"/>
    <col min="5" max="16384" width="9.125" style="274" customWidth="1"/>
  </cols>
  <sheetData>
    <row r="1" spans="1:4" ht="21">
      <c r="A1" s="271" t="s">
        <v>345</v>
      </c>
      <c r="B1" s="272" t="s">
        <v>346</v>
      </c>
      <c r="C1" s="273" t="s">
        <v>346</v>
      </c>
      <c r="D1" s="273" t="s">
        <v>346</v>
      </c>
    </row>
    <row r="2" spans="2:4" ht="33.75" customHeight="1" thickBot="1">
      <c r="B2" s="275" t="s">
        <v>261</v>
      </c>
      <c r="C2" s="276" t="s">
        <v>347</v>
      </c>
      <c r="D2" s="276" t="s">
        <v>262</v>
      </c>
    </row>
    <row r="3" spans="1:4" ht="15">
      <c r="A3" s="277" t="s">
        <v>348</v>
      </c>
      <c r="B3" s="278">
        <f>SUM(B4:B5)</f>
        <v>0</v>
      </c>
      <c r="C3" s="279">
        <f>SUM(C4:C5)</f>
        <v>0</v>
      </c>
      <c r="D3" s="280">
        <f>SUM(D4:D5)</f>
        <v>0</v>
      </c>
    </row>
    <row r="4" spans="1:4" ht="15">
      <c r="A4" s="281" t="s">
        <v>349</v>
      </c>
      <c r="B4" s="282"/>
      <c r="C4" s="283"/>
      <c r="D4" s="284"/>
    </row>
    <row r="5" spans="1:4" ht="15.75" thickBot="1">
      <c r="A5" s="285" t="s">
        <v>350</v>
      </c>
      <c r="B5" s="286"/>
      <c r="C5" s="287"/>
      <c r="D5" s="288"/>
    </row>
    <row r="6" spans="2:4" ht="9.75" customHeight="1" thickBot="1">
      <c r="B6" s="289"/>
      <c r="C6" s="290"/>
      <c r="D6" s="290"/>
    </row>
    <row r="7" spans="1:4" ht="15">
      <c r="A7" s="277" t="s">
        <v>351</v>
      </c>
      <c r="B7" s="278">
        <f>SUM(B8:B13)</f>
        <v>4874</v>
      </c>
      <c r="C7" s="279">
        <f>SUM(C8:C13)</f>
        <v>2200</v>
      </c>
      <c r="D7" s="280">
        <f>SUM(D8:D13)</f>
        <v>7074</v>
      </c>
    </row>
    <row r="8" spans="1:4" ht="15">
      <c r="A8" s="281" t="s">
        <v>352</v>
      </c>
      <c r="B8" s="291">
        <v>100</v>
      </c>
      <c r="C8" s="283">
        <v>0</v>
      </c>
      <c r="D8" s="284">
        <v>100</v>
      </c>
    </row>
    <row r="9" spans="1:4" ht="15">
      <c r="A9" s="281" t="s">
        <v>353</v>
      </c>
      <c r="B9" s="291">
        <v>680</v>
      </c>
      <c r="C9" s="283">
        <f>D9-B9</f>
        <v>120</v>
      </c>
      <c r="D9" s="284">
        <f>800</f>
        <v>800</v>
      </c>
    </row>
    <row r="10" spans="1:4" ht="15">
      <c r="A10" s="281" t="s">
        <v>354</v>
      </c>
      <c r="B10" s="291">
        <v>20</v>
      </c>
      <c r="C10" s="283"/>
      <c r="D10" s="284">
        <v>20</v>
      </c>
    </row>
    <row r="11" spans="1:4" ht="14.25" customHeight="1">
      <c r="A11" s="281" t="s">
        <v>355</v>
      </c>
      <c r="B11" s="291">
        <v>646</v>
      </c>
      <c r="C11" s="283"/>
      <c r="D11" s="284">
        <v>646</v>
      </c>
    </row>
    <row r="12" spans="1:4" ht="15.75" customHeight="1">
      <c r="A12" s="281" t="s">
        <v>356</v>
      </c>
      <c r="B12" s="291">
        <v>1928</v>
      </c>
      <c r="C12" s="283"/>
      <c r="D12" s="284">
        <v>1928</v>
      </c>
    </row>
    <row r="13" spans="1:4" ht="15.75" thickBot="1">
      <c r="A13" s="285" t="s">
        <v>357</v>
      </c>
      <c r="B13" s="292">
        <v>1500</v>
      </c>
      <c r="C13" s="287">
        <v>2080</v>
      </c>
      <c r="D13" s="288">
        <v>3580</v>
      </c>
    </row>
    <row r="14" spans="1:4" ht="9.75" customHeight="1" thickBot="1">
      <c r="A14" s="293"/>
      <c r="B14" s="289"/>
      <c r="C14" s="290"/>
      <c r="D14" s="290"/>
    </row>
    <row r="15" spans="1:4" ht="29.25" thickBot="1">
      <c r="A15" s="294" t="s">
        <v>358</v>
      </c>
      <c r="B15" s="295"/>
      <c r="C15" s="296"/>
      <c r="D15" s="297"/>
    </row>
    <row r="16" spans="1:4" ht="9.75" customHeight="1" thickBot="1">
      <c r="A16" s="293"/>
      <c r="B16" s="289"/>
      <c r="C16" s="290"/>
      <c r="D16" s="290"/>
    </row>
    <row r="17" spans="1:4" ht="28.5">
      <c r="A17" s="277" t="s">
        <v>359</v>
      </c>
      <c r="B17" s="278">
        <f>SUM(B18:B22)</f>
        <v>0</v>
      </c>
      <c r="C17" s="279">
        <f>SUM(C18:C22)</f>
        <v>0</v>
      </c>
      <c r="D17" s="280">
        <f>SUM(D18:D22)</f>
        <v>0</v>
      </c>
    </row>
    <row r="18" spans="1:4" ht="15">
      <c r="A18" s="298" t="s">
        <v>360</v>
      </c>
      <c r="B18" s="291"/>
      <c r="C18" s="283"/>
      <c r="D18" s="284"/>
    </row>
    <row r="19" spans="1:4" ht="15">
      <c r="A19" s="298" t="s">
        <v>361</v>
      </c>
      <c r="B19" s="291"/>
      <c r="C19" s="283"/>
      <c r="D19" s="284"/>
    </row>
    <row r="20" spans="1:4" ht="15">
      <c r="A20" s="298" t="s">
        <v>362</v>
      </c>
      <c r="B20" s="291"/>
      <c r="C20" s="283"/>
      <c r="D20" s="284"/>
    </row>
    <row r="21" spans="1:4" ht="15">
      <c r="A21" s="298" t="s">
        <v>363</v>
      </c>
      <c r="B21" s="291"/>
      <c r="C21" s="283"/>
      <c r="D21" s="284"/>
    </row>
    <row r="22" spans="1:4" ht="15.75" thickBot="1">
      <c r="A22" s="299" t="s">
        <v>364</v>
      </c>
      <c r="B22" s="292"/>
      <c r="C22" s="287"/>
      <c r="D22" s="288"/>
    </row>
    <row r="23" spans="1:4" ht="9.75" customHeight="1" thickBot="1">
      <c r="A23" s="293"/>
      <c r="B23" s="289"/>
      <c r="C23" s="290"/>
      <c r="D23" s="290"/>
    </row>
    <row r="24" spans="1:4" ht="42.75">
      <c r="A24" s="277" t="s">
        <v>365</v>
      </c>
      <c r="B24" s="278">
        <f>SUM(B25:B26)</f>
        <v>0</v>
      </c>
      <c r="C24" s="279">
        <f>SUM(C25:C26)</f>
        <v>0</v>
      </c>
      <c r="D24" s="280">
        <f>SUM(D25:D26)</f>
        <v>0</v>
      </c>
    </row>
    <row r="25" spans="1:4" ht="15.75" customHeight="1">
      <c r="A25" s="298" t="s">
        <v>366</v>
      </c>
      <c r="B25" s="282"/>
      <c r="C25" s="283"/>
      <c r="D25" s="284"/>
    </row>
    <row r="26" spans="1:4" ht="15.75" thickBot="1">
      <c r="A26" s="285" t="s">
        <v>367</v>
      </c>
      <c r="B26" s="286"/>
      <c r="C26" s="287"/>
      <c r="D26" s="288"/>
    </row>
    <row r="27" spans="1:4" ht="9.75" customHeight="1" thickBot="1">
      <c r="A27" s="293"/>
      <c r="B27" s="289"/>
      <c r="C27" s="290"/>
      <c r="D27" s="290"/>
    </row>
    <row r="28" spans="1:4" ht="15.75" thickBot="1">
      <c r="A28" s="294" t="s">
        <v>368</v>
      </c>
      <c r="B28" s="295"/>
      <c r="C28" s="296"/>
      <c r="D28" s="297"/>
    </row>
    <row r="29" spans="1:4" ht="9.75" customHeight="1" thickBot="1">
      <c r="A29" s="293"/>
      <c r="B29" s="289"/>
      <c r="C29" s="290"/>
      <c r="D29" s="290"/>
    </row>
    <row r="30" spans="1:4" ht="42.75">
      <c r="A30" s="277" t="s">
        <v>369</v>
      </c>
      <c r="B30" s="278">
        <f>SUM(B31:B41)</f>
        <v>245</v>
      </c>
      <c r="C30" s="279">
        <f>SUM(C31:C41)</f>
        <v>419</v>
      </c>
      <c r="D30" s="280">
        <f>SUM(D31:D41)</f>
        <v>664</v>
      </c>
    </row>
    <row r="31" spans="1:4" ht="15">
      <c r="A31" s="300" t="s">
        <v>370</v>
      </c>
      <c r="B31" s="291">
        <v>245</v>
      </c>
      <c r="C31" s="283">
        <v>27</v>
      </c>
      <c r="D31" s="284">
        <f>SUM(B31:C31)</f>
        <v>272</v>
      </c>
    </row>
    <row r="32" spans="1:4" ht="17.25" customHeight="1">
      <c r="A32" s="300" t="s">
        <v>371</v>
      </c>
      <c r="B32" s="291"/>
      <c r="C32" s="283"/>
      <c r="D32" s="284"/>
    </row>
    <row r="33" spans="1:4" ht="42.75">
      <c r="A33" s="300" t="s">
        <v>372</v>
      </c>
      <c r="B33" s="291"/>
      <c r="C33" s="283"/>
      <c r="D33" s="284"/>
    </row>
    <row r="34" spans="1:4" ht="42.75">
      <c r="A34" s="300" t="s">
        <v>373</v>
      </c>
      <c r="B34" s="291"/>
      <c r="C34" s="283">
        <f>D34</f>
        <v>392</v>
      </c>
      <c r="D34" s="284">
        <f>70+230+100-8</f>
        <v>392</v>
      </c>
    </row>
    <row r="35" spans="1:4" ht="42.75">
      <c r="A35" s="300" t="s">
        <v>374</v>
      </c>
      <c r="B35" s="282"/>
      <c r="C35" s="283"/>
      <c r="D35" s="284"/>
    </row>
    <row r="36" spans="1:4" ht="28.5">
      <c r="A36" s="300" t="s">
        <v>375</v>
      </c>
      <c r="B36" s="282"/>
      <c r="C36" s="283"/>
      <c r="D36" s="284"/>
    </row>
    <row r="37" spans="1:4" ht="28.5">
      <c r="A37" s="300" t="s">
        <v>376</v>
      </c>
      <c r="B37" s="282"/>
      <c r="C37" s="283"/>
      <c r="D37" s="284"/>
    </row>
    <row r="38" spans="1:4" ht="15">
      <c r="A38" s="301" t="s">
        <v>377</v>
      </c>
      <c r="B38" s="282"/>
      <c r="C38" s="283"/>
      <c r="D38" s="284"/>
    </row>
    <row r="39" spans="1:4" ht="17.25" customHeight="1">
      <c r="A39" s="300" t="s">
        <v>378</v>
      </c>
      <c r="B39" s="282"/>
      <c r="C39" s="283"/>
      <c r="D39" s="284"/>
    </row>
    <row r="40" spans="1:4" ht="15">
      <c r="A40" s="300" t="s">
        <v>379</v>
      </c>
      <c r="B40" s="282"/>
      <c r="C40" s="283"/>
      <c r="D40" s="284"/>
    </row>
    <row r="41" spans="1:4" ht="29.25" thickBot="1">
      <c r="A41" s="302" t="s">
        <v>380</v>
      </c>
      <c r="B41" s="286"/>
      <c r="C41" s="287"/>
      <c r="D41" s="288"/>
    </row>
    <row r="42" spans="1:4" ht="9.75" customHeight="1" thickBot="1">
      <c r="A42" s="293"/>
      <c r="B42" s="289"/>
      <c r="C42" s="290"/>
      <c r="D42" s="290"/>
    </row>
    <row r="43" spans="1:4" ht="28.5">
      <c r="A43" s="277" t="s">
        <v>381</v>
      </c>
      <c r="B43" s="278">
        <f>SUM(B44:B55)</f>
        <v>665</v>
      </c>
      <c r="C43" s="279">
        <f>SUM(C44:C55)</f>
        <v>134</v>
      </c>
      <c r="D43" s="280">
        <f>SUM(D44:D55)</f>
        <v>799</v>
      </c>
    </row>
    <row r="44" spans="1:5" ht="15">
      <c r="A44" s="281" t="s">
        <v>382</v>
      </c>
      <c r="B44" s="291">
        <v>383</v>
      </c>
      <c r="C44" s="283"/>
      <c r="D44" s="284">
        <v>383</v>
      </c>
      <c r="E44" s="290"/>
    </row>
    <row r="45" spans="1:4" ht="15">
      <c r="A45" s="281" t="s">
        <v>383</v>
      </c>
      <c r="B45" s="291">
        <v>45</v>
      </c>
      <c r="C45" s="283"/>
      <c r="D45" s="284">
        <v>45</v>
      </c>
    </row>
    <row r="46" spans="1:4" ht="15">
      <c r="A46" s="281" t="s">
        <v>384</v>
      </c>
      <c r="B46" s="291"/>
      <c r="C46" s="283"/>
      <c r="D46" s="284"/>
    </row>
    <row r="47" spans="1:4" ht="15">
      <c r="A47" s="281" t="s">
        <v>385</v>
      </c>
      <c r="B47" s="291"/>
      <c r="C47" s="283">
        <v>50</v>
      </c>
      <c r="D47" s="284">
        <v>50</v>
      </c>
    </row>
    <row r="48" spans="1:4" ht="15">
      <c r="A48" s="281" t="s">
        <v>386</v>
      </c>
      <c r="B48" s="291">
        <v>100</v>
      </c>
      <c r="C48" s="283"/>
      <c r="D48" s="284">
        <v>100</v>
      </c>
    </row>
    <row r="49" spans="1:4" ht="15">
      <c r="A49" s="281" t="s">
        <v>387</v>
      </c>
      <c r="B49" s="291"/>
      <c r="C49" s="283"/>
      <c r="D49" s="284">
        <v>0</v>
      </c>
    </row>
    <row r="50" spans="1:4" ht="15">
      <c r="A50" s="281" t="s">
        <v>388</v>
      </c>
      <c r="B50" s="291"/>
      <c r="C50" s="283"/>
      <c r="D50" s="284">
        <v>0</v>
      </c>
    </row>
    <row r="51" spans="1:4" ht="15">
      <c r="A51" s="281" t="s">
        <v>389</v>
      </c>
      <c r="B51" s="291">
        <v>41</v>
      </c>
      <c r="C51" s="283">
        <v>9</v>
      </c>
      <c r="D51" s="284">
        <v>50</v>
      </c>
    </row>
    <row r="52" spans="1:4" ht="15">
      <c r="A52" s="281" t="s">
        <v>390</v>
      </c>
      <c r="B52" s="291">
        <v>31</v>
      </c>
      <c r="C52" s="283"/>
      <c r="D52" s="284">
        <v>31</v>
      </c>
    </row>
    <row r="53" spans="1:4" ht="15">
      <c r="A53" s="281" t="s">
        <v>391</v>
      </c>
      <c r="B53" s="291">
        <v>65</v>
      </c>
      <c r="C53" s="283"/>
      <c r="D53" s="284">
        <v>65</v>
      </c>
    </row>
    <row r="54" spans="1:4" ht="15">
      <c r="A54" s="281" t="s">
        <v>392</v>
      </c>
      <c r="B54" s="291"/>
      <c r="C54" s="283">
        <f>75</f>
        <v>75</v>
      </c>
      <c r="D54" s="284">
        <v>75</v>
      </c>
    </row>
    <row r="55" spans="1:4" ht="15">
      <c r="A55" s="303" t="s">
        <v>393</v>
      </c>
      <c r="B55" s="304">
        <f>SUM(B56:B63)</f>
        <v>0</v>
      </c>
      <c r="C55" s="305">
        <f>SUM(C56:C63)</f>
        <v>0</v>
      </c>
      <c r="D55" s="306">
        <f>SUM(D56:D63)</f>
        <v>0</v>
      </c>
    </row>
    <row r="56" spans="1:4" ht="15">
      <c r="A56" s="281" t="s">
        <v>394</v>
      </c>
      <c r="B56" s="282"/>
      <c r="C56" s="283"/>
      <c r="D56" s="284"/>
    </row>
    <row r="57" spans="1:4" ht="15">
      <c r="A57" s="281" t="s">
        <v>395</v>
      </c>
      <c r="B57" s="282"/>
      <c r="C57" s="283"/>
      <c r="D57" s="284"/>
    </row>
    <row r="58" spans="1:4" ht="15">
      <c r="A58" s="281" t="s">
        <v>396</v>
      </c>
      <c r="B58" s="282"/>
      <c r="C58" s="283"/>
      <c r="D58" s="284"/>
    </row>
    <row r="59" spans="1:4" ht="15">
      <c r="A59" s="281" t="s">
        <v>397</v>
      </c>
      <c r="B59" s="282"/>
      <c r="C59" s="283"/>
      <c r="D59" s="284"/>
    </row>
    <row r="60" spans="1:4" ht="15">
      <c r="A60" s="281" t="s">
        <v>398</v>
      </c>
      <c r="B60" s="282"/>
      <c r="C60" s="283"/>
      <c r="D60" s="284"/>
    </row>
    <row r="61" spans="1:4" ht="15">
      <c r="A61" s="281" t="s">
        <v>399</v>
      </c>
      <c r="B61" s="282"/>
      <c r="C61" s="283"/>
      <c r="D61" s="284"/>
    </row>
    <row r="62" spans="1:4" ht="15">
      <c r="A62" s="281" t="s">
        <v>400</v>
      </c>
      <c r="B62" s="282"/>
      <c r="C62" s="283"/>
      <c r="D62" s="284"/>
    </row>
    <row r="63" spans="1:4" ht="15.75" thickBot="1">
      <c r="A63" s="285" t="s">
        <v>401</v>
      </c>
      <c r="B63" s="286"/>
      <c r="C63" s="287"/>
      <c r="D63" s="288"/>
    </row>
    <row r="64" spans="1:4" ht="9.75" customHeight="1" thickBot="1">
      <c r="A64" s="293"/>
      <c r="B64" s="289"/>
      <c r="C64" s="290"/>
      <c r="D64" s="290"/>
    </row>
    <row r="65" spans="1:4" ht="45.75" customHeight="1" thickBot="1">
      <c r="A65" s="294" t="s">
        <v>402</v>
      </c>
      <c r="B65" s="295"/>
      <c r="C65" s="296">
        <f>D65</f>
        <v>300</v>
      </c>
      <c r="D65" s="297">
        <v>300</v>
      </c>
    </row>
    <row r="66" spans="1:4" ht="9.75" customHeight="1" thickBot="1">
      <c r="A66" s="293"/>
      <c r="B66" s="307"/>
      <c r="C66" s="308"/>
      <c r="D66" s="308"/>
    </row>
    <row r="67" spans="1:4" ht="15.75" thickBot="1">
      <c r="A67" s="294" t="s">
        <v>403</v>
      </c>
      <c r="B67" s="295"/>
      <c r="C67" s="296"/>
      <c r="D67" s="297"/>
    </row>
    <row r="68" spans="1:4" ht="9.75" customHeight="1" thickBot="1">
      <c r="A68" s="309"/>
      <c r="B68" s="307"/>
      <c r="C68" s="308"/>
      <c r="D68" s="308"/>
    </row>
    <row r="69" spans="1:4" ht="15.75" thickBot="1">
      <c r="A69" s="294" t="s">
        <v>404</v>
      </c>
      <c r="B69" s="295"/>
      <c r="C69" s="296"/>
      <c r="D69" s="297"/>
    </row>
    <row r="70" spans="1:4" ht="9.75" customHeight="1" thickBot="1">
      <c r="A70" s="309"/>
      <c r="B70" s="307"/>
      <c r="C70" s="308"/>
      <c r="D70" s="308"/>
    </row>
    <row r="71" spans="1:4" ht="29.25" thickBot="1">
      <c r="A71" s="294" t="s">
        <v>405</v>
      </c>
      <c r="B71" s="295"/>
      <c r="C71" s="296">
        <f>D71</f>
        <v>400</v>
      </c>
      <c r="D71" s="297">
        <v>400</v>
      </c>
    </row>
    <row r="72" spans="1:4" ht="9.75" customHeight="1" thickBot="1">
      <c r="A72" s="309"/>
      <c r="B72" s="307"/>
      <c r="C72" s="308"/>
      <c r="D72" s="308"/>
    </row>
    <row r="73" spans="1:5" ht="45" customHeight="1" thickBot="1">
      <c r="A73" s="294" t="s">
        <v>406</v>
      </c>
      <c r="B73" s="295"/>
      <c r="C73" s="296"/>
      <c r="D73" s="297"/>
      <c r="E73" s="308"/>
    </row>
    <row r="74" spans="1:4" ht="9.75" customHeight="1" thickBot="1">
      <c r="A74" s="309"/>
      <c r="B74" s="307"/>
      <c r="C74" s="308"/>
      <c r="D74" s="308"/>
    </row>
    <row r="75" spans="1:4" ht="15.75" thickBot="1">
      <c r="A75" s="294" t="s">
        <v>407</v>
      </c>
      <c r="B75" s="295"/>
      <c r="C75" s="296">
        <f>D75</f>
        <v>1617</v>
      </c>
      <c r="D75" s="297">
        <v>1617</v>
      </c>
    </row>
    <row r="76" spans="1:4" ht="9.75" customHeight="1" thickBot="1">
      <c r="A76" s="309"/>
      <c r="B76" s="307"/>
      <c r="C76" s="308"/>
      <c r="D76" s="308"/>
    </row>
    <row r="77" spans="1:4" ht="32.25" customHeight="1" thickBot="1">
      <c r="A77" s="294" t="s">
        <v>408</v>
      </c>
      <c r="B77" s="295"/>
      <c r="C77" s="296"/>
      <c r="D77" s="297"/>
    </row>
    <row r="78" spans="1:4" ht="9.75" customHeight="1" thickBot="1">
      <c r="A78" s="293"/>
      <c r="B78" s="307"/>
      <c r="C78" s="308"/>
      <c r="D78" s="308"/>
    </row>
    <row r="79" spans="1:5" ht="14.25" customHeight="1">
      <c r="A79" s="277" t="s">
        <v>409</v>
      </c>
      <c r="B79" s="278">
        <f>SUM(B80:B81)</f>
        <v>2016</v>
      </c>
      <c r="C79" s="279">
        <f>SUM(C80:C81)</f>
        <v>3901</v>
      </c>
      <c r="D79" s="280">
        <f>SUM(D80:D81)</f>
        <v>5917</v>
      </c>
      <c r="E79" s="290"/>
    </row>
    <row r="80" spans="1:5" ht="14.25" customHeight="1">
      <c r="A80" s="310" t="s">
        <v>410</v>
      </c>
      <c r="B80" s="311"/>
      <c r="C80" s="312"/>
      <c r="D80" s="313"/>
      <c r="E80" s="290"/>
    </row>
    <row r="81" spans="1:5" ht="12.75" customHeight="1" thickBot="1">
      <c r="A81" s="285" t="s">
        <v>411</v>
      </c>
      <c r="B81" s="292">
        <v>2016</v>
      </c>
      <c r="C81" s="287">
        <f>D81-B81</f>
        <v>3901</v>
      </c>
      <c r="D81" s="288">
        <v>5917</v>
      </c>
      <c r="E81" s="314"/>
    </row>
    <row r="82" spans="1:4" ht="14.25" customHeight="1" thickBot="1">
      <c r="A82" s="309"/>
      <c r="B82" s="307"/>
      <c r="C82" s="308"/>
      <c r="D82" s="308"/>
    </row>
    <row r="83" spans="1:4" ht="19.5" customHeight="1" thickBot="1">
      <c r="A83" s="315" t="s">
        <v>412</v>
      </c>
      <c r="B83" s="316">
        <f>SUM(B3,B7,B15,B17,B24,B28,B30,B43,B65,B67,B69,B71,B73,B75,B77,B79)</f>
        <v>7800</v>
      </c>
      <c r="C83" s="317">
        <f>SUM(C3,C7,C15,C17,C24,C28,C30,C43,C65,C67,C69,C71,C73,C75,C77,C79)</f>
        <v>8971</v>
      </c>
      <c r="D83" s="318">
        <f>SUM(D3,D7,D15,D17,D24,D30,D28,D43,D65,D67,D69,D71,D73,D75,D77,D79)</f>
        <v>16771</v>
      </c>
    </row>
    <row r="84" spans="1:4" ht="21">
      <c r="A84" s="271" t="s">
        <v>413</v>
      </c>
      <c r="B84" s="272" t="s">
        <v>346</v>
      </c>
      <c r="C84" s="273" t="s">
        <v>346</v>
      </c>
      <c r="D84" s="273" t="s">
        <v>346</v>
      </c>
    </row>
    <row r="85" spans="2:4" ht="35.25" customHeight="1" thickBot="1">
      <c r="B85" s="275" t="s">
        <v>261</v>
      </c>
      <c r="C85" s="276" t="s">
        <v>347</v>
      </c>
      <c r="D85" s="276" t="s">
        <v>262</v>
      </c>
    </row>
    <row r="86" spans="1:4" ht="15">
      <c r="A86" s="319" t="s">
        <v>414</v>
      </c>
      <c r="B86" s="320"/>
      <c r="C86" s="321">
        <v>240</v>
      </c>
      <c r="D86" s="322">
        <v>240</v>
      </c>
    </row>
    <row r="87" spans="1:4" ht="27">
      <c r="A87" s="281" t="s">
        <v>415</v>
      </c>
      <c r="B87" s="323"/>
      <c r="C87" s="324">
        <f>D87</f>
        <v>15</v>
      </c>
      <c r="D87" s="325">
        <v>15</v>
      </c>
    </row>
    <row r="88" spans="1:4" ht="15">
      <c r="A88" s="281" t="s">
        <v>416</v>
      </c>
      <c r="B88" s="323"/>
      <c r="C88" s="324"/>
      <c r="D88" s="325"/>
    </row>
    <row r="89" spans="1:4" ht="15">
      <c r="A89" s="281" t="s">
        <v>417</v>
      </c>
      <c r="B89" s="323"/>
      <c r="C89" s="324"/>
      <c r="D89" s="325"/>
    </row>
    <row r="90" spans="1:4" ht="15">
      <c r="A90" s="281" t="s">
        <v>418</v>
      </c>
      <c r="B90" s="323"/>
      <c r="C90" s="324"/>
      <c r="D90" s="325"/>
    </row>
    <row r="91" spans="1:4" ht="15">
      <c r="A91" s="281" t="s">
        <v>419</v>
      </c>
      <c r="B91" s="323"/>
      <c r="C91" s="324">
        <v>300</v>
      </c>
      <c r="D91" s="325">
        <v>300</v>
      </c>
    </row>
    <row r="92" spans="1:4" ht="15">
      <c r="A92" s="281" t="s">
        <v>420</v>
      </c>
      <c r="B92" s="323"/>
      <c r="C92" s="324"/>
      <c r="D92" s="325"/>
    </row>
    <row r="93" spans="1:4" ht="15">
      <c r="A93" s="281" t="s">
        <v>421</v>
      </c>
      <c r="B93" s="323"/>
      <c r="C93" s="324"/>
      <c r="D93" s="325"/>
    </row>
    <row r="94" spans="1:4" ht="15">
      <c r="A94" s="281" t="s">
        <v>422</v>
      </c>
      <c r="B94" s="323"/>
      <c r="C94" s="324"/>
      <c r="D94" s="325"/>
    </row>
    <row r="95" spans="1:4" ht="27">
      <c r="A95" s="281" t="s">
        <v>423</v>
      </c>
      <c r="B95" s="323"/>
      <c r="C95" s="324"/>
      <c r="D95" s="325"/>
    </row>
    <row r="96" spans="1:4" ht="15">
      <c r="A96" s="281" t="s">
        <v>232</v>
      </c>
      <c r="B96" s="323"/>
      <c r="C96" s="324">
        <v>700</v>
      </c>
      <c r="D96" s="325">
        <v>700</v>
      </c>
    </row>
    <row r="97" spans="1:4" ht="15">
      <c r="A97" s="281" t="s">
        <v>424</v>
      </c>
      <c r="B97" s="323"/>
      <c r="C97" s="324"/>
      <c r="D97" s="325"/>
    </row>
    <row r="98" spans="1:4" ht="27">
      <c r="A98" s="281" t="s">
        <v>425</v>
      </c>
      <c r="B98" s="323"/>
      <c r="C98" s="324">
        <f>D98</f>
        <v>100</v>
      </c>
      <c r="D98" s="325">
        <v>100</v>
      </c>
    </row>
    <row r="99" spans="1:4" ht="15">
      <c r="A99" s="281" t="s">
        <v>426</v>
      </c>
      <c r="B99" s="323"/>
      <c r="C99" s="324">
        <f>D99</f>
        <v>654</v>
      </c>
      <c r="D99" s="325">
        <v>654</v>
      </c>
    </row>
    <row r="100" spans="1:5" ht="15">
      <c r="A100" s="281" t="s">
        <v>427</v>
      </c>
      <c r="B100" s="326">
        <v>2500</v>
      </c>
      <c r="C100" s="324">
        <v>228</v>
      </c>
      <c r="D100" s="325">
        <v>2728</v>
      </c>
      <c r="E100" s="327"/>
    </row>
    <row r="101" spans="1:4" ht="40.5">
      <c r="A101" s="281" t="s">
        <v>428</v>
      </c>
      <c r="B101" s="323"/>
      <c r="C101" s="324"/>
      <c r="D101" s="325"/>
    </row>
    <row r="102" spans="1:4" ht="15">
      <c r="A102" s="328" t="s">
        <v>429</v>
      </c>
      <c r="B102" s="329"/>
      <c r="C102" s="330"/>
      <c r="D102" s="331"/>
    </row>
    <row r="103" spans="1:4" ht="15">
      <c r="A103" s="281" t="s">
        <v>430</v>
      </c>
      <c r="B103" s="323"/>
      <c r="C103" s="332">
        <v>13529</v>
      </c>
      <c r="D103" s="333">
        <v>13529</v>
      </c>
    </row>
    <row r="104" spans="1:4" ht="15.75" thickBot="1">
      <c r="A104" s="285" t="s">
        <v>431</v>
      </c>
      <c r="B104" s="334"/>
      <c r="C104" s="335"/>
      <c r="D104" s="336">
        <v>0</v>
      </c>
    </row>
    <row r="105" spans="1:4" ht="19.5" customHeight="1" thickBot="1">
      <c r="A105" s="315" t="s">
        <v>432</v>
      </c>
      <c r="B105" s="316">
        <f>SUM(B86:B104)</f>
        <v>2500</v>
      </c>
      <c r="C105" s="317">
        <f>SUM(C86:C104)</f>
        <v>15766</v>
      </c>
      <c r="D105" s="318">
        <f>SUM(D86:D104)</f>
        <v>18266</v>
      </c>
    </row>
    <row r="106" spans="1:4" ht="19.5" customHeight="1">
      <c r="A106" s="337"/>
      <c r="B106" s="338"/>
      <c r="C106" s="339"/>
      <c r="D106" s="339"/>
    </row>
    <row r="107" spans="1:4" ht="19.5" customHeight="1" thickBot="1">
      <c r="A107" s="340"/>
      <c r="B107" s="509" t="s">
        <v>261</v>
      </c>
      <c r="C107" s="510"/>
      <c r="D107" s="341" t="s">
        <v>262</v>
      </c>
    </row>
    <row r="108" spans="1:4" ht="15.75" thickBot="1">
      <c r="A108" s="511" t="s">
        <v>433</v>
      </c>
      <c r="B108" s="342" t="s">
        <v>434</v>
      </c>
      <c r="C108" s="343" t="s">
        <v>435</v>
      </c>
      <c r="D108" s="344" t="s">
        <v>346</v>
      </c>
    </row>
    <row r="109" spans="1:4" ht="15.75" thickBot="1">
      <c r="A109" s="511"/>
      <c r="B109" s="345">
        <f>SUM(B105,B83)</f>
        <v>10300</v>
      </c>
      <c r="C109" s="343">
        <f>SUM(C105,C83)</f>
        <v>24737</v>
      </c>
      <c r="D109" s="512">
        <f>SUM(D105,D83)</f>
        <v>35037</v>
      </c>
    </row>
    <row r="110" spans="1:4" ht="15.75" thickBot="1">
      <c r="A110" s="346" t="s">
        <v>436</v>
      </c>
      <c r="B110" s="514">
        <f>SUM(B109:C109)</f>
        <v>35037</v>
      </c>
      <c r="C110" s="515"/>
      <c r="D110" s="513"/>
    </row>
    <row r="111" spans="4:5" ht="15">
      <c r="D111" s="290"/>
      <c r="E111" s="290"/>
    </row>
    <row r="112" spans="1:6" ht="15">
      <c r="A112" s="507" t="s">
        <v>439</v>
      </c>
      <c r="B112" s="508"/>
      <c r="C112" s="508"/>
      <c r="D112" s="508"/>
      <c r="F112" s="290"/>
    </row>
    <row r="113" spans="1:4" ht="15">
      <c r="A113" s="508"/>
      <c r="B113" s="508"/>
      <c r="C113" s="508"/>
      <c r="D113" s="508"/>
    </row>
    <row r="114" spans="1:4" ht="15">
      <c r="A114" s="508"/>
      <c r="B114" s="508"/>
      <c r="C114" s="508"/>
      <c r="D114" s="508"/>
    </row>
    <row r="115" spans="1:4" ht="15">
      <c r="A115" s="508"/>
      <c r="B115" s="508"/>
      <c r="C115" s="508"/>
      <c r="D115" s="508"/>
    </row>
  </sheetData>
  <sheetProtection/>
  <mergeCells count="5">
    <mergeCell ref="A112:D115"/>
    <mergeCell ref="B107:C107"/>
    <mergeCell ref="A108:A109"/>
    <mergeCell ref="D109:D110"/>
    <mergeCell ref="B110:C110"/>
  </mergeCells>
  <printOptions/>
  <pageMargins left="0.5118110236220472" right="0.5118110236220472" top="0.6770833333333334" bottom="0.5511811023622047" header="0.31496062992125984" footer="0.31496062992125984"/>
  <pageSetup fitToHeight="0" fitToWidth="0" horizontalDpi="600" verticalDpi="600" orientation="portrait" paperSize="9" r:id="rId1"/>
  <headerFooter>
    <oddHeader>&amp;C19. számú melléklet  az 4/2014. (II.05.) sz. önkormányzati rendelethez
Kisgyalán Község Önkormányzat 2014. évi kötelező és önként vállalt feladatairól</oddHead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6"/>
  <sheetViews>
    <sheetView tabSelected="1" view="pageLayout" workbookViewId="0" topLeftCell="A1">
      <selection activeCell="E3" sqref="E3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72" t="s">
        <v>494</v>
      </c>
      <c r="C5" s="373"/>
      <c r="D5" s="373"/>
      <c r="E5" s="373"/>
      <c r="F5" s="373"/>
      <c r="G5" s="86">
        <f>SUM(G6,G7)</f>
        <v>44160063</v>
      </c>
      <c r="H5" s="87" t="s">
        <v>453</v>
      </c>
    </row>
    <row r="6" spans="2:8" ht="15" customHeight="1">
      <c r="B6" s="374" t="s">
        <v>183</v>
      </c>
      <c r="C6" s="376" t="s">
        <v>184</v>
      </c>
      <c r="D6" s="376"/>
      <c r="E6" s="376"/>
      <c r="F6" s="376"/>
      <c r="G6" s="88">
        <v>29165131</v>
      </c>
      <c r="H6" s="89" t="s">
        <v>453</v>
      </c>
    </row>
    <row r="7" spans="2:8" ht="16.5" customHeight="1" thickBot="1">
      <c r="B7" s="375"/>
      <c r="C7" s="377" t="s">
        <v>185</v>
      </c>
      <c r="D7" s="377"/>
      <c r="E7" s="377"/>
      <c r="F7" s="377"/>
      <c r="G7" s="90">
        <v>14994932</v>
      </c>
      <c r="H7" s="91" t="s">
        <v>453</v>
      </c>
    </row>
    <row r="8" ht="13.5" thickBot="1">
      <c r="G8" s="216"/>
    </row>
    <row r="9" spans="2:8" ht="15.75" thickBot="1">
      <c r="B9" s="372" t="s">
        <v>186</v>
      </c>
      <c r="C9" s="373"/>
      <c r="D9" s="373"/>
      <c r="E9" s="373"/>
      <c r="F9" s="373"/>
      <c r="G9" s="86">
        <f>SUM(G11,G10)</f>
        <v>44160063</v>
      </c>
      <c r="H9" s="87" t="s">
        <v>453</v>
      </c>
    </row>
    <row r="10" spans="2:8" ht="15" thickBot="1">
      <c r="B10" s="92" t="s">
        <v>183</v>
      </c>
      <c r="C10" s="387" t="s">
        <v>187</v>
      </c>
      <c r="D10" s="387"/>
      <c r="E10" s="387"/>
      <c r="F10" s="387"/>
      <c r="G10" s="93">
        <v>44160063</v>
      </c>
      <c r="H10" s="94" t="s">
        <v>453</v>
      </c>
    </row>
    <row r="11" ht="13.5" thickBot="1"/>
    <row r="12" spans="2:8" ht="15.75" thickBot="1">
      <c r="B12" s="372" t="s">
        <v>188</v>
      </c>
      <c r="C12" s="373"/>
      <c r="D12" s="373"/>
      <c r="E12" s="373"/>
      <c r="F12" s="373"/>
      <c r="G12" s="86">
        <f>SUM(G13:G14)</f>
        <v>10837339</v>
      </c>
      <c r="H12" s="87" t="s">
        <v>453</v>
      </c>
    </row>
    <row r="13" spans="2:8" ht="14.25">
      <c r="B13" s="374" t="s">
        <v>183</v>
      </c>
      <c r="C13" s="376" t="s">
        <v>189</v>
      </c>
      <c r="D13" s="376"/>
      <c r="E13" s="376"/>
      <c r="F13" s="376"/>
      <c r="G13" s="88">
        <v>10837339</v>
      </c>
      <c r="H13" s="89" t="s">
        <v>453</v>
      </c>
    </row>
    <row r="14" spans="2:8" ht="15" thickBot="1">
      <c r="B14" s="375"/>
      <c r="C14" s="377" t="s">
        <v>190</v>
      </c>
      <c r="D14" s="377"/>
      <c r="E14" s="377"/>
      <c r="F14" s="377"/>
      <c r="G14" s="90"/>
      <c r="H14" s="91" t="s">
        <v>182</v>
      </c>
    </row>
    <row r="20" spans="1:10" ht="12.75">
      <c r="A20" s="383" t="s">
        <v>495</v>
      </c>
      <c r="B20" s="384"/>
      <c r="C20" s="384"/>
      <c r="D20" s="384"/>
      <c r="E20" s="384"/>
      <c r="F20" s="384"/>
      <c r="G20" s="384"/>
      <c r="H20" s="384"/>
      <c r="I20" s="384"/>
      <c r="J20" s="384"/>
    </row>
    <row r="21" spans="1:10" ht="12.75">
      <c r="A21" s="384"/>
      <c r="B21" s="384"/>
      <c r="C21" s="384"/>
      <c r="D21" s="384"/>
      <c r="E21" s="384"/>
      <c r="F21" s="384"/>
      <c r="G21" s="384"/>
      <c r="H21" s="384"/>
      <c r="I21" s="384"/>
      <c r="J21" s="384"/>
    </row>
    <row r="22" spans="1:10" ht="12.75">
      <c r="A22" s="384"/>
      <c r="B22" s="384"/>
      <c r="C22" s="384"/>
      <c r="D22" s="384"/>
      <c r="E22" s="384"/>
      <c r="F22" s="384"/>
      <c r="G22" s="384"/>
      <c r="H22" s="384"/>
      <c r="I22" s="384"/>
      <c r="J22" s="384"/>
    </row>
    <row r="23" spans="1:10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</row>
    <row r="27" ht="13.5" thickBot="1"/>
    <row r="28" spans="2:8" ht="15.75" thickBot="1">
      <c r="B28" s="372" t="s">
        <v>186</v>
      </c>
      <c r="C28" s="373"/>
      <c r="D28" s="373"/>
      <c r="E28" s="373"/>
      <c r="F28" s="373"/>
      <c r="G28" s="86">
        <f>SUM(G29:G31)</f>
        <v>44160063</v>
      </c>
      <c r="H28" s="87" t="s">
        <v>453</v>
      </c>
    </row>
    <row r="29" spans="2:8" ht="14.25">
      <c r="B29" s="374" t="s">
        <v>183</v>
      </c>
      <c r="C29" s="386" t="s">
        <v>191</v>
      </c>
      <c r="D29" s="386"/>
      <c r="E29" s="386"/>
      <c r="F29" s="386"/>
      <c r="G29" s="95">
        <v>44160063</v>
      </c>
      <c r="H29" s="96" t="s">
        <v>453</v>
      </c>
    </row>
    <row r="30" spans="2:8" ht="14.25">
      <c r="B30" s="385"/>
      <c r="C30" s="382" t="s">
        <v>334</v>
      </c>
      <c r="D30" s="382"/>
      <c r="E30" s="382"/>
      <c r="F30" s="382"/>
      <c r="G30" s="97"/>
      <c r="H30" s="98" t="s">
        <v>453</v>
      </c>
    </row>
    <row r="31" spans="2:8" ht="15" thickBot="1">
      <c r="B31" s="375"/>
      <c r="C31" s="377" t="s">
        <v>192</v>
      </c>
      <c r="D31" s="377"/>
      <c r="E31" s="377"/>
      <c r="F31" s="377"/>
      <c r="G31" s="90"/>
      <c r="H31" s="91" t="s">
        <v>182</v>
      </c>
    </row>
    <row r="33" ht="13.5" thickBot="1"/>
    <row r="34" spans="2:8" ht="20.25" customHeight="1" thickBot="1">
      <c r="B34" s="378" t="s">
        <v>193</v>
      </c>
      <c r="C34" s="379"/>
      <c r="D34" s="379"/>
      <c r="E34" s="379"/>
      <c r="F34" s="379"/>
      <c r="G34" s="379"/>
      <c r="H34" s="380"/>
    </row>
    <row r="35" spans="2:8" ht="14.25">
      <c r="B35" s="381"/>
      <c r="C35" s="382" t="s">
        <v>194</v>
      </c>
      <c r="D35" s="382"/>
      <c r="E35" s="382"/>
      <c r="F35" s="382"/>
      <c r="G35" s="97">
        <v>0</v>
      </c>
      <c r="H35" s="98" t="s">
        <v>182</v>
      </c>
    </row>
    <row r="36" spans="2:8" ht="15" thickBot="1">
      <c r="B36" s="375"/>
      <c r="C36" s="377" t="s">
        <v>195</v>
      </c>
      <c r="D36" s="377"/>
      <c r="E36" s="377"/>
      <c r="F36" s="377"/>
      <c r="G36" s="90">
        <v>0</v>
      </c>
      <c r="H36" s="91" t="s">
        <v>182</v>
      </c>
    </row>
  </sheetData>
  <sheetProtection/>
  <mergeCells count="20">
    <mergeCell ref="B29:B31"/>
    <mergeCell ref="C29:F29"/>
    <mergeCell ref="C30:F30"/>
    <mergeCell ref="C31:F31"/>
    <mergeCell ref="B5:F5"/>
    <mergeCell ref="B6:B7"/>
    <mergeCell ref="C6:F6"/>
    <mergeCell ref="C7:F7"/>
    <mergeCell ref="B9:F9"/>
    <mergeCell ref="C10:F10"/>
    <mergeCell ref="B12:F12"/>
    <mergeCell ref="B13:B14"/>
    <mergeCell ref="C13:F13"/>
    <mergeCell ref="C14:F14"/>
    <mergeCell ref="B34:H34"/>
    <mergeCell ref="B35:B36"/>
    <mergeCell ref="C35:F35"/>
    <mergeCell ref="C36:F36"/>
    <mergeCell ref="A20:J23"/>
    <mergeCell ref="B28:F28"/>
  </mergeCells>
  <printOptions/>
  <pageMargins left="0.7" right="0.7" top="0.75" bottom="0.75" header="0.3" footer="0.3"/>
  <pageSetup horizontalDpi="1200" verticalDpi="1200" orientation="portrait" paperSize="9" r:id="rId1"/>
  <headerFooter>
    <oddHeader>&amp;C1.sz.melléklet a 3/2020.(VII.09.)önkormányzati rendelethez a Kisgyalán Községi Önkormányzat 2019.évi költségvetésének pénzmaradványa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8"/>
  <sheetViews>
    <sheetView view="pageLayout" zoomScaleSheetLayoutView="100" workbookViewId="0" topLeftCell="A1">
      <selection activeCell="F26" sqref="F26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5" width="10.25390625" style="0" customWidth="1"/>
  </cols>
  <sheetData>
    <row r="1" spans="1:5" ht="13.5" thickBot="1">
      <c r="A1" s="1"/>
      <c r="B1" s="1"/>
      <c r="C1" s="1"/>
      <c r="D1" s="1"/>
      <c r="E1" s="1" t="s">
        <v>455</v>
      </c>
    </row>
    <row r="2" spans="1:5" ht="39" thickBot="1">
      <c r="A2" s="2" t="s">
        <v>0</v>
      </c>
      <c r="B2" s="3" t="s">
        <v>1</v>
      </c>
      <c r="C2" s="4" t="s">
        <v>475</v>
      </c>
      <c r="D2" s="4" t="s">
        <v>476</v>
      </c>
      <c r="E2" s="4" t="s">
        <v>491</v>
      </c>
    </row>
    <row r="3" spans="1:5" ht="18" customHeight="1" thickBot="1">
      <c r="A3" s="5"/>
      <c r="B3" s="6" t="s">
        <v>2</v>
      </c>
      <c r="C3" s="7"/>
      <c r="D3" s="8"/>
      <c r="E3" s="9"/>
    </row>
    <row r="4" spans="1:5" ht="18" customHeight="1" thickBot="1">
      <c r="A4" s="10"/>
      <c r="B4" s="11" t="s">
        <v>3</v>
      </c>
      <c r="C4" s="12">
        <f>SUM(C5,C14)</f>
        <v>16065060</v>
      </c>
      <c r="D4" s="12">
        <f>SUM(D5,D14)</f>
        <v>16234845</v>
      </c>
      <c r="E4" s="12">
        <f>SUM(E5,E14)</f>
        <v>16234845</v>
      </c>
    </row>
    <row r="5" spans="1:5" ht="18" customHeight="1">
      <c r="A5" s="13" t="s">
        <v>4</v>
      </c>
      <c r="B5" s="14" t="s">
        <v>335</v>
      </c>
      <c r="C5" s="15">
        <f>SUM(C13,C12,C11,C10,C9,C8,C7,C6)</f>
        <v>14065060</v>
      </c>
      <c r="D5" s="15">
        <f>SUM(D17,D13,D12,D11,D10,D9,D8,D7,D6)</f>
        <v>15500785</v>
      </c>
      <c r="E5" s="15">
        <f>SUM(E6:F13)</f>
        <v>15500785</v>
      </c>
    </row>
    <row r="6" spans="1:5" s="19" customFormat="1" ht="18" customHeight="1">
      <c r="A6" s="16" t="s">
        <v>5</v>
      </c>
      <c r="B6" s="17" t="s">
        <v>339</v>
      </c>
      <c r="C6" s="18">
        <v>3883509</v>
      </c>
      <c r="D6" s="18">
        <v>4169234</v>
      </c>
      <c r="E6" s="18">
        <v>4169234</v>
      </c>
    </row>
    <row r="7" spans="1:5" s="19" customFormat="1" ht="18" customHeight="1">
      <c r="A7" s="16" t="s">
        <v>6</v>
      </c>
      <c r="B7" s="17" t="s">
        <v>454</v>
      </c>
      <c r="C7" s="18">
        <v>161880</v>
      </c>
      <c r="D7" s="18">
        <v>161880</v>
      </c>
      <c r="E7" s="18">
        <v>161880</v>
      </c>
    </row>
    <row r="8" spans="1:5" s="19" customFormat="1" ht="18" customHeight="1">
      <c r="A8" s="16" t="s">
        <v>7</v>
      </c>
      <c r="B8" s="17" t="s">
        <v>462</v>
      </c>
      <c r="C8" s="20">
        <v>1677000</v>
      </c>
      <c r="D8" s="20">
        <v>1677000</v>
      </c>
      <c r="E8" s="20">
        <v>1677000</v>
      </c>
    </row>
    <row r="9" spans="1:5" s="19" customFormat="1" ht="18" customHeight="1">
      <c r="A9" s="16" t="s">
        <v>8</v>
      </c>
      <c r="B9" s="17" t="s">
        <v>441</v>
      </c>
      <c r="C9" s="20">
        <v>2939821</v>
      </c>
      <c r="D9" s="20">
        <v>2939821</v>
      </c>
      <c r="E9" s="20">
        <v>2939821</v>
      </c>
    </row>
    <row r="10" spans="1:5" s="19" customFormat="1" ht="18" customHeight="1">
      <c r="A10" s="16" t="s">
        <v>444</v>
      </c>
      <c r="B10" s="17" t="s">
        <v>464</v>
      </c>
      <c r="C10" s="20">
        <v>495200</v>
      </c>
      <c r="D10" s="20">
        <v>495200</v>
      </c>
      <c r="E10" s="20">
        <v>495200</v>
      </c>
    </row>
    <row r="11" spans="1:5" s="19" customFormat="1" ht="18" customHeight="1">
      <c r="A11" s="16" t="s">
        <v>445</v>
      </c>
      <c r="B11" s="17" t="s">
        <v>442</v>
      </c>
      <c r="C11" s="20">
        <v>3100000</v>
      </c>
      <c r="D11" s="20">
        <v>4250000</v>
      </c>
      <c r="E11" s="20">
        <v>4250000</v>
      </c>
    </row>
    <row r="12" spans="1:5" s="19" customFormat="1" ht="18" customHeight="1">
      <c r="A12" s="16" t="s">
        <v>446</v>
      </c>
      <c r="B12" s="17" t="s">
        <v>443</v>
      </c>
      <c r="C12" s="20">
        <v>7650</v>
      </c>
      <c r="D12" s="20">
        <v>7650</v>
      </c>
      <c r="E12" s="20">
        <v>7650</v>
      </c>
    </row>
    <row r="13" spans="1:5" s="19" customFormat="1" ht="18" customHeight="1">
      <c r="A13" s="16" t="s">
        <v>463</v>
      </c>
      <c r="B13" s="17" t="s">
        <v>440</v>
      </c>
      <c r="C13" s="20">
        <v>1800000</v>
      </c>
      <c r="D13" s="20">
        <v>1800000</v>
      </c>
      <c r="E13" s="20">
        <v>1800000</v>
      </c>
    </row>
    <row r="14" spans="1:5" ht="18" customHeight="1" thickBot="1">
      <c r="A14" s="21" t="s">
        <v>9</v>
      </c>
      <c r="B14" s="22" t="s">
        <v>459</v>
      </c>
      <c r="C14" s="23">
        <v>2000000</v>
      </c>
      <c r="D14" s="23">
        <v>734060</v>
      </c>
      <c r="E14" s="23">
        <v>734060</v>
      </c>
    </row>
    <row r="15" spans="1:5" ht="18" customHeight="1" thickBot="1">
      <c r="A15" s="10"/>
      <c r="B15" s="11" t="s">
        <v>10</v>
      </c>
      <c r="C15" s="12">
        <f>SUM(C16:C20)</f>
        <v>0</v>
      </c>
      <c r="D15" s="12">
        <f>SUM(D16:D20)</f>
        <v>11000000</v>
      </c>
      <c r="E15" s="12">
        <f>SUM(E16:E20)</f>
        <v>8656973</v>
      </c>
    </row>
    <row r="16" spans="1:5" ht="18" customHeight="1">
      <c r="A16" s="13" t="s">
        <v>11</v>
      </c>
      <c r="B16" s="14" t="s">
        <v>12</v>
      </c>
      <c r="C16" s="15"/>
      <c r="D16" s="15"/>
      <c r="E16" s="15"/>
    </row>
    <row r="17" spans="1:5" ht="18" customHeight="1">
      <c r="A17" s="21" t="s">
        <v>13</v>
      </c>
      <c r="B17" s="24" t="s">
        <v>14</v>
      </c>
      <c r="C17" s="23"/>
      <c r="D17" s="23"/>
      <c r="E17" s="23"/>
    </row>
    <row r="18" spans="1:5" ht="18" customHeight="1">
      <c r="A18" s="21" t="s">
        <v>15</v>
      </c>
      <c r="B18" s="24" t="s">
        <v>16</v>
      </c>
      <c r="C18" s="23"/>
      <c r="D18" s="23"/>
      <c r="E18" s="23"/>
    </row>
    <row r="19" spans="1:5" ht="18" customHeight="1">
      <c r="A19" s="21" t="s">
        <v>17</v>
      </c>
      <c r="B19" s="24" t="s">
        <v>460</v>
      </c>
      <c r="C19" s="25"/>
      <c r="D19" s="25">
        <v>11000000</v>
      </c>
      <c r="E19" s="25">
        <v>8656973</v>
      </c>
    </row>
    <row r="20" spans="1:5" ht="18" customHeight="1">
      <c r="A20" s="21" t="s">
        <v>18</v>
      </c>
      <c r="B20" s="22" t="s">
        <v>19</v>
      </c>
      <c r="C20" s="23">
        <f>SUM(C21:C24)</f>
        <v>0</v>
      </c>
      <c r="D20" s="23">
        <f>SUM(D21:D24)</f>
        <v>0</v>
      </c>
      <c r="E20" s="23">
        <f>SUM(E21:E24)</f>
        <v>0</v>
      </c>
    </row>
    <row r="21" spans="1:5" s="19" customFormat="1" ht="18" customHeight="1">
      <c r="A21" s="16" t="s">
        <v>20</v>
      </c>
      <c r="B21" s="17" t="s">
        <v>21</v>
      </c>
      <c r="C21" s="18"/>
      <c r="D21" s="18"/>
      <c r="E21" s="18"/>
    </row>
    <row r="22" spans="1:5" s="19" customFormat="1" ht="18" customHeight="1">
      <c r="A22" s="16" t="s">
        <v>22</v>
      </c>
      <c r="B22" s="17" t="s">
        <v>23</v>
      </c>
      <c r="C22" s="18"/>
      <c r="D22" s="18"/>
      <c r="E22" s="18"/>
    </row>
    <row r="23" spans="1:5" s="19" customFormat="1" ht="18" customHeight="1">
      <c r="A23" s="16" t="s">
        <v>24</v>
      </c>
      <c r="B23" s="17" t="s">
        <v>25</v>
      </c>
      <c r="C23" s="20"/>
      <c r="D23" s="20"/>
      <c r="E23" s="20"/>
    </row>
    <row r="24" spans="1:5" s="19" customFormat="1" ht="18" customHeight="1" thickBot="1">
      <c r="A24" s="26" t="s">
        <v>26</v>
      </c>
      <c r="B24" s="17" t="s">
        <v>27</v>
      </c>
      <c r="C24" s="18"/>
      <c r="D24" s="18"/>
      <c r="E24" s="18"/>
    </row>
    <row r="25" spans="1:5" ht="18" customHeight="1" thickBot="1">
      <c r="A25" s="10"/>
      <c r="B25" s="11" t="s">
        <v>28</v>
      </c>
      <c r="C25" s="12">
        <f>SUM(C30,C32,C47,C48)</f>
        <v>5650000</v>
      </c>
      <c r="D25" s="12">
        <f>SUM(D26,D30,D32,D39,D40,D47:D48)</f>
        <v>11398432</v>
      </c>
      <c r="E25" s="12">
        <f>SUM(E26,E30,E32,E39,E40,E47:E48)</f>
        <v>24650179</v>
      </c>
    </row>
    <row r="26" spans="1:5" ht="43.5" customHeight="1">
      <c r="A26" s="27" t="s">
        <v>29</v>
      </c>
      <c r="B26" s="28" t="s">
        <v>30</v>
      </c>
      <c r="C26" s="15">
        <f>SUM(C27:C29)</f>
        <v>0</v>
      </c>
      <c r="D26" s="15">
        <f>SUM(D27:D29)</f>
        <v>0</v>
      </c>
      <c r="E26" s="15">
        <f>SUM(E27:E29)</f>
        <v>58074</v>
      </c>
    </row>
    <row r="27" spans="1:5" s="19" customFormat="1" ht="18" customHeight="1">
      <c r="A27" s="16" t="s">
        <v>31</v>
      </c>
      <c r="B27" s="17" t="s">
        <v>32</v>
      </c>
      <c r="C27" s="18"/>
      <c r="D27" s="18"/>
      <c r="E27" s="18">
        <v>58074</v>
      </c>
    </row>
    <row r="28" spans="1:6" s="19" customFormat="1" ht="18" customHeight="1">
      <c r="A28" s="16" t="s">
        <v>33</v>
      </c>
      <c r="B28" s="17" t="s">
        <v>34</v>
      </c>
      <c r="C28" s="20"/>
      <c r="D28" s="20"/>
      <c r="E28" s="20"/>
      <c r="F28" s="348"/>
    </row>
    <row r="29" spans="1:5" s="19" customFormat="1" ht="18" customHeight="1">
      <c r="A29" s="16" t="s">
        <v>35</v>
      </c>
      <c r="B29" s="17" t="s">
        <v>36</v>
      </c>
      <c r="C29" s="18"/>
      <c r="D29" s="18"/>
      <c r="E29" s="18"/>
    </row>
    <row r="30" spans="1:5" ht="18" customHeight="1">
      <c r="A30" s="21" t="s">
        <v>37</v>
      </c>
      <c r="B30" s="22" t="s">
        <v>38</v>
      </c>
      <c r="C30" s="23">
        <f>SUM(C31)</f>
        <v>900000</v>
      </c>
      <c r="D30" s="23">
        <f>SUM(D31)</f>
        <v>900000</v>
      </c>
      <c r="E30" s="23">
        <v>1043034</v>
      </c>
    </row>
    <row r="31" spans="1:5" s="19" customFormat="1" ht="18" customHeight="1">
      <c r="A31" s="16" t="s">
        <v>39</v>
      </c>
      <c r="B31" s="17" t="s">
        <v>40</v>
      </c>
      <c r="C31" s="18">
        <v>900000</v>
      </c>
      <c r="D31" s="18">
        <v>900000</v>
      </c>
      <c r="E31" s="18">
        <v>1043034</v>
      </c>
    </row>
    <row r="32" spans="1:5" ht="18" customHeight="1">
      <c r="A32" s="21" t="s">
        <v>41</v>
      </c>
      <c r="B32" s="22" t="s">
        <v>42</v>
      </c>
      <c r="C32" s="23">
        <f>SUM(C33:C38)</f>
        <v>4600000</v>
      </c>
      <c r="D32" s="23">
        <f>SUM(D33:D38)</f>
        <v>7350000</v>
      </c>
      <c r="E32" s="23">
        <f>SUM(E33:E38)</f>
        <v>20115139</v>
      </c>
    </row>
    <row r="33" spans="1:5" s="19" customFormat="1" ht="18" customHeight="1">
      <c r="A33" s="16" t="s">
        <v>43</v>
      </c>
      <c r="B33" s="17" t="s">
        <v>44</v>
      </c>
      <c r="C33" s="18">
        <v>400000</v>
      </c>
      <c r="D33" s="18">
        <v>400000</v>
      </c>
      <c r="E33" s="18">
        <v>321200</v>
      </c>
    </row>
    <row r="34" spans="1:5" s="19" customFormat="1" ht="18" customHeight="1">
      <c r="A34" s="16" t="s">
        <v>45</v>
      </c>
      <c r="B34" s="17" t="s">
        <v>46</v>
      </c>
      <c r="C34" s="20">
        <v>0</v>
      </c>
      <c r="D34" s="20">
        <v>0</v>
      </c>
      <c r="E34" s="20"/>
    </row>
    <row r="35" spans="1:5" s="19" customFormat="1" ht="18" customHeight="1">
      <c r="A35" s="16" t="s">
        <v>47</v>
      </c>
      <c r="B35" s="17" t="s">
        <v>48</v>
      </c>
      <c r="C35" s="18">
        <v>200000</v>
      </c>
      <c r="D35" s="18">
        <v>200000</v>
      </c>
      <c r="E35" s="18">
        <v>207000</v>
      </c>
    </row>
    <row r="36" spans="1:5" s="19" customFormat="1" ht="18" customHeight="1">
      <c r="A36" s="16" t="s">
        <v>49</v>
      </c>
      <c r="B36" s="17" t="s">
        <v>50</v>
      </c>
      <c r="C36" s="18">
        <v>4000000</v>
      </c>
      <c r="D36" s="18">
        <v>6750000</v>
      </c>
      <c r="E36" s="18">
        <v>19586939</v>
      </c>
    </row>
    <row r="37" spans="1:5" s="19" customFormat="1" ht="18" customHeight="1">
      <c r="A37" s="16" t="s">
        <v>51</v>
      </c>
      <c r="B37" s="17" t="s">
        <v>52</v>
      </c>
      <c r="C37" s="18"/>
      <c r="D37" s="18"/>
      <c r="E37" s="18"/>
    </row>
    <row r="38" spans="1:5" s="19" customFormat="1" ht="18" customHeight="1">
      <c r="A38" s="16" t="s">
        <v>53</v>
      </c>
      <c r="B38" s="17" t="s">
        <v>54</v>
      </c>
      <c r="C38" s="20"/>
      <c r="D38" s="20"/>
      <c r="E38" s="20"/>
    </row>
    <row r="39" spans="1:5" ht="18" customHeight="1">
      <c r="A39" s="21" t="s">
        <v>55</v>
      </c>
      <c r="B39" s="22" t="s">
        <v>56</v>
      </c>
      <c r="C39" s="23"/>
      <c r="D39" s="23"/>
      <c r="E39" s="23"/>
    </row>
    <row r="40" spans="1:5" ht="18" customHeight="1">
      <c r="A40" s="21" t="s">
        <v>57</v>
      </c>
      <c r="B40" s="22" t="s">
        <v>58</v>
      </c>
      <c r="C40" s="23">
        <f>SUM(C41:C46)</f>
        <v>0</v>
      </c>
      <c r="D40" s="23">
        <f>SUM(D41:D46)</f>
        <v>0</v>
      </c>
      <c r="E40" s="23">
        <f>SUM(E41:E46)</f>
        <v>0</v>
      </c>
    </row>
    <row r="41" spans="1:5" s="19" customFormat="1" ht="18" customHeight="1">
      <c r="A41" s="16" t="s">
        <v>59</v>
      </c>
      <c r="B41" s="17" t="s">
        <v>60</v>
      </c>
      <c r="C41" s="18"/>
      <c r="D41" s="18"/>
      <c r="E41" s="18"/>
    </row>
    <row r="42" spans="1:5" s="19" customFormat="1" ht="18" customHeight="1">
      <c r="A42" s="16" t="s">
        <v>61</v>
      </c>
      <c r="B42" s="17" t="s">
        <v>62</v>
      </c>
      <c r="C42" s="20"/>
      <c r="D42" s="20"/>
      <c r="E42" s="20"/>
    </row>
    <row r="43" spans="1:5" s="19" customFormat="1" ht="18" customHeight="1">
      <c r="A43" s="16" t="s">
        <v>63</v>
      </c>
      <c r="B43" s="17" t="s">
        <v>64</v>
      </c>
      <c r="C43" s="18"/>
      <c r="D43" s="18"/>
      <c r="E43" s="18"/>
    </row>
    <row r="44" spans="1:5" s="19" customFormat="1" ht="18" customHeight="1">
      <c r="A44" s="29" t="s">
        <v>65</v>
      </c>
      <c r="B44" s="17" t="s">
        <v>66</v>
      </c>
      <c r="C44" s="18"/>
      <c r="D44" s="18"/>
      <c r="E44" s="18"/>
    </row>
    <row r="45" spans="1:5" s="19" customFormat="1" ht="18" customHeight="1">
      <c r="A45" s="29" t="s">
        <v>67</v>
      </c>
      <c r="B45" s="17" t="s">
        <v>68</v>
      </c>
      <c r="C45" s="18"/>
      <c r="D45" s="18"/>
      <c r="E45" s="18"/>
    </row>
    <row r="46" spans="1:5" s="19" customFormat="1" ht="18" customHeight="1">
      <c r="A46" s="16" t="s">
        <v>69</v>
      </c>
      <c r="B46" s="17" t="s">
        <v>70</v>
      </c>
      <c r="C46" s="20"/>
      <c r="D46" s="20"/>
      <c r="E46" s="20"/>
    </row>
    <row r="47" spans="1:5" ht="18" customHeight="1">
      <c r="A47" s="21" t="s">
        <v>71</v>
      </c>
      <c r="B47" s="24" t="s">
        <v>269</v>
      </c>
      <c r="C47" s="23"/>
      <c r="D47" s="23">
        <v>2998432</v>
      </c>
      <c r="E47" s="23">
        <v>3433932</v>
      </c>
    </row>
    <row r="48" spans="1:5" ht="18" customHeight="1" thickBot="1">
      <c r="A48" s="21" t="s">
        <v>72</v>
      </c>
      <c r="B48" s="24" t="s">
        <v>73</v>
      </c>
      <c r="C48" s="23">
        <v>150000</v>
      </c>
      <c r="D48" s="23">
        <v>150000</v>
      </c>
      <c r="E48" s="23"/>
    </row>
    <row r="49" spans="1:5" ht="18" customHeight="1" thickBot="1">
      <c r="A49" s="10"/>
      <c r="B49" s="11" t="s">
        <v>74</v>
      </c>
      <c r="C49" s="12">
        <f>SUM(C50:C54)</f>
        <v>170000</v>
      </c>
      <c r="D49" s="12">
        <f>SUM(D50:D54)</f>
        <v>170000</v>
      </c>
      <c r="E49" s="12">
        <f>SUM(E50:E54)</f>
        <v>0</v>
      </c>
    </row>
    <row r="50" spans="1:5" ht="18" customHeight="1">
      <c r="A50" s="13" t="s">
        <v>75</v>
      </c>
      <c r="B50" s="14" t="s">
        <v>76</v>
      </c>
      <c r="C50" s="15"/>
      <c r="D50" s="15"/>
      <c r="E50" s="15"/>
    </row>
    <row r="51" spans="1:5" ht="18" customHeight="1">
      <c r="A51" s="30" t="s">
        <v>77</v>
      </c>
      <c r="B51" s="31" t="s">
        <v>78</v>
      </c>
      <c r="C51" s="32">
        <v>170000</v>
      </c>
      <c r="D51" s="32">
        <v>170000</v>
      </c>
      <c r="E51" s="32"/>
    </row>
    <row r="52" spans="1:5" ht="18" customHeight="1">
      <c r="A52" s="21" t="s">
        <v>79</v>
      </c>
      <c r="B52" s="22" t="s">
        <v>80</v>
      </c>
      <c r="C52" s="23"/>
      <c r="D52" s="23"/>
      <c r="E52" s="23"/>
    </row>
    <row r="53" spans="1:5" ht="18" customHeight="1">
      <c r="A53" s="13" t="s">
        <v>81</v>
      </c>
      <c r="B53" s="14" t="s">
        <v>82</v>
      </c>
      <c r="C53" s="15"/>
      <c r="D53" s="15"/>
      <c r="E53" s="15"/>
    </row>
    <row r="54" spans="1:5" ht="18" customHeight="1" thickBot="1">
      <c r="A54" s="30" t="s">
        <v>83</v>
      </c>
      <c r="B54" s="31" t="s">
        <v>84</v>
      </c>
      <c r="C54" s="32"/>
      <c r="D54" s="32"/>
      <c r="E54" s="32"/>
    </row>
    <row r="55" spans="1:5" ht="18" customHeight="1" thickBot="1">
      <c r="A55" s="10"/>
      <c r="B55" s="11" t="s">
        <v>85</v>
      </c>
      <c r="C55" s="12">
        <f>SUM(C56:C58)</f>
        <v>18769818</v>
      </c>
      <c r="D55" s="12">
        <f>SUM(D56:D58)</f>
        <v>17825631</v>
      </c>
      <c r="E55" s="12">
        <v>18237295</v>
      </c>
    </row>
    <row r="56" spans="1:5" ht="18" customHeight="1">
      <c r="A56" s="30" t="s">
        <v>496</v>
      </c>
      <c r="B56" s="31" t="s">
        <v>497</v>
      </c>
      <c r="C56" s="32"/>
      <c r="D56" s="32"/>
      <c r="E56" s="32">
        <v>411664</v>
      </c>
    </row>
    <row r="57" spans="1:5" ht="18" customHeight="1">
      <c r="A57" s="30" t="s">
        <v>86</v>
      </c>
      <c r="B57" s="31" t="s">
        <v>336</v>
      </c>
      <c r="C57" s="32">
        <v>7932479</v>
      </c>
      <c r="D57" s="32">
        <v>6988292</v>
      </c>
      <c r="E57" s="32">
        <v>6988292</v>
      </c>
    </row>
    <row r="58" spans="1:5" ht="18" customHeight="1" thickBot="1">
      <c r="A58" s="30" t="s">
        <v>88</v>
      </c>
      <c r="B58" s="31" t="s">
        <v>437</v>
      </c>
      <c r="C58" s="32">
        <v>10837339</v>
      </c>
      <c r="D58" s="32">
        <v>10837339</v>
      </c>
      <c r="E58" s="32">
        <v>10837339</v>
      </c>
    </row>
    <row r="59" spans="1:5" ht="18" customHeight="1" thickBot="1">
      <c r="A59" s="10"/>
      <c r="B59" s="11" t="s">
        <v>87</v>
      </c>
      <c r="C59" s="12">
        <f>SUM(C60:C64)</f>
        <v>0</v>
      </c>
      <c r="D59" s="12">
        <f>SUM(D60:D64)</f>
        <v>0</v>
      </c>
      <c r="E59" s="12">
        <f>SUM(E60:E64)</f>
        <v>0</v>
      </c>
    </row>
    <row r="60" spans="1:5" ht="18" customHeight="1">
      <c r="A60" s="33" t="s">
        <v>88</v>
      </c>
      <c r="B60" s="34" t="s">
        <v>12</v>
      </c>
      <c r="C60" s="35"/>
      <c r="D60" s="35"/>
      <c r="E60" s="35"/>
    </row>
    <row r="61" spans="1:5" ht="18" customHeight="1">
      <c r="A61" s="30" t="s">
        <v>89</v>
      </c>
      <c r="B61" s="31" t="s">
        <v>14</v>
      </c>
      <c r="C61" s="32"/>
      <c r="D61" s="32"/>
      <c r="E61" s="32"/>
    </row>
    <row r="62" spans="1:5" ht="18" customHeight="1">
      <c r="A62" s="36" t="s">
        <v>90</v>
      </c>
      <c r="B62" s="22" t="s">
        <v>91</v>
      </c>
      <c r="C62" s="23"/>
      <c r="D62" s="23"/>
      <c r="E62" s="23"/>
    </row>
    <row r="63" spans="1:5" ht="18" customHeight="1">
      <c r="A63" s="33" t="s">
        <v>92</v>
      </c>
      <c r="B63" s="34" t="s">
        <v>93</v>
      </c>
      <c r="C63" s="35"/>
      <c r="D63" s="35"/>
      <c r="E63" s="35"/>
    </row>
    <row r="64" spans="1:5" ht="18" customHeight="1">
      <c r="A64" s="21" t="s">
        <v>94</v>
      </c>
      <c r="B64" s="22" t="s">
        <v>95</v>
      </c>
      <c r="C64" s="23">
        <f>SUM(C65:C68)</f>
        <v>0</v>
      </c>
      <c r="D64" s="23">
        <f>SUM(D65:D68)</f>
        <v>0</v>
      </c>
      <c r="E64" s="23">
        <f>SUM(E65:E68)</f>
        <v>0</v>
      </c>
    </row>
    <row r="65" spans="1:5" s="19" customFormat="1" ht="18" customHeight="1">
      <c r="A65" s="37" t="s">
        <v>96</v>
      </c>
      <c r="B65" s="38" t="s">
        <v>21</v>
      </c>
      <c r="C65" s="39"/>
      <c r="D65" s="39"/>
      <c r="E65" s="39"/>
    </row>
    <row r="66" spans="1:5" s="19" customFormat="1" ht="18" customHeight="1">
      <c r="A66" s="26" t="s">
        <v>97</v>
      </c>
      <c r="B66" s="40" t="s">
        <v>23</v>
      </c>
      <c r="C66" s="41"/>
      <c r="D66" s="41"/>
      <c r="E66" s="41"/>
    </row>
    <row r="67" spans="1:5" s="19" customFormat="1" ht="18" customHeight="1">
      <c r="A67" s="29" t="s">
        <v>98</v>
      </c>
      <c r="B67" s="17" t="s">
        <v>25</v>
      </c>
      <c r="C67" s="18"/>
      <c r="D67" s="18"/>
      <c r="E67" s="18"/>
    </row>
    <row r="68" spans="1:5" s="19" customFormat="1" ht="18" customHeight="1" thickBot="1">
      <c r="A68" s="37" t="s">
        <v>99</v>
      </c>
      <c r="B68" s="38" t="s">
        <v>27</v>
      </c>
      <c r="C68" s="39"/>
      <c r="D68" s="39"/>
      <c r="E68" s="39"/>
    </row>
    <row r="69" spans="1:5" ht="20.25" customHeight="1" thickBot="1">
      <c r="A69" s="10"/>
      <c r="B69" s="11" t="s">
        <v>100</v>
      </c>
      <c r="C69" s="12">
        <f>SUM(C70:C71)</f>
        <v>3046957</v>
      </c>
      <c r="D69" s="12">
        <f>SUM(D70:D71)</f>
        <v>12296634</v>
      </c>
      <c r="E69" s="12">
        <f>SUM(E70:E71)</f>
        <v>15294932</v>
      </c>
    </row>
    <row r="70" spans="1:5" ht="18" customHeight="1">
      <c r="A70" s="21" t="s">
        <v>101</v>
      </c>
      <c r="B70" s="22" t="s">
        <v>102</v>
      </c>
      <c r="C70" s="23"/>
      <c r="D70" s="23">
        <v>12296634</v>
      </c>
      <c r="E70" s="23">
        <v>15294932</v>
      </c>
    </row>
    <row r="71" spans="1:5" ht="18" customHeight="1" thickBot="1">
      <c r="A71" s="21" t="s">
        <v>103</v>
      </c>
      <c r="B71" s="22" t="s">
        <v>104</v>
      </c>
      <c r="C71" s="23">
        <v>3046957</v>
      </c>
      <c r="D71" s="23"/>
      <c r="E71" s="23">
        <f>SUM(E73:E76)</f>
        <v>0</v>
      </c>
    </row>
    <row r="72" spans="1:5" ht="21" customHeight="1" thickBot="1">
      <c r="A72" s="10"/>
      <c r="B72" s="11" t="s">
        <v>105</v>
      </c>
      <c r="C72" s="12">
        <f>SUM(C73:C77)</f>
        <v>115500</v>
      </c>
      <c r="D72" s="12">
        <f>SUM(D73:D77)</f>
        <v>115500</v>
      </c>
      <c r="E72" s="12">
        <f>SUM(E73:E77)</f>
        <v>0</v>
      </c>
    </row>
    <row r="73" spans="1:5" ht="18" customHeight="1">
      <c r="A73" s="42" t="s">
        <v>106</v>
      </c>
      <c r="B73" s="43" t="s">
        <v>107</v>
      </c>
      <c r="C73" s="44">
        <v>115500</v>
      </c>
      <c r="D73" s="44">
        <v>115500</v>
      </c>
      <c r="E73" s="44"/>
    </row>
    <row r="74" spans="1:5" ht="18" customHeight="1">
      <c r="A74" s="36" t="s">
        <v>108</v>
      </c>
      <c r="B74" s="22" t="s">
        <v>109</v>
      </c>
      <c r="C74" s="25"/>
      <c r="D74" s="25"/>
      <c r="E74" s="25"/>
    </row>
    <row r="75" spans="1:5" ht="18" customHeight="1">
      <c r="A75" s="36" t="s">
        <v>110</v>
      </c>
      <c r="B75" s="22" t="s">
        <v>111</v>
      </c>
      <c r="C75" s="45"/>
      <c r="D75" s="25"/>
      <c r="E75" s="25"/>
    </row>
    <row r="76" spans="1:5" ht="18" customHeight="1">
      <c r="A76" s="36" t="s">
        <v>112</v>
      </c>
      <c r="B76" s="22" t="s">
        <v>113</v>
      </c>
      <c r="C76" s="25"/>
      <c r="D76" s="25"/>
      <c r="E76" s="25"/>
    </row>
    <row r="77" spans="1:5" ht="18" customHeight="1" thickBot="1">
      <c r="A77" s="46" t="s">
        <v>114</v>
      </c>
      <c r="B77" s="47" t="s">
        <v>115</v>
      </c>
      <c r="C77" s="48"/>
      <c r="D77" s="48"/>
      <c r="E77" s="48"/>
    </row>
    <row r="78" spans="1:5" ht="18" customHeight="1" thickBot="1">
      <c r="A78" s="10"/>
      <c r="B78" s="49" t="s">
        <v>116</v>
      </c>
      <c r="C78" s="50">
        <f>SUM(C69,C72,C59,C55,C49,C25,C15,C4)</f>
        <v>43817335</v>
      </c>
      <c r="D78" s="50">
        <f>SUM(D69,D72,D59,D55,D49,D25,D15,D4)</f>
        <v>69041042</v>
      </c>
      <c r="E78" s="50">
        <f>SUM(E69,E72,E59,E55,E49,E25,E15,E4)</f>
        <v>83074224</v>
      </c>
    </row>
  </sheetData>
  <sheetProtection formatCells="0" formatColumns="0" formatRows="0" insertColumns="0" insertRows="0" insertHyperlinks="0" deleteRows="0" sort="0" autoFilter="0" pivotTables="0"/>
  <protectedRanges>
    <protectedRange sqref="C21:E24 C27:E29 C41:E48 C59:E62 C64:E68 C31:E31 C33:E39 C72:E76 C16:E19 C6:E14 C50:E57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&amp;C3 sz. melléklet az
 3/2020. (VII.09.)sz.önkormányzati  rendelethez Kisgyalán Községi Önkormányzat
 2019.évi egyesített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E35"/>
  <sheetViews>
    <sheetView view="pageLayout" zoomScale="115" zoomScalePageLayoutView="115" workbookViewId="0" topLeftCell="A7">
      <selection activeCell="E25" sqref="E25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5" width="10.25390625" style="0" customWidth="1"/>
  </cols>
  <sheetData>
    <row r="1" ht="13.5" thickBot="1"/>
    <row r="2" spans="1:5" ht="39" thickBot="1">
      <c r="A2" s="2" t="s">
        <v>0</v>
      </c>
      <c r="B2" s="3" t="s">
        <v>1</v>
      </c>
      <c r="C2" s="51" t="s">
        <v>477</v>
      </c>
      <c r="D2" s="51" t="s">
        <v>478</v>
      </c>
      <c r="E2" s="51" t="s">
        <v>492</v>
      </c>
    </row>
    <row r="3" spans="1:5" ht="18" customHeight="1" thickBot="1">
      <c r="A3" s="52"/>
      <c r="B3" s="6" t="s">
        <v>117</v>
      </c>
      <c r="C3" s="53"/>
      <c r="D3" s="53"/>
      <c r="E3" s="54"/>
    </row>
    <row r="4" spans="1:5" ht="18" customHeight="1" thickBot="1">
      <c r="A4" s="10"/>
      <c r="B4" s="11" t="s">
        <v>118</v>
      </c>
      <c r="C4" s="12">
        <f>SUM(C5)</f>
        <v>0</v>
      </c>
      <c r="D4" s="12">
        <f>SUM(D5)</f>
        <v>0</v>
      </c>
      <c r="E4" s="12">
        <f>SUM(E5)</f>
        <v>0</v>
      </c>
    </row>
    <row r="5" spans="1:5" ht="20.25" customHeight="1">
      <c r="A5" s="55" t="s">
        <v>4</v>
      </c>
      <c r="B5" s="56" t="s">
        <v>119</v>
      </c>
      <c r="C5" s="57">
        <f>SUM(C6:C9)</f>
        <v>0</v>
      </c>
      <c r="D5" s="57">
        <f>SUM(D6:D8)</f>
        <v>0</v>
      </c>
      <c r="E5" s="57">
        <f>SUM(E6:E9)</f>
        <v>0</v>
      </c>
    </row>
    <row r="6" spans="1:5" s="19" customFormat="1" ht="18" customHeight="1">
      <c r="A6" s="58" t="s">
        <v>5</v>
      </c>
      <c r="B6" s="59" t="s">
        <v>120</v>
      </c>
      <c r="C6" s="60"/>
      <c r="D6" s="60"/>
      <c r="E6" s="60"/>
    </row>
    <row r="7" spans="1:5" s="19" customFormat="1" ht="18" customHeight="1">
      <c r="A7" s="61" t="s">
        <v>6</v>
      </c>
      <c r="B7" s="62" t="s">
        <v>121</v>
      </c>
      <c r="C7" s="63"/>
      <c r="D7" s="60"/>
      <c r="E7" s="63"/>
    </row>
    <row r="8" spans="1:5" s="19" customFormat="1" ht="18" customHeight="1">
      <c r="A8" s="58" t="s">
        <v>7</v>
      </c>
      <c r="B8" s="59" t="s">
        <v>122</v>
      </c>
      <c r="C8" s="60"/>
      <c r="D8" s="63"/>
      <c r="E8" s="60"/>
    </row>
    <row r="9" spans="1:5" s="19" customFormat="1" ht="18" customHeight="1" thickBot="1">
      <c r="A9" s="61" t="s">
        <v>8</v>
      </c>
      <c r="B9" s="62" t="s">
        <v>123</v>
      </c>
      <c r="C9" s="63"/>
      <c r="E9" s="63"/>
    </row>
    <row r="10" spans="1:5" ht="18" customHeight="1" thickBot="1">
      <c r="A10" s="10"/>
      <c r="B10" s="11" t="s">
        <v>124</v>
      </c>
      <c r="C10" s="12">
        <f>SUM(C11,C16:C17)</f>
        <v>1676245</v>
      </c>
      <c r="D10" s="12">
        <f>SUM(D11,D16:D17)</f>
        <v>1681336</v>
      </c>
      <c r="E10" s="12">
        <f>SUM(E11,E16:E17)</f>
        <v>845861</v>
      </c>
    </row>
    <row r="11" spans="1:5" ht="18" customHeight="1">
      <c r="A11" s="64" t="s">
        <v>9</v>
      </c>
      <c r="B11" s="65" t="s">
        <v>125</v>
      </c>
      <c r="C11" s="66">
        <f>SUM(C12:C15)</f>
        <v>1266245</v>
      </c>
      <c r="D11" s="66">
        <f>SUM(D12:D15)</f>
        <v>1271336</v>
      </c>
      <c r="E11" s="66">
        <f>SUM(E12:E15)</f>
        <v>669611</v>
      </c>
    </row>
    <row r="12" spans="1:5" s="19" customFormat="1" ht="18" customHeight="1">
      <c r="A12" s="67" t="s">
        <v>126</v>
      </c>
      <c r="B12" s="68" t="s">
        <v>337</v>
      </c>
      <c r="C12" s="69">
        <v>326531</v>
      </c>
      <c r="D12" s="69">
        <v>326531</v>
      </c>
      <c r="E12" s="69">
        <v>326531</v>
      </c>
    </row>
    <row r="13" spans="1:5" s="19" customFormat="1" ht="18" customHeight="1">
      <c r="A13" s="70" t="s">
        <v>128</v>
      </c>
      <c r="B13" s="71" t="s">
        <v>129</v>
      </c>
      <c r="C13" s="72">
        <v>939714</v>
      </c>
      <c r="D13" s="72">
        <v>944805</v>
      </c>
      <c r="E13" s="72">
        <v>343080</v>
      </c>
    </row>
    <row r="14" spans="1:5" s="19" customFormat="1" ht="18" customHeight="1">
      <c r="A14" s="70" t="s">
        <v>130</v>
      </c>
      <c r="B14" s="71" t="s">
        <v>131</v>
      </c>
      <c r="C14" s="72"/>
      <c r="D14" s="72"/>
      <c r="E14" s="72"/>
    </row>
    <row r="15" spans="1:5" s="19" customFormat="1" ht="18" customHeight="1">
      <c r="A15" s="70" t="s">
        <v>132</v>
      </c>
      <c r="B15" s="71" t="s">
        <v>133</v>
      </c>
      <c r="C15" s="72"/>
      <c r="D15" s="72"/>
      <c r="E15" s="72"/>
    </row>
    <row r="16" spans="1:5" s="19" customFormat="1" ht="18" customHeight="1">
      <c r="A16" s="73" t="s">
        <v>11</v>
      </c>
      <c r="B16" s="74" t="s">
        <v>134</v>
      </c>
      <c r="C16" s="75">
        <v>410000</v>
      </c>
      <c r="D16" s="75">
        <v>410000</v>
      </c>
      <c r="E16" s="72">
        <v>176250</v>
      </c>
    </row>
    <row r="17" spans="1:5" s="19" customFormat="1" ht="18" customHeight="1" thickBot="1">
      <c r="A17" s="73" t="s">
        <v>13</v>
      </c>
      <c r="B17" s="74" t="s">
        <v>135</v>
      </c>
      <c r="C17" s="75"/>
      <c r="D17" s="75"/>
      <c r="E17" s="72"/>
    </row>
    <row r="18" spans="1:5" ht="18" customHeight="1" thickBot="1">
      <c r="A18" s="10"/>
      <c r="B18" s="11" t="s">
        <v>136</v>
      </c>
      <c r="C18" s="12">
        <f>SUM(C19:C27)</f>
        <v>39094133</v>
      </c>
      <c r="D18" s="12">
        <f>SUM(D19:D27)</f>
        <v>57812749</v>
      </c>
      <c r="E18" s="12">
        <f>SUM(E19:E27)</f>
        <v>41158971</v>
      </c>
    </row>
    <row r="19" spans="1:5" ht="18" customHeight="1">
      <c r="A19" s="64" t="s">
        <v>15</v>
      </c>
      <c r="B19" s="65" t="s">
        <v>120</v>
      </c>
      <c r="C19" s="66">
        <v>11557760</v>
      </c>
      <c r="D19" s="66">
        <v>24615865</v>
      </c>
      <c r="E19" s="66">
        <v>21561965</v>
      </c>
    </row>
    <row r="20" spans="1:5" ht="18" customHeight="1">
      <c r="A20" s="64" t="s">
        <v>17</v>
      </c>
      <c r="B20" s="76" t="s">
        <v>121</v>
      </c>
      <c r="C20" s="66">
        <v>2174527</v>
      </c>
      <c r="D20" s="66">
        <v>3924527</v>
      </c>
      <c r="E20" s="66">
        <v>3920533</v>
      </c>
    </row>
    <row r="21" spans="1:5" ht="18" customHeight="1">
      <c r="A21" s="73" t="s">
        <v>18</v>
      </c>
      <c r="B21" s="74" t="s">
        <v>122</v>
      </c>
      <c r="C21" s="75">
        <v>21448554</v>
      </c>
      <c r="D21" s="75">
        <v>24598554</v>
      </c>
      <c r="E21" s="75">
        <v>11738098</v>
      </c>
    </row>
    <row r="22" spans="1:5" ht="18" customHeight="1">
      <c r="A22" s="73" t="s">
        <v>29</v>
      </c>
      <c r="B22" s="74" t="s">
        <v>123</v>
      </c>
      <c r="C22" s="75">
        <v>3482604</v>
      </c>
      <c r="D22" s="75">
        <v>3685604</v>
      </c>
      <c r="E22" s="75">
        <v>3375773</v>
      </c>
    </row>
    <row r="23" spans="1:5" ht="18" customHeight="1">
      <c r="A23" s="64" t="s">
        <v>37</v>
      </c>
      <c r="B23" s="65" t="s">
        <v>137</v>
      </c>
      <c r="C23" s="66"/>
      <c r="D23" s="66"/>
      <c r="E23" s="66"/>
    </row>
    <row r="24" spans="1:5" ht="18" customHeight="1">
      <c r="A24" s="64" t="s">
        <v>41</v>
      </c>
      <c r="B24" s="76" t="s">
        <v>488</v>
      </c>
      <c r="C24" s="66"/>
      <c r="D24" s="66">
        <v>562602</v>
      </c>
      <c r="E24" s="66">
        <v>562602</v>
      </c>
    </row>
    <row r="25" spans="1:5" ht="18" customHeight="1">
      <c r="A25" s="73" t="s">
        <v>55</v>
      </c>
      <c r="B25" s="74" t="s">
        <v>138</v>
      </c>
      <c r="C25" s="75">
        <v>430688</v>
      </c>
      <c r="D25" s="75">
        <v>425597</v>
      </c>
      <c r="E25" s="75"/>
    </row>
    <row r="26" spans="1:5" ht="18" customHeight="1">
      <c r="A26" s="73" t="s">
        <v>57</v>
      </c>
      <c r="B26" s="74" t="s">
        <v>139</v>
      </c>
      <c r="C26" s="75"/>
      <c r="D26" s="75"/>
      <c r="E26" s="75"/>
    </row>
    <row r="27" spans="1:5" ht="18" customHeight="1" thickBot="1">
      <c r="A27" s="73" t="s">
        <v>71</v>
      </c>
      <c r="B27" s="74" t="s">
        <v>140</v>
      </c>
      <c r="C27" s="75"/>
      <c r="D27" s="75"/>
      <c r="E27" s="75"/>
    </row>
    <row r="28" spans="1:5" ht="18" customHeight="1" thickBot="1">
      <c r="A28" s="10"/>
      <c r="B28" s="11" t="s">
        <v>141</v>
      </c>
      <c r="C28" s="12">
        <f>SUM(C29)</f>
        <v>0</v>
      </c>
      <c r="D28" s="12">
        <f>SUM(D29)</f>
        <v>0</v>
      </c>
      <c r="E28" s="12">
        <f>SUM(E29)</f>
        <v>0</v>
      </c>
    </row>
    <row r="29" spans="1:5" ht="20.25" customHeight="1">
      <c r="A29" s="55" t="s">
        <v>72</v>
      </c>
      <c r="B29" s="56" t="s">
        <v>125</v>
      </c>
      <c r="C29" s="57">
        <f>SUM(C30:C32)</f>
        <v>0</v>
      </c>
      <c r="D29" s="57">
        <f>SUM(D30:D32)</f>
        <v>0</v>
      </c>
      <c r="E29" s="57">
        <f>SUM(E30:E32)</f>
        <v>0</v>
      </c>
    </row>
    <row r="30" spans="1:5" s="19" customFormat="1" ht="18" customHeight="1">
      <c r="A30" s="58" t="s">
        <v>142</v>
      </c>
      <c r="B30" s="59" t="s">
        <v>127</v>
      </c>
      <c r="C30" s="60"/>
      <c r="D30" s="60"/>
      <c r="E30" s="60"/>
    </row>
    <row r="31" spans="1:5" s="19" customFormat="1" ht="18" customHeight="1">
      <c r="A31" s="61" t="s">
        <v>143</v>
      </c>
      <c r="B31" s="62" t="s">
        <v>129</v>
      </c>
      <c r="C31" s="63"/>
      <c r="D31" s="63"/>
      <c r="E31" s="63"/>
    </row>
    <row r="32" spans="1:5" s="19" customFormat="1" ht="18" customHeight="1" thickBot="1">
      <c r="A32" s="58" t="s">
        <v>144</v>
      </c>
      <c r="B32" s="59" t="s">
        <v>131</v>
      </c>
      <c r="C32" s="60"/>
      <c r="D32" s="60"/>
      <c r="E32" s="60"/>
    </row>
    <row r="33" spans="1:5" ht="18" customHeight="1" thickBot="1">
      <c r="A33" s="10"/>
      <c r="B33" s="11" t="s">
        <v>145</v>
      </c>
      <c r="C33" s="12">
        <f>SUM(C34)</f>
        <v>3046957</v>
      </c>
      <c r="D33" s="12">
        <f>SUM(D34)</f>
        <v>9546957</v>
      </c>
      <c r="E33" s="12">
        <f>SUM(E34)</f>
        <v>715000</v>
      </c>
    </row>
    <row r="34" spans="1:5" ht="18" customHeight="1" thickBot="1">
      <c r="A34" s="64" t="s">
        <v>75</v>
      </c>
      <c r="B34" s="56" t="s">
        <v>452</v>
      </c>
      <c r="C34" s="66">
        <v>3046957</v>
      </c>
      <c r="D34" s="66">
        <v>9546957</v>
      </c>
      <c r="E34" s="66">
        <v>715000</v>
      </c>
    </row>
    <row r="35" spans="1:5" ht="18" customHeight="1" thickBot="1">
      <c r="A35" s="10"/>
      <c r="B35" s="77" t="s">
        <v>147</v>
      </c>
      <c r="C35" s="50">
        <f>SUM(C10+C18+C33)</f>
        <v>43817335</v>
      </c>
      <c r="D35" s="50">
        <f>SUM(D28,D33,D18,D10,D4)</f>
        <v>69041042</v>
      </c>
      <c r="E35" s="50">
        <f>SUM(E28,E33,E18,E10,E4)</f>
        <v>42719832</v>
      </c>
    </row>
  </sheetData>
  <sheetProtection formatCells="0" formatColumns="0" formatRows="0" insertColumns="0" insertRows="0" insertHyperlinks="0" deleteRows="0" sort="0" autoFilter="0" pivotTables="0"/>
  <protectedRanges>
    <protectedRange sqref="C12:E17 C19:E27 E6:E9 C6:C9 D6:D8 C30:E32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 xml:space="preserve">&amp;C4.sz.melléklet
az 3/2020.(VII.09.)sz.önkormányzati rendelethez
 Kisgyalán Község Önkormányzat 2019.évi kiadásai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N30"/>
  <sheetViews>
    <sheetView view="pageLayout" workbookViewId="0" topLeftCell="A1">
      <selection activeCell="I24" sqref="A23:N24"/>
    </sheetView>
  </sheetViews>
  <sheetFormatPr defaultColWidth="9.00390625" defaultRowHeight="12.75"/>
  <cols>
    <col min="1" max="1" width="4.875" style="0" bestFit="1" customWidth="1"/>
    <col min="3" max="3" width="11.125" style="0" customWidth="1"/>
    <col min="4" max="4" width="15.625" style="0" customWidth="1"/>
    <col min="5" max="6" width="10.125" style="0" customWidth="1"/>
    <col min="7" max="7" width="13.375" style="0" customWidth="1"/>
    <col min="8" max="8" width="10.75390625" style="0" customWidth="1"/>
    <col min="9" max="9" width="14.625" style="0" customWidth="1"/>
    <col min="10" max="10" width="11.875" style="0" customWidth="1"/>
  </cols>
  <sheetData>
    <row r="1" ht="13.5" thickBot="1"/>
    <row r="2" spans="2:8" ht="13.5" thickBot="1">
      <c r="B2" s="424" t="s">
        <v>196</v>
      </c>
      <c r="C2" s="425"/>
      <c r="D2" s="426" t="s">
        <v>149</v>
      </c>
      <c r="E2" s="427"/>
      <c r="F2" s="427"/>
      <c r="G2" s="428"/>
      <c r="H2" s="99" t="s">
        <v>453</v>
      </c>
    </row>
    <row r="3" spans="2:9" ht="12.75">
      <c r="B3" s="429"/>
      <c r="C3" s="430"/>
      <c r="D3" s="435" t="s">
        <v>331</v>
      </c>
      <c r="E3" s="436"/>
      <c r="F3" s="436"/>
      <c r="G3" s="437"/>
      <c r="H3" s="262">
        <f>SUM(H5)</f>
        <v>3046957</v>
      </c>
      <c r="I3" s="100"/>
    </row>
    <row r="4" spans="2:8" ht="12.75">
      <c r="B4" s="431"/>
      <c r="C4" s="432"/>
      <c r="D4" s="438" t="s">
        <v>197</v>
      </c>
      <c r="E4" s="439"/>
      <c r="F4" s="439"/>
      <c r="G4" s="440"/>
      <c r="H4" s="263"/>
    </row>
    <row r="5" spans="2:8" ht="13.5" thickBot="1">
      <c r="B5" s="433"/>
      <c r="C5" s="434"/>
      <c r="D5" s="441" t="s">
        <v>198</v>
      </c>
      <c r="E5" s="442"/>
      <c r="F5" s="442"/>
      <c r="G5" s="443"/>
      <c r="H5" s="264">
        <v>3046957</v>
      </c>
    </row>
    <row r="7" spans="1:5" ht="18.75" customHeight="1" thickBot="1">
      <c r="A7" s="414" t="s">
        <v>199</v>
      </c>
      <c r="B7" s="414"/>
      <c r="C7" s="414"/>
      <c r="D7" s="414"/>
      <c r="E7" s="414"/>
    </row>
    <row r="8" spans="1:9" ht="12.75" customHeight="1">
      <c r="A8" s="415" t="s">
        <v>200</v>
      </c>
      <c r="B8" s="417" t="s">
        <v>201</v>
      </c>
      <c r="C8" s="417"/>
      <c r="D8" s="417" t="s">
        <v>202</v>
      </c>
      <c r="E8" s="417" t="s">
        <v>203</v>
      </c>
      <c r="F8" s="417"/>
      <c r="G8" s="417" t="s">
        <v>204</v>
      </c>
      <c r="H8" s="417" t="s">
        <v>205</v>
      </c>
      <c r="I8" s="419" t="s">
        <v>493</v>
      </c>
    </row>
    <row r="9" spans="1:9" ht="13.5" thickBot="1">
      <c r="A9" s="416"/>
      <c r="B9" s="418"/>
      <c r="C9" s="418"/>
      <c r="D9" s="418"/>
      <c r="E9" s="418"/>
      <c r="F9" s="418"/>
      <c r="G9" s="418"/>
      <c r="H9" s="418"/>
      <c r="I9" s="420"/>
    </row>
    <row r="10" spans="1:9" ht="12.75">
      <c r="A10" s="102" t="s">
        <v>206</v>
      </c>
      <c r="B10" s="421" t="s">
        <v>469</v>
      </c>
      <c r="C10" s="422"/>
      <c r="D10" s="259">
        <f>SUM(G11,H10)</f>
        <v>3046957</v>
      </c>
      <c r="E10" s="423"/>
      <c r="F10" s="423"/>
      <c r="G10" s="259">
        <v>465000</v>
      </c>
      <c r="H10" s="259">
        <v>3046957</v>
      </c>
      <c r="I10" s="260">
        <v>465000</v>
      </c>
    </row>
    <row r="11" spans="1:9" ht="12.75">
      <c r="A11" s="265" t="s">
        <v>338</v>
      </c>
      <c r="B11" s="266"/>
      <c r="C11" s="267"/>
      <c r="D11" s="268"/>
      <c r="E11" s="268"/>
      <c r="F11" s="268"/>
      <c r="G11" s="268"/>
      <c r="H11" s="268"/>
      <c r="I11" s="269"/>
    </row>
    <row r="12" spans="1:9" ht="13.5" thickBot="1">
      <c r="A12" s="104"/>
      <c r="B12" s="406" t="s">
        <v>330</v>
      </c>
      <c r="C12" s="406"/>
      <c r="D12" s="261">
        <f>SUM(D10:D11)</f>
        <v>3046957</v>
      </c>
      <c r="E12" s="407"/>
      <c r="F12" s="407"/>
      <c r="G12" s="260">
        <v>465000</v>
      </c>
      <c r="H12" s="261">
        <f>SUM(H10:H11)</f>
        <v>3046957</v>
      </c>
      <c r="I12" s="260">
        <v>465000</v>
      </c>
    </row>
    <row r="13" spans="2:3" ht="12.75">
      <c r="B13" s="408"/>
      <c r="C13" s="408"/>
    </row>
    <row r="14" spans="1:14" ht="47.25" customHeight="1">
      <c r="A14" s="409" t="s">
        <v>499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</row>
    <row r="15" ht="13.5" thickBot="1"/>
    <row r="16" spans="1:10" ht="39" thickBot="1">
      <c r="A16" s="391" t="s">
        <v>0</v>
      </c>
      <c r="B16" s="391" t="s">
        <v>201</v>
      </c>
      <c r="C16" s="400"/>
      <c r="D16" s="401"/>
      <c r="E16" s="394" t="s">
        <v>227</v>
      </c>
      <c r="F16" s="395"/>
      <c r="G16" s="112" t="s">
        <v>203</v>
      </c>
      <c r="H16" s="113" t="s">
        <v>228</v>
      </c>
      <c r="I16" s="111" t="s">
        <v>205</v>
      </c>
      <c r="J16" s="127"/>
    </row>
    <row r="17" spans="1:10" ht="12.75">
      <c r="A17" s="392"/>
      <c r="B17" s="392"/>
      <c r="C17" s="402"/>
      <c r="D17" s="403"/>
      <c r="E17" s="396" t="s">
        <v>229</v>
      </c>
      <c r="F17" s="397"/>
      <c r="G17" s="128">
        <v>2</v>
      </c>
      <c r="H17" s="128">
        <v>3</v>
      </c>
      <c r="I17" s="114">
        <v>4</v>
      </c>
      <c r="J17" s="131"/>
    </row>
    <row r="18" spans="1:10" ht="12.75">
      <c r="A18" s="392"/>
      <c r="B18" s="392"/>
      <c r="C18" s="402"/>
      <c r="D18" s="403"/>
      <c r="E18" s="398" t="s">
        <v>468</v>
      </c>
      <c r="F18" s="399"/>
      <c r="G18" s="129"/>
      <c r="H18" s="129"/>
      <c r="I18" s="115" t="s">
        <v>470</v>
      </c>
      <c r="J18" s="116"/>
    </row>
    <row r="19" spans="1:10" ht="13.5" thickBot="1">
      <c r="A19" s="393"/>
      <c r="B19" s="392"/>
      <c r="C19" s="402"/>
      <c r="D19" s="403"/>
      <c r="E19" s="117" t="s">
        <v>493</v>
      </c>
      <c r="F19" s="118" t="s">
        <v>231</v>
      </c>
      <c r="G19" s="130"/>
      <c r="H19" s="130"/>
      <c r="I19" s="117" t="s">
        <v>230</v>
      </c>
      <c r="J19" s="118" t="s">
        <v>231</v>
      </c>
    </row>
    <row r="20" spans="1:10" ht="15.75" thickBot="1">
      <c r="A20" s="119" t="s">
        <v>206</v>
      </c>
      <c r="B20" s="411" t="s">
        <v>487</v>
      </c>
      <c r="C20" s="412"/>
      <c r="D20" s="413"/>
      <c r="E20" s="123">
        <v>250000</v>
      </c>
      <c r="F20" s="121">
        <v>6500000</v>
      </c>
      <c r="G20" s="122"/>
      <c r="H20" s="123">
        <v>250000</v>
      </c>
      <c r="I20" s="120">
        <v>0</v>
      </c>
      <c r="J20" s="121">
        <v>6500000</v>
      </c>
    </row>
    <row r="21" spans="1:10" ht="15.75" thickBot="1">
      <c r="A21" s="124"/>
      <c r="B21" s="388"/>
      <c r="C21" s="389"/>
      <c r="D21" s="390"/>
      <c r="E21" s="125">
        <v>250000</v>
      </c>
      <c r="F21" s="121">
        <v>6500000</v>
      </c>
      <c r="G21" s="126"/>
      <c r="H21" s="123">
        <v>250000</v>
      </c>
      <c r="I21" s="125">
        <v>0</v>
      </c>
      <c r="J21" s="121">
        <v>6500000</v>
      </c>
    </row>
    <row r="23" spans="1:14" ht="42" customHeight="1">
      <c r="A23" s="409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</row>
    <row r="25" spans="2:5" ht="12.75">
      <c r="B25" s="351"/>
      <c r="C25" s="351"/>
      <c r="D25" s="351"/>
      <c r="E25" s="351"/>
    </row>
    <row r="26" spans="1:8" ht="12.75">
      <c r="A26" s="351"/>
      <c r="B26" s="410"/>
      <c r="C26" s="410"/>
      <c r="D26" s="404"/>
      <c r="E26" s="404"/>
      <c r="F26" s="404"/>
      <c r="G26" s="352"/>
      <c r="H26" s="351"/>
    </row>
    <row r="27" spans="1:8" ht="12.75">
      <c r="A27" s="351"/>
      <c r="B27" s="404"/>
      <c r="C27" s="404"/>
      <c r="D27" s="404"/>
      <c r="E27" s="404"/>
      <c r="F27" s="404"/>
      <c r="G27" s="353"/>
      <c r="H27" s="351"/>
    </row>
    <row r="28" spans="1:8" ht="12.75">
      <c r="A28" s="351"/>
      <c r="B28" s="404"/>
      <c r="C28" s="404"/>
      <c r="D28" s="404"/>
      <c r="E28" s="404"/>
      <c r="F28" s="404"/>
      <c r="G28" s="353"/>
      <c r="H28" s="351"/>
    </row>
    <row r="29" spans="1:8" ht="12.75">
      <c r="A29" s="351"/>
      <c r="B29" s="405"/>
      <c r="C29" s="405"/>
      <c r="D29" s="404"/>
      <c r="E29" s="404"/>
      <c r="F29" s="404"/>
      <c r="G29" s="354"/>
      <c r="H29" s="352"/>
    </row>
    <row r="30" spans="1:8" ht="12.75">
      <c r="A30" s="351"/>
      <c r="B30" s="351"/>
      <c r="C30" s="351"/>
      <c r="D30" s="351"/>
      <c r="E30" s="351"/>
      <c r="F30" s="351"/>
      <c r="G30" s="351"/>
      <c r="H30" s="351"/>
    </row>
  </sheetData>
  <sheetProtection/>
  <mergeCells count="32">
    <mergeCell ref="I8:I9"/>
    <mergeCell ref="B10:C10"/>
    <mergeCell ref="E10:F10"/>
    <mergeCell ref="G8:G9"/>
    <mergeCell ref="B2:C2"/>
    <mergeCell ref="D2:G2"/>
    <mergeCell ref="B3:C5"/>
    <mergeCell ref="D3:G3"/>
    <mergeCell ref="D4:G4"/>
    <mergeCell ref="D5:G5"/>
    <mergeCell ref="A7:E7"/>
    <mergeCell ref="A8:A9"/>
    <mergeCell ref="B8:C9"/>
    <mergeCell ref="D8:D9"/>
    <mergeCell ref="E8:F9"/>
    <mergeCell ref="H8:H9"/>
    <mergeCell ref="B27:F27"/>
    <mergeCell ref="B28:F28"/>
    <mergeCell ref="B29:F29"/>
    <mergeCell ref="B12:C12"/>
    <mergeCell ref="E12:F12"/>
    <mergeCell ref="B13:C13"/>
    <mergeCell ref="A14:N14"/>
    <mergeCell ref="B26:F26"/>
    <mergeCell ref="A23:N23"/>
    <mergeCell ref="B20:D20"/>
    <mergeCell ref="B21:D21"/>
    <mergeCell ref="A16:A19"/>
    <mergeCell ref="E16:F16"/>
    <mergeCell ref="E17:F17"/>
    <mergeCell ref="E18:F18"/>
    <mergeCell ref="B16:D1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&amp;C5. sz. melléklet
a 3/2020.VII.09.)  rendelethez
Kisgyalán Községi Önkormányzat 2019.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70" zoomScalePageLayoutView="70" workbookViewId="0" topLeftCell="A1">
      <selection activeCell="D2" sqref="D2:I2"/>
    </sheetView>
  </sheetViews>
  <sheetFormatPr defaultColWidth="9.00390625" defaultRowHeight="12.75"/>
  <cols>
    <col min="1" max="1" width="19.625" style="135" customWidth="1"/>
    <col min="2" max="2" width="17.125" style="153" customWidth="1"/>
    <col min="3" max="3" width="11.375" style="153" customWidth="1"/>
    <col min="4" max="4" width="8.25390625" style="153" customWidth="1"/>
    <col min="5" max="5" width="12.00390625" style="153" customWidth="1"/>
    <col min="6" max="6" width="11.375" style="153" customWidth="1"/>
    <col min="7" max="8" width="6.875" style="153" customWidth="1"/>
    <col min="9" max="9" width="9.00390625" style="153" customWidth="1"/>
    <col min="10" max="10" width="11.00390625" style="153" customWidth="1"/>
    <col min="11" max="11" width="11.75390625" style="153" customWidth="1"/>
    <col min="12" max="12" width="8.875" style="153" customWidth="1"/>
    <col min="13" max="13" width="8.125" style="153" customWidth="1"/>
    <col min="14" max="14" width="8.25390625" style="153" customWidth="1"/>
    <col min="15" max="15" width="9.625" style="153" customWidth="1"/>
    <col min="16" max="16" width="22.375" style="135" customWidth="1"/>
    <col min="17" max="16384" width="9.125" style="135" customWidth="1"/>
  </cols>
  <sheetData>
    <row r="1" spans="1:16" ht="15.75">
      <c r="A1" s="134" t="s">
        <v>1</v>
      </c>
      <c r="B1" s="450" t="s">
        <v>233</v>
      </c>
      <c r="C1" s="451"/>
      <c r="D1" s="451"/>
      <c r="E1" s="451"/>
      <c r="F1" s="451"/>
      <c r="G1" s="451"/>
      <c r="H1" s="451"/>
      <c r="I1" s="451"/>
      <c r="J1" s="451"/>
      <c r="K1" s="452"/>
      <c r="L1" s="450" t="s">
        <v>234</v>
      </c>
      <c r="M1" s="451"/>
      <c r="N1" s="451"/>
      <c r="O1" s="451"/>
      <c r="P1" s="134" t="s">
        <v>235</v>
      </c>
    </row>
    <row r="2" spans="1:16" ht="31.5" customHeight="1">
      <c r="A2" s="136"/>
      <c r="B2" s="453" t="s">
        <v>236</v>
      </c>
      <c r="C2" s="455" t="s">
        <v>479</v>
      </c>
      <c r="D2" s="456" t="s">
        <v>484</v>
      </c>
      <c r="E2" s="457"/>
      <c r="F2" s="457"/>
      <c r="G2" s="457"/>
      <c r="H2" s="457"/>
      <c r="I2" s="458"/>
      <c r="J2" s="459" t="s">
        <v>480</v>
      </c>
      <c r="K2" s="460" t="s">
        <v>237</v>
      </c>
      <c r="L2" s="444" t="s">
        <v>483</v>
      </c>
      <c r="M2" s="446" t="s">
        <v>481</v>
      </c>
      <c r="N2" s="448" t="s">
        <v>482</v>
      </c>
      <c r="O2" s="444" t="s">
        <v>238</v>
      </c>
      <c r="P2" s="137"/>
    </row>
    <row r="3" spans="1:16" ht="34.5" customHeight="1">
      <c r="A3" s="138"/>
      <c r="B3" s="454"/>
      <c r="C3" s="447"/>
      <c r="D3" s="139" t="s">
        <v>239</v>
      </c>
      <c r="E3" s="140" t="s">
        <v>240</v>
      </c>
      <c r="F3" s="140" t="s">
        <v>241</v>
      </c>
      <c r="G3" s="140" t="s">
        <v>242</v>
      </c>
      <c r="H3" s="141" t="s">
        <v>243</v>
      </c>
      <c r="I3" s="142" t="s">
        <v>212</v>
      </c>
      <c r="J3" s="449"/>
      <c r="K3" s="461"/>
      <c r="L3" s="445"/>
      <c r="M3" s="447"/>
      <c r="N3" s="449"/>
      <c r="O3" s="445"/>
      <c r="P3" s="143"/>
    </row>
    <row r="4" spans="1:16" ht="15.75">
      <c r="A4" s="144"/>
      <c r="B4" s="145"/>
      <c r="C4" s="146">
        <v>0</v>
      </c>
      <c r="D4" s="147">
        <v>0</v>
      </c>
      <c r="E4" s="148">
        <v>0</v>
      </c>
      <c r="F4" s="148">
        <v>0</v>
      </c>
      <c r="G4" s="148">
        <v>0</v>
      </c>
      <c r="H4" s="149">
        <v>0</v>
      </c>
      <c r="I4" s="150">
        <v>0</v>
      </c>
      <c r="J4" s="151">
        <v>0</v>
      </c>
      <c r="K4" s="152">
        <v>0</v>
      </c>
      <c r="L4" s="153">
        <v>0</v>
      </c>
      <c r="M4" s="146">
        <v>0</v>
      </c>
      <c r="N4" s="151">
        <v>0</v>
      </c>
      <c r="O4" s="153">
        <v>0</v>
      </c>
      <c r="P4" s="144"/>
    </row>
    <row r="5" spans="1:16" ht="15.75">
      <c r="A5" s="154"/>
      <c r="B5" s="155"/>
      <c r="C5" s="156">
        <v>0</v>
      </c>
      <c r="D5" s="157">
        <v>0</v>
      </c>
      <c r="E5" s="158">
        <v>0</v>
      </c>
      <c r="F5" s="158">
        <v>0</v>
      </c>
      <c r="G5" s="158">
        <v>0</v>
      </c>
      <c r="H5" s="159">
        <v>0</v>
      </c>
      <c r="I5" s="160">
        <v>0</v>
      </c>
      <c r="J5" s="161">
        <v>0</v>
      </c>
      <c r="K5" s="162">
        <v>0</v>
      </c>
      <c r="L5" s="163">
        <v>0</v>
      </c>
      <c r="M5" s="156">
        <v>0</v>
      </c>
      <c r="N5" s="161">
        <v>0</v>
      </c>
      <c r="O5" s="163">
        <v>0</v>
      </c>
      <c r="P5" s="164"/>
    </row>
    <row r="6" spans="1:16" ht="15.75">
      <c r="A6" s="154"/>
      <c r="B6" s="155"/>
      <c r="C6" s="156">
        <v>0</v>
      </c>
      <c r="D6" s="157">
        <v>0</v>
      </c>
      <c r="E6" s="158">
        <v>0</v>
      </c>
      <c r="F6" s="158">
        <v>0</v>
      </c>
      <c r="G6" s="158">
        <v>0</v>
      </c>
      <c r="H6" s="159">
        <v>0</v>
      </c>
      <c r="I6" s="160">
        <v>0</v>
      </c>
      <c r="J6" s="161">
        <v>0</v>
      </c>
      <c r="K6" s="162">
        <v>0</v>
      </c>
      <c r="L6" s="163">
        <v>0</v>
      </c>
      <c r="M6" s="156">
        <v>0</v>
      </c>
      <c r="N6" s="161">
        <v>0</v>
      </c>
      <c r="O6" s="163">
        <v>0</v>
      </c>
      <c r="P6" s="164"/>
    </row>
    <row r="7" spans="1:16" ht="15.75">
      <c r="A7" s="154"/>
      <c r="B7" s="155"/>
      <c r="C7" s="156">
        <v>0</v>
      </c>
      <c r="D7" s="157">
        <v>0</v>
      </c>
      <c r="E7" s="158">
        <v>0</v>
      </c>
      <c r="F7" s="158">
        <v>0</v>
      </c>
      <c r="G7" s="158">
        <v>0</v>
      </c>
      <c r="H7" s="159">
        <v>0</v>
      </c>
      <c r="I7" s="160">
        <v>0</v>
      </c>
      <c r="J7" s="161">
        <v>0</v>
      </c>
      <c r="K7" s="165">
        <v>0</v>
      </c>
      <c r="L7" s="163">
        <v>0</v>
      </c>
      <c r="M7" s="156">
        <v>0</v>
      </c>
      <c r="N7" s="161">
        <v>0</v>
      </c>
      <c r="O7" s="162">
        <v>0</v>
      </c>
      <c r="P7" s="164"/>
    </row>
    <row r="8" spans="1:16" ht="15.75">
      <c r="A8" s="154"/>
      <c r="B8" s="155"/>
      <c r="C8" s="156">
        <v>0</v>
      </c>
      <c r="D8" s="157">
        <v>0</v>
      </c>
      <c r="E8" s="158">
        <v>0</v>
      </c>
      <c r="F8" s="158">
        <v>0</v>
      </c>
      <c r="G8" s="158">
        <v>0</v>
      </c>
      <c r="H8" s="159">
        <v>0</v>
      </c>
      <c r="I8" s="160">
        <v>0</v>
      </c>
      <c r="J8" s="161">
        <v>0</v>
      </c>
      <c r="K8" s="165">
        <v>0</v>
      </c>
      <c r="L8" s="163">
        <v>0</v>
      </c>
      <c r="M8" s="156">
        <v>0</v>
      </c>
      <c r="N8" s="161">
        <v>0</v>
      </c>
      <c r="O8" s="162">
        <v>0</v>
      </c>
      <c r="P8" s="164"/>
    </row>
    <row r="9" spans="1:16" ht="16.5" thickBot="1">
      <c r="A9" s="166"/>
      <c r="B9" s="167"/>
      <c r="C9" s="168">
        <v>0</v>
      </c>
      <c r="D9" s="169">
        <v>0</v>
      </c>
      <c r="E9" s="170">
        <v>0</v>
      </c>
      <c r="F9" s="170">
        <v>0</v>
      </c>
      <c r="G9" s="170">
        <v>0</v>
      </c>
      <c r="H9" s="171">
        <v>0</v>
      </c>
      <c r="I9" s="172">
        <v>0</v>
      </c>
      <c r="J9" s="173">
        <v>0</v>
      </c>
      <c r="K9" s="174">
        <v>0</v>
      </c>
      <c r="L9" s="175">
        <v>0</v>
      </c>
      <c r="M9" s="168">
        <v>0</v>
      </c>
      <c r="N9" s="173">
        <v>0</v>
      </c>
      <c r="O9" s="175">
        <v>0</v>
      </c>
      <c r="P9" s="176"/>
    </row>
  </sheetData>
  <sheetProtection/>
  <mergeCells count="11">
    <mergeCell ref="K2:K3"/>
    <mergeCell ref="L2:L3"/>
    <mergeCell ref="M2:M3"/>
    <mergeCell ref="N2:N3"/>
    <mergeCell ref="O2:O3"/>
    <mergeCell ref="B1:K1"/>
    <mergeCell ref="L1:O1"/>
    <mergeCell ref="B2:B3"/>
    <mergeCell ref="C2:C3"/>
    <mergeCell ref="D2:I2"/>
    <mergeCell ref="J2:J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2019 év&amp;R&amp;"Times New Roman CE,Normál"9. sz. melléklet
Kisgyalán Községi önkormányzar
1/2019. (II.16.) 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45"/>
  <sheetViews>
    <sheetView view="pageLayout" workbookViewId="0" topLeftCell="A1">
      <selection activeCell="A11" sqref="A11:I14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72" t="s">
        <v>207</v>
      </c>
      <c r="C2" s="472"/>
      <c r="D2" s="472"/>
      <c r="E2" s="472"/>
      <c r="F2" s="472"/>
      <c r="G2" s="472"/>
      <c r="H2" s="472"/>
      <c r="I2" s="472"/>
    </row>
    <row r="3" spans="4:8" ht="13.5" thickBot="1">
      <c r="D3" s="473" t="s">
        <v>208</v>
      </c>
      <c r="E3" s="474"/>
      <c r="F3" s="474"/>
      <c r="G3" s="428"/>
      <c r="H3" s="105" t="s">
        <v>209</v>
      </c>
    </row>
    <row r="4" spans="4:8" ht="12.75">
      <c r="D4" s="478" t="s">
        <v>154</v>
      </c>
      <c r="E4" s="479"/>
      <c r="F4" s="479"/>
      <c r="G4" s="437"/>
      <c r="H4" s="106">
        <v>1</v>
      </c>
    </row>
    <row r="5" spans="4:8" ht="12.75">
      <c r="D5" s="465" t="s">
        <v>210</v>
      </c>
      <c r="E5" s="439"/>
      <c r="F5" s="439"/>
      <c r="G5" s="440"/>
      <c r="H5" s="107">
        <v>0</v>
      </c>
    </row>
    <row r="6" spans="4:8" ht="12.75">
      <c r="D6" s="465" t="s">
        <v>176</v>
      </c>
      <c r="E6" s="439"/>
      <c r="F6" s="439"/>
      <c r="G6" s="440"/>
      <c r="H6" s="107">
        <v>1</v>
      </c>
    </row>
    <row r="7" spans="4:8" ht="12.75">
      <c r="D7" s="465" t="s">
        <v>211</v>
      </c>
      <c r="E7" s="439"/>
      <c r="F7" s="439"/>
      <c r="G7" s="440"/>
      <c r="H7" s="107">
        <v>0</v>
      </c>
    </row>
    <row r="8" spans="4:8" ht="12.75">
      <c r="D8" s="465" t="s">
        <v>177</v>
      </c>
      <c r="E8" s="439"/>
      <c r="F8" s="439"/>
      <c r="G8" s="440"/>
      <c r="H8" s="107">
        <v>0</v>
      </c>
    </row>
    <row r="9" spans="4:8" ht="13.5" thickBot="1">
      <c r="D9" s="466" t="s">
        <v>212</v>
      </c>
      <c r="E9" s="467"/>
      <c r="F9" s="467"/>
      <c r="G9" s="443"/>
      <c r="H9" s="108">
        <f>SUM(H4:H8)</f>
        <v>2</v>
      </c>
    </row>
    <row r="11" spans="1:9" ht="12.75">
      <c r="A11" s="409" t="s">
        <v>471</v>
      </c>
      <c r="B11" s="409"/>
      <c r="C11" s="409"/>
      <c r="D11" s="409"/>
      <c r="E11" s="409"/>
      <c r="F11" s="409"/>
      <c r="G11" s="409"/>
      <c r="H11" s="409"/>
      <c r="I11" s="409"/>
    </row>
    <row r="12" spans="1:9" ht="12.75">
      <c r="A12" s="409"/>
      <c r="B12" s="409"/>
      <c r="C12" s="409"/>
      <c r="D12" s="409"/>
      <c r="E12" s="409"/>
      <c r="F12" s="409"/>
      <c r="G12" s="409"/>
      <c r="H12" s="409"/>
      <c r="I12" s="409"/>
    </row>
    <row r="13" spans="1:9" ht="12.75">
      <c r="A13" s="409"/>
      <c r="B13" s="409"/>
      <c r="C13" s="409"/>
      <c r="D13" s="409"/>
      <c r="E13" s="409"/>
      <c r="F13" s="409"/>
      <c r="G13" s="409"/>
      <c r="H13" s="409"/>
      <c r="I13" s="409"/>
    </row>
    <row r="14" spans="1:9" ht="12.75">
      <c r="A14" s="409"/>
      <c r="B14" s="409"/>
      <c r="C14" s="409"/>
      <c r="D14" s="409"/>
      <c r="E14" s="409"/>
      <c r="F14" s="409"/>
      <c r="G14" s="409"/>
      <c r="H14" s="409"/>
      <c r="I14" s="409"/>
    </row>
    <row r="16" spans="2:7" ht="12.75">
      <c r="B16" s="100" t="s">
        <v>472</v>
      </c>
      <c r="G16" t="s">
        <v>466</v>
      </c>
    </row>
    <row r="18" spans="2:6" ht="13.5" thickBot="1">
      <c r="B18" s="468" t="s">
        <v>213</v>
      </c>
      <c r="C18" s="468"/>
      <c r="D18" s="468"/>
      <c r="E18" s="468"/>
      <c r="F18" s="468"/>
    </row>
    <row r="19" spans="3:6" ht="12.75">
      <c r="C19" s="469" t="s">
        <v>473</v>
      </c>
      <c r="D19" s="109" t="s">
        <v>214</v>
      </c>
      <c r="E19" s="109">
        <v>10</v>
      </c>
      <c r="F19" s="110" t="s">
        <v>209</v>
      </c>
    </row>
    <row r="20" spans="3:6" ht="12.75">
      <c r="C20" s="470"/>
      <c r="D20" s="103" t="s">
        <v>215</v>
      </c>
      <c r="E20" s="103">
        <v>10</v>
      </c>
      <c r="F20" s="101" t="s">
        <v>209</v>
      </c>
    </row>
    <row r="21" spans="3:6" ht="12.75">
      <c r="C21" s="470"/>
      <c r="D21" s="103" t="s">
        <v>216</v>
      </c>
      <c r="E21" s="103">
        <v>8</v>
      </c>
      <c r="F21" s="101" t="s">
        <v>209</v>
      </c>
    </row>
    <row r="22" spans="3:6" ht="12.75">
      <c r="C22" s="470"/>
      <c r="D22" s="103" t="s">
        <v>217</v>
      </c>
      <c r="E22" s="103">
        <v>8</v>
      </c>
      <c r="F22" s="101" t="s">
        <v>209</v>
      </c>
    </row>
    <row r="23" spans="3:6" ht="12.75">
      <c r="C23" s="470"/>
      <c r="D23" s="103" t="s">
        <v>218</v>
      </c>
      <c r="E23" s="103">
        <v>8</v>
      </c>
      <c r="F23" s="101" t="s">
        <v>209</v>
      </c>
    </row>
    <row r="24" spans="3:6" ht="12.75">
      <c r="C24" s="470"/>
      <c r="D24" s="103" t="s">
        <v>219</v>
      </c>
      <c r="E24" s="103">
        <v>8</v>
      </c>
      <c r="F24" s="101" t="s">
        <v>209</v>
      </c>
    </row>
    <row r="25" spans="3:6" ht="12.75">
      <c r="C25" s="470"/>
      <c r="D25" s="103" t="s">
        <v>220</v>
      </c>
      <c r="E25" s="103">
        <v>8</v>
      </c>
      <c r="F25" s="101" t="s">
        <v>209</v>
      </c>
    </row>
    <row r="26" spans="3:6" ht="12.75">
      <c r="C26" s="470"/>
      <c r="D26" s="103" t="s">
        <v>221</v>
      </c>
      <c r="E26" s="103">
        <v>8</v>
      </c>
      <c r="F26" s="101" t="s">
        <v>209</v>
      </c>
    </row>
    <row r="27" spans="3:6" ht="12.75">
      <c r="C27" s="470"/>
      <c r="D27" s="103" t="s">
        <v>222</v>
      </c>
      <c r="E27" s="103">
        <v>8</v>
      </c>
      <c r="F27" s="101" t="s">
        <v>209</v>
      </c>
    </row>
    <row r="28" spans="3:6" ht="12.75">
      <c r="C28" s="470"/>
      <c r="D28" s="103" t="s">
        <v>223</v>
      </c>
      <c r="E28" s="103">
        <v>8</v>
      </c>
      <c r="F28" s="101" t="s">
        <v>209</v>
      </c>
    </row>
    <row r="29" spans="3:6" ht="12.75">
      <c r="C29" s="470"/>
      <c r="D29" s="103" t="s">
        <v>224</v>
      </c>
      <c r="E29" s="103">
        <v>8</v>
      </c>
      <c r="F29" s="101" t="s">
        <v>209</v>
      </c>
    </row>
    <row r="30" spans="3:6" ht="12.75">
      <c r="C30" s="470"/>
      <c r="D30" s="103" t="s">
        <v>225</v>
      </c>
      <c r="E30" s="103">
        <v>8</v>
      </c>
      <c r="F30" s="101" t="s">
        <v>209</v>
      </c>
    </row>
    <row r="31" spans="3:6" ht="13.5" thickBot="1">
      <c r="C31" s="471"/>
      <c r="D31" s="257" t="s">
        <v>226</v>
      </c>
      <c r="E31" s="258">
        <f>(SUM(E19:E30))/12</f>
        <v>8.333333333333334</v>
      </c>
      <c r="F31" s="132" t="s">
        <v>209</v>
      </c>
    </row>
    <row r="34" spans="1:9" ht="12.75">
      <c r="A34" s="409" t="s">
        <v>474</v>
      </c>
      <c r="B34" s="409"/>
      <c r="C34" s="409"/>
      <c r="D34" s="409"/>
      <c r="E34" s="409"/>
      <c r="F34" s="409"/>
      <c r="G34" s="409"/>
      <c r="H34" s="409"/>
      <c r="I34" s="409"/>
    </row>
    <row r="35" spans="1:9" ht="12.75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9" ht="35.25" customHeight="1">
      <c r="A36" s="409"/>
      <c r="B36" s="409"/>
      <c r="C36" s="409"/>
      <c r="D36" s="409"/>
      <c r="E36" s="409"/>
      <c r="F36" s="409"/>
      <c r="G36" s="409"/>
      <c r="H36" s="409"/>
      <c r="I36" s="409"/>
    </row>
    <row r="38" spans="2:8" ht="30.75" customHeight="1">
      <c r="B38" s="477" t="s">
        <v>333</v>
      </c>
      <c r="C38" s="477"/>
      <c r="D38" s="477"/>
      <c r="E38" s="477"/>
      <c r="F38" s="477"/>
      <c r="G38" s="477"/>
      <c r="H38" s="477"/>
    </row>
    <row r="39" spans="2:8" ht="13.5" thickBot="1">
      <c r="B39" s="402"/>
      <c r="C39" s="402"/>
      <c r="D39" s="402"/>
      <c r="E39" s="402"/>
      <c r="F39" s="402"/>
      <c r="G39" s="402"/>
      <c r="H39" t="s">
        <v>453</v>
      </c>
    </row>
    <row r="40" spans="2:8" ht="12.75">
      <c r="B40" s="462" t="s">
        <v>244</v>
      </c>
      <c r="C40" s="463"/>
      <c r="D40" s="463"/>
      <c r="E40" s="463" t="s">
        <v>245</v>
      </c>
      <c r="F40" s="463"/>
      <c r="G40" s="463"/>
      <c r="H40" s="464"/>
    </row>
    <row r="41" spans="2:8" ht="12.75">
      <c r="B41" s="475"/>
      <c r="C41" s="476"/>
      <c r="D41" s="476"/>
      <c r="E41" s="476">
        <v>0</v>
      </c>
      <c r="F41" s="476"/>
      <c r="G41" s="476"/>
      <c r="H41" s="482"/>
    </row>
    <row r="42" spans="2:8" ht="12.75">
      <c r="B42" s="475"/>
      <c r="C42" s="476"/>
      <c r="D42" s="476"/>
      <c r="E42" s="476"/>
      <c r="F42" s="476"/>
      <c r="G42" s="476"/>
      <c r="H42" s="482"/>
    </row>
    <row r="43" spans="2:8" ht="12.75">
      <c r="B43" s="475"/>
      <c r="C43" s="476"/>
      <c r="D43" s="476"/>
      <c r="E43" s="476"/>
      <c r="F43" s="476"/>
      <c r="G43" s="476"/>
      <c r="H43" s="482"/>
    </row>
    <row r="44" spans="2:8" ht="12.75">
      <c r="B44" s="475"/>
      <c r="C44" s="476"/>
      <c r="D44" s="476"/>
      <c r="E44" s="476"/>
      <c r="F44" s="476"/>
      <c r="G44" s="476"/>
      <c r="H44" s="482"/>
    </row>
    <row r="45" spans="2:8" ht="13.5" thickBot="1">
      <c r="B45" s="480" t="s">
        <v>246</v>
      </c>
      <c r="C45" s="481"/>
      <c r="D45" s="481"/>
      <c r="E45" s="483">
        <v>0</v>
      </c>
      <c r="F45" s="483"/>
      <c r="G45" s="483"/>
      <c r="H45" s="484"/>
    </row>
  </sheetData>
  <sheetProtection/>
  <mergeCells count="27">
    <mergeCell ref="B45:D45"/>
    <mergeCell ref="E41:H41"/>
    <mergeCell ref="E42:H42"/>
    <mergeCell ref="E43:H43"/>
    <mergeCell ref="E44:H44"/>
    <mergeCell ref="E45:H45"/>
    <mergeCell ref="B43:D43"/>
    <mergeCell ref="B44:D44"/>
    <mergeCell ref="B2:I2"/>
    <mergeCell ref="D3:G3"/>
    <mergeCell ref="B41:D41"/>
    <mergeCell ref="B42:D42"/>
    <mergeCell ref="B38:H38"/>
    <mergeCell ref="A34:I36"/>
    <mergeCell ref="D4:G4"/>
    <mergeCell ref="D5:G5"/>
    <mergeCell ref="D6:G6"/>
    <mergeCell ref="D7:G7"/>
    <mergeCell ref="B40:D40"/>
    <mergeCell ref="E39:G39"/>
    <mergeCell ref="E40:H40"/>
    <mergeCell ref="D8:G8"/>
    <mergeCell ref="D9:G9"/>
    <mergeCell ref="A11:I14"/>
    <mergeCell ref="B18:F18"/>
    <mergeCell ref="C19:C31"/>
    <mergeCell ref="B39:D3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1/2019. (II.16.)  rendelethez
Kisgyalán Községi Önkormányzat 2019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24"/>
  <sheetViews>
    <sheetView view="pageLayout" workbookViewId="0" topLeftCell="A2">
      <selection activeCell="B7" sqref="B7"/>
    </sheetView>
  </sheetViews>
  <sheetFormatPr defaultColWidth="9.00390625" defaultRowHeight="12.75"/>
  <cols>
    <col min="1" max="1" width="40.125" style="177" customWidth="1"/>
    <col min="2" max="2" width="9.25390625" style="177" customWidth="1"/>
    <col min="3" max="16384" width="9.125" style="177" customWidth="1"/>
  </cols>
  <sheetData>
    <row r="3" spans="1:5" ht="31.5" customHeight="1">
      <c r="A3" s="485" t="s">
        <v>247</v>
      </c>
      <c r="B3" s="486"/>
      <c r="C3" s="486"/>
      <c r="D3" s="486"/>
      <c r="E3" s="486"/>
    </row>
    <row r="4" ht="13.5" thickBot="1">
      <c r="B4" s="177" t="s">
        <v>453</v>
      </c>
    </row>
    <row r="5" spans="1:2" ht="13.5" thickBot="1">
      <c r="A5" s="179" t="s">
        <v>248</v>
      </c>
      <c r="B5" s="184">
        <v>2019</v>
      </c>
    </row>
    <row r="6" spans="1:2" ht="21" customHeight="1">
      <c r="A6" s="185" t="s">
        <v>249</v>
      </c>
      <c r="B6" s="251">
        <v>5500000</v>
      </c>
    </row>
    <row r="7" spans="1:2" ht="51">
      <c r="A7" s="186" t="s">
        <v>250</v>
      </c>
      <c r="B7" s="252">
        <v>0</v>
      </c>
    </row>
    <row r="8" spans="1:2" ht="25.5">
      <c r="A8" s="186" t="s">
        <v>251</v>
      </c>
      <c r="B8" s="252">
        <v>115500</v>
      </c>
    </row>
    <row r="9" spans="1:2" ht="38.25">
      <c r="A9" s="186" t="s">
        <v>252</v>
      </c>
      <c r="B9" s="252">
        <v>0</v>
      </c>
    </row>
    <row r="10" spans="1:2" ht="12.75">
      <c r="A10" s="186" t="s">
        <v>253</v>
      </c>
      <c r="B10" s="252">
        <v>0</v>
      </c>
    </row>
    <row r="11" spans="1:2" ht="26.25" thickBot="1">
      <c r="A11" s="187" t="s">
        <v>254</v>
      </c>
      <c r="B11" s="253">
        <v>0</v>
      </c>
    </row>
    <row r="12" spans="1:2" ht="13.5" thickBot="1">
      <c r="A12" s="179" t="s">
        <v>246</v>
      </c>
      <c r="B12" s="254">
        <f>SUM(A11,B8,B6:B7)</f>
        <v>5615500</v>
      </c>
    </row>
    <row r="13" ht="12.75">
      <c r="A13" s="178"/>
    </row>
    <row r="14" ht="13.5" thickBot="1"/>
    <row r="15" spans="1:6" ht="13.5" thickBot="1">
      <c r="A15" s="189" t="s">
        <v>255</v>
      </c>
      <c r="B15" s="190">
        <v>2019</v>
      </c>
      <c r="C15" s="191">
        <v>2020</v>
      </c>
      <c r="D15" s="191">
        <v>2021</v>
      </c>
      <c r="E15" s="191">
        <v>2022</v>
      </c>
      <c r="F15" s="192">
        <v>2023</v>
      </c>
    </row>
    <row r="16" spans="1:6" ht="12.75">
      <c r="A16" s="193"/>
      <c r="B16" s="194"/>
      <c r="C16" s="195"/>
      <c r="D16" s="195"/>
      <c r="E16" s="195"/>
      <c r="F16" s="196"/>
    </row>
    <row r="17" spans="1:6" ht="12.75">
      <c r="A17" s="186" t="s">
        <v>344</v>
      </c>
      <c r="B17" s="242"/>
      <c r="C17" s="243">
        <v>0</v>
      </c>
      <c r="D17" s="243">
        <v>0</v>
      </c>
      <c r="E17" s="243">
        <v>0</v>
      </c>
      <c r="F17" s="244">
        <v>0</v>
      </c>
    </row>
    <row r="18" spans="1:6" ht="12.75">
      <c r="A18" s="186" t="s">
        <v>256</v>
      </c>
      <c r="B18" s="242">
        <v>0</v>
      </c>
      <c r="C18" s="243">
        <v>0</v>
      </c>
      <c r="D18" s="243">
        <v>0</v>
      </c>
      <c r="E18" s="243">
        <v>0</v>
      </c>
      <c r="F18" s="244">
        <v>0</v>
      </c>
    </row>
    <row r="19" spans="1:6" ht="12.75">
      <c r="A19" s="186" t="s">
        <v>257</v>
      </c>
      <c r="B19" s="242">
        <v>0</v>
      </c>
      <c r="C19" s="243">
        <v>0</v>
      </c>
      <c r="D19" s="243">
        <v>0</v>
      </c>
      <c r="E19" s="243">
        <v>0</v>
      </c>
      <c r="F19" s="244">
        <v>0</v>
      </c>
    </row>
    <row r="20" spans="1:6" ht="12.75">
      <c r="A20" s="186" t="s">
        <v>332</v>
      </c>
      <c r="B20" s="242">
        <v>0</v>
      </c>
      <c r="C20" s="243">
        <v>0</v>
      </c>
      <c r="D20" s="243">
        <v>0</v>
      </c>
      <c r="E20" s="243">
        <v>0</v>
      </c>
      <c r="F20" s="244">
        <v>0</v>
      </c>
    </row>
    <row r="21" spans="1:6" ht="25.5">
      <c r="A21" s="186" t="s">
        <v>258</v>
      </c>
      <c r="B21" s="242">
        <v>0</v>
      </c>
      <c r="C21" s="243">
        <v>0</v>
      </c>
      <c r="D21" s="243">
        <v>0</v>
      </c>
      <c r="E21" s="243">
        <v>0</v>
      </c>
      <c r="F21" s="244">
        <v>0</v>
      </c>
    </row>
    <row r="22" spans="1:6" ht="38.25">
      <c r="A22" s="186" t="s">
        <v>259</v>
      </c>
      <c r="B22" s="242">
        <v>0</v>
      </c>
      <c r="C22" s="243">
        <v>0</v>
      </c>
      <c r="D22" s="243">
        <v>0</v>
      </c>
      <c r="E22" s="243">
        <v>0</v>
      </c>
      <c r="F22" s="244">
        <v>0</v>
      </c>
    </row>
    <row r="23" spans="1:6" ht="51.75" thickBot="1">
      <c r="A23" s="187" t="s">
        <v>260</v>
      </c>
      <c r="B23" s="245">
        <v>0</v>
      </c>
      <c r="C23" s="246">
        <v>0</v>
      </c>
      <c r="D23" s="246">
        <v>0</v>
      </c>
      <c r="E23" s="246">
        <v>0</v>
      </c>
      <c r="F23" s="247">
        <v>0</v>
      </c>
    </row>
    <row r="24" spans="1:6" ht="13.5" thickBot="1">
      <c r="A24" s="179" t="s">
        <v>246</v>
      </c>
      <c r="B24" s="248">
        <f>SUM(B17:B23)</f>
        <v>0</v>
      </c>
      <c r="C24" s="249">
        <v>0</v>
      </c>
      <c r="D24" s="249">
        <v>0</v>
      </c>
      <c r="E24" s="249">
        <v>0</v>
      </c>
      <c r="F24" s="250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1 /2019. (II.16)  rendelethez
Kisgyalán Községi Önkormányzat 2019.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9"/>
  <sheetViews>
    <sheetView view="pageLayout" zoomScale="90" zoomScalePageLayoutView="90" workbookViewId="0" topLeftCell="A1">
      <selection activeCell="D24" sqref="D24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87" t="s">
        <v>261</v>
      </c>
      <c r="B3" s="487"/>
      <c r="C3" s="100"/>
      <c r="D3" s="487" t="s">
        <v>262</v>
      </c>
      <c r="E3" s="487"/>
    </row>
    <row r="4" spans="1:5" ht="19.5" customHeight="1" thickBot="1">
      <c r="A4" s="133" t="s">
        <v>263</v>
      </c>
      <c r="B4" s="197" t="s">
        <v>453</v>
      </c>
      <c r="C4" s="198"/>
      <c r="D4" s="199" t="s">
        <v>117</v>
      </c>
      <c r="E4" s="197" t="s">
        <v>453</v>
      </c>
    </row>
    <row r="5" spans="1:5" ht="19.5" customHeight="1">
      <c r="A5" s="200" t="s">
        <v>340</v>
      </c>
      <c r="B5" s="201">
        <v>4169234</v>
      </c>
      <c r="C5" s="198"/>
      <c r="D5" s="202" t="s">
        <v>265</v>
      </c>
      <c r="E5" s="203">
        <v>669611</v>
      </c>
    </row>
    <row r="6" spans="1:5" ht="19.5" customHeight="1">
      <c r="A6" s="204" t="s">
        <v>448</v>
      </c>
      <c r="B6" s="205">
        <v>2939821</v>
      </c>
      <c r="C6" s="198"/>
      <c r="D6" s="206" t="s">
        <v>266</v>
      </c>
      <c r="E6" s="207"/>
    </row>
    <row r="7" spans="1:5" ht="19.5" customHeight="1">
      <c r="A7" s="204" t="s">
        <v>457</v>
      </c>
      <c r="B7" s="205">
        <v>1677000</v>
      </c>
      <c r="C7" s="198"/>
      <c r="D7" s="206" t="s">
        <v>458</v>
      </c>
      <c r="E7" s="207">
        <v>176250</v>
      </c>
    </row>
    <row r="8" spans="1:5" ht="19.5" customHeight="1">
      <c r="A8" s="204" t="s">
        <v>447</v>
      </c>
      <c r="B8" s="205">
        <v>1800000</v>
      </c>
      <c r="C8" s="198"/>
      <c r="D8" s="206" t="s">
        <v>267</v>
      </c>
      <c r="E8" s="207">
        <v>21561965</v>
      </c>
    </row>
    <row r="9" spans="1:5" ht="19.5" customHeight="1">
      <c r="A9" s="204" t="s">
        <v>449</v>
      </c>
      <c r="B9" s="205">
        <v>4250000</v>
      </c>
      <c r="C9" s="198"/>
      <c r="D9" s="206" t="s">
        <v>159</v>
      </c>
      <c r="E9" s="207">
        <v>3920533</v>
      </c>
    </row>
    <row r="10" spans="1:5" ht="19.5" customHeight="1">
      <c r="A10" s="350" t="s">
        <v>443</v>
      </c>
      <c r="B10" s="349">
        <v>7650</v>
      </c>
      <c r="C10" s="198"/>
      <c r="D10" s="206" t="s">
        <v>160</v>
      </c>
      <c r="E10" s="207">
        <v>11738098</v>
      </c>
    </row>
    <row r="11" spans="1:5" ht="19.5" customHeight="1">
      <c r="A11" s="204" t="s">
        <v>268</v>
      </c>
      <c r="B11" s="205">
        <v>21158173</v>
      </c>
      <c r="C11" s="198"/>
      <c r="D11" s="206" t="s">
        <v>270</v>
      </c>
      <c r="E11" s="207">
        <v>3375773</v>
      </c>
    </row>
    <row r="12" spans="1:5" ht="19.5" customHeight="1">
      <c r="A12" s="204" t="s">
        <v>269</v>
      </c>
      <c r="B12" s="205">
        <v>3492006</v>
      </c>
      <c r="C12" s="198"/>
      <c r="D12" s="206" t="s">
        <v>271</v>
      </c>
      <c r="E12" s="207"/>
    </row>
    <row r="13" spans="1:5" ht="19.5" customHeight="1">
      <c r="A13" s="204" t="s">
        <v>464</v>
      </c>
      <c r="B13" s="205">
        <v>495200</v>
      </c>
      <c r="C13" s="198"/>
      <c r="D13" s="206" t="s">
        <v>489</v>
      </c>
      <c r="E13" s="207">
        <v>562602</v>
      </c>
    </row>
    <row r="14" spans="1:5" ht="19.5" customHeight="1">
      <c r="A14" s="204" t="s">
        <v>465</v>
      </c>
      <c r="B14" s="205">
        <v>161880</v>
      </c>
      <c r="C14" s="198"/>
      <c r="D14" s="206"/>
      <c r="E14" s="207"/>
    </row>
    <row r="15" spans="1:5" ht="19.5" customHeight="1">
      <c r="A15" s="204" t="s">
        <v>461</v>
      </c>
      <c r="B15" s="205">
        <v>8656973</v>
      </c>
      <c r="C15" s="198"/>
      <c r="D15" s="206"/>
      <c r="E15" s="207"/>
    </row>
    <row r="16" spans="1:5" ht="19.5" customHeight="1">
      <c r="A16" s="204" t="s">
        <v>498</v>
      </c>
      <c r="B16" s="205">
        <v>734060</v>
      </c>
      <c r="C16" s="198"/>
      <c r="D16" s="206" t="s">
        <v>272</v>
      </c>
      <c r="E16" s="207"/>
    </row>
    <row r="17" spans="1:5" ht="19.5" customHeight="1" thickBot="1">
      <c r="A17" s="208" t="s">
        <v>273</v>
      </c>
      <c r="B17" s="209">
        <f>SUM(B5:B16)</f>
        <v>49541997</v>
      </c>
      <c r="C17" s="198"/>
      <c r="D17" s="208" t="s">
        <v>274</v>
      </c>
      <c r="E17" s="210">
        <f>SUM(E5:E16)</f>
        <v>42004832</v>
      </c>
    </row>
    <row r="18" spans="1:5" ht="19.5" customHeight="1" thickBot="1">
      <c r="A18" s="211"/>
      <c r="B18" s="212"/>
      <c r="C18" s="198"/>
      <c r="D18" s="211"/>
      <c r="E18" s="212"/>
    </row>
    <row r="19" spans="1:5" ht="19.5" customHeight="1" thickBot="1">
      <c r="A19" s="133" t="s">
        <v>275</v>
      </c>
      <c r="B19" s="197" t="s">
        <v>264</v>
      </c>
      <c r="C19" s="198"/>
      <c r="D19" s="199" t="s">
        <v>276</v>
      </c>
      <c r="E19" s="197" t="s">
        <v>264</v>
      </c>
    </row>
    <row r="20" spans="1:5" ht="19.5" customHeight="1">
      <c r="A20" s="206" t="s">
        <v>490</v>
      </c>
      <c r="B20" s="207">
        <v>15294932</v>
      </c>
      <c r="C20" s="198"/>
      <c r="D20" s="206" t="s">
        <v>341</v>
      </c>
      <c r="E20" s="207">
        <v>465000</v>
      </c>
    </row>
    <row r="21" spans="1:5" ht="19.5" customHeight="1">
      <c r="A21" s="206" t="s">
        <v>277</v>
      </c>
      <c r="B21" s="207"/>
      <c r="C21" s="198"/>
      <c r="D21" s="206" t="s">
        <v>164</v>
      </c>
      <c r="E21" s="207">
        <v>250000</v>
      </c>
    </row>
    <row r="22" spans="1:5" ht="19.5" customHeight="1" thickBot="1">
      <c r="A22" s="208" t="s">
        <v>278</v>
      </c>
      <c r="B22" s="209">
        <f>SUM(B20:B21)</f>
        <v>15294932</v>
      </c>
      <c r="C22" s="198"/>
      <c r="D22" s="206" t="s">
        <v>146</v>
      </c>
      <c r="E22" s="207"/>
    </row>
    <row r="23" spans="1:5" ht="16.5" customHeight="1" thickBot="1">
      <c r="A23" s="213"/>
      <c r="B23" s="214"/>
      <c r="C23" s="100"/>
      <c r="D23" s="208" t="s">
        <v>279</v>
      </c>
      <c r="E23" s="209">
        <f>SUM(E20:E22)</f>
        <v>715000</v>
      </c>
    </row>
    <row r="24" spans="1:3" ht="16.5" customHeight="1">
      <c r="A24" s="100" t="s">
        <v>280</v>
      </c>
      <c r="B24" s="215">
        <f>SUM(B17:D21)</f>
        <v>64836929</v>
      </c>
      <c r="C24" s="100"/>
    </row>
    <row r="25" spans="1:5" ht="16.5" customHeight="1">
      <c r="A25" t="s">
        <v>282</v>
      </c>
      <c r="B25" s="216">
        <v>18237295</v>
      </c>
      <c r="C25" s="100"/>
      <c r="D25" s="100" t="s">
        <v>281</v>
      </c>
      <c r="E25" s="215">
        <f>SUM(E15,E23,E17)</f>
        <v>42719832</v>
      </c>
    </row>
    <row r="26" spans="1:5" ht="16.5" customHeight="1">
      <c r="A26" t="s">
        <v>450</v>
      </c>
      <c r="B26" s="216">
        <v>0</v>
      </c>
      <c r="C26" s="100"/>
      <c r="E26" s="216"/>
    </row>
    <row r="27" spans="1:5" ht="16.5" customHeight="1">
      <c r="A27" s="488" t="s">
        <v>451</v>
      </c>
      <c r="B27" s="488"/>
      <c r="C27" s="488"/>
      <c r="D27" s="488"/>
      <c r="E27" s="488"/>
    </row>
    <row r="28" spans="1:5" ht="16.5" customHeight="1">
      <c r="A28" s="488"/>
      <c r="B28" s="488"/>
      <c r="C28" s="488"/>
      <c r="D28" s="488"/>
      <c r="E28" s="488"/>
    </row>
    <row r="29" spans="1:5" ht="16.5" customHeight="1">
      <c r="A29" s="488"/>
      <c r="B29" s="488"/>
      <c r="C29" s="488"/>
      <c r="D29" s="488"/>
      <c r="E29" s="488"/>
    </row>
    <row r="30" ht="16.5" customHeight="1"/>
    <row r="31" ht="16.5" customHeight="1"/>
    <row r="32" ht="16.5" customHeight="1"/>
    <row r="33" ht="16.5" customHeight="1"/>
  </sheetData>
  <sheetProtection/>
  <mergeCells count="3">
    <mergeCell ref="A3:B3"/>
    <mergeCell ref="D3:E3"/>
    <mergeCell ref="A27:E29"/>
  </mergeCells>
  <printOptions/>
  <pageMargins left="0.7" right="0.7" top="0.75" bottom="0.75" header="0.3" footer="0.3"/>
  <pageSetup horizontalDpi="1200" verticalDpi="1200" orientation="landscape" paperSize="9" r:id="rId1"/>
  <headerFooter>
    <oddHeader>&amp;C7.sz.melléklet
 3/2020.(VII.09.)
sz.  rendelethez
Kisgyalán Községi Önkormányzat 2019
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2020-07-10T07:20:46Z</cp:lastPrinted>
  <dcterms:created xsi:type="dcterms:W3CDTF">2012-02-20T08:52:32Z</dcterms:created>
  <dcterms:modified xsi:type="dcterms:W3CDTF">2020-07-10T07:38:55Z</dcterms:modified>
  <cp:category/>
  <cp:version/>
  <cp:contentType/>
  <cp:contentStatus/>
</cp:coreProperties>
</file>